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onewri.sharepoint.com/sites/sustainablediets/Shared Documents/Cool Food/Cool Food Pledge/Calculator and Tech Note/2021 5 region threshold update/CALC UPDATE/"/>
    </mc:Choice>
  </mc:AlternateContent>
  <xr:revisionPtr revIDLastSave="118" documentId="8_{95C79008-EE31-4454-A385-5F239D212BE7}" xr6:coauthVersionLast="47" xr6:coauthVersionMax="47" xr10:uidLastSave="{23DD3327-E57D-4FEE-BAF5-6B36245B8BBC}"/>
  <bookViews>
    <workbookView xWindow="-120" yWindow="-120" windowWidth="29040" windowHeight="15840" xr2:uid="{7AD38C82-00FB-4404-A398-6867D4D45B5C}"/>
  </bookViews>
  <sheets>
    <sheet name="Intro and org info" sheetId="5" r:id="rId1"/>
    <sheet name="Inputs - Food purchases" sheetId="1" r:id="rId2"/>
    <sheet name="Outputs - Metrics 1-5" sheetId="3" state="hidden" r:id="rId3"/>
    <sheet name="EXTENDED Outputs - Metrics 1-5" sheetId="7" r:id="rId4"/>
    <sheet name="Outputs - Graphs" sheetId="4" r:id="rId5"/>
    <sheet name="Env Data and Conversion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66" i="2" l="1"/>
  <c r="AU60" i="2"/>
  <c r="AG60" i="2"/>
  <c r="Z60" i="2"/>
  <c r="S60" i="2"/>
  <c r="L60" i="2"/>
  <c r="AU39" i="2"/>
  <c r="AN39" i="2"/>
  <c r="AG39" i="2"/>
  <c r="Z39" i="2"/>
  <c r="S40" i="2"/>
  <c r="L42" i="2"/>
  <c r="N15" i="2"/>
  <c r="F16" i="2"/>
  <c r="G16" i="2"/>
  <c r="AU40" i="2"/>
  <c r="AU42" i="2"/>
  <c r="AU41" i="2"/>
  <c r="AN41" i="2"/>
  <c r="AN40" i="2"/>
  <c r="AG42" i="2"/>
  <c r="AG41" i="2"/>
  <c r="AG40" i="2"/>
  <c r="Z40" i="2"/>
  <c r="Z41" i="2"/>
  <c r="L41" i="2"/>
  <c r="L40" i="2"/>
  <c r="L39" i="2"/>
  <c r="S39" i="2"/>
  <c r="S41" i="2"/>
  <c r="BM70" i="2"/>
  <c r="BM69" i="2"/>
  <c r="BM68" i="2"/>
  <c r="BM67" i="2"/>
  <c r="BM66" i="2"/>
  <c r="BM65" i="2"/>
  <c r="BM63" i="2"/>
  <c r="BM62" i="2"/>
  <c r="BM61" i="2"/>
  <c r="BM60" i="2"/>
  <c r="BM59" i="2"/>
  <c r="BM58" i="2"/>
  <c r="BM57" i="2"/>
  <c r="BM56" i="2"/>
  <c r="BM55" i="2"/>
  <c r="BM54" i="2"/>
  <c r="BM53" i="2"/>
  <c r="BM52" i="2"/>
  <c r="BM51" i="2"/>
  <c r="BM50" i="2"/>
  <c r="BM49" i="2"/>
  <c r="BM48" i="2"/>
  <c r="BM47" i="2"/>
  <c r="BM46" i="2"/>
  <c r="BM45" i="2"/>
  <c r="BM44" i="2"/>
  <c r="BM43" i="2"/>
  <c r="BM42" i="2"/>
  <c r="BM39" i="2"/>
  <c r="BM37" i="2"/>
  <c r="BM36" i="2"/>
  <c r="BM35" i="2"/>
  <c r="BM34" i="2"/>
  <c r="BM33" i="2"/>
  <c r="BM32" i="2"/>
  <c r="BM31" i="2"/>
  <c r="BM30" i="2"/>
  <c r="BM29" i="2"/>
  <c r="BM28" i="2"/>
  <c r="BM27" i="2"/>
  <c r="BM24" i="2"/>
  <c r="BM23" i="2"/>
  <c r="BM22" i="2"/>
  <c r="BM21" i="2"/>
  <c r="BM19" i="2"/>
  <c r="BL18" i="2"/>
  <c r="BK18" i="2"/>
  <c r="BM18" i="2"/>
  <c r="BM17" i="2"/>
  <c r="BL16" i="2"/>
  <c r="BK16" i="2"/>
  <c r="BM16" i="2"/>
  <c r="BL15" i="2"/>
  <c r="BK15" i="2"/>
  <c r="BM15" i="2"/>
  <c r="BM14" i="2"/>
  <c r="BL14" i="2"/>
  <c r="BK14" i="2"/>
  <c r="BL13" i="2"/>
  <c r="BK13" i="2"/>
  <c r="BM13" i="2"/>
  <c r="BM11" i="2"/>
  <c r="BM10" i="2"/>
  <c r="BM8" i="2"/>
  <c r="BM7" i="2"/>
  <c r="AU70" i="2"/>
  <c r="AU69" i="2"/>
  <c r="AU68" i="2"/>
  <c r="AU67" i="2"/>
  <c r="AU66" i="2"/>
  <c r="AU65" i="2"/>
  <c r="AU63" i="2"/>
  <c r="AU62" i="2"/>
  <c r="AU61" i="2"/>
  <c r="AU59" i="2"/>
  <c r="AU58" i="2"/>
  <c r="AU57" i="2"/>
  <c r="AU56" i="2"/>
  <c r="AU55" i="2"/>
  <c r="AU54" i="2"/>
  <c r="AU53" i="2"/>
  <c r="AU52" i="2"/>
  <c r="AU51" i="2"/>
  <c r="AU50" i="2"/>
  <c r="AU49" i="2"/>
  <c r="AU48" i="2"/>
  <c r="AU47" i="2"/>
  <c r="AU46" i="2"/>
  <c r="AU45" i="2"/>
  <c r="AU44" i="2"/>
  <c r="AU43" i="2"/>
  <c r="AU37" i="2"/>
  <c r="AU36" i="2"/>
  <c r="AU35" i="2"/>
  <c r="AU34" i="2"/>
  <c r="AU33" i="2"/>
  <c r="AU32" i="2"/>
  <c r="AU31" i="2"/>
  <c r="AU30" i="2"/>
  <c r="AU29" i="2"/>
  <c r="AU28" i="2"/>
  <c r="AU27" i="2"/>
  <c r="AU24" i="2"/>
  <c r="AU23" i="2"/>
  <c r="AU22" i="2"/>
  <c r="AU21" i="2"/>
  <c r="AU19" i="2"/>
  <c r="AP18" i="2"/>
  <c r="AO18" i="2"/>
  <c r="AU18" i="2" s="1"/>
  <c r="AU17" i="2"/>
  <c r="AP16" i="2"/>
  <c r="AO16" i="2"/>
  <c r="AU16" i="2" s="1"/>
  <c r="AP15" i="2"/>
  <c r="AO15" i="2"/>
  <c r="AU15" i="2" s="1"/>
  <c r="AP14" i="2"/>
  <c r="AO14" i="2"/>
  <c r="AP13" i="2"/>
  <c r="AO13" i="2"/>
  <c r="AU11" i="2"/>
  <c r="AU10" i="2"/>
  <c r="AU8" i="2"/>
  <c r="AU7" i="2"/>
  <c r="AX70" i="2"/>
  <c r="AX69" i="2"/>
  <c r="AX68" i="2"/>
  <c r="AX67" i="2"/>
  <c r="AX66" i="2"/>
  <c r="AX65" i="2"/>
  <c r="AX63" i="2"/>
  <c r="AX62" i="2"/>
  <c r="AX61" i="2"/>
  <c r="AX60" i="2"/>
  <c r="AX59" i="2"/>
  <c r="AX58" i="2"/>
  <c r="AX57" i="2"/>
  <c r="AX56" i="2"/>
  <c r="AX55" i="2"/>
  <c r="AX54" i="2"/>
  <c r="AX53" i="2"/>
  <c r="AX52" i="2"/>
  <c r="AX51" i="2"/>
  <c r="AX50" i="2"/>
  <c r="AX49" i="2"/>
  <c r="AX48" i="2"/>
  <c r="AX47" i="2"/>
  <c r="AX46" i="2"/>
  <c r="AX45" i="2"/>
  <c r="AX44" i="2"/>
  <c r="AX43" i="2"/>
  <c r="AX42" i="2"/>
  <c r="AX39" i="2"/>
  <c r="AX37" i="2"/>
  <c r="AX36" i="2"/>
  <c r="AX35" i="2"/>
  <c r="AX34" i="2"/>
  <c r="AX33" i="2"/>
  <c r="AX32" i="2"/>
  <c r="AX31" i="2"/>
  <c r="AX30" i="2"/>
  <c r="AX29" i="2"/>
  <c r="AX28" i="2"/>
  <c r="AX27" i="2"/>
  <c r="AX24" i="2"/>
  <c r="AX23" i="2"/>
  <c r="AX22" i="2"/>
  <c r="AX21" i="2"/>
  <c r="AX19" i="2"/>
  <c r="AX18" i="2"/>
  <c r="AW18" i="2"/>
  <c r="AV18" i="2"/>
  <c r="AX17" i="2"/>
  <c r="AX16" i="2"/>
  <c r="AW16" i="2"/>
  <c r="AV16" i="2"/>
  <c r="AW15" i="2"/>
  <c r="AV15" i="2"/>
  <c r="AX15" i="2"/>
  <c r="AW14" i="2"/>
  <c r="AV14" i="2"/>
  <c r="AX14" i="2"/>
  <c r="AW13" i="2"/>
  <c r="AV13" i="2"/>
  <c r="AX13" i="2"/>
  <c r="AX11" i="2"/>
  <c r="AX10" i="2"/>
  <c r="AX8" i="2"/>
  <c r="AX7" i="2"/>
  <c r="L70" i="2"/>
  <c r="L69" i="2"/>
  <c r="L68" i="2"/>
  <c r="L67" i="2"/>
  <c r="L66" i="2"/>
  <c r="L65" i="2"/>
  <c r="L63" i="2"/>
  <c r="L62" i="2"/>
  <c r="L61" i="2"/>
  <c r="L59" i="2"/>
  <c r="L58" i="2"/>
  <c r="L57" i="2"/>
  <c r="L56" i="2"/>
  <c r="L55" i="2"/>
  <c r="L54" i="2"/>
  <c r="L53" i="2"/>
  <c r="L52" i="2"/>
  <c r="L51" i="2"/>
  <c r="L50" i="2"/>
  <c r="L49" i="2"/>
  <c r="L48" i="2"/>
  <c r="L47" i="2"/>
  <c r="L46" i="2"/>
  <c r="L45" i="2"/>
  <c r="L44" i="2"/>
  <c r="L43" i="2"/>
  <c r="L37" i="2"/>
  <c r="L36" i="2"/>
  <c r="L35" i="2"/>
  <c r="L34" i="2"/>
  <c r="L33" i="2"/>
  <c r="L32" i="2"/>
  <c r="L31" i="2"/>
  <c r="L30" i="2"/>
  <c r="L29" i="2"/>
  <c r="L28" i="2"/>
  <c r="L27" i="2"/>
  <c r="L24" i="2"/>
  <c r="L23" i="2"/>
  <c r="L22" i="2"/>
  <c r="L21" i="2"/>
  <c r="L19" i="2"/>
  <c r="G18" i="2"/>
  <c r="G15" i="2"/>
  <c r="G14" i="2"/>
  <c r="G13" i="2"/>
  <c r="L11" i="2"/>
  <c r="L10" i="2"/>
  <c r="L8" i="2"/>
  <c r="L7" i="2"/>
  <c r="BG70" i="2"/>
  <c r="BG69" i="2"/>
  <c r="BG68" i="2"/>
  <c r="BG67" i="2"/>
  <c r="BG66" i="2"/>
  <c r="BG65" i="2"/>
  <c r="BG63" i="2"/>
  <c r="BG62" i="2"/>
  <c r="BG61" i="2"/>
  <c r="BG60" i="2"/>
  <c r="BG59" i="2"/>
  <c r="BG58" i="2"/>
  <c r="BG57" i="2"/>
  <c r="BG56" i="2"/>
  <c r="BG55" i="2"/>
  <c r="BG54" i="2"/>
  <c r="BG53" i="2"/>
  <c r="BG52" i="2"/>
  <c r="BG51" i="2"/>
  <c r="BG50" i="2"/>
  <c r="BG49" i="2"/>
  <c r="BG48" i="2"/>
  <c r="BG47" i="2"/>
  <c r="BG46" i="2"/>
  <c r="BG45" i="2"/>
  <c r="BG44" i="2"/>
  <c r="BG43" i="2"/>
  <c r="BG42" i="2"/>
  <c r="BG39" i="2"/>
  <c r="BG37" i="2"/>
  <c r="BG36" i="2"/>
  <c r="BG35" i="2"/>
  <c r="BG34" i="2"/>
  <c r="BG33" i="2"/>
  <c r="BG32" i="2"/>
  <c r="BG31" i="2"/>
  <c r="BG30" i="2"/>
  <c r="BG29" i="2"/>
  <c r="BG28" i="2"/>
  <c r="BG27" i="2"/>
  <c r="BG24" i="2"/>
  <c r="BG23" i="2"/>
  <c r="BG22" i="2"/>
  <c r="BG21" i="2"/>
  <c r="BG19" i="2"/>
  <c r="BF18" i="2"/>
  <c r="BE18" i="2"/>
  <c r="BG18" i="2"/>
  <c r="BG17" i="2"/>
  <c r="BF16" i="2"/>
  <c r="BG16" i="2"/>
  <c r="BE16" i="2"/>
  <c r="BF15" i="2"/>
  <c r="BE15" i="2"/>
  <c r="BG15" i="2"/>
  <c r="BF14" i="2"/>
  <c r="BE14" i="2"/>
  <c r="BG14" i="2"/>
  <c r="BG13" i="2"/>
  <c r="BF13" i="2"/>
  <c r="BE13" i="2"/>
  <c r="BG11" i="2"/>
  <c r="BG10" i="2"/>
  <c r="BG8" i="2"/>
  <c r="BG7" i="2"/>
  <c r="AG70" i="2"/>
  <c r="AG69" i="2"/>
  <c r="AG68" i="2"/>
  <c r="AG67" i="2"/>
  <c r="AG65" i="2"/>
  <c r="AG63" i="2"/>
  <c r="AG62" i="2"/>
  <c r="AG61" i="2"/>
  <c r="AG59" i="2"/>
  <c r="AG58" i="2"/>
  <c r="AG57" i="2"/>
  <c r="AG56" i="2"/>
  <c r="AG55" i="2"/>
  <c r="AG54" i="2"/>
  <c r="AG53" i="2"/>
  <c r="AG52" i="2"/>
  <c r="AG51" i="2"/>
  <c r="AG50" i="2"/>
  <c r="AG49" i="2"/>
  <c r="AG48" i="2"/>
  <c r="AG47" i="2"/>
  <c r="AG46" i="2"/>
  <c r="AG45" i="2"/>
  <c r="AG44" i="2"/>
  <c r="AG43" i="2"/>
  <c r="AG37" i="2"/>
  <c r="AG36" i="2"/>
  <c r="AG35" i="2"/>
  <c r="AG34" i="2"/>
  <c r="AG33" i="2"/>
  <c r="AG32" i="2"/>
  <c r="AG31" i="2"/>
  <c r="AG30" i="2"/>
  <c r="AG29" i="2"/>
  <c r="AG28" i="2"/>
  <c r="AG27" i="2"/>
  <c r="AG24" i="2"/>
  <c r="AG23" i="2"/>
  <c r="AG22" i="2"/>
  <c r="AG21" i="2"/>
  <c r="AG19" i="2"/>
  <c r="AB18" i="2"/>
  <c r="AA18" i="2"/>
  <c r="AG18" i="2" s="1"/>
  <c r="AG17" i="2"/>
  <c r="AB16" i="2"/>
  <c r="AA16" i="2"/>
  <c r="AB15" i="2"/>
  <c r="AA15" i="2"/>
  <c r="AG15" i="2"/>
  <c r="AB14" i="2"/>
  <c r="AA14" i="2"/>
  <c r="AB13" i="2"/>
  <c r="AA13" i="2"/>
  <c r="AG11" i="2"/>
  <c r="AG10" i="2"/>
  <c r="AG8" i="2"/>
  <c r="AG7" i="2"/>
  <c r="BO57" i="2"/>
  <c r="BO37" i="2"/>
  <c r="Q21" i="7"/>
  <c r="Q20" i="7"/>
  <c r="Q19" i="7"/>
  <c r="Q9" i="7"/>
  <c r="Q8" i="7"/>
  <c r="Q6" i="7"/>
  <c r="Q5" i="7"/>
  <c r="P21" i="7"/>
  <c r="P20" i="7"/>
  <c r="P19" i="7"/>
  <c r="P9" i="7"/>
  <c r="P8" i="7"/>
  <c r="P6" i="7"/>
  <c r="P5" i="7"/>
  <c r="O21" i="7"/>
  <c r="O20" i="7"/>
  <c r="O19" i="7"/>
  <c r="O9" i="7"/>
  <c r="O8" i="7"/>
  <c r="O6" i="7"/>
  <c r="O5" i="7"/>
  <c r="N21" i="7"/>
  <c r="N20" i="7"/>
  <c r="N19" i="7"/>
  <c r="N9" i="7"/>
  <c r="N8" i="7"/>
  <c r="N6" i="7"/>
  <c r="N5" i="7"/>
  <c r="M21" i="7"/>
  <c r="M20" i="7"/>
  <c r="M19" i="7"/>
  <c r="M9" i="7"/>
  <c r="M8" i="7"/>
  <c r="M6" i="7"/>
  <c r="M5" i="7"/>
  <c r="L21" i="7"/>
  <c r="L20" i="7"/>
  <c r="L19" i="7"/>
  <c r="L9" i="7"/>
  <c r="L8" i="7"/>
  <c r="L6" i="7"/>
  <c r="L5" i="7"/>
  <c r="K21" i="7"/>
  <c r="K20" i="7"/>
  <c r="K19" i="7"/>
  <c r="K9" i="7"/>
  <c r="K8" i="7"/>
  <c r="K6" i="7"/>
  <c r="K5" i="7"/>
  <c r="J21" i="7"/>
  <c r="J20" i="7"/>
  <c r="J19" i="7"/>
  <c r="J9" i="7"/>
  <c r="J8" i="7"/>
  <c r="J6" i="7"/>
  <c r="J5" i="7"/>
  <c r="I21" i="7"/>
  <c r="I20" i="7"/>
  <c r="I19" i="7"/>
  <c r="I9" i="7"/>
  <c r="I8" i="7"/>
  <c r="I6" i="7"/>
  <c r="I5" i="7"/>
  <c r="H21" i="7"/>
  <c r="H20" i="7"/>
  <c r="H19" i="7"/>
  <c r="H9" i="7"/>
  <c r="H8" i="7"/>
  <c r="H6" i="7"/>
  <c r="H5" i="7"/>
  <c r="G21" i="7"/>
  <c r="G20" i="7"/>
  <c r="G19" i="7"/>
  <c r="G9" i="7"/>
  <c r="G8" i="7"/>
  <c r="G6" i="7"/>
  <c r="G5" i="7"/>
  <c r="F21" i="7"/>
  <c r="F20" i="7"/>
  <c r="F19" i="7"/>
  <c r="F9" i="7"/>
  <c r="F8" i="7"/>
  <c r="F6" i="7"/>
  <c r="F5" i="7"/>
  <c r="X194" i="4"/>
  <c r="Q229" i="4"/>
  <c r="M143" i="4"/>
  <c r="M117" i="4"/>
  <c r="M90" i="4"/>
  <c r="M64" i="4"/>
  <c r="M38" i="4"/>
  <c r="M12" i="4"/>
  <c r="B143" i="4"/>
  <c r="B117" i="4"/>
  <c r="B90" i="4"/>
  <c r="B64" i="4"/>
  <c r="B38" i="4"/>
  <c r="B12" i="4"/>
  <c r="DL93" i="7"/>
  <c r="DK93" i="7"/>
  <c r="DJ93" i="7"/>
  <c r="DI93" i="7"/>
  <c r="DH93" i="7"/>
  <c r="DG93" i="7"/>
  <c r="DF93" i="7"/>
  <c r="DE93" i="7"/>
  <c r="DD93" i="7"/>
  <c r="DC93" i="7"/>
  <c r="DB93" i="7"/>
  <c r="DA93" i="7"/>
  <c r="BP24" i="7"/>
  <c r="BO24" i="7"/>
  <c r="BN24" i="7"/>
  <c r="BM24" i="7"/>
  <c r="BL24" i="7"/>
  <c r="BK24" i="7"/>
  <c r="BJ24" i="7"/>
  <c r="BI24" i="7"/>
  <c r="BH24" i="7"/>
  <c r="BG24" i="7"/>
  <c r="BF24" i="7"/>
  <c r="BE24" i="7"/>
  <c r="BP23" i="7"/>
  <c r="BO23" i="7"/>
  <c r="BN23" i="7"/>
  <c r="BM23" i="7"/>
  <c r="BL23" i="7"/>
  <c r="BK23" i="7"/>
  <c r="BJ23" i="7"/>
  <c r="BI23" i="7"/>
  <c r="BH23" i="7"/>
  <c r="BG23" i="7"/>
  <c r="BF23" i="7"/>
  <c r="BE23" i="7"/>
  <c r="AY24" i="7"/>
  <c r="AX24" i="7"/>
  <c r="AW24" i="7"/>
  <c r="AV24" i="7"/>
  <c r="AU24" i="7"/>
  <c r="AT24" i="7"/>
  <c r="AS24" i="7"/>
  <c r="AR24" i="7"/>
  <c r="AQ24" i="7"/>
  <c r="AP24" i="7"/>
  <c r="AO24" i="7"/>
  <c r="AN24" i="7"/>
  <c r="AY23" i="7"/>
  <c r="AX23" i="7"/>
  <c r="AW23" i="7"/>
  <c r="AV23" i="7"/>
  <c r="AU23" i="7"/>
  <c r="AT23" i="7"/>
  <c r="AS23" i="7"/>
  <c r="AR23" i="7"/>
  <c r="AQ23" i="7"/>
  <c r="AP23" i="7"/>
  <c r="AO23" i="7"/>
  <c r="AN23" i="7"/>
  <c r="AH24" i="7"/>
  <c r="CG24" i="7"/>
  <c r="AG24" i="7"/>
  <c r="CF24" i="7"/>
  <c r="AF24" i="7"/>
  <c r="CE24" i="7"/>
  <c r="AE24" i="7"/>
  <c r="CD24" i="7"/>
  <c r="AD24" i="7"/>
  <c r="AC24" i="7"/>
  <c r="AB24" i="7"/>
  <c r="CA24" i="7"/>
  <c r="AA24" i="7"/>
  <c r="BZ24" i="7"/>
  <c r="Z24" i="7"/>
  <c r="BY24" i="7"/>
  <c r="Y24" i="7"/>
  <c r="BX24" i="7"/>
  <c r="X24" i="7"/>
  <c r="BW24" i="7"/>
  <c r="W24" i="7"/>
  <c r="BV24" i="7"/>
  <c r="AH23" i="7"/>
  <c r="CG23" i="7"/>
  <c r="AG23" i="7"/>
  <c r="AF23" i="7"/>
  <c r="CE23" i="7"/>
  <c r="AE23" i="7"/>
  <c r="CD23" i="7"/>
  <c r="AD23" i="7"/>
  <c r="CC23" i="7"/>
  <c r="AC23" i="7"/>
  <c r="CB23" i="7"/>
  <c r="AB23" i="7"/>
  <c r="CA23" i="7"/>
  <c r="AA23" i="7"/>
  <c r="BZ23" i="7"/>
  <c r="Z23" i="7"/>
  <c r="Y23" i="7"/>
  <c r="BX23" i="7"/>
  <c r="X23" i="7"/>
  <c r="W23" i="7"/>
  <c r="BV23" i="7"/>
  <c r="Q98" i="7"/>
  <c r="P98" i="7"/>
  <c r="O98" i="7"/>
  <c r="N98" i="7"/>
  <c r="M98" i="7"/>
  <c r="L98" i="7"/>
  <c r="K98" i="7"/>
  <c r="J98" i="7"/>
  <c r="I98" i="7"/>
  <c r="H98" i="7"/>
  <c r="G98" i="7"/>
  <c r="F98" i="7"/>
  <c r="Q97" i="7"/>
  <c r="P97" i="7"/>
  <c r="O97" i="7"/>
  <c r="N97" i="7"/>
  <c r="M97" i="7"/>
  <c r="L97" i="7"/>
  <c r="K97" i="7"/>
  <c r="J97" i="7"/>
  <c r="I97" i="7"/>
  <c r="H97" i="7"/>
  <c r="G97" i="7"/>
  <c r="F97" i="7"/>
  <c r="Q96" i="7"/>
  <c r="P96" i="7"/>
  <c r="O96" i="7"/>
  <c r="N96" i="7"/>
  <c r="M96" i="7"/>
  <c r="L96" i="7"/>
  <c r="K96" i="7"/>
  <c r="J96" i="7"/>
  <c r="I96" i="7"/>
  <c r="H96" i="7"/>
  <c r="G96" i="7"/>
  <c r="F96" i="7"/>
  <c r="O94" i="7"/>
  <c r="N94" i="7"/>
  <c r="O79" i="7"/>
  <c r="N79" i="7"/>
  <c r="I79" i="7"/>
  <c r="G79" i="7"/>
  <c r="O77" i="7"/>
  <c r="N77" i="7"/>
  <c r="Q68" i="7"/>
  <c r="P68" i="7"/>
  <c r="O68" i="7"/>
  <c r="N68" i="7"/>
  <c r="M68" i="7"/>
  <c r="L68" i="7"/>
  <c r="K68" i="7"/>
  <c r="J68" i="7"/>
  <c r="I68" i="7"/>
  <c r="H68" i="7"/>
  <c r="G68" i="7"/>
  <c r="F68" i="7"/>
  <c r="Q67" i="7"/>
  <c r="P67" i="7"/>
  <c r="O67" i="7"/>
  <c r="N67" i="7"/>
  <c r="M67" i="7"/>
  <c r="L67" i="7"/>
  <c r="K67" i="7"/>
  <c r="J67" i="7"/>
  <c r="I67" i="7"/>
  <c r="H67" i="7"/>
  <c r="G67" i="7"/>
  <c r="F67" i="7"/>
  <c r="Q66" i="7"/>
  <c r="P66" i="7"/>
  <c r="O66" i="7"/>
  <c r="N66" i="7"/>
  <c r="M66" i="7"/>
  <c r="L66" i="7"/>
  <c r="K66" i="7"/>
  <c r="J66" i="7"/>
  <c r="I66" i="7"/>
  <c r="H66" i="7"/>
  <c r="G66" i="7"/>
  <c r="F66" i="7"/>
  <c r="Q65" i="7"/>
  <c r="P65" i="7"/>
  <c r="O65" i="7"/>
  <c r="N65" i="7"/>
  <c r="M65" i="7"/>
  <c r="L65" i="7"/>
  <c r="K65" i="7"/>
  <c r="J65" i="7"/>
  <c r="I65" i="7"/>
  <c r="H65" i="7"/>
  <c r="G65" i="7"/>
  <c r="F65" i="7"/>
  <c r="Q64" i="7"/>
  <c r="P64" i="7"/>
  <c r="O64" i="7"/>
  <c r="N64" i="7"/>
  <c r="M64" i="7"/>
  <c r="L64" i="7"/>
  <c r="K64" i="7"/>
  <c r="J64" i="7"/>
  <c r="I64" i="7"/>
  <c r="H64" i="7"/>
  <c r="G64" i="7"/>
  <c r="F64" i="7"/>
  <c r="Q63" i="7"/>
  <c r="P63" i="7"/>
  <c r="O63" i="7"/>
  <c r="N63" i="7"/>
  <c r="M63" i="7"/>
  <c r="L63" i="7"/>
  <c r="K63" i="7"/>
  <c r="J63" i="7"/>
  <c r="I63" i="7"/>
  <c r="H63" i="7"/>
  <c r="G63" i="7"/>
  <c r="F63" i="7"/>
  <c r="Q62" i="7"/>
  <c r="P62" i="7"/>
  <c r="O62" i="7"/>
  <c r="N62" i="7"/>
  <c r="M62" i="7"/>
  <c r="L62" i="7"/>
  <c r="K62" i="7"/>
  <c r="J62" i="7"/>
  <c r="I62" i="7"/>
  <c r="H62" i="7"/>
  <c r="G62" i="7"/>
  <c r="F62" i="7"/>
  <c r="Q61" i="7"/>
  <c r="P61" i="7"/>
  <c r="O61" i="7"/>
  <c r="N61" i="7"/>
  <c r="M61" i="7"/>
  <c r="L61" i="7"/>
  <c r="K61" i="7"/>
  <c r="J61" i="7"/>
  <c r="I61" i="7"/>
  <c r="H61" i="7"/>
  <c r="G61" i="7"/>
  <c r="F61" i="7"/>
  <c r="Q60" i="7"/>
  <c r="P60" i="7"/>
  <c r="O60" i="7"/>
  <c r="N60" i="7"/>
  <c r="M60" i="7"/>
  <c r="L60" i="7"/>
  <c r="K60" i="7"/>
  <c r="J60" i="7"/>
  <c r="I60" i="7"/>
  <c r="H60" i="7"/>
  <c r="G60" i="7"/>
  <c r="F60" i="7"/>
  <c r="Q59" i="7"/>
  <c r="P59" i="7"/>
  <c r="O59" i="7"/>
  <c r="N59" i="7"/>
  <c r="M59" i="7"/>
  <c r="L59" i="7"/>
  <c r="K59" i="7"/>
  <c r="J59" i="7"/>
  <c r="I59" i="7"/>
  <c r="H59" i="7"/>
  <c r="G59" i="7"/>
  <c r="F59" i="7"/>
  <c r="Q58" i="7"/>
  <c r="P58" i="7"/>
  <c r="O58" i="7"/>
  <c r="N58" i="7"/>
  <c r="M58" i="7"/>
  <c r="L58" i="7"/>
  <c r="K58" i="7"/>
  <c r="J58" i="7"/>
  <c r="I58" i="7"/>
  <c r="H58" i="7"/>
  <c r="G58" i="7"/>
  <c r="F58" i="7"/>
  <c r="Q57" i="7"/>
  <c r="P57" i="7"/>
  <c r="O57" i="7"/>
  <c r="N57" i="7"/>
  <c r="M57" i="7"/>
  <c r="L57" i="7"/>
  <c r="K57" i="7"/>
  <c r="J57" i="7"/>
  <c r="I57" i="7"/>
  <c r="H57" i="7"/>
  <c r="G57" i="7"/>
  <c r="F57" i="7"/>
  <c r="Q56" i="7"/>
  <c r="P56" i="7"/>
  <c r="O56" i="7"/>
  <c r="N56" i="7"/>
  <c r="M56" i="7"/>
  <c r="L56" i="7"/>
  <c r="K56" i="7"/>
  <c r="J56" i="7"/>
  <c r="I56" i="7"/>
  <c r="H56" i="7"/>
  <c r="G56" i="7"/>
  <c r="G107" i="7"/>
  <c r="DB107" i="7"/>
  <c r="F56" i="7"/>
  <c r="Q55" i="7"/>
  <c r="P55" i="7"/>
  <c r="P106" i="7"/>
  <c r="O55" i="7"/>
  <c r="O106" i="7"/>
  <c r="N55" i="7"/>
  <c r="N106" i="7"/>
  <c r="M55" i="7"/>
  <c r="L55" i="7"/>
  <c r="K55" i="7"/>
  <c r="K106" i="7"/>
  <c r="J55" i="7"/>
  <c r="I55" i="7"/>
  <c r="H55" i="7"/>
  <c r="H106" i="7"/>
  <c r="G55" i="7"/>
  <c r="G106" i="7"/>
  <c r="DB106" i="7"/>
  <c r="F55" i="7"/>
  <c r="Q54" i="7"/>
  <c r="P54" i="7"/>
  <c r="O54" i="7"/>
  <c r="N54" i="7"/>
  <c r="M54" i="7"/>
  <c r="L54" i="7"/>
  <c r="K54" i="7"/>
  <c r="J54" i="7"/>
  <c r="I54" i="7"/>
  <c r="H54" i="7"/>
  <c r="G54" i="7"/>
  <c r="F54" i="7"/>
  <c r="Q53" i="7"/>
  <c r="P53" i="7"/>
  <c r="O53" i="7"/>
  <c r="N53" i="7"/>
  <c r="M53" i="7"/>
  <c r="L53" i="7"/>
  <c r="K53" i="7"/>
  <c r="J53" i="7"/>
  <c r="I53" i="7"/>
  <c r="H53" i="7"/>
  <c r="G53" i="7"/>
  <c r="F53" i="7"/>
  <c r="Q52" i="7"/>
  <c r="P52" i="7"/>
  <c r="O52" i="7"/>
  <c r="N52" i="7"/>
  <c r="M52" i="7"/>
  <c r="L52" i="7"/>
  <c r="K52" i="7"/>
  <c r="J52" i="7"/>
  <c r="I52" i="7"/>
  <c r="H52" i="7"/>
  <c r="G52" i="7"/>
  <c r="G105" i="7"/>
  <c r="F52" i="7"/>
  <c r="Q51" i="7"/>
  <c r="P51" i="7"/>
  <c r="O51" i="7"/>
  <c r="N51" i="7"/>
  <c r="M51" i="7"/>
  <c r="L51" i="7"/>
  <c r="K51" i="7"/>
  <c r="J51" i="7"/>
  <c r="I51" i="7"/>
  <c r="H51" i="7"/>
  <c r="G51" i="7"/>
  <c r="F51" i="7"/>
  <c r="Q50" i="7"/>
  <c r="P50" i="7"/>
  <c r="O50" i="7"/>
  <c r="N50" i="7"/>
  <c r="M50" i="7"/>
  <c r="L50" i="7"/>
  <c r="K50" i="7"/>
  <c r="J50" i="7"/>
  <c r="I50" i="7"/>
  <c r="H50" i="7"/>
  <c r="G50" i="7"/>
  <c r="F50" i="7"/>
  <c r="Q49" i="7"/>
  <c r="P49" i="7"/>
  <c r="O49" i="7"/>
  <c r="N49" i="7"/>
  <c r="M49" i="7"/>
  <c r="L49" i="7"/>
  <c r="K49" i="7"/>
  <c r="J49" i="7"/>
  <c r="I49" i="7"/>
  <c r="H49" i="7"/>
  <c r="G49" i="7"/>
  <c r="F49" i="7"/>
  <c r="Q48" i="7"/>
  <c r="P48" i="7"/>
  <c r="O48" i="7"/>
  <c r="N48" i="7"/>
  <c r="M48" i="7"/>
  <c r="L48" i="7"/>
  <c r="K48" i="7"/>
  <c r="J48" i="7"/>
  <c r="I48" i="7"/>
  <c r="H48" i="7"/>
  <c r="G48" i="7"/>
  <c r="F48" i="7"/>
  <c r="Q47" i="7"/>
  <c r="P47" i="7"/>
  <c r="O47" i="7"/>
  <c r="N47" i="7"/>
  <c r="M47" i="7"/>
  <c r="L47" i="7"/>
  <c r="K47" i="7"/>
  <c r="J47" i="7"/>
  <c r="I47" i="7"/>
  <c r="H47" i="7"/>
  <c r="G47" i="7"/>
  <c r="F47" i="7"/>
  <c r="Q46" i="7"/>
  <c r="P46" i="7"/>
  <c r="O46" i="7"/>
  <c r="N46" i="7"/>
  <c r="M46" i="7"/>
  <c r="L46" i="7"/>
  <c r="K46" i="7"/>
  <c r="J46" i="7"/>
  <c r="I46" i="7"/>
  <c r="H46" i="7"/>
  <c r="G46" i="7"/>
  <c r="F46" i="7"/>
  <c r="Q45" i="7"/>
  <c r="P45" i="7"/>
  <c r="O45" i="7"/>
  <c r="N45" i="7"/>
  <c r="M45" i="7"/>
  <c r="L45" i="7"/>
  <c r="K45" i="7"/>
  <c r="J45" i="7"/>
  <c r="I45" i="7"/>
  <c r="H45" i="7"/>
  <c r="G45" i="7"/>
  <c r="F45" i="7"/>
  <c r="Q44" i="7"/>
  <c r="P44" i="7"/>
  <c r="O44" i="7"/>
  <c r="N44" i="7"/>
  <c r="M44" i="7"/>
  <c r="L44" i="7"/>
  <c r="K44" i="7"/>
  <c r="J44" i="7"/>
  <c r="I44" i="7"/>
  <c r="H44" i="7"/>
  <c r="G44" i="7"/>
  <c r="F44" i="7"/>
  <c r="Q43" i="7"/>
  <c r="P43" i="7"/>
  <c r="O43" i="7"/>
  <c r="N43" i="7"/>
  <c r="M43" i="7"/>
  <c r="L43" i="7"/>
  <c r="K43" i="7"/>
  <c r="J43" i="7"/>
  <c r="I43" i="7"/>
  <c r="H43" i="7"/>
  <c r="G43" i="7"/>
  <c r="F43" i="7"/>
  <c r="Q42" i="7"/>
  <c r="P42" i="7"/>
  <c r="O42" i="7"/>
  <c r="N42" i="7"/>
  <c r="M42" i="7"/>
  <c r="L42" i="7"/>
  <c r="K42" i="7"/>
  <c r="J42" i="7"/>
  <c r="I42" i="7"/>
  <c r="H42" i="7"/>
  <c r="G42" i="7"/>
  <c r="F42" i="7"/>
  <c r="Q41" i="7"/>
  <c r="P41" i="7"/>
  <c r="O41" i="7"/>
  <c r="N41" i="7"/>
  <c r="M41" i="7"/>
  <c r="L41" i="7"/>
  <c r="K41" i="7"/>
  <c r="J41" i="7"/>
  <c r="I41" i="7"/>
  <c r="H41" i="7"/>
  <c r="G41" i="7"/>
  <c r="F41" i="7"/>
  <c r="Q40" i="7"/>
  <c r="P40" i="7"/>
  <c r="O40" i="7"/>
  <c r="N40" i="7"/>
  <c r="M40" i="7"/>
  <c r="L40" i="7"/>
  <c r="K40" i="7"/>
  <c r="J40" i="7"/>
  <c r="I40" i="7"/>
  <c r="H40" i="7"/>
  <c r="G40" i="7"/>
  <c r="F40" i="7"/>
  <c r="Q39" i="7"/>
  <c r="P39" i="7"/>
  <c r="O39" i="7"/>
  <c r="N39" i="7"/>
  <c r="M39" i="7"/>
  <c r="L39" i="7"/>
  <c r="K39" i="7"/>
  <c r="J39" i="7"/>
  <c r="I39" i="7"/>
  <c r="H39" i="7"/>
  <c r="G39" i="7"/>
  <c r="F39" i="7"/>
  <c r="Q38" i="7"/>
  <c r="P38" i="7"/>
  <c r="O38" i="7"/>
  <c r="N38" i="7"/>
  <c r="M38" i="7"/>
  <c r="L38" i="7"/>
  <c r="K38" i="7"/>
  <c r="J38" i="7"/>
  <c r="I38" i="7"/>
  <c r="H38" i="7"/>
  <c r="G38" i="7"/>
  <c r="F38" i="7"/>
  <c r="Q37" i="7"/>
  <c r="P37" i="7"/>
  <c r="O37" i="7"/>
  <c r="N37" i="7"/>
  <c r="M37" i="7"/>
  <c r="L37" i="7"/>
  <c r="K37" i="7"/>
  <c r="J37" i="7"/>
  <c r="I37" i="7"/>
  <c r="H37" i="7"/>
  <c r="G37" i="7"/>
  <c r="F37" i="7"/>
  <c r="Q36" i="7"/>
  <c r="P36" i="7"/>
  <c r="O36" i="7"/>
  <c r="N36" i="7"/>
  <c r="M36" i="7"/>
  <c r="L36" i="7"/>
  <c r="K36" i="7"/>
  <c r="J36" i="7"/>
  <c r="I36" i="7"/>
  <c r="H36" i="7"/>
  <c r="G36" i="7"/>
  <c r="G103" i="7"/>
  <c r="F36" i="7"/>
  <c r="Q35" i="7"/>
  <c r="P35" i="7"/>
  <c r="O35" i="7"/>
  <c r="N35" i="7"/>
  <c r="M35" i="7"/>
  <c r="L35" i="7"/>
  <c r="K35" i="7"/>
  <c r="J35" i="7"/>
  <c r="I35" i="7"/>
  <c r="H35" i="7"/>
  <c r="G35" i="7"/>
  <c r="F35" i="7"/>
  <c r="Q34" i="7"/>
  <c r="P34" i="7"/>
  <c r="O34" i="7"/>
  <c r="N34" i="7"/>
  <c r="M34" i="7"/>
  <c r="L34" i="7"/>
  <c r="K34" i="7"/>
  <c r="J34" i="7"/>
  <c r="I34" i="7"/>
  <c r="H34" i="7"/>
  <c r="G34" i="7"/>
  <c r="F34" i="7"/>
  <c r="Q33" i="7"/>
  <c r="P33" i="7"/>
  <c r="O33" i="7"/>
  <c r="N33" i="7"/>
  <c r="M33" i="7"/>
  <c r="L33" i="7"/>
  <c r="K33" i="7"/>
  <c r="J33" i="7"/>
  <c r="I33" i="7"/>
  <c r="H33" i="7"/>
  <c r="G33" i="7"/>
  <c r="F33" i="7"/>
  <c r="Q32" i="7"/>
  <c r="P32" i="7"/>
  <c r="O32" i="7"/>
  <c r="N32" i="7"/>
  <c r="M32" i="7"/>
  <c r="L32" i="7"/>
  <c r="K32" i="7"/>
  <c r="J32" i="7"/>
  <c r="I32" i="7"/>
  <c r="H32" i="7"/>
  <c r="G32" i="7"/>
  <c r="F32" i="7"/>
  <c r="Q31" i="7"/>
  <c r="P31" i="7"/>
  <c r="O31" i="7"/>
  <c r="N31" i="7"/>
  <c r="M31" i="7"/>
  <c r="L31" i="7"/>
  <c r="K31" i="7"/>
  <c r="J31" i="7"/>
  <c r="I31" i="7"/>
  <c r="H31" i="7"/>
  <c r="G31" i="7"/>
  <c r="F31" i="7"/>
  <c r="Q30" i="7"/>
  <c r="P30" i="7"/>
  <c r="O30" i="7"/>
  <c r="N30" i="7"/>
  <c r="M30" i="7"/>
  <c r="L30" i="7"/>
  <c r="K30" i="7"/>
  <c r="J30" i="7"/>
  <c r="I30" i="7"/>
  <c r="H30" i="7"/>
  <c r="G30" i="7"/>
  <c r="F30" i="7"/>
  <c r="Q29" i="7"/>
  <c r="P29" i="7"/>
  <c r="O29" i="7"/>
  <c r="N29" i="7"/>
  <c r="M29" i="7"/>
  <c r="L29" i="7"/>
  <c r="K29" i="7"/>
  <c r="J29" i="7"/>
  <c r="I29" i="7"/>
  <c r="H29" i="7"/>
  <c r="G29" i="7"/>
  <c r="F29" i="7"/>
  <c r="Q28" i="7"/>
  <c r="P28" i="7"/>
  <c r="O28" i="7"/>
  <c r="N28" i="7"/>
  <c r="M28" i="7"/>
  <c r="L28" i="7"/>
  <c r="K28" i="7"/>
  <c r="J28" i="7"/>
  <c r="I28" i="7"/>
  <c r="H28" i="7"/>
  <c r="G28" i="7"/>
  <c r="F28" i="7"/>
  <c r="Q27" i="7"/>
  <c r="P27" i="7"/>
  <c r="O27" i="7"/>
  <c r="N27" i="7"/>
  <c r="M27" i="7"/>
  <c r="L27" i="7"/>
  <c r="K27" i="7"/>
  <c r="J27" i="7"/>
  <c r="I27" i="7"/>
  <c r="H27" i="7"/>
  <c r="G27" i="7"/>
  <c r="F27" i="7"/>
  <c r="Q26" i="7"/>
  <c r="P26" i="7"/>
  <c r="O26" i="7"/>
  <c r="N26" i="7"/>
  <c r="M26" i="7"/>
  <c r="L26" i="7"/>
  <c r="K26" i="7"/>
  <c r="J26" i="7"/>
  <c r="I26" i="7"/>
  <c r="H26" i="7"/>
  <c r="G26" i="7"/>
  <c r="F26" i="7"/>
  <c r="Q25" i="7"/>
  <c r="P25" i="7"/>
  <c r="O25" i="7"/>
  <c r="N25" i="7"/>
  <c r="M25" i="7"/>
  <c r="L25" i="7"/>
  <c r="K25" i="7"/>
  <c r="K83" i="7"/>
  <c r="J25" i="7"/>
  <c r="I25" i="7"/>
  <c r="H25" i="7"/>
  <c r="G25" i="7"/>
  <c r="F25" i="7"/>
  <c r="Q22" i="7"/>
  <c r="P22" i="7"/>
  <c r="P100" i="7"/>
  <c r="O22" i="7"/>
  <c r="N22" i="7"/>
  <c r="M22" i="7"/>
  <c r="L22" i="7"/>
  <c r="K22" i="7"/>
  <c r="K100" i="7"/>
  <c r="J22" i="7"/>
  <c r="J100" i="7"/>
  <c r="I22" i="7"/>
  <c r="I100" i="7"/>
  <c r="H22" i="7"/>
  <c r="H100" i="7"/>
  <c r="G22" i="7"/>
  <c r="F22" i="7"/>
  <c r="Q17" i="7"/>
  <c r="P17" i="7"/>
  <c r="P99" i="7"/>
  <c r="O17" i="7"/>
  <c r="O99" i="7"/>
  <c r="N17" i="7"/>
  <c r="N99" i="7"/>
  <c r="M17" i="7"/>
  <c r="M99" i="7"/>
  <c r="L17" i="7"/>
  <c r="L99" i="7"/>
  <c r="K17" i="7"/>
  <c r="J17" i="7"/>
  <c r="I17" i="7"/>
  <c r="H17" i="7"/>
  <c r="H99" i="7"/>
  <c r="G17" i="7"/>
  <c r="G99" i="7"/>
  <c r="F17" i="7"/>
  <c r="F99" i="7"/>
  <c r="Q16" i="7"/>
  <c r="P16" i="7"/>
  <c r="O16" i="7"/>
  <c r="N16" i="7"/>
  <c r="M16" i="7"/>
  <c r="L16" i="7"/>
  <c r="K16" i="7"/>
  <c r="J16" i="7"/>
  <c r="I16" i="7"/>
  <c r="H16" i="7"/>
  <c r="G16" i="7"/>
  <c r="F16" i="7"/>
  <c r="Q15" i="7"/>
  <c r="P15" i="7"/>
  <c r="O15" i="7"/>
  <c r="N15" i="7"/>
  <c r="M15" i="7"/>
  <c r="L15" i="7"/>
  <c r="K15" i="7"/>
  <c r="J15" i="7"/>
  <c r="I15" i="7"/>
  <c r="H15" i="7"/>
  <c r="G15" i="7"/>
  <c r="F15" i="7"/>
  <c r="Q14" i="7"/>
  <c r="P14" i="7"/>
  <c r="O14" i="7"/>
  <c r="N14" i="7"/>
  <c r="M14" i="7"/>
  <c r="L14" i="7"/>
  <c r="K14" i="7"/>
  <c r="J14" i="7"/>
  <c r="I14" i="7"/>
  <c r="H14" i="7"/>
  <c r="G14" i="7"/>
  <c r="F14" i="7"/>
  <c r="Q13" i="7"/>
  <c r="P13" i="7"/>
  <c r="O13" i="7"/>
  <c r="N13" i="7"/>
  <c r="M13" i="7"/>
  <c r="L13" i="7"/>
  <c r="K13" i="7"/>
  <c r="J13" i="7"/>
  <c r="I13" i="7"/>
  <c r="H13" i="7"/>
  <c r="G13" i="7"/>
  <c r="F13" i="7"/>
  <c r="Q12" i="7"/>
  <c r="P12" i="7"/>
  <c r="O12" i="7"/>
  <c r="N12" i="7"/>
  <c r="M12" i="7"/>
  <c r="L12" i="7"/>
  <c r="K12" i="7"/>
  <c r="J12" i="7"/>
  <c r="I12" i="7"/>
  <c r="H12" i="7"/>
  <c r="G12" i="7"/>
  <c r="F12" i="7"/>
  <c r="Q11" i="7"/>
  <c r="P11" i="7"/>
  <c r="O11" i="7"/>
  <c r="N11" i="7"/>
  <c r="M11" i="7"/>
  <c r="L11" i="7"/>
  <c r="K11" i="7"/>
  <c r="J11" i="7"/>
  <c r="I11" i="7"/>
  <c r="H11" i="7"/>
  <c r="G11" i="7"/>
  <c r="F11" i="7"/>
  <c r="E68" i="7"/>
  <c r="D68" i="7"/>
  <c r="C68" i="7"/>
  <c r="B68" i="7"/>
  <c r="E67" i="7"/>
  <c r="D67" i="7"/>
  <c r="C67" i="7"/>
  <c r="B67" i="7"/>
  <c r="E66" i="7"/>
  <c r="D66" i="7"/>
  <c r="C66" i="7"/>
  <c r="B66" i="7"/>
  <c r="E65" i="7"/>
  <c r="D65" i="7"/>
  <c r="C65" i="7"/>
  <c r="B65" i="7"/>
  <c r="E64" i="7"/>
  <c r="D64" i="7"/>
  <c r="C64" i="7"/>
  <c r="B64" i="7"/>
  <c r="E63" i="7"/>
  <c r="D63" i="7"/>
  <c r="C63" i="7"/>
  <c r="B63" i="7"/>
  <c r="E62" i="7"/>
  <c r="D62" i="7"/>
  <c r="C62" i="7"/>
  <c r="B62" i="7"/>
  <c r="E61" i="7"/>
  <c r="D61" i="7"/>
  <c r="C61" i="7"/>
  <c r="B61" i="7"/>
  <c r="E60" i="7"/>
  <c r="D60" i="7"/>
  <c r="C60" i="7"/>
  <c r="B60" i="7"/>
  <c r="E59" i="7"/>
  <c r="D59" i="7"/>
  <c r="C59" i="7"/>
  <c r="B59" i="7"/>
  <c r="E58" i="7"/>
  <c r="D58" i="7"/>
  <c r="C58" i="7"/>
  <c r="B58" i="7"/>
  <c r="E57" i="7"/>
  <c r="D57" i="7"/>
  <c r="C57" i="7"/>
  <c r="B57" i="7"/>
  <c r="E56" i="7"/>
  <c r="D56" i="7"/>
  <c r="C56" i="7"/>
  <c r="B56" i="7"/>
  <c r="E55" i="7"/>
  <c r="E106" i="7"/>
  <c r="D55" i="7"/>
  <c r="C55" i="7"/>
  <c r="C106" i="7"/>
  <c r="B55" i="7"/>
  <c r="B106" i="7"/>
  <c r="E54" i="7"/>
  <c r="D54" i="7"/>
  <c r="C54" i="7"/>
  <c r="B54" i="7"/>
  <c r="E53" i="7"/>
  <c r="D53" i="7"/>
  <c r="C53" i="7"/>
  <c r="B53" i="7"/>
  <c r="E52" i="7"/>
  <c r="D52" i="7"/>
  <c r="C52" i="7"/>
  <c r="B52" i="7"/>
  <c r="E51" i="7"/>
  <c r="D51" i="7"/>
  <c r="C51" i="7"/>
  <c r="B51" i="7"/>
  <c r="E50" i="7"/>
  <c r="D50" i="7"/>
  <c r="C50" i="7"/>
  <c r="B50" i="7"/>
  <c r="E49" i="7"/>
  <c r="D49" i="7"/>
  <c r="C49" i="7"/>
  <c r="B49" i="7"/>
  <c r="E48" i="7"/>
  <c r="D48" i="7"/>
  <c r="C48" i="7"/>
  <c r="B48" i="7"/>
  <c r="E47" i="7"/>
  <c r="D47" i="7"/>
  <c r="C47" i="7"/>
  <c r="B47" i="7"/>
  <c r="E46" i="7"/>
  <c r="D46" i="7"/>
  <c r="C46" i="7"/>
  <c r="B46" i="7"/>
  <c r="E45" i="7"/>
  <c r="D45" i="7"/>
  <c r="C45" i="7"/>
  <c r="B45" i="7"/>
  <c r="E44" i="7"/>
  <c r="D44" i="7"/>
  <c r="C44" i="7"/>
  <c r="B44" i="7"/>
  <c r="E43" i="7"/>
  <c r="D43" i="7"/>
  <c r="C43" i="7"/>
  <c r="B43" i="7"/>
  <c r="E42" i="7"/>
  <c r="D42" i="7"/>
  <c r="C42" i="7"/>
  <c r="B42" i="7"/>
  <c r="E41" i="7"/>
  <c r="D41" i="7"/>
  <c r="C41" i="7"/>
  <c r="B41" i="7"/>
  <c r="E40" i="7"/>
  <c r="D40" i="7"/>
  <c r="C40" i="7"/>
  <c r="B40" i="7"/>
  <c r="E39" i="7"/>
  <c r="D39" i="7"/>
  <c r="C39" i="7"/>
  <c r="B39" i="7"/>
  <c r="E38" i="7"/>
  <c r="D38" i="7"/>
  <c r="C38" i="7"/>
  <c r="B38" i="7"/>
  <c r="E37" i="7"/>
  <c r="D37" i="7"/>
  <c r="C37" i="7"/>
  <c r="B37" i="7"/>
  <c r="E36" i="7"/>
  <c r="D36" i="7"/>
  <c r="C36" i="7"/>
  <c r="B36" i="7"/>
  <c r="E35" i="7"/>
  <c r="D35" i="7"/>
  <c r="C35" i="7"/>
  <c r="B35" i="7"/>
  <c r="E34" i="7"/>
  <c r="D34" i="7"/>
  <c r="C34" i="7"/>
  <c r="B34" i="7"/>
  <c r="E33" i="7"/>
  <c r="D33" i="7"/>
  <c r="C33" i="7"/>
  <c r="B33" i="7"/>
  <c r="E32" i="7"/>
  <c r="D32" i="7"/>
  <c r="C32" i="7"/>
  <c r="B32" i="7"/>
  <c r="E31" i="7"/>
  <c r="D31" i="7"/>
  <c r="C31" i="7"/>
  <c r="B31" i="7"/>
  <c r="E30" i="7"/>
  <c r="D30" i="7"/>
  <c r="C30" i="7"/>
  <c r="B30" i="7"/>
  <c r="E29" i="7"/>
  <c r="D29" i="7"/>
  <c r="C29" i="7"/>
  <c r="B29" i="7"/>
  <c r="E28" i="7"/>
  <c r="D28" i="7"/>
  <c r="C28" i="7"/>
  <c r="B28" i="7"/>
  <c r="E27" i="7"/>
  <c r="D27" i="7"/>
  <c r="C27" i="7"/>
  <c r="B27" i="7"/>
  <c r="E26" i="7"/>
  <c r="D26" i="7"/>
  <c r="C26" i="7"/>
  <c r="B26" i="7"/>
  <c r="E25" i="7"/>
  <c r="D25" i="7"/>
  <c r="C25" i="7"/>
  <c r="B25" i="7"/>
  <c r="BD24" i="7"/>
  <c r="BC24" i="7"/>
  <c r="BB24" i="7"/>
  <c r="BA24" i="7"/>
  <c r="AM24" i="7"/>
  <c r="AL24" i="7"/>
  <c r="AK24" i="7"/>
  <c r="AJ24" i="7"/>
  <c r="V24" i="7"/>
  <c r="BU24" i="7"/>
  <c r="U24" i="7"/>
  <c r="T24" i="7"/>
  <c r="S24" i="7"/>
  <c r="BD23" i="7"/>
  <c r="BC23" i="7"/>
  <c r="BB23" i="7"/>
  <c r="BA23" i="7"/>
  <c r="AM23" i="7"/>
  <c r="AL23" i="7"/>
  <c r="AK23" i="7"/>
  <c r="AJ23" i="7"/>
  <c r="V23" i="7"/>
  <c r="U23" i="7"/>
  <c r="T23" i="7"/>
  <c r="S23" i="7"/>
  <c r="E22" i="7"/>
  <c r="E100" i="7"/>
  <c r="D22" i="7"/>
  <c r="C22" i="7"/>
  <c r="C100" i="7"/>
  <c r="B22" i="7"/>
  <c r="E21" i="7"/>
  <c r="D21" i="7"/>
  <c r="C21" i="7"/>
  <c r="B21" i="7"/>
  <c r="E20" i="7"/>
  <c r="D20" i="7"/>
  <c r="C20" i="7"/>
  <c r="B20" i="7"/>
  <c r="E19" i="7"/>
  <c r="D19" i="7"/>
  <c r="C19" i="7"/>
  <c r="B19" i="7"/>
  <c r="E17" i="7"/>
  <c r="D17" i="7"/>
  <c r="C17" i="7"/>
  <c r="C99" i="7"/>
  <c r="B17" i="7"/>
  <c r="E16" i="7"/>
  <c r="D16" i="7"/>
  <c r="C16" i="7"/>
  <c r="B16" i="7"/>
  <c r="E15" i="7"/>
  <c r="D15" i="7"/>
  <c r="C15" i="7"/>
  <c r="B15" i="7"/>
  <c r="E14" i="7"/>
  <c r="D14" i="7"/>
  <c r="C14" i="7"/>
  <c r="B14" i="7"/>
  <c r="E13" i="7"/>
  <c r="D13" i="7"/>
  <c r="C13" i="7"/>
  <c r="B13" i="7"/>
  <c r="E12" i="7"/>
  <c r="D12" i="7"/>
  <c r="C12" i="7"/>
  <c r="B12" i="7"/>
  <c r="E11" i="7"/>
  <c r="D11" i="7"/>
  <c r="C11" i="7"/>
  <c r="B11" i="7"/>
  <c r="E9" i="7"/>
  <c r="D9" i="7"/>
  <c r="C9" i="7"/>
  <c r="C97" i="7"/>
  <c r="B9" i="7"/>
  <c r="B97" i="7"/>
  <c r="E8" i="7"/>
  <c r="D8" i="7"/>
  <c r="D96" i="7"/>
  <c r="C8" i="7"/>
  <c r="C96" i="7"/>
  <c r="B8" i="7"/>
  <c r="B96" i="7"/>
  <c r="E6" i="7"/>
  <c r="D6" i="7"/>
  <c r="C6" i="7"/>
  <c r="B6" i="7"/>
  <c r="E5" i="7"/>
  <c r="D5" i="7"/>
  <c r="C5" i="7"/>
  <c r="B5" i="7"/>
  <c r="A2" i="7"/>
  <c r="A1" i="7"/>
  <c r="A1" i="1"/>
  <c r="E21" i="3"/>
  <c r="E20" i="3"/>
  <c r="E19" i="3"/>
  <c r="E9" i="3"/>
  <c r="E8" i="3"/>
  <c r="E6" i="3"/>
  <c r="E5" i="3"/>
  <c r="D21" i="3"/>
  <c r="D20" i="3"/>
  <c r="D19" i="3"/>
  <c r="D9" i="3"/>
  <c r="D8" i="3"/>
  <c r="D6" i="3"/>
  <c r="D5" i="3"/>
  <c r="C21" i="3"/>
  <c r="C20" i="3"/>
  <c r="C19" i="3"/>
  <c r="C9" i="3"/>
  <c r="C8" i="3"/>
  <c r="C6" i="3"/>
  <c r="C5" i="3"/>
  <c r="B21" i="3"/>
  <c r="B20" i="3"/>
  <c r="B19" i="3"/>
  <c r="B9" i="3"/>
  <c r="B8" i="3"/>
  <c r="B6" i="3"/>
  <c r="B5" i="3"/>
  <c r="Q73" i="1"/>
  <c r="P73" i="1"/>
  <c r="O73" i="1"/>
  <c r="N73" i="1"/>
  <c r="M73" i="1"/>
  <c r="L73" i="1"/>
  <c r="K73" i="1"/>
  <c r="J73" i="1"/>
  <c r="I73" i="1"/>
  <c r="H73" i="1"/>
  <c r="G73" i="1"/>
  <c r="F73" i="1"/>
  <c r="CF23" i="7"/>
  <c r="BW23" i="7"/>
  <c r="L104" i="7"/>
  <c r="H105" i="7"/>
  <c r="BT23" i="7"/>
  <c r="P105" i="7"/>
  <c r="CC24" i="7"/>
  <c r="F70" i="7"/>
  <c r="N70" i="7"/>
  <c r="N78" i="7"/>
  <c r="J81" i="7"/>
  <c r="F101" i="7"/>
  <c r="N101" i="7"/>
  <c r="F103" i="7"/>
  <c r="N103" i="7"/>
  <c r="N107" i="7"/>
  <c r="H95" i="7"/>
  <c r="P95" i="7"/>
  <c r="BY23" i="7"/>
  <c r="F81" i="7"/>
  <c r="J108" i="7"/>
  <c r="G70" i="7"/>
  <c r="G101" i="7"/>
  <c r="M95" i="7"/>
  <c r="M81" i="7"/>
  <c r="DB97" i="7"/>
  <c r="G95" i="7"/>
  <c r="DB95" i="7"/>
  <c r="O95" i="7"/>
  <c r="K73" i="7"/>
  <c r="G81" i="7"/>
  <c r="G82" i="7"/>
  <c r="O81" i="7"/>
  <c r="K102" i="7"/>
  <c r="K101" i="7"/>
  <c r="O101" i="7"/>
  <c r="K103" i="7"/>
  <c r="O103" i="7"/>
  <c r="G104" i="7"/>
  <c r="DB104" i="7"/>
  <c r="O104" i="7"/>
  <c r="K104" i="7"/>
  <c r="K105" i="7"/>
  <c r="O105" i="7"/>
  <c r="K107" i="7"/>
  <c r="K108" i="7"/>
  <c r="G108" i="7"/>
  <c r="DB108" i="7"/>
  <c r="L70" i="7"/>
  <c r="H83" i="7"/>
  <c r="L101" i="7"/>
  <c r="L103" i="7"/>
  <c r="H104" i="7"/>
  <c r="P104" i="7"/>
  <c r="L105" i="7"/>
  <c r="L107" i="7"/>
  <c r="DB96" i="7"/>
  <c r="DB98" i="7"/>
  <c r="CB24" i="7"/>
  <c r="O83" i="7"/>
  <c r="O102" i="7"/>
  <c r="L83" i="7"/>
  <c r="L84" i="7"/>
  <c r="H101" i="7"/>
  <c r="P101" i="7"/>
  <c r="L102" i="7"/>
  <c r="H103" i="7"/>
  <c r="P103" i="7"/>
  <c r="O70" i="7"/>
  <c r="O78" i="7"/>
  <c r="F83" i="7"/>
  <c r="F84" i="7"/>
  <c r="N83" i="7"/>
  <c r="N84" i="7"/>
  <c r="J101" i="7"/>
  <c r="F102" i="7"/>
  <c r="N102" i="7"/>
  <c r="J103" i="7"/>
  <c r="F104" i="7"/>
  <c r="N104" i="7"/>
  <c r="J105" i="7"/>
  <c r="G73" i="7"/>
  <c r="O73" i="7"/>
  <c r="P83" i="7"/>
  <c r="H102" i="7"/>
  <c r="P102" i="7"/>
  <c r="F75" i="7"/>
  <c r="G83" i="7"/>
  <c r="G102" i="7"/>
  <c r="DB102" i="7"/>
  <c r="J83" i="7"/>
  <c r="J102" i="7"/>
  <c r="M100" i="7"/>
  <c r="M101" i="7"/>
  <c r="M103" i="7"/>
  <c r="Q83" i="7"/>
  <c r="I104" i="7"/>
  <c r="Q104" i="7"/>
  <c r="M105" i="7"/>
  <c r="I106" i="7"/>
  <c r="Q106" i="7"/>
  <c r="M107" i="7"/>
  <c r="M108" i="7"/>
  <c r="I108" i="7"/>
  <c r="I73" i="7"/>
  <c r="I95" i="7"/>
  <c r="I70" i="7"/>
  <c r="I80" i="7"/>
  <c r="I83" i="7"/>
  <c r="I81" i="7"/>
  <c r="Q95" i="7"/>
  <c r="Q99" i="7"/>
  <c r="I102" i="7"/>
  <c r="M70" i="7"/>
  <c r="I99" i="7"/>
  <c r="Q102" i="7"/>
  <c r="M83" i="7"/>
  <c r="I101" i="7"/>
  <c r="Q101" i="7"/>
  <c r="M102" i="7"/>
  <c r="I103" i="7"/>
  <c r="M104" i="7"/>
  <c r="I105" i="7"/>
  <c r="F95" i="7"/>
  <c r="H70" i="7"/>
  <c r="P70" i="7"/>
  <c r="P84" i="7"/>
  <c r="O108" i="7"/>
  <c r="O75" i="7"/>
  <c r="F106" i="7"/>
  <c r="N108" i="7"/>
  <c r="N75" i="7"/>
  <c r="J70" i="7"/>
  <c r="J84" i="7"/>
  <c r="L106" i="7"/>
  <c r="H107" i="7"/>
  <c r="P107" i="7"/>
  <c r="H81" i="7"/>
  <c r="P81" i="7"/>
  <c r="L100" i="7"/>
  <c r="O107" i="7"/>
  <c r="P108" i="7"/>
  <c r="N81" i="7"/>
  <c r="N95" i="7"/>
  <c r="Q105" i="7"/>
  <c r="M106" i="7"/>
  <c r="I107" i="7"/>
  <c r="Q107" i="7"/>
  <c r="F107" i="7"/>
  <c r="F108" i="7"/>
  <c r="Q108" i="7"/>
  <c r="J95" i="7"/>
  <c r="J99" i="7"/>
  <c r="F100" i="7"/>
  <c r="N100" i="7"/>
  <c r="K81" i="7"/>
  <c r="K95" i="7"/>
  <c r="K99" i="7"/>
  <c r="G100" i="7"/>
  <c r="O100" i="7"/>
  <c r="J106" i="7"/>
  <c r="J107" i="7"/>
  <c r="H108" i="7"/>
  <c r="L108" i="7"/>
  <c r="L81" i="7"/>
  <c r="L82" i="7"/>
  <c r="L95" i="7"/>
  <c r="J104" i="7"/>
  <c r="F105" i="7"/>
  <c r="N105" i="7"/>
  <c r="DA106" i="7"/>
  <c r="DM106" i="7"/>
  <c r="DB101" i="7"/>
  <c r="DB105" i="7"/>
  <c r="DB99" i="7"/>
  <c r="N80" i="7"/>
  <c r="Q70" i="7"/>
  <c r="Q81" i="7"/>
  <c r="Q103" i="7"/>
  <c r="DB103" i="7"/>
  <c r="Q100" i="7"/>
  <c r="J195" i="4"/>
  <c r="C195" i="4"/>
  <c r="J229" i="4"/>
  <c r="K195" i="4"/>
  <c r="C229" i="4"/>
  <c r="K229" i="4"/>
  <c r="D195" i="4"/>
  <c r="L195" i="4"/>
  <c r="D229" i="4"/>
  <c r="L229" i="4"/>
  <c r="E195" i="4"/>
  <c r="M195" i="4"/>
  <c r="E229" i="4"/>
  <c r="M229" i="4"/>
  <c r="F195" i="4"/>
  <c r="N195" i="4"/>
  <c r="F229" i="4"/>
  <c r="N229" i="4"/>
  <c r="G195" i="4"/>
  <c r="O195" i="4"/>
  <c r="G229" i="4"/>
  <c r="O229" i="4"/>
  <c r="H195" i="4"/>
  <c r="P195" i="4"/>
  <c r="H229" i="4"/>
  <c r="P229" i="4"/>
  <c r="I195" i="4"/>
  <c r="Q195" i="4"/>
  <c r="I229" i="4"/>
  <c r="P77" i="7"/>
  <c r="P94" i="7"/>
  <c r="P73" i="7"/>
  <c r="P75" i="7"/>
  <c r="P79" i="7"/>
  <c r="N73" i="7"/>
  <c r="M94" i="7"/>
  <c r="M75" i="7"/>
  <c r="M79" i="7"/>
  <c r="M73" i="7"/>
  <c r="M77" i="7"/>
  <c r="M82" i="7"/>
  <c r="L73" i="7"/>
  <c r="L74" i="7"/>
  <c r="L94" i="7"/>
  <c r="L77" i="7"/>
  <c r="L78" i="7"/>
  <c r="L79" i="7"/>
  <c r="L80" i="7"/>
  <c r="L75" i="7"/>
  <c r="L76" i="7"/>
  <c r="K70" i="7"/>
  <c r="K74" i="7"/>
  <c r="K77" i="7"/>
  <c r="K94" i="7"/>
  <c r="K79" i="7"/>
  <c r="K75" i="7"/>
  <c r="J79" i="7"/>
  <c r="J94" i="7"/>
  <c r="J73" i="7"/>
  <c r="J75" i="7"/>
  <c r="J77" i="7"/>
  <c r="I75" i="7"/>
  <c r="I76" i="7"/>
  <c r="I77" i="7"/>
  <c r="I94" i="7"/>
  <c r="H77" i="7"/>
  <c r="H73" i="7"/>
  <c r="H75" i="7"/>
  <c r="H79" i="7"/>
  <c r="H94" i="7"/>
  <c r="G77" i="7"/>
  <c r="G78" i="7"/>
  <c r="G75" i="7"/>
  <c r="G94" i="7"/>
  <c r="F77" i="7"/>
  <c r="F94" i="7"/>
  <c r="F73" i="7"/>
  <c r="F79" i="7"/>
  <c r="Q77" i="7"/>
  <c r="Q79" i="7"/>
  <c r="Q75" i="7"/>
  <c r="Q73" i="7"/>
  <c r="Q94" i="7"/>
  <c r="BS23" i="7"/>
  <c r="BS24" i="7"/>
  <c r="BR23" i="7"/>
  <c r="BU23" i="7"/>
  <c r="B105" i="7"/>
  <c r="C105" i="7"/>
  <c r="BR24" i="7"/>
  <c r="E105" i="7"/>
  <c r="DA105" i="7"/>
  <c r="D108" i="7"/>
  <c r="BT24" i="7"/>
  <c r="B107" i="7"/>
  <c r="E104" i="7"/>
  <c r="DA104" i="7"/>
  <c r="DM104" i="7"/>
  <c r="D100" i="7"/>
  <c r="C98" i="7"/>
  <c r="C107" i="7"/>
  <c r="E107" i="7"/>
  <c r="DA107" i="7"/>
  <c r="DM107" i="7"/>
  <c r="E108" i="7"/>
  <c r="DA108" i="7"/>
  <c r="E96" i="7"/>
  <c r="DA96" i="7"/>
  <c r="DM96" i="7"/>
  <c r="B83" i="7"/>
  <c r="B81" i="7"/>
  <c r="E98" i="7"/>
  <c r="DA98" i="7"/>
  <c r="E101" i="7"/>
  <c r="DA101" i="7"/>
  <c r="B99" i="7"/>
  <c r="E94" i="7"/>
  <c r="DA94" i="7"/>
  <c r="E79" i="7"/>
  <c r="E75" i="7"/>
  <c r="E77" i="7"/>
  <c r="E70" i="7"/>
  <c r="E73" i="7"/>
  <c r="D97" i="7"/>
  <c r="B95" i="7"/>
  <c r="B94" i="7"/>
  <c r="B79" i="7"/>
  <c r="B77" i="7"/>
  <c r="B75" i="7"/>
  <c r="B73" i="7"/>
  <c r="B70" i="7"/>
  <c r="C94" i="7"/>
  <c r="C79" i="7"/>
  <c r="C77" i="7"/>
  <c r="C75" i="7"/>
  <c r="C73" i="7"/>
  <c r="C70" i="7"/>
  <c r="E97" i="7"/>
  <c r="DA97" i="7"/>
  <c r="DM97" i="7"/>
  <c r="C95" i="7"/>
  <c r="D99" i="7"/>
  <c r="B98" i="7"/>
  <c r="E95" i="7"/>
  <c r="DA95" i="7"/>
  <c r="D94" i="7"/>
  <c r="D79" i="7"/>
  <c r="D75" i="7"/>
  <c r="D77" i="7"/>
  <c r="D70" i="7"/>
  <c r="D73" i="7"/>
  <c r="D95" i="7"/>
  <c r="E99" i="7"/>
  <c r="DA99" i="7"/>
  <c r="B100" i="7"/>
  <c r="DA100" i="7"/>
  <c r="D98" i="7"/>
  <c r="C83" i="7"/>
  <c r="C81" i="7"/>
  <c r="C104" i="7"/>
  <c r="D83" i="7"/>
  <c r="D81" i="7"/>
  <c r="B103" i="7"/>
  <c r="D106" i="7"/>
  <c r="E83" i="7"/>
  <c r="E81" i="7"/>
  <c r="B102" i="7"/>
  <c r="C103" i="7"/>
  <c r="C102" i="7"/>
  <c r="D103" i="7"/>
  <c r="B101" i="7"/>
  <c r="D102" i="7"/>
  <c r="E103" i="7"/>
  <c r="C101" i="7"/>
  <c r="E102" i="7"/>
  <c r="DA102" i="7"/>
  <c r="D101" i="7"/>
  <c r="B104" i="7"/>
  <c r="D104" i="7"/>
  <c r="D105" i="7"/>
  <c r="D107" i="7"/>
  <c r="B108" i="7"/>
  <c r="C108" i="7"/>
  <c r="A2" i="4"/>
  <c r="A1" i="4"/>
  <c r="A2" i="3"/>
  <c r="A1" i="3"/>
  <c r="E13" i="3"/>
  <c r="D13" i="3"/>
  <c r="C13" i="3"/>
  <c r="B13" i="3"/>
  <c r="BN13" i="2"/>
  <c r="BI13" i="2"/>
  <c r="BH13" i="2"/>
  <c r="BC13" i="2"/>
  <c r="BB13" i="2"/>
  <c r="AZ13" i="2"/>
  <c r="AY13" i="2"/>
  <c r="AI13" i="2"/>
  <c r="AN13" i="2" s="1"/>
  <c r="AH13" i="2"/>
  <c r="U13" i="2"/>
  <c r="T13" i="2"/>
  <c r="M13" i="2"/>
  <c r="BN14" i="2"/>
  <c r="BI14" i="2"/>
  <c r="BH14" i="2"/>
  <c r="BC14" i="2"/>
  <c r="BB14" i="2"/>
  <c r="AZ14" i="2"/>
  <c r="AY14" i="2"/>
  <c r="AI14" i="2"/>
  <c r="AH14" i="2"/>
  <c r="U14" i="2"/>
  <c r="T14" i="2"/>
  <c r="M14" i="2"/>
  <c r="BN15" i="2"/>
  <c r="BI15" i="2"/>
  <c r="BH15" i="2"/>
  <c r="BJ15" i="2"/>
  <c r="BC15" i="2"/>
  <c r="BD15" i="2"/>
  <c r="BB15" i="2"/>
  <c r="AZ15" i="2"/>
  <c r="BA15" i="2"/>
  <c r="AY15" i="2"/>
  <c r="AI15" i="2"/>
  <c r="AH15" i="2"/>
  <c r="U15" i="2"/>
  <c r="T15" i="2"/>
  <c r="Z15" i="2" s="1"/>
  <c r="M15" i="2"/>
  <c r="S15" i="2" s="1"/>
  <c r="BN16" i="2"/>
  <c r="BI16" i="2"/>
  <c r="BH16" i="2"/>
  <c r="BC16" i="2"/>
  <c r="BB16" i="2"/>
  <c r="AZ16" i="2"/>
  <c r="AY16" i="2"/>
  <c r="AI16" i="2"/>
  <c r="AH16" i="2"/>
  <c r="AN16" i="2" s="1"/>
  <c r="U16" i="2"/>
  <c r="T16" i="2"/>
  <c r="M16" i="2"/>
  <c r="BN18" i="2"/>
  <c r="BI18" i="2"/>
  <c r="BH18" i="2"/>
  <c r="BC18" i="2"/>
  <c r="BB18" i="2"/>
  <c r="AZ18" i="2"/>
  <c r="AY18" i="2"/>
  <c r="AI18" i="2"/>
  <c r="AH18" i="2"/>
  <c r="U18" i="2"/>
  <c r="T18" i="2"/>
  <c r="Z18" i="2" s="1"/>
  <c r="M18" i="2"/>
  <c r="BO23" i="2"/>
  <c r="BJ23" i="2"/>
  <c r="BD23" i="2"/>
  <c r="BA23" i="2"/>
  <c r="AN23" i="2"/>
  <c r="Z23" i="2"/>
  <c r="S23" i="2"/>
  <c r="BO67" i="2"/>
  <c r="E3" i="2"/>
  <c r="S23" i="3"/>
  <c r="T23" i="3"/>
  <c r="S24" i="3"/>
  <c r="T24" i="3"/>
  <c r="R23" i="3"/>
  <c r="R24" i="3"/>
  <c r="Q23" i="3"/>
  <c r="Q24" i="3"/>
  <c r="O23" i="3"/>
  <c r="O24" i="3"/>
  <c r="N23" i="3"/>
  <c r="N24" i="3"/>
  <c r="M23" i="3"/>
  <c r="M24" i="3"/>
  <c r="L23" i="3"/>
  <c r="L24" i="3"/>
  <c r="C3" i="2"/>
  <c r="D3" i="2"/>
  <c r="G23" i="3"/>
  <c r="H23" i="3"/>
  <c r="I23" i="3"/>
  <c r="J23" i="3"/>
  <c r="G24" i="3"/>
  <c r="H24" i="3"/>
  <c r="I24" i="3"/>
  <c r="J24" i="3"/>
  <c r="B3" i="2"/>
  <c r="D57" i="2"/>
  <c r="BD55" i="7" s="1"/>
  <c r="BD106" i="7" s="1"/>
  <c r="DG106" i="7" s="1"/>
  <c r="BN70" i="2"/>
  <c r="BN66" i="2"/>
  <c r="BN24" i="2"/>
  <c r="BN22" i="2"/>
  <c r="BN21" i="2"/>
  <c r="BO21" i="2"/>
  <c r="D21" i="2"/>
  <c r="BC19" i="7"/>
  <c r="BN40" i="2"/>
  <c r="BN39" i="2"/>
  <c r="BN41" i="2"/>
  <c r="BN42" i="2"/>
  <c r="BO22" i="2"/>
  <c r="BO70" i="2"/>
  <c r="D70" i="2"/>
  <c r="BO66" i="2"/>
  <c r="D66" i="2"/>
  <c r="BO24" i="2"/>
  <c r="BO42" i="2"/>
  <c r="BO41" i="2"/>
  <c r="BO40" i="2"/>
  <c r="BO39" i="2"/>
  <c r="S67" i="2"/>
  <c r="S48" i="2"/>
  <c r="S58" i="2"/>
  <c r="S32" i="2"/>
  <c r="S27" i="2"/>
  <c r="BA27" i="2"/>
  <c r="BD67" i="2"/>
  <c r="BD27" i="2"/>
  <c r="BD32" i="2"/>
  <c r="BD58" i="2"/>
  <c r="BD48" i="2"/>
  <c r="Z67" i="2"/>
  <c r="Z48" i="2"/>
  <c r="Z58" i="2"/>
  <c r="Z27" i="2"/>
  <c r="Z32" i="2"/>
  <c r="BA67" i="2"/>
  <c r="BA58" i="2"/>
  <c r="BA48" i="2"/>
  <c r="BA32" i="2"/>
  <c r="BD41" i="2"/>
  <c r="BD40" i="2"/>
  <c r="BD57" i="2"/>
  <c r="Z57" i="2"/>
  <c r="BA57" i="2"/>
  <c r="Z54" i="2"/>
  <c r="Z43" i="2"/>
  <c r="BA39" i="2"/>
  <c r="BD39" i="2"/>
  <c r="S36" i="2"/>
  <c r="S43" i="2"/>
  <c r="S44" i="2"/>
  <c r="E73" i="1"/>
  <c r="D73" i="1"/>
  <c r="C73" i="1"/>
  <c r="BJ67" i="2"/>
  <c r="BJ70" i="2"/>
  <c r="BJ69" i="2"/>
  <c r="BJ68" i="2"/>
  <c r="BJ66" i="2"/>
  <c r="BJ65" i="2"/>
  <c r="BJ63" i="2"/>
  <c r="BJ62" i="2"/>
  <c r="BJ61" i="2"/>
  <c r="BJ60" i="2"/>
  <c r="BJ59" i="2"/>
  <c r="BJ58" i="2"/>
  <c r="BJ57" i="2"/>
  <c r="BJ53" i="2"/>
  <c r="BJ52" i="2"/>
  <c r="BJ51" i="2"/>
  <c r="BJ50" i="2"/>
  <c r="BJ49" i="2"/>
  <c r="BJ48" i="2"/>
  <c r="BJ47" i="2"/>
  <c r="BJ46" i="2"/>
  <c r="BJ45" i="2"/>
  <c r="BJ44" i="2"/>
  <c r="BJ43" i="2"/>
  <c r="BJ42" i="2"/>
  <c r="BJ41" i="2"/>
  <c r="BJ40" i="2"/>
  <c r="BJ39" i="2"/>
  <c r="BJ37" i="2"/>
  <c r="BJ36" i="2"/>
  <c r="BJ35" i="2"/>
  <c r="BJ34" i="2"/>
  <c r="BJ33" i="2"/>
  <c r="BJ32" i="2"/>
  <c r="BJ56" i="2"/>
  <c r="BJ55" i="2"/>
  <c r="BJ54" i="2"/>
  <c r="BJ31" i="2"/>
  <c r="BJ30" i="2"/>
  <c r="BJ29" i="2"/>
  <c r="BJ28" i="2"/>
  <c r="BJ27" i="2"/>
  <c r="BJ24" i="2"/>
  <c r="BJ22" i="2"/>
  <c r="BJ21" i="2"/>
  <c r="BJ19" i="2"/>
  <c r="BJ18" i="2"/>
  <c r="BJ17" i="2"/>
  <c r="BJ16" i="2"/>
  <c r="BJ14" i="2"/>
  <c r="BJ13" i="2"/>
  <c r="BJ11" i="2"/>
  <c r="BJ10" i="2"/>
  <c r="BJ8" i="2"/>
  <c r="BJ7" i="2"/>
  <c r="BD70" i="2"/>
  <c r="BD69" i="2"/>
  <c r="BD68" i="2"/>
  <c r="BD66" i="2"/>
  <c r="BD65" i="2"/>
  <c r="BD63" i="2"/>
  <c r="BD62" i="2"/>
  <c r="BD61" i="2"/>
  <c r="BD60" i="2"/>
  <c r="BD59" i="2"/>
  <c r="BD53" i="2"/>
  <c r="BD52" i="2"/>
  <c r="BD51" i="2"/>
  <c r="BD50" i="2"/>
  <c r="BD49" i="2"/>
  <c r="BD47" i="2"/>
  <c r="BD46" i="2"/>
  <c r="BD45" i="2"/>
  <c r="BD44" i="2"/>
  <c r="BD43" i="2"/>
  <c r="BD42" i="2"/>
  <c r="BD37" i="2"/>
  <c r="BD36" i="2"/>
  <c r="BD35" i="2"/>
  <c r="BD34" i="2"/>
  <c r="BD33" i="2"/>
  <c r="BD56" i="2"/>
  <c r="BD55" i="2"/>
  <c r="BD54" i="2"/>
  <c r="BD31" i="2"/>
  <c r="BD30" i="2"/>
  <c r="BD29" i="2"/>
  <c r="BD28" i="2"/>
  <c r="BD24" i="2"/>
  <c r="BD22" i="2"/>
  <c r="BD21" i="2"/>
  <c r="BD19" i="2"/>
  <c r="BD18" i="2"/>
  <c r="BD17" i="2"/>
  <c r="BD16" i="2"/>
  <c r="BD14" i="2"/>
  <c r="BD13" i="2"/>
  <c r="BD11" i="2"/>
  <c r="BD10" i="2"/>
  <c r="BD8" i="2"/>
  <c r="BD7" i="2"/>
  <c r="BA70" i="2"/>
  <c r="BA69" i="2"/>
  <c r="BA68" i="2"/>
  <c r="BA66" i="2"/>
  <c r="BA65" i="2"/>
  <c r="BA63" i="2"/>
  <c r="BA62" i="2"/>
  <c r="BA61" i="2"/>
  <c r="BA60" i="2"/>
  <c r="BA59" i="2"/>
  <c r="BA53" i="2"/>
  <c r="BA52" i="2"/>
  <c r="BA51" i="2"/>
  <c r="BA50" i="2"/>
  <c r="BA49" i="2"/>
  <c r="BA47" i="2"/>
  <c r="BA46" i="2"/>
  <c r="BA45" i="2"/>
  <c r="BA44" i="2"/>
  <c r="BA43" i="2"/>
  <c r="BA42" i="2"/>
  <c r="BA37" i="2"/>
  <c r="BA36" i="2"/>
  <c r="BA35" i="2"/>
  <c r="BA34" i="2"/>
  <c r="BA33" i="2"/>
  <c r="BA56" i="2"/>
  <c r="BA55" i="2"/>
  <c r="BA54" i="2"/>
  <c r="BA31" i="2"/>
  <c r="BA30" i="2"/>
  <c r="BA29" i="2"/>
  <c r="BA28" i="2"/>
  <c r="BA24" i="2"/>
  <c r="BA22" i="2"/>
  <c r="BA21" i="2"/>
  <c r="BA19" i="2"/>
  <c r="BA18" i="2"/>
  <c r="BA17" i="2"/>
  <c r="BA16" i="2"/>
  <c r="BA14" i="2"/>
  <c r="BA13" i="2"/>
  <c r="BA11" i="2"/>
  <c r="BA10" i="2"/>
  <c r="BA8" i="2"/>
  <c r="BA7" i="2"/>
  <c r="E17" i="3"/>
  <c r="D17" i="3"/>
  <c r="C17" i="3"/>
  <c r="C99" i="3"/>
  <c r="B17" i="3"/>
  <c r="E16" i="3"/>
  <c r="D16" i="3"/>
  <c r="C16" i="3"/>
  <c r="B16" i="3"/>
  <c r="E15" i="3"/>
  <c r="D15" i="3"/>
  <c r="C15" i="3"/>
  <c r="B15" i="3"/>
  <c r="E14" i="3"/>
  <c r="D14" i="3"/>
  <c r="C14" i="3"/>
  <c r="B14" i="3"/>
  <c r="E12" i="3"/>
  <c r="D12" i="3"/>
  <c r="C12" i="3"/>
  <c r="B12" i="3"/>
  <c r="E11" i="3"/>
  <c r="D11" i="3"/>
  <c r="C11" i="3"/>
  <c r="B11" i="3"/>
  <c r="E22" i="3"/>
  <c r="E100" i="3"/>
  <c r="D22" i="3"/>
  <c r="C22" i="3"/>
  <c r="B22" i="3"/>
  <c r="E68" i="3"/>
  <c r="D68" i="3"/>
  <c r="C68" i="3"/>
  <c r="E67" i="3"/>
  <c r="D67" i="3"/>
  <c r="C67" i="3"/>
  <c r="E66" i="3"/>
  <c r="D66" i="3"/>
  <c r="C66" i="3"/>
  <c r="E65" i="3"/>
  <c r="D65" i="3"/>
  <c r="C65" i="3"/>
  <c r="E64" i="3"/>
  <c r="D64" i="3"/>
  <c r="C64" i="3"/>
  <c r="E63" i="3"/>
  <c r="D63" i="3"/>
  <c r="C63" i="3"/>
  <c r="E62" i="3"/>
  <c r="D62" i="3"/>
  <c r="C62" i="3"/>
  <c r="E61" i="3"/>
  <c r="D61" i="3"/>
  <c r="C61" i="3"/>
  <c r="E60" i="3"/>
  <c r="D60" i="3"/>
  <c r="C60" i="3"/>
  <c r="E59" i="3"/>
  <c r="D59" i="3"/>
  <c r="C59" i="3"/>
  <c r="E58" i="3"/>
  <c r="D58" i="3"/>
  <c r="C58" i="3"/>
  <c r="E57" i="3"/>
  <c r="D57" i="3"/>
  <c r="C57" i="3"/>
  <c r="E56" i="3"/>
  <c r="D56" i="3"/>
  <c r="C56" i="3"/>
  <c r="E55" i="3"/>
  <c r="D55" i="3"/>
  <c r="C55" i="3"/>
  <c r="E51" i="3"/>
  <c r="D51" i="3"/>
  <c r="C51" i="3"/>
  <c r="E50" i="3"/>
  <c r="D50" i="3"/>
  <c r="C50" i="3"/>
  <c r="E49" i="3"/>
  <c r="D49" i="3"/>
  <c r="C49" i="3"/>
  <c r="E48" i="3"/>
  <c r="D48" i="3"/>
  <c r="C48" i="3"/>
  <c r="E47" i="3"/>
  <c r="D47" i="3"/>
  <c r="C47" i="3"/>
  <c r="E46" i="3"/>
  <c r="D46" i="3"/>
  <c r="C46" i="3"/>
  <c r="E45" i="3"/>
  <c r="D45" i="3"/>
  <c r="C45" i="3"/>
  <c r="E44" i="3"/>
  <c r="D44" i="3"/>
  <c r="C44" i="3"/>
  <c r="E43" i="3"/>
  <c r="D43" i="3"/>
  <c r="C43" i="3"/>
  <c r="E42" i="3"/>
  <c r="D42" i="3"/>
  <c r="C42" i="3"/>
  <c r="E41" i="3"/>
  <c r="D41" i="3"/>
  <c r="C41" i="3"/>
  <c r="E40" i="3"/>
  <c r="D40" i="3"/>
  <c r="C40" i="3"/>
  <c r="E39" i="3"/>
  <c r="D39" i="3"/>
  <c r="C39" i="3"/>
  <c r="E38" i="3"/>
  <c r="D38" i="3"/>
  <c r="C38" i="3"/>
  <c r="E37" i="3"/>
  <c r="D37" i="3"/>
  <c r="C37" i="3"/>
  <c r="E36" i="3"/>
  <c r="D36" i="3"/>
  <c r="C36" i="3"/>
  <c r="E35" i="3"/>
  <c r="D35" i="3"/>
  <c r="C35" i="3"/>
  <c r="E34" i="3"/>
  <c r="D34" i="3"/>
  <c r="C34" i="3"/>
  <c r="E33" i="3"/>
  <c r="D33" i="3"/>
  <c r="C33" i="3"/>
  <c r="E32" i="3"/>
  <c r="D32" i="3"/>
  <c r="C32" i="3"/>
  <c r="E31" i="3"/>
  <c r="D31" i="3"/>
  <c r="C31" i="3"/>
  <c r="E30" i="3"/>
  <c r="D30" i="3"/>
  <c r="C30" i="3"/>
  <c r="E54" i="3"/>
  <c r="D54" i="3"/>
  <c r="C54" i="3"/>
  <c r="E53" i="3"/>
  <c r="D53" i="3"/>
  <c r="C53" i="3"/>
  <c r="E52" i="3"/>
  <c r="D52" i="3"/>
  <c r="C52" i="3"/>
  <c r="E29" i="3"/>
  <c r="D29" i="3"/>
  <c r="C29" i="3"/>
  <c r="E28" i="3"/>
  <c r="D28" i="3"/>
  <c r="C28" i="3"/>
  <c r="E27" i="3"/>
  <c r="D27" i="3"/>
  <c r="C27" i="3"/>
  <c r="E26" i="3"/>
  <c r="D26" i="3"/>
  <c r="C26" i="3"/>
  <c r="E25" i="3"/>
  <c r="D25" i="3"/>
  <c r="C25" i="3"/>
  <c r="B68" i="3"/>
  <c r="B67" i="3"/>
  <c r="B66" i="3"/>
  <c r="B65" i="3"/>
  <c r="B64" i="3"/>
  <c r="B63" i="3"/>
  <c r="B62" i="3"/>
  <c r="B61" i="3"/>
  <c r="B60" i="3"/>
  <c r="B59" i="3"/>
  <c r="B58" i="3"/>
  <c r="B57" i="3"/>
  <c r="B56" i="3"/>
  <c r="B55" i="3"/>
  <c r="B51" i="3"/>
  <c r="B50" i="3"/>
  <c r="B49" i="3"/>
  <c r="B48" i="3"/>
  <c r="B47" i="3"/>
  <c r="B46" i="3"/>
  <c r="B45" i="3"/>
  <c r="B44" i="3"/>
  <c r="B43" i="3"/>
  <c r="B42" i="3"/>
  <c r="B41" i="3"/>
  <c r="B40" i="3"/>
  <c r="B39" i="3"/>
  <c r="B38" i="3"/>
  <c r="B37" i="3"/>
  <c r="B36" i="3"/>
  <c r="B35" i="3"/>
  <c r="B34" i="3"/>
  <c r="B33" i="3"/>
  <c r="B32" i="3"/>
  <c r="B31" i="3"/>
  <c r="B30" i="3"/>
  <c r="B54" i="3"/>
  <c r="B53" i="3"/>
  <c r="B52" i="3"/>
  <c r="B29" i="3"/>
  <c r="B28" i="3"/>
  <c r="B27" i="3"/>
  <c r="B26" i="3"/>
  <c r="B25" i="3"/>
  <c r="Z70" i="2"/>
  <c r="Z69" i="2"/>
  <c r="Z68" i="2"/>
  <c r="Z66" i="2"/>
  <c r="Z65" i="2"/>
  <c r="Z63" i="2"/>
  <c r="Z62" i="2"/>
  <c r="Z61" i="2"/>
  <c r="Z59" i="2"/>
  <c r="Z53" i="2"/>
  <c r="Z52" i="2"/>
  <c r="Z51" i="2"/>
  <c r="Z50" i="2"/>
  <c r="Z49" i="2"/>
  <c r="Z47" i="2"/>
  <c r="Z46" i="2"/>
  <c r="Z45" i="2"/>
  <c r="Z44" i="2"/>
  <c r="Z42" i="2"/>
  <c r="Z37" i="2"/>
  <c r="Z36" i="2"/>
  <c r="Z35" i="2"/>
  <c r="Z34" i="2"/>
  <c r="Z33" i="2"/>
  <c r="Z56" i="2"/>
  <c r="Z55" i="2"/>
  <c r="Z31" i="2"/>
  <c r="Z30" i="2"/>
  <c r="Z29" i="2"/>
  <c r="Z28" i="2"/>
  <c r="Z24" i="2"/>
  <c r="Z22" i="2"/>
  <c r="Z21" i="2"/>
  <c r="Z19" i="2"/>
  <c r="Z17" i="2"/>
  <c r="B17" i="2" s="1"/>
  <c r="Z16" i="2"/>
  <c r="B16" i="2" s="1"/>
  <c r="Z13" i="2"/>
  <c r="Z11" i="2"/>
  <c r="Z10" i="2"/>
  <c r="Z8" i="2"/>
  <c r="Z7" i="2"/>
  <c r="S70" i="2"/>
  <c r="S69" i="2"/>
  <c r="S68" i="2"/>
  <c r="S66" i="2"/>
  <c r="S65" i="2"/>
  <c r="S63" i="2"/>
  <c r="S62" i="2"/>
  <c r="S61" i="2"/>
  <c r="S59" i="2"/>
  <c r="S57" i="2"/>
  <c r="S53" i="2"/>
  <c r="S52" i="2"/>
  <c r="S51" i="2"/>
  <c r="S50" i="2"/>
  <c r="S49" i="2"/>
  <c r="S47" i="2"/>
  <c r="S46" i="2"/>
  <c r="S45" i="2"/>
  <c r="S42" i="2"/>
  <c r="S37" i="2"/>
  <c r="S35" i="2"/>
  <c r="S34" i="2"/>
  <c r="S33" i="2"/>
  <c r="S56" i="2"/>
  <c r="S55" i="2"/>
  <c r="S54" i="2"/>
  <c r="S31" i="2"/>
  <c r="S30" i="2"/>
  <c r="S29" i="2"/>
  <c r="S28" i="2"/>
  <c r="S24" i="2"/>
  <c r="S22" i="2"/>
  <c r="S21" i="2"/>
  <c r="S19" i="2"/>
  <c r="S17" i="2"/>
  <c r="S11" i="2"/>
  <c r="S10" i="2"/>
  <c r="S8" i="2"/>
  <c r="S7" i="2"/>
  <c r="E97" i="3"/>
  <c r="E94" i="3"/>
  <c r="E79" i="3"/>
  <c r="C79" i="3"/>
  <c r="B97" i="3"/>
  <c r="D96" i="3"/>
  <c r="B94" i="3"/>
  <c r="C94" i="3"/>
  <c r="AN70" i="2"/>
  <c r="BO69" i="2"/>
  <c r="AN69" i="2"/>
  <c r="BO68" i="2"/>
  <c r="AN68" i="2"/>
  <c r="AN67" i="2"/>
  <c r="AN66" i="2"/>
  <c r="BO65" i="2"/>
  <c r="AN65" i="2"/>
  <c r="BO63" i="2"/>
  <c r="AN63" i="2"/>
  <c r="BO62" i="2"/>
  <c r="D62" i="2"/>
  <c r="BB60" i="7"/>
  <c r="AN62" i="2"/>
  <c r="BO61" i="2"/>
  <c r="AN61" i="2"/>
  <c r="BO60" i="2"/>
  <c r="AN60" i="2"/>
  <c r="BO59" i="2"/>
  <c r="AN59" i="2"/>
  <c r="AN58" i="2"/>
  <c r="AN57" i="2"/>
  <c r="BO53" i="2"/>
  <c r="AN53" i="2"/>
  <c r="BO52" i="2"/>
  <c r="AN52" i="2"/>
  <c r="BO51" i="2"/>
  <c r="D51" i="2"/>
  <c r="AN51" i="2"/>
  <c r="BO50" i="2"/>
  <c r="AN50" i="2"/>
  <c r="BO49" i="2"/>
  <c r="AN49" i="2"/>
  <c r="BO48" i="2"/>
  <c r="AN48" i="2"/>
  <c r="BO47" i="2"/>
  <c r="D47" i="2"/>
  <c r="AN47" i="2"/>
  <c r="BO46" i="2"/>
  <c r="AN46" i="2"/>
  <c r="BO45" i="2"/>
  <c r="AN45" i="2"/>
  <c r="BO44" i="2"/>
  <c r="AN44" i="2"/>
  <c r="BO43" i="2"/>
  <c r="D43" i="2"/>
  <c r="AN43" i="2"/>
  <c r="AN42" i="2"/>
  <c r="AN37" i="2"/>
  <c r="BO36" i="2"/>
  <c r="AN36" i="2"/>
  <c r="BO35" i="2"/>
  <c r="D35" i="2"/>
  <c r="BH33" i="7" s="1"/>
  <c r="AN35" i="2"/>
  <c r="BO34" i="2"/>
  <c r="AN34" i="2"/>
  <c r="BO33" i="2"/>
  <c r="AN33" i="2"/>
  <c r="AN32" i="2"/>
  <c r="BO56" i="2"/>
  <c r="AN56" i="2"/>
  <c r="BO55" i="2"/>
  <c r="AN55" i="2"/>
  <c r="BP54" i="2"/>
  <c r="AN54" i="2"/>
  <c r="BO31" i="2"/>
  <c r="AN31" i="2"/>
  <c r="BO30" i="2"/>
  <c r="AN30" i="2"/>
  <c r="BO29" i="2"/>
  <c r="D29" i="2"/>
  <c r="BA27" i="7"/>
  <c r="AN29" i="2"/>
  <c r="BO28" i="2"/>
  <c r="AN28" i="2"/>
  <c r="BO27" i="2"/>
  <c r="AN27" i="2"/>
  <c r="AN24" i="2"/>
  <c r="AN22" i="2"/>
  <c r="AN21" i="2"/>
  <c r="BO19" i="2"/>
  <c r="AN19" i="2"/>
  <c r="BO17" i="2"/>
  <c r="AN17" i="2"/>
  <c r="AN14" i="2"/>
  <c r="BO11" i="2"/>
  <c r="AN11" i="2"/>
  <c r="BO10" i="2"/>
  <c r="D10" i="2"/>
  <c r="AN10" i="2"/>
  <c r="BO8" i="2"/>
  <c r="AN8" i="2"/>
  <c r="BO7" i="2"/>
  <c r="AN7" i="2"/>
  <c r="B73" i="1"/>
  <c r="BO13" i="2"/>
  <c r="BO14" i="2"/>
  <c r="BO15" i="2"/>
  <c r="BO16" i="2"/>
  <c r="D16" i="2"/>
  <c r="BK14" i="7" s="1"/>
  <c r="BO18" i="2"/>
  <c r="BO58" i="2"/>
  <c r="BO54" i="2"/>
  <c r="BO32" i="2"/>
  <c r="D32" i="2"/>
  <c r="BD30" i="7" s="1"/>
  <c r="E77" i="3"/>
  <c r="D94" i="3"/>
  <c r="D79" i="3"/>
  <c r="D98" i="3"/>
  <c r="C98" i="3"/>
  <c r="C97" i="3"/>
  <c r="E96" i="3"/>
  <c r="E98" i="3"/>
  <c r="D77" i="3"/>
  <c r="D97" i="3"/>
  <c r="C96" i="3"/>
  <c r="C77" i="3"/>
  <c r="B98" i="3"/>
  <c r="B96" i="3"/>
  <c r="B77" i="3"/>
  <c r="B79" i="3"/>
  <c r="D54" i="2"/>
  <c r="BC52" i="7" s="1"/>
  <c r="D59" i="2"/>
  <c r="D37" i="2"/>
  <c r="D22" i="2"/>
  <c r="BD20" i="7"/>
  <c r="D7" i="2"/>
  <c r="BM5" i="7"/>
  <c r="D33" i="2"/>
  <c r="BA31" i="7"/>
  <c r="D52" i="2"/>
  <c r="D58" i="2"/>
  <c r="BJ56" i="7" s="1"/>
  <c r="D11" i="2"/>
  <c r="T9" i="3" s="1"/>
  <c r="T97" i="3" s="1"/>
  <c r="D30" i="2"/>
  <c r="BD28" i="7"/>
  <c r="D55" i="2"/>
  <c r="D36" i="2"/>
  <c r="BD34" i="7"/>
  <c r="D60" i="2"/>
  <c r="BK58" i="7"/>
  <c r="D63" i="2"/>
  <c r="BM61" i="7"/>
  <c r="D39" i="2"/>
  <c r="D49" i="2"/>
  <c r="BJ47" i="7" s="1"/>
  <c r="D53" i="2"/>
  <c r="D27" i="2"/>
  <c r="D48" i="2"/>
  <c r="D14" i="2"/>
  <c r="D45" i="2"/>
  <c r="D17" i="2"/>
  <c r="D8" i="2"/>
  <c r="BD6" i="7"/>
  <c r="D28" i="2"/>
  <c r="BP26" i="7"/>
  <c r="D34" i="2"/>
  <c r="BD32" i="7"/>
  <c r="D65" i="2"/>
  <c r="D69" i="2"/>
  <c r="D15" i="2"/>
  <c r="BB13" i="7" s="1"/>
  <c r="D44" i="2"/>
  <c r="D68" i="2"/>
  <c r="BA66" i="7"/>
  <c r="D19" i="2"/>
  <c r="BI17" i="7" s="1"/>
  <c r="BI99" i="7" s="1"/>
  <c r="D18" i="2"/>
  <c r="R16" i="3"/>
  <c r="D13" i="2"/>
  <c r="BC11" i="7" s="1"/>
  <c r="D31" i="2"/>
  <c r="BA29" i="7" s="1"/>
  <c r="D56" i="2"/>
  <c r="BN54" i="7" s="1"/>
  <c r="BP54" i="7"/>
  <c r="D46" i="2"/>
  <c r="D50" i="2"/>
  <c r="D61" i="2"/>
  <c r="BB59" i="7" s="1"/>
  <c r="E70" i="2"/>
  <c r="E62" i="2"/>
  <c r="CM60" i="7"/>
  <c r="E54" i="2"/>
  <c r="CU52" i="7" s="1"/>
  <c r="E46" i="2"/>
  <c r="E30" i="2"/>
  <c r="C68" i="2"/>
  <c r="AV66" i="7" s="1"/>
  <c r="C60" i="2"/>
  <c r="AV58" i="7" s="1"/>
  <c r="C52" i="2"/>
  <c r="AT50" i="7"/>
  <c r="C44" i="2"/>
  <c r="AK42" i="7" s="1"/>
  <c r="C36" i="2"/>
  <c r="AK34" i="7" s="1"/>
  <c r="C28" i="2"/>
  <c r="AM26" i="7" s="1"/>
  <c r="C18" i="2"/>
  <c r="AM16" i="7"/>
  <c r="C10" i="2"/>
  <c r="M8" i="3" s="1"/>
  <c r="M96" i="3" s="1"/>
  <c r="C40" i="2"/>
  <c r="AY38" i="7"/>
  <c r="E7" i="2"/>
  <c r="CR5" i="7"/>
  <c r="E32" i="2"/>
  <c r="C46" i="2"/>
  <c r="AS44" i="7"/>
  <c r="E55" i="2"/>
  <c r="C69" i="2"/>
  <c r="AN67" i="7" s="1"/>
  <c r="C11" i="2"/>
  <c r="L9" i="3"/>
  <c r="L97" i="3" s="1"/>
  <c r="E69" i="2"/>
  <c r="CV67" i="7"/>
  <c r="E61" i="2"/>
  <c r="E53" i="2"/>
  <c r="CU51" i="7" s="1"/>
  <c r="E45" i="2"/>
  <c r="CV43" i="7" s="1"/>
  <c r="CR43" i="7"/>
  <c r="E37" i="2"/>
  <c r="E29" i="2"/>
  <c r="E19" i="2"/>
  <c r="E11" i="2"/>
  <c r="CI9" i="7"/>
  <c r="CI97" i="7" s="1"/>
  <c r="C67" i="2"/>
  <c r="AS65" i="7"/>
  <c r="C59" i="2"/>
  <c r="AO57" i="7"/>
  <c r="C51" i="2"/>
  <c r="AV49" i="7" s="1"/>
  <c r="C43" i="2"/>
  <c r="AO41" i="7" s="1"/>
  <c r="C35" i="2"/>
  <c r="AQ33" i="7"/>
  <c r="C27" i="2"/>
  <c r="AL25" i="7" s="1"/>
  <c r="C17" i="2"/>
  <c r="AJ15" i="7" s="1"/>
  <c r="AO7" i="7"/>
  <c r="C32" i="2"/>
  <c r="AX30" i="7"/>
  <c r="C55" i="2"/>
  <c r="C13" i="2"/>
  <c r="N11" i="3" s="1"/>
  <c r="E48" i="2"/>
  <c r="CO46" i="7" s="1"/>
  <c r="C70" i="2"/>
  <c r="N68" i="3" s="1"/>
  <c r="M18" i="3"/>
  <c r="E39" i="2"/>
  <c r="C53" i="2"/>
  <c r="AQ51" i="7" s="1"/>
  <c r="E68" i="2"/>
  <c r="CI66" i="7"/>
  <c r="E60" i="2"/>
  <c r="E52" i="2"/>
  <c r="AD50" i="3" s="1"/>
  <c r="E44" i="2"/>
  <c r="E36" i="2"/>
  <c r="CI34" i="7" s="1"/>
  <c r="E28" i="2"/>
  <c r="E18" i="2"/>
  <c r="E10" i="2"/>
  <c r="AB8" i="3" s="1"/>
  <c r="AB96" i="3" s="1"/>
  <c r="C66" i="2"/>
  <c r="AM64" i="7"/>
  <c r="C58" i="2"/>
  <c r="C50" i="2"/>
  <c r="AL48" i="7"/>
  <c r="C42" i="2"/>
  <c r="AM40" i="7"/>
  <c r="C34" i="2"/>
  <c r="AJ32" i="7"/>
  <c r="C24" i="2"/>
  <c r="C16" i="2"/>
  <c r="AW14" i="7" s="1"/>
  <c r="C8" i="2"/>
  <c r="N6" i="3" s="1"/>
  <c r="C22" i="2"/>
  <c r="L20" i="3"/>
  <c r="C47" i="2"/>
  <c r="AP45" i="7"/>
  <c r="E40" i="2"/>
  <c r="AO36" i="7"/>
  <c r="E21" i="2"/>
  <c r="AC19" i="3" s="1"/>
  <c r="C61" i="2"/>
  <c r="AL59" i="7"/>
  <c r="C19" i="2"/>
  <c r="E67" i="2"/>
  <c r="CL65" i="7" s="1"/>
  <c r="E59" i="2"/>
  <c r="CP57" i="7" s="1"/>
  <c r="E51" i="2"/>
  <c r="CR49" i="7"/>
  <c r="E43" i="2"/>
  <c r="E35" i="2"/>
  <c r="E27" i="2"/>
  <c r="CL25" i="7" s="1"/>
  <c r="E17" i="2"/>
  <c r="CW15" i="7" s="1"/>
  <c r="C65" i="2"/>
  <c r="AQ63" i="7"/>
  <c r="C57" i="2"/>
  <c r="AJ55" i="7" s="1"/>
  <c r="AJ106" i="7" s="1"/>
  <c r="C49" i="2"/>
  <c r="AX47" i="7" s="1"/>
  <c r="C41" i="2"/>
  <c r="O39" i="3" s="1"/>
  <c r="C33" i="2"/>
  <c r="AV31" i="7"/>
  <c r="C23" i="2"/>
  <c r="C15" i="2"/>
  <c r="AM13" i="7"/>
  <c r="C7" i="2"/>
  <c r="M5" i="3"/>
  <c r="C56" i="2"/>
  <c r="N54" i="3"/>
  <c r="C63" i="2"/>
  <c r="C21" i="2"/>
  <c r="AM19" i="7"/>
  <c r="E22" i="2"/>
  <c r="CL20" i="7"/>
  <c r="C54" i="2"/>
  <c r="AL52" i="7"/>
  <c r="E63" i="2"/>
  <c r="E13" i="2"/>
  <c r="CI11" i="7"/>
  <c r="C29" i="2"/>
  <c r="E66" i="2"/>
  <c r="CQ64" i="7"/>
  <c r="E58" i="2"/>
  <c r="CW56" i="7"/>
  <c r="E50" i="2"/>
  <c r="CW48" i="7" s="1"/>
  <c r="E42" i="2"/>
  <c r="E34" i="2"/>
  <c r="CS32" i="7"/>
  <c r="E24" i="2"/>
  <c r="E16" i="2"/>
  <c r="CJ14" i="7" s="1"/>
  <c r="E8" i="2"/>
  <c r="CL6" i="7"/>
  <c r="AP62" i="7"/>
  <c r="C48" i="2"/>
  <c r="AM46" i="7"/>
  <c r="C14" i="2"/>
  <c r="C31" i="2"/>
  <c r="L29" i="3"/>
  <c r="E14" i="2"/>
  <c r="E31" i="2"/>
  <c r="CL29" i="7" s="1"/>
  <c r="C37" i="2"/>
  <c r="AK35" i="7" s="1"/>
  <c r="E65" i="2"/>
  <c r="CP63" i="7"/>
  <c r="E57" i="2"/>
  <c r="CW55" i="7"/>
  <c r="CW106" i="7" s="1"/>
  <c r="E49" i="2"/>
  <c r="AC47" i="3"/>
  <c r="E41" i="2"/>
  <c r="CL39" i="7"/>
  <c r="E33" i="2"/>
  <c r="CW31" i="7" s="1"/>
  <c r="E23" i="2"/>
  <c r="AB21" i="3" s="1"/>
  <c r="E15" i="2"/>
  <c r="C39" i="2"/>
  <c r="E56" i="2"/>
  <c r="CQ54" i="7"/>
  <c r="C62" i="2"/>
  <c r="AX60" i="7"/>
  <c r="C30" i="2"/>
  <c r="AV28" i="7"/>
  <c r="E47" i="2"/>
  <c r="C45" i="2"/>
  <c r="AX43" i="7"/>
  <c r="D40" i="2"/>
  <c r="BP38" i="7"/>
  <c r="D41" i="2"/>
  <c r="D42" i="2"/>
  <c r="BP40" i="7"/>
  <c r="D24" i="2"/>
  <c r="BJ22" i="7"/>
  <c r="BJ100" i="7"/>
  <c r="S19" i="3"/>
  <c r="M10" i="3"/>
  <c r="BI10" i="7"/>
  <c r="B70" i="2"/>
  <c r="S68" i="7"/>
  <c r="B62" i="2"/>
  <c r="U60" i="7" s="1"/>
  <c r="B54" i="2"/>
  <c r="S52" i="7"/>
  <c r="B46" i="2"/>
  <c r="U44" i="7"/>
  <c r="AF36" i="7"/>
  <c r="B30" i="2"/>
  <c r="W28" i="7"/>
  <c r="G18" i="3"/>
  <c r="H10" i="3"/>
  <c r="B69" i="2"/>
  <c r="X67" i="7" s="1"/>
  <c r="B61" i="2"/>
  <c r="T59" i="7" s="1"/>
  <c r="B53" i="2"/>
  <c r="Z51" i="7"/>
  <c r="B45" i="2"/>
  <c r="W43" i="7" s="1"/>
  <c r="B37" i="2"/>
  <c r="U35" i="7"/>
  <c r="B29" i="2"/>
  <c r="U27" i="7"/>
  <c r="B19" i="2"/>
  <c r="S17" i="7"/>
  <c r="S99" i="7"/>
  <c r="B11" i="2"/>
  <c r="H9" i="3"/>
  <c r="B68" i="2"/>
  <c r="AE66" i="7" s="1"/>
  <c r="B52" i="2"/>
  <c r="W50" i="7" s="1"/>
  <c r="B44" i="2"/>
  <c r="AB42" i="7"/>
  <c r="B36" i="2"/>
  <c r="V34" i="7"/>
  <c r="B28" i="2"/>
  <c r="U26" i="7" s="1"/>
  <c r="B67" i="2"/>
  <c r="Z65" i="7" s="1"/>
  <c r="B59" i="2"/>
  <c r="AF57" i="7" s="1"/>
  <c r="B51" i="2"/>
  <c r="B43" i="2"/>
  <c r="U41" i="7"/>
  <c r="B35" i="2"/>
  <c r="V33" i="7"/>
  <c r="B27" i="2"/>
  <c r="V25" i="7"/>
  <c r="I7" i="3"/>
  <c r="B32" i="2"/>
  <c r="U30" i="7"/>
  <c r="B55" i="2"/>
  <c r="AA53" i="7" s="1"/>
  <c r="B13" i="2"/>
  <c r="AB11" i="7" s="1"/>
  <c r="B66" i="2"/>
  <c r="Z64" i="7" s="1"/>
  <c r="B58" i="2"/>
  <c r="S56" i="7" s="1"/>
  <c r="B50" i="2"/>
  <c r="B42" i="2"/>
  <c r="AC40" i="7" s="1"/>
  <c r="B34" i="2"/>
  <c r="AC32" i="7"/>
  <c r="B24" i="2"/>
  <c r="AC22" i="7"/>
  <c r="AC100" i="7" s="1"/>
  <c r="B8" i="2"/>
  <c r="U6" i="7"/>
  <c r="B57" i="2"/>
  <c r="V55" i="7"/>
  <c r="V106" i="7"/>
  <c r="DC106" i="7"/>
  <c r="B23" i="2"/>
  <c r="Z21" i="7" s="1"/>
  <c r="B22" i="2"/>
  <c r="H20" i="3"/>
  <c r="B63" i="2"/>
  <c r="U61" i="7" s="1"/>
  <c r="B31" i="2"/>
  <c r="AG29" i="7"/>
  <c r="B65" i="2"/>
  <c r="W63" i="7"/>
  <c r="B49" i="2"/>
  <c r="S47" i="7"/>
  <c r="B33" i="2"/>
  <c r="B7" i="2"/>
  <c r="AA5" i="7"/>
  <c r="B47" i="2"/>
  <c r="T45" i="7"/>
  <c r="B21" i="2"/>
  <c r="AH19" i="7"/>
  <c r="B10" i="2"/>
  <c r="S62" i="7"/>
  <c r="B56" i="2"/>
  <c r="AC54" i="7"/>
  <c r="B48" i="2"/>
  <c r="B40" i="2"/>
  <c r="AC38" i="7" s="1"/>
  <c r="CQ12" i="7"/>
  <c r="CW35" i="7"/>
  <c r="CJ17" i="7"/>
  <c r="CJ99" i="7"/>
  <c r="AB53" i="3"/>
  <c r="CU26" i="7"/>
  <c r="AS36" i="7"/>
  <c r="CR42" i="7"/>
  <c r="CK44" i="7"/>
  <c r="CS64" i="7"/>
  <c r="CQ16" i="7"/>
  <c r="CQ22" i="7"/>
  <c r="CQ100" i="7"/>
  <c r="CM27" i="7"/>
  <c r="CJ68" i="7"/>
  <c r="CL37" i="7"/>
  <c r="CJ67" i="7"/>
  <c r="CR58" i="7"/>
  <c r="L21" i="3"/>
  <c r="CI13" i="7"/>
  <c r="CK28" i="7"/>
  <c r="CW33" i="7"/>
  <c r="CK49" i="7"/>
  <c r="CO59" i="7"/>
  <c r="R18" i="3"/>
  <c r="F80" i="7"/>
  <c r="O18" i="3"/>
  <c r="V23" i="3"/>
  <c r="DB94" i="7"/>
  <c r="N76" i="7"/>
  <c r="F74" i="7"/>
  <c r="F78" i="7"/>
  <c r="O36" i="3"/>
  <c r="I78" i="7"/>
  <c r="N74" i="7"/>
  <c r="N82" i="7"/>
  <c r="O74" i="7"/>
  <c r="L34" i="3"/>
  <c r="N5" i="3"/>
  <c r="DM95" i="7"/>
  <c r="I74" i="7"/>
  <c r="F76" i="7"/>
  <c r="O5" i="3"/>
  <c r="F82" i="7"/>
  <c r="Q20" i="3"/>
  <c r="Q19" i="3"/>
  <c r="T19" i="3"/>
  <c r="R20" i="3"/>
  <c r="D23" i="2"/>
  <c r="T21" i="3"/>
  <c r="J82" i="7"/>
  <c r="T13" i="3"/>
  <c r="R5" i="3"/>
  <c r="G76" i="7"/>
  <c r="O84" i="7"/>
  <c r="M78" i="7"/>
  <c r="AA6" i="3"/>
  <c r="N18" i="3"/>
  <c r="H74" i="7"/>
  <c r="M74" i="7"/>
  <c r="H82" i="7"/>
  <c r="O76" i="7"/>
  <c r="G84" i="7"/>
  <c r="O82" i="7"/>
  <c r="Y24" i="3"/>
  <c r="DM101" i="7"/>
  <c r="H78" i="7"/>
  <c r="M80" i="7"/>
  <c r="M76" i="7"/>
  <c r="W24" i="3"/>
  <c r="W23" i="3"/>
  <c r="L15" i="3"/>
  <c r="Q25" i="3"/>
  <c r="M42" i="3"/>
  <c r="BD19" i="7"/>
  <c r="H109" i="7"/>
  <c r="H84" i="7"/>
  <c r="L5" i="3"/>
  <c r="DM98" i="7"/>
  <c r="P80" i="7"/>
  <c r="G74" i="7"/>
  <c r="S22" i="3"/>
  <c r="S100" i="3" s="1"/>
  <c r="V24" i="3"/>
  <c r="D67" i="2"/>
  <c r="BF65" i="7" s="1"/>
  <c r="Q80" i="7"/>
  <c r="G80" i="7"/>
  <c r="P74" i="7"/>
  <c r="DM108" i="7"/>
  <c r="BA57" i="7"/>
  <c r="S57" i="3"/>
  <c r="DM105" i="7"/>
  <c r="Q84" i="7"/>
  <c r="O12" i="3"/>
  <c r="F109" i="7"/>
  <c r="O109" i="7"/>
  <c r="Y23" i="3"/>
  <c r="U36" i="7"/>
  <c r="BA32" i="7"/>
  <c r="S9" i="7"/>
  <c r="S97" i="7" s="1"/>
  <c r="BI31" i="7"/>
  <c r="N109" i="7"/>
  <c r="N19" i="3"/>
  <c r="R11" i="3"/>
  <c r="X23" i="3"/>
  <c r="M84" i="7"/>
  <c r="I84" i="7"/>
  <c r="M26" i="3"/>
  <c r="M47" i="3"/>
  <c r="O68" i="3"/>
  <c r="DB100" i="7"/>
  <c r="DM100" i="7"/>
  <c r="AB34" i="7"/>
  <c r="BA20" i="7"/>
  <c r="BA64" i="7"/>
  <c r="BK64" i="7"/>
  <c r="BC64" i="7"/>
  <c r="O19" i="3"/>
  <c r="BP62" i="7"/>
  <c r="BC27" i="7"/>
  <c r="AK47" i="7"/>
  <c r="DM99" i="7"/>
  <c r="Q74" i="7"/>
  <c r="H80" i="7"/>
  <c r="J80" i="7"/>
  <c r="P109" i="7"/>
  <c r="CS26" i="7"/>
  <c r="AT59" i="7"/>
  <c r="Q6" i="3"/>
  <c r="I9" i="3"/>
  <c r="I97" i="3" s="1"/>
  <c r="T29" i="3"/>
  <c r="J34" i="3"/>
  <c r="O10" i="3"/>
  <c r="U51" i="7"/>
  <c r="V35" i="7"/>
  <c r="BA28" i="7"/>
  <c r="BB27" i="7"/>
  <c r="G109" i="7"/>
  <c r="H76" i="7"/>
  <c r="BH5" i="7"/>
  <c r="P78" i="7"/>
  <c r="O80" i="7"/>
  <c r="BK66" i="7"/>
  <c r="BJ14" i="7"/>
  <c r="R52" i="3"/>
  <c r="T64" i="3"/>
  <c r="AX33" i="7"/>
  <c r="BG13" i="7"/>
  <c r="AO67" i="7"/>
  <c r="AO47" i="7"/>
  <c r="BH52" i="7"/>
  <c r="J9" i="3"/>
  <c r="J97" i="3" s="1"/>
  <c r="L14" i="3"/>
  <c r="G34" i="3"/>
  <c r="R6" i="3"/>
  <c r="O6" i="3"/>
  <c r="O40" i="3"/>
  <c r="N43" i="3"/>
  <c r="X24" i="3"/>
  <c r="DM102" i="7"/>
  <c r="DA103" i="7"/>
  <c r="DM103" i="7"/>
  <c r="T9" i="7"/>
  <c r="T97" i="7"/>
  <c r="J78" i="7"/>
  <c r="AG47" i="7"/>
  <c r="AV33" i="7"/>
  <c r="AD49" i="7"/>
  <c r="T6" i="3"/>
  <c r="U34" i="7"/>
  <c r="T34" i="7"/>
  <c r="BA6" i="7"/>
  <c r="J76" i="7"/>
  <c r="AN52" i="7"/>
  <c r="AY26" i="7"/>
  <c r="G9" i="3"/>
  <c r="G97" i="3"/>
  <c r="G5" i="3"/>
  <c r="S6" i="3"/>
  <c r="AJ25" i="7"/>
  <c r="AK33" i="7"/>
  <c r="BB54" i="7"/>
  <c r="BA52" i="7"/>
  <c r="BR52" i="7"/>
  <c r="J74" i="7"/>
  <c r="AS25" i="7"/>
  <c r="CX26" i="7"/>
  <c r="T28" i="3"/>
  <c r="BD33" i="7"/>
  <c r="BC32" i="7"/>
  <c r="AK5" i="7"/>
  <c r="I109" i="7"/>
  <c r="Y41" i="7"/>
  <c r="BE32" i="7"/>
  <c r="P82" i="7"/>
  <c r="CS15" i="7"/>
  <c r="BK43" i="7"/>
  <c r="BI43" i="7"/>
  <c r="BP43" i="7"/>
  <c r="BB43" i="7"/>
  <c r="BJ43" i="7"/>
  <c r="BN43" i="7"/>
  <c r="BL43" i="7"/>
  <c r="BE43" i="7"/>
  <c r="BH43" i="7"/>
  <c r="BG43" i="7"/>
  <c r="BF43" i="7"/>
  <c r="BO43" i="7"/>
  <c r="BA43" i="7"/>
  <c r="BC43" i="7"/>
  <c r="BD43" i="7"/>
  <c r="BM43" i="7"/>
  <c r="BP51" i="7"/>
  <c r="BI51" i="7"/>
  <c r="BH51" i="7"/>
  <c r="BJ51" i="7"/>
  <c r="BK51" i="7"/>
  <c r="BN51" i="7"/>
  <c r="BL51" i="7"/>
  <c r="BC51" i="7"/>
  <c r="BG51" i="7"/>
  <c r="BM51" i="7"/>
  <c r="BO51" i="7"/>
  <c r="BF51" i="7"/>
  <c r="BB51" i="7"/>
  <c r="BA51" i="7"/>
  <c r="BE51" i="7"/>
  <c r="BD51" i="7"/>
  <c r="BH45" i="7"/>
  <c r="BK45" i="7"/>
  <c r="BF45" i="7"/>
  <c r="BI45" i="7"/>
  <c r="BP45" i="7"/>
  <c r="BJ45" i="7"/>
  <c r="BE45" i="7"/>
  <c r="BN45" i="7"/>
  <c r="BO45" i="7"/>
  <c r="BL45" i="7"/>
  <c r="BG45" i="7"/>
  <c r="BC45" i="7"/>
  <c r="BM45" i="7"/>
  <c r="BA45" i="7"/>
  <c r="BB45" i="7"/>
  <c r="BD45" i="7"/>
  <c r="BO48" i="7"/>
  <c r="BM48" i="7"/>
  <c r="BE48" i="7"/>
  <c r="BN48" i="7"/>
  <c r="BL48" i="7"/>
  <c r="BF48" i="7"/>
  <c r="BG48" i="7"/>
  <c r="BP48" i="7"/>
  <c r="BK48" i="7"/>
  <c r="BH48" i="7"/>
  <c r="BJ48" i="7"/>
  <c r="BC48" i="7"/>
  <c r="BB48" i="7"/>
  <c r="BD48" i="7"/>
  <c r="BA48" i="7"/>
  <c r="BI48" i="7"/>
  <c r="BF37" i="7"/>
  <c r="BK37" i="7"/>
  <c r="BK41" i="7"/>
  <c r="BP41" i="7"/>
  <c r="BF41" i="7"/>
  <c r="BJ41" i="7"/>
  <c r="BE41" i="7"/>
  <c r="BI41" i="7"/>
  <c r="BM41" i="7"/>
  <c r="BN41" i="7"/>
  <c r="BO41" i="7"/>
  <c r="BH41" i="7"/>
  <c r="BG41" i="7"/>
  <c r="BB41" i="7"/>
  <c r="BA41" i="7"/>
  <c r="BL41" i="7"/>
  <c r="BD41" i="7"/>
  <c r="BC41" i="7"/>
  <c r="BF44" i="7"/>
  <c r="BM44" i="7"/>
  <c r="BG44" i="7"/>
  <c r="BN44" i="7"/>
  <c r="BP44" i="7"/>
  <c r="BI44" i="7"/>
  <c r="BE44" i="7"/>
  <c r="BO44" i="7"/>
  <c r="BL44" i="7"/>
  <c r="BH44" i="7"/>
  <c r="BK44" i="7"/>
  <c r="BA44" i="7"/>
  <c r="BC44" i="7"/>
  <c r="BJ44" i="7"/>
  <c r="BD44" i="7"/>
  <c r="BB44" i="7"/>
  <c r="BN68" i="7"/>
  <c r="BF68" i="7"/>
  <c r="BG68" i="7"/>
  <c r="BE68" i="7"/>
  <c r="BJ68" i="7"/>
  <c r="BP68" i="7"/>
  <c r="BI68" i="7"/>
  <c r="BL68" i="7"/>
  <c r="BO68" i="7"/>
  <c r="BA68" i="7"/>
  <c r="R68" i="3"/>
  <c r="BH68" i="7"/>
  <c r="BD68" i="7"/>
  <c r="BC68" i="7"/>
  <c r="BK68" i="7"/>
  <c r="BB68" i="7"/>
  <c r="BM68" i="7"/>
  <c r="BF39" i="7"/>
  <c r="BK39" i="7"/>
  <c r="BB39" i="7"/>
  <c r="BH39" i="7"/>
  <c r="BJ39" i="7"/>
  <c r="BE39" i="7"/>
  <c r="BN39" i="7"/>
  <c r="BL39" i="7"/>
  <c r="BM39" i="7"/>
  <c r="BP39" i="7"/>
  <c r="BG39" i="7"/>
  <c r="BO39" i="7"/>
  <c r="BC39" i="7"/>
  <c r="BD39" i="7"/>
  <c r="BA39" i="7"/>
  <c r="BI39" i="7"/>
  <c r="BO46" i="7"/>
  <c r="BL46" i="7"/>
  <c r="BF46" i="7"/>
  <c r="BM46" i="7"/>
  <c r="BE46" i="7"/>
  <c r="BJ46" i="7"/>
  <c r="BH46" i="7"/>
  <c r="BI46" i="7"/>
  <c r="BG46" i="7"/>
  <c r="BB46" i="7"/>
  <c r="BK46" i="7"/>
  <c r="BN46" i="7"/>
  <c r="BA46" i="7"/>
  <c r="BD46" i="7"/>
  <c r="BP46" i="7"/>
  <c r="BC46" i="7"/>
  <c r="BH49" i="7"/>
  <c r="BP49" i="7"/>
  <c r="BM49" i="7"/>
  <c r="BF49" i="7"/>
  <c r="BI49" i="7"/>
  <c r="BJ49" i="7"/>
  <c r="BK49" i="7"/>
  <c r="BO49" i="7"/>
  <c r="BN49" i="7"/>
  <c r="BE49" i="7"/>
  <c r="BL49" i="7"/>
  <c r="BG49" i="7"/>
  <c r="BC49" i="7"/>
  <c r="BD49" i="7"/>
  <c r="BA49" i="7"/>
  <c r="BB49" i="7"/>
  <c r="BL42" i="7"/>
  <c r="BM42" i="7"/>
  <c r="BF42" i="7"/>
  <c r="BG42" i="7"/>
  <c r="BO42" i="7"/>
  <c r="BJ42" i="7"/>
  <c r="BH42" i="7"/>
  <c r="BN42" i="7"/>
  <c r="BC42" i="7"/>
  <c r="BI42" i="7"/>
  <c r="BE42" i="7"/>
  <c r="BK42" i="7"/>
  <c r="BB42" i="7"/>
  <c r="BP42" i="7"/>
  <c r="BD42" i="7"/>
  <c r="BA42" i="7"/>
  <c r="BM50" i="7"/>
  <c r="BA50" i="7"/>
  <c r="BE10" i="7"/>
  <c r="BK10" i="7"/>
  <c r="BJ10" i="7"/>
  <c r="BH10" i="7"/>
  <c r="BL10" i="7"/>
  <c r="BG10" i="7"/>
  <c r="BC10" i="7"/>
  <c r="T10" i="3"/>
  <c r="R10" i="3"/>
  <c r="W10" i="3"/>
  <c r="S10" i="3"/>
  <c r="BK17" i="7"/>
  <c r="BK99" i="7" s="1"/>
  <c r="BL17" i="7"/>
  <c r="BL99" i="7" s="1"/>
  <c r="BJ67" i="7"/>
  <c r="BK67" i="7"/>
  <c r="BP67" i="7"/>
  <c r="BH67" i="7"/>
  <c r="BF67" i="7"/>
  <c r="BL67" i="7"/>
  <c r="BI67" i="7"/>
  <c r="BE67" i="7"/>
  <c r="BM67" i="7"/>
  <c r="BN67" i="7"/>
  <c r="AD10" i="7"/>
  <c r="AC10" i="7"/>
  <c r="AF10" i="7"/>
  <c r="W10" i="7"/>
  <c r="U10" i="7"/>
  <c r="T10" i="7"/>
  <c r="S10" i="7"/>
  <c r="Z10" i="7"/>
  <c r="CR19" i="7"/>
  <c r="CN19" i="7"/>
  <c r="BN36" i="7"/>
  <c r="CE36" i="7"/>
  <c r="BO36" i="7"/>
  <c r="BL36" i="7"/>
  <c r="BE36" i="7"/>
  <c r="BM36" i="7"/>
  <c r="BG36" i="7"/>
  <c r="BH36" i="7"/>
  <c r="BF36" i="7"/>
  <c r="BJ36" i="7"/>
  <c r="BK36" i="7"/>
  <c r="BA36" i="7"/>
  <c r="BO59" i="7"/>
  <c r="BN59" i="7"/>
  <c r="BJ30" i="7"/>
  <c r="BM12" i="7"/>
  <c r="BF12" i="7"/>
  <c r="BP12" i="7"/>
  <c r="BG12" i="7"/>
  <c r="BN12" i="7"/>
  <c r="BL12" i="7"/>
  <c r="BO12" i="7"/>
  <c r="BJ12" i="7"/>
  <c r="BE12" i="7"/>
  <c r="BH12" i="7"/>
  <c r="BI12" i="7"/>
  <c r="BD12" i="7"/>
  <c r="BH53" i="7"/>
  <c r="BI53" i="7"/>
  <c r="Y46" i="7"/>
  <c r="AG46" i="7"/>
  <c r="AA46" i="7"/>
  <c r="W46" i="7"/>
  <c r="AE46" i="7"/>
  <c r="AF46" i="7"/>
  <c r="AD46" i="7"/>
  <c r="AB46" i="7"/>
  <c r="X46" i="7"/>
  <c r="Z46" i="7"/>
  <c r="AH46" i="7"/>
  <c r="S46" i="7"/>
  <c r="S39" i="3"/>
  <c r="AS9" i="7"/>
  <c r="AS97" i="7"/>
  <c r="AU9" i="7"/>
  <c r="AU97" i="7"/>
  <c r="AK15" i="7"/>
  <c r="AS15" i="7"/>
  <c r="AV15" i="7"/>
  <c r="AN15" i="7"/>
  <c r="AM15" i="7"/>
  <c r="AQ15" i="7"/>
  <c r="AW15" i="7"/>
  <c r="AU15" i="7"/>
  <c r="AL15" i="7"/>
  <c r="AX15" i="7"/>
  <c r="AT15" i="7"/>
  <c r="AY15" i="7"/>
  <c r="AP15" i="7"/>
  <c r="AP20" i="7"/>
  <c r="AN20" i="7"/>
  <c r="AY27" i="7"/>
  <c r="AQ27" i="7"/>
  <c r="AU27" i="7"/>
  <c r="AS27" i="7"/>
  <c r="AT27" i="7"/>
  <c r="AJ27" i="7"/>
  <c r="AW27" i="7"/>
  <c r="AR27" i="7"/>
  <c r="AX27" i="7"/>
  <c r="AK27" i="7"/>
  <c r="AV27" i="7"/>
  <c r="AN27" i="7"/>
  <c r="AO27" i="7"/>
  <c r="AP27" i="7"/>
  <c r="AS53" i="7"/>
  <c r="AW53" i="7"/>
  <c r="AO32" i="7"/>
  <c r="AP32" i="7"/>
  <c r="AY32" i="7"/>
  <c r="AV32" i="7"/>
  <c r="AQ32" i="7"/>
  <c r="AR32" i="7"/>
  <c r="AU32" i="7"/>
  <c r="AS32" i="7"/>
  <c r="AX32" i="7"/>
  <c r="AN32" i="7"/>
  <c r="AW32" i="7"/>
  <c r="AT32" i="7"/>
  <c r="AK32" i="7"/>
  <c r="AQ41" i="7"/>
  <c r="AY41" i="7"/>
  <c r="AN41" i="7"/>
  <c r="AR41" i="7"/>
  <c r="AU41" i="7"/>
  <c r="AS45" i="7"/>
  <c r="AJ45" i="7"/>
  <c r="AQ45" i="7"/>
  <c r="AL45" i="7"/>
  <c r="AT45" i="7"/>
  <c r="AO45" i="7"/>
  <c r="AR45" i="7"/>
  <c r="AM45" i="7"/>
  <c r="AY45" i="7"/>
  <c r="AN45" i="7"/>
  <c r="AV45" i="7"/>
  <c r="AW45" i="7"/>
  <c r="AX45" i="7"/>
  <c r="AU45" i="7"/>
  <c r="AV60" i="7"/>
  <c r="AN60" i="7"/>
  <c r="AQ60" i="7"/>
  <c r="AR60" i="7"/>
  <c r="AO60" i="7"/>
  <c r="AT60" i="7"/>
  <c r="AO66" i="7"/>
  <c r="AN66" i="7"/>
  <c r="AU66" i="7"/>
  <c r="AW66" i="7"/>
  <c r="AL66" i="7"/>
  <c r="AJ66" i="7"/>
  <c r="AP66" i="7"/>
  <c r="AR66" i="7"/>
  <c r="AQ66" i="7"/>
  <c r="AK66" i="7"/>
  <c r="AM66" i="7"/>
  <c r="AY66" i="7"/>
  <c r="AT66" i="7"/>
  <c r="BN40" i="7"/>
  <c r="BJ40" i="7"/>
  <c r="CS61" i="7"/>
  <c r="BB66" i="7"/>
  <c r="BD67" i="7"/>
  <c r="T50" i="7"/>
  <c r="CI35" i="7"/>
  <c r="BA9" i="7"/>
  <c r="BA97" i="7"/>
  <c r="T52" i="7"/>
  <c r="T25" i="7"/>
  <c r="BD60" i="7"/>
  <c r="V46" i="7"/>
  <c r="BI5" i="7"/>
  <c r="BZ5" i="7"/>
  <c r="BG59" i="7"/>
  <c r="AP41" i="7"/>
  <c r="BF59" i="7"/>
  <c r="AF53" i="7"/>
  <c r="BF13" i="7"/>
  <c r="AR15" i="7"/>
  <c r="AX66" i="7"/>
  <c r="AD6" i="3"/>
  <c r="T67" i="3"/>
  <c r="I5" i="3"/>
  <c r="J5" i="3"/>
  <c r="BL15" i="7"/>
  <c r="BP25" i="7"/>
  <c r="BJ25" i="7"/>
  <c r="BK25" i="7"/>
  <c r="BL25" i="7"/>
  <c r="BH25" i="7"/>
  <c r="BM25" i="7"/>
  <c r="BF25" i="7"/>
  <c r="BG25" i="7"/>
  <c r="BE25" i="7"/>
  <c r="BN25" i="7"/>
  <c r="BO25" i="7"/>
  <c r="BP27" i="7"/>
  <c r="BJ27" i="7"/>
  <c r="BL27" i="7"/>
  <c r="BK27" i="7"/>
  <c r="BN27" i="7"/>
  <c r="BI27" i="7"/>
  <c r="BO27" i="7"/>
  <c r="BG27" i="7"/>
  <c r="BE27" i="7"/>
  <c r="BK29" i="7"/>
  <c r="BL29" i="7"/>
  <c r="BC29" i="7"/>
  <c r="BI29" i="7"/>
  <c r="BH29" i="7"/>
  <c r="BP29" i="7"/>
  <c r="BF29" i="7"/>
  <c r="BE29" i="7"/>
  <c r="BN29" i="7"/>
  <c r="BM29" i="7"/>
  <c r="BG29" i="7"/>
  <c r="BO29" i="7"/>
  <c r="BB29" i="7"/>
  <c r="BJ29" i="7"/>
  <c r="X63" i="7"/>
  <c r="G26" i="3"/>
  <c r="L31" i="3"/>
  <c r="L47" i="3"/>
  <c r="AD26" i="3"/>
  <c r="AB54" i="3"/>
  <c r="I34" i="3"/>
  <c r="M45" i="3"/>
  <c r="O47" i="3"/>
  <c r="T66" i="3"/>
  <c r="AB22" i="3"/>
  <c r="AB100" i="3"/>
  <c r="AQ18" i="7"/>
  <c r="AO18" i="7"/>
  <c r="CP53" i="7"/>
  <c r="CX53" i="7"/>
  <c r="CR53" i="7"/>
  <c r="CM53" i="7"/>
  <c r="CS53" i="7"/>
  <c r="CQ53" i="7"/>
  <c r="CW53" i="7"/>
  <c r="CN53" i="7"/>
  <c r="CJ53" i="7"/>
  <c r="CU53" i="7"/>
  <c r="CO53" i="7"/>
  <c r="CI53" i="7"/>
  <c r="CR30" i="7"/>
  <c r="CV65" i="7"/>
  <c r="CP49" i="7"/>
  <c r="CJ49" i="7"/>
  <c r="CS49" i="7"/>
  <c r="CQ49" i="7"/>
  <c r="CM49" i="7"/>
  <c r="CW49" i="7"/>
  <c r="CO49" i="7"/>
  <c r="CU49" i="7"/>
  <c r="BA67" i="7"/>
  <c r="BD64" i="7"/>
  <c r="BA30" i="7"/>
  <c r="CK53" i="7"/>
  <c r="BC36" i="7"/>
  <c r="AL26" i="7"/>
  <c r="AL32" i="7"/>
  <c r="AK22" i="7"/>
  <c r="AK100" i="7" s="1"/>
  <c r="BA13" i="7"/>
  <c r="BC14" i="7"/>
  <c r="CL15" i="7"/>
  <c r="BD9" i="7"/>
  <c r="BD97" i="7" s="1"/>
  <c r="DG97" i="7" s="1"/>
  <c r="CI6" i="7"/>
  <c r="BB12" i="7"/>
  <c r="V41" i="7"/>
  <c r="BB15" i="7"/>
  <c r="BA61" i="7"/>
  <c r="BB25" i="7"/>
  <c r="BD59" i="7"/>
  <c r="AL60" i="7"/>
  <c r="S50" i="7"/>
  <c r="BA12" i="7"/>
  <c r="T41" i="7"/>
  <c r="Y5" i="7"/>
  <c r="AS26" i="7"/>
  <c r="Y51" i="7"/>
  <c r="AX25" i="7"/>
  <c r="BK12" i="7"/>
  <c r="CV53" i="7"/>
  <c r="BJ28" i="7"/>
  <c r="BM27" i="7"/>
  <c r="AR40" i="7"/>
  <c r="BI13" i="7"/>
  <c r="AX64" i="7"/>
  <c r="CW26" i="7"/>
  <c r="AH65" i="7"/>
  <c r="AD65" i="7"/>
  <c r="AA65" i="7"/>
  <c r="AB65" i="7"/>
  <c r="Y65" i="7"/>
  <c r="CT46" i="7"/>
  <c r="CN46" i="7"/>
  <c r="CP46" i="7"/>
  <c r="CW46" i="7"/>
  <c r="CK46" i="7"/>
  <c r="CS46" i="7"/>
  <c r="BM20" i="7"/>
  <c r="BE20" i="7"/>
  <c r="BK20" i="7"/>
  <c r="BJ20" i="7"/>
  <c r="BI20" i="7"/>
  <c r="BN20" i="7"/>
  <c r="BL20" i="7"/>
  <c r="BH20" i="7"/>
  <c r="BG20" i="7"/>
  <c r="BF20" i="7"/>
  <c r="BP20" i="7"/>
  <c r="BO20" i="7"/>
  <c r="CU28" i="7"/>
  <c r="S65" i="7"/>
  <c r="AL27" i="7"/>
  <c r="BC17" i="7"/>
  <c r="BC99" i="7" s="1"/>
  <c r="T20" i="3"/>
  <c r="R9" i="3"/>
  <c r="R97" i="3"/>
  <c r="AB6" i="3"/>
  <c r="BG52" i="7"/>
  <c r="BO52" i="7"/>
  <c r="BL52" i="7"/>
  <c r="BI52" i="7"/>
  <c r="BF52" i="7"/>
  <c r="BP52" i="7"/>
  <c r="BN52" i="7"/>
  <c r="BM52" i="7"/>
  <c r="BD52" i="7"/>
  <c r="BK52" i="7"/>
  <c r="BB52" i="7"/>
  <c r="BE52" i="7"/>
  <c r="BJ11" i="7"/>
  <c r="BI11" i="7"/>
  <c r="BK11" i="7"/>
  <c r="BH11" i="7"/>
  <c r="BP11" i="7"/>
  <c r="BF11" i="7"/>
  <c r="BL11" i="7"/>
  <c r="BN11" i="7"/>
  <c r="BE11" i="7"/>
  <c r="BM11" i="7"/>
  <c r="BK8" i="7"/>
  <c r="BK96" i="7" s="1"/>
  <c r="BL8" i="7"/>
  <c r="BL96" i="7" s="1"/>
  <c r="BP8" i="7"/>
  <c r="BP96" i="7" s="1"/>
  <c r="AA54" i="7"/>
  <c r="BP31" i="7"/>
  <c r="BK31" i="7"/>
  <c r="BJ31" i="7"/>
  <c r="BF31" i="7"/>
  <c r="BO31" i="7"/>
  <c r="BE31" i="7"/>
  <c r="BM31" i="7"/>
  <c r="BH31" i="7"/>
  <c r="BL31" i="7"/>
  <c r="BG31" i="7"/>
  <c r="BB31" i="7"/>
  <c r="BK33" i="7"/>
  <c r="BI33" i="7"/>
  <c r="BN33" i="7"/>
  <c r="BP33" i="7"/>
  <c r="BE33" i="7"/>
  <c r="BJ33" i="7"/>
  <c r="BL33" i="7"/>
  <c r="BM33" i="7"/>
  <c r="BG33" i="7"/>
  <c r="BF33" i="7"/>
  <c r="BB33" i="7"/>
  <c r="BO33" i="7"/>
  <c r="Q48" i="3"/>
  <c r="AV5" i="7"/>
  <c r="AN5" i="7"/>
  <c r="AT5" i="7"/>
  <c r="AR5" i="7"/>
  <c r="AL5" i="7"/>
  <c r="AJ5" i="7"/>
  <c r="AU5" i="7"/>
  <c r="AY5" i="7"/>
  <c r="AQ5" i="7"/>
  <c r="AX5" i="7"/>
  <c r="AO5" i="7"/>
  <c r="AP16" i="7"/>
  <c r="AV16" i="7"/>
  <c r="AN22" i="7"/>
  <c r="AN100" i="7" s="1"/>
  <c r="AP22" i="7"/>
  <c r="AP100" i="7" s="1"/>
  <c r="AU22" i="7"/>
  <c r="AU100" i="7"/>
  <c r="AX22" i="7"/>
  <c r="AX100" i="7" s="1"/>
  <c r="AR22" i="7"/>
  <c r="AR100" i="7" s="1"/>
  <c r="AY22" i="7"/>
  <c r="AY100" i="7" s="1"/>
  <c r="AX54" i="7"/>
  <c r="AW33" i="7"/>
  <c r="AJ33" i="7"/>
  <c r="AM33" i="7"/>
  <c r="AT33" i="7"/>
  <c r="AR33" i="7"/>
  <c r="AY33" i="7"/>
  <c r="AN33" i="7"/>
  <c r="AS33" i="7"/>
  <c r="AP33" i="7"/>
  <c r="AO33" i="7"/>
  <c r="AW38" i="7"/>
  <c r="AJ38" i="7"/>
  <c r="AU38" i="7"/>
  <c r="AP38" i="7"/>
  <c r="AX38" i="7"/>
  <c r="AN38" i="7"/>
  <c r="AO38" i="7"/>
  <c r="AL38" i="7"/>
  <c r="AS38" i="7"/>
  <c r="AV38" i="7"/>
  <c r="AQ38" i="7"/>
  <c r="AK38" i="7"/>
  <c r="AR38" i="7"/>
  <c r="AM38" i="7"/>
  <c r="AT38" i="7"/>
  <c r="AN42" i="7"/>
  <c r="AW42" i="7"/>
  <c r="AU42" i="7"/>
  <c r="AV42" i="7"/>
  <c r="AP42" i="7"/>
  <c r="AO42" i="7"/>
  <c r="AR42" i="7"/>
  <c r="AJ42" i="7"/>
  <c r="AQ42" i="7"/>
  <c r="AS42" i="7"/>
  <c r="AL42" i="7"/>
  <c r="AM42" i="7"/>
  <c r="AO46" i="7"/>
  <c r="AS46" i="7"/>
  <c r="AW50" i="7"/>
  <c r="AX50" i="7"/>
  <c r="AV50" i="7"/>
  <c r="AO50" i="7"/>
  <c r="AS50" i="7"/>
  <c r="AY50" i="7"/>
  <c r="AR57" i="7"/>
  <c r="AT57" i="7"/>
  <c r="AQ57" i="7"/>
  <c r="AM57" i="7"/>
  <c r="AK57" i="7"/>
  <c r="AY57" i="7"/>
  <c r="AU57" i="7"/>
  <c r="AN57" i="7"/>
  <c r="AS57" i="7"/>
  <c r="AX57" i="7"/>
  <c r="AV57" i="7"/>
  <c r="AW57" i="7"/>
  <c r="AP57" i="7"/>
  <c r="AM67" i="7"/>
  <c r="AQ67" i="7"/>
  <c r="AS67" i="7"/>
  <c r="AY67" i="7"/>
  <c r="AJ67" i="7"/>
  <c r="AV67" i="7"/>
  <c r="AU67" i="7"/>
  <c r="AK67" i="7"/>
  <c r="AR67" i="7"/>
  <c r="AT67" i="7"/>
  <c r="AP67" i="7"/>
  <c r="AW67" i="7"/>
  <c r="AX67" i="7"/>
  <c r="BN22" i="7"/>
  <c r="BN100" i="7" s="1"/>
  <c r="CO8" i="7"/>
  <c r="CO96" i="7" s="1"/>
  <c r="BC66" i="7"/>
  <c r="V63" i="7"/>
  <c r="BD25" i="7"/>
  <c r="BU25" i="7"/>
  <c r="V36" i="7"/>
  <c r="AL33" i="7"/>
  <c r="AK19" i="7"/>
  <c r="BB9" i="7"/>
  <c r="BB97" i="7"/>
  <c r="BD11" i="7"/>
  <c r="CL30" i="7"/>
  <c r="BD13" i="7"/>
  <c r="BC12" i="7"/>
  <c r="BB58" i="7"/>
  <c r="V51" i="7"/>
  <c r="BA38" i="7"/>
  <c r="S5" i="7"/>
  <c r="V47" i="7"/>
  <c r="AP5" i="7"/>
  <c r="BO61" i="7"/>
  <c r="AC50" i="7"/>
  <c r="Y47" i="7"/>
  <c r="AC36" i="7"/>
  <c r="BO11" i="7"/>
  <c r="BF27" i="7"/>
  <c r="BI25" i="7"/>
  <c r="BP14" i="7"/>
  <c r="BK53" i="7"/>
  <c r="BH27" i="7"/>
  <c r="BK57" i="7"/>
  <c r="BH57" i="7"/>
  <c r="BP57" i="7"/>
  <c r="BL57" i="7"/>
  <c r="BI57" i="7"/>
  <c r="BE57" i="7"/>
  <c r="BJ57" i="7"/>
  <c r="BM57" i="7"/>
  <c r="BB57" i="7"/>
  <c r="BD57" i="7"/>
  <c r="BF57" i="7"/>
  <c r="BN57" i="7"/>
  <c r="S44" i="3"/>
  <c r="BC67" i="7"/>
  <c r="T59" i="3"/>
  <c r="W26" i="7"/>
  <c r="BN60" i="7"/>
  <c r="BG60" i="7"/>
  <c r="BE60" i="7"/>
  <c r="BH60" i="7"/>
  <c r="BI60" i="7"/>
  <c r="BF60" i="7"/>
  <c r="BO60" i="7"/>
  <c r="BM60" i="7"/>
  <c r="BP60" i="7"/>
  <c r="BJ60" i="7"/>
  <c r="BL60" i="7"/>
  <c r="CJ45" i="7"/>
  <c r="CW45" i="7"/>
  <c r="CO45" i="7"/>
  <c r="CX68" i="7"/>
  <c r="BD36" i="7"/>
  <c r="BC9" i="7"/>
  <c r="BC97" i="7"/>
  <c r="AC41" i="7"/>
  <c r="W41" i="7"/>
  <c r="Z41" i="7"/>
  <c r="S41" i="7"/>
  <c r="AB41" i="7"/>
  <c r="AE41" i="7"/>
  <c r="AH41" i="7"/>
  <c r="X41" i="7"/>
  <c r="AF41" i="7"/>
  <c r="AD41" i="7"/>
  <c r="V45" i="7"/>
  <c r="AE49" i="7"/>
  <c r="AT6" i="7"/>
  <c r="AK6" i="7"/>
  <c r="AP12" i="7"/>
  <c r="AU12" i="7"/>
  <c r="AN12" i="7"/>
  <c r="AW12" i="7"/>
  <c r="AV12" i="7"/>
  <c r="AX12" i="7"/>
  <c r="AO12" i="7"/>
  <c r="AY12" i="7"/>
  <c r="AR12" i="7"/>
  <c r="AS12" i="7"/>
  <c r="AT12" i="7"/>
  <c r="AJ17" i="7"/>
  <c r="AJ99" i="7" s="1"/>
  <c r="AV17" i="7"/>
  <c r="AV99" i="7" s="1"/>
  <c r="AN17" i="7"/>
  <c r="AN99" i="7"/>
  <c r="AM17" i="7"/>
  <c r="AM99" i="7" s="1"/>
  <c r="DE99" i="7"/>
  <c r="AX17" i="7"/>
  <c r="AX99" i="7" s="1"/>
  <c r="AV30" i="7"/>
  <c r="AP30" i="7"/>
  <c r="AN34" i="7"/>
  <c r="AO34" i="7"/>
  <c r="AX34" i="7"/>
  <c r="AU34" i="7"/>
  <c r="AW34" i="7"/>
  <c r="AJ34" i="7"/>
  <c r="AQ34" i="7"/>
  <c r="AL34" i="7"/>
  <c r="AY34" i="7"/>
  <c r="AM34" i="7"/>
  <c r="AT34" i="7"/>
  <c r="AP34" i="7"/>
  <c r="AV34" i="7"/>
  <c r="AS34" i="7"/>
  <c r="AL43" i="7"/>
  <c r="AR43" i="7"/>
  <c r="AJ43" i="7"/>
  <c r="AT43" i="7"/>
  <c r="AY43" i="7"/>
  <c r="AS43" i="7"/>
  <c r="AN43" i="7"/>
  <c r="AM43" i="7"/>
  <c r="AU43" i="7"/>
  <c r="AQ43" i="7"/>
  <c r="AW43" i="7"/>
  <c r="AP43" i="7"/>
  <c r="AV43" i="7"/>
  <c r="AO43" i="7"/>
  <c r="AY47" i="7"/>
  <c r="AL47" i="7"/>
  <c r="AS47" i="7"/>
  <c r="AT47" i="7"/>
  <c r="AV47" i="7"/>
  <c r="AW47" i="7"/>
  <c r="AR47" i="7"/>
  <c r="AU47" i="7"/>
  <c r="AM47" i="7"/>
  <c r="AN47" i="7"/>
  <c r="AJ47" i="7"/>
  <c r="AP47" i="7"/>
  <c r="AQ47" i="7"/>
  <c r="AT51" i="7"/>
  <c r="AT63" i="7"/>
  <c r="AX63" i="7"/>
  <c r="AU68" i="7"/>
  <c r="AX68" i="7"/>
  <c r="AW68" i="7"/>
  <c r="AP68" i="7"/>
  <c r="AL68" i="7"/>
  <c r="AN68" i="7"/>
  <c r="AJ68" i="7"/>
  <c r="AO68" i="7"/>
  <c r="AY68" i="7"/>
  <c r="AR68" i="7"/>
  <c r="AV68" i="7"/>
  <c r="AK68" i="7"/>
  <c r="AT68" i="7"/>
  <c r="AM68" i="7"/>
  <c r="AQ68" i="7"/>
  <c r="AS68" i="7"/>
  <c r="BN38" i="7"/>
  <c r="BE38" i="7"/>
  <c r="BG38" i="7"/>
  <c r="BM38" i="7"/>
  <c r="BF38" i="7"/>
  <c r="BO38" i="7"/>
  <c r="BL38" i="7"/>
  <c r="BJ38" i="7"/>
  <c r="BH38" i="7"/>
  <c r="BI38" i="7"/>
  <c r="BC38" i="7"/>
  <c r="BN64" i="7"/>
  <c r="BE64" i="7"/>
  <c r="BF64" i="7"/>
  <c r="BI64" i="7"/>
  <c r="BJ64" i="7"/>
  <c r="BL64" i="7"/>
  <c r="BP64" i="7"/>
  <c r="BG64" i="7"/>
  <c r="BH64" i="7"/>
  <c r="BM64" i="7"/>
  <c r="BO64" i="7"/>
  <c r="X36" i="7"/>
  <c r="AE36" i="7"/>
  <c r="Z36" i="7"/>
  <c r="Y36" i="7"/>
  <c r="AG36" i="7"/>
  <c r="W36" i="7"/>
  <c r="AD36" i="7"/>
  <c r="AA36" i="7"/>
  <c r="AH36" i="7"/>
  <c r="AB36" i="7"/>
  <c r="AW7" i="7"/>
  <c r="AT7" i="7"/>
  <c r="CW54" i="7"/>
  <c r="CM56" i="7"/>
  <c r="CU56" i="7"/>
  <c r="CN26" i="7"/>
  <c r="CP26" i="7"/>
  <c r="CT26" i="7"/>
  <c r="CO26" i="7"/>
  <c r="CV26" i="7"/>
  <c r="CQ26" i="7"/>
  <c r="CR26" i="7"/>
  <c r="CK26" i="7"/>
  <c r="CL26" i="7"/>
  <c r="CQ15" i="7"/>
  <c r="CT15" i="7"/>
  <c r="CP15" i="7"/>
  <c r="CX15" i="7"/>
  <c r="CR15" i="7"/>
  <c r="CN15" i="7"/>
  <c r="CM15" i="7"/>
  <c r="CV15" i="7"/>
  <c r="CJ15" i="7"/>
  <c r="CO15" i="7"/>
  <c r="CU15" i="7"/>
  <c r="CM58" i="7"/>
  <c r="CP14" i="7"/>
  <c r="AH21" i="7"/>
  <c r="T65" i="7"/>
  <c r="CL22" i="7"/>
  <c r="CL100" i="7" s="1"/>
  <c r="DK100" i="7"/>
  <c r="BC34" i="7"/>
  <c r="BD29" i="7"/>
  <c r="BC25" i="7"/>
  <c r="BC57" i="7"/>
  <c r="AK43" i="7"/>
  <c r="BB36" i="7"/>
  <c r="BA33" i="7"/>
  <c r="AM27" i="7"/>
  <c r="S51" i="7"/>
  <c r="AL12" i="7"/>
  <c r="BA19" i="7"/>
  <c r="CK6" i="7"/>
  <c r="BD14" i="7"/>
  <c r="AL67" i="7"/>
  <c r="BC31" i="7"/>
  <c r="CL56" i="7"/>
  <c r="CJ6" i="7"/>
  <c r="CL52" i="7"/>
  <c r="V53" i="7"/>
  <c r="BD54" i="7"/>
  <c r="BO67" i="7"/>
  <c r="Y53" i="7"/>
  <c r="CS28" i="7"/>
  <c r="BG11" i="7"/>
  <c r="AS66" i="7"/>
  <c r="BN61" i="7"/>
  <c r="CR22" i="7"/>
  <c r="CR100" i="7"/>
  <c r="AR16" i="7"/>
  <c r="AR34" i="7"/>
  <c r="AU33" i="7"/>
  <c r="AQ12" i="7"/>
  <c r="AX42" i="7"/>
  <c r="AU60" i="7"/>
  <c r="BL30" i="7"/>
  <c r="BM30" i="7"/>
  <c r="BO30" i="7"/>
  <c r="BE30" i="7"/>
  <c r="BF30" i="7"/>
  <c r="BN30" i="7"/>
  <c r="BG30" i="7"/>
  <c r="BH30" i="7"/>
  <c r="BI30" i="7"/>
  <c r="BP30" i="7"/>
  <c r="BK30" i="7"/>
  <c r="BI9" i="7"/>
  <c r="BI97" i="7"/>
  <c r="BO9" i="7"/>
  <c r="BO97" i="7"/>
  <c r="BG9" i="7"/>
  <c r="BG97" i="7" s="1"/>
  <c r="BN9" i="7"/>
  <c r="BN97" i="7" s="1"/>
  <c r="BF9" i="7"/>
  <c r="BF97" i="7"/>
  <c r="BM9" i="7"/>
  <c r="BM97" i="7"/>
  <c r="BE9" i="7"/>
  <c r="BE97" i="7" s="1"/>
  <c r="BP9" i="7"/>
  <c r="BP97" i="7" s="1"/>
  <c r="BL9" i="7"/>
  <c r="BL97" i="7"/>
  <c r="BK9" i="7"/>
  <c r="BK97" i="7"/>
  <c r="BJ9" i="7"/>
  <c r="BJ97" i="7" s="1"/>
  <c r="BH9" i="7"/>
  <c r="BH97" i="7" s="1"/>
  <c r="AB25" i="7"/>
  <c r="AH25" i="7"/>
  <c r="Z25" i="7"/>
  <c r="AC25" i="7"/>
  <c r="W25" i="7"/>
  <c r="AF25" i="7"/>
  <c r="AD25" i="7"/>
  <c r="AA25" i="7"/>
  <c r="AE25" i="7"/>
  <c r="X25" i="7"/>
  <c r="Y25" i="7"/>
  <c r="AG25" i="7"/>
  <c r="S25" i="7"/>
  <c r="BC59" i="7"/>
  <c r="BJ59" i="7"/>
  <c r="BK59" i="7"/>
  <c r="BP59" i="7"/>
  <c r="BI59" i="7"/>
  <c r="BE59" i="7"/>
  <c r="BH59" i="7"/>
  <c r="BL59" i="7"/>
  <c r="CS35" i="7"/>
  <c r="BG5" i="7"/>
  <c r="BB5" i="7"/>
  <c r="BN5" i="7"/>
  <c r="BO5" i="7"/>
  <c r="BK5" i="7"/>
  <c r="BJ5" i="7"/>
  <c r="BE5" i="7"/>
  <c r="BL5" i="7"/>
  <c r="BP5" i="7"/>
  <c r="AA55" i="7"/>
  <c r="AA106" i="7" s="1"/>
  <c r="AH55" i="7"/>
  <c r="AH106" i="7"/>
  <c r="W55" i="7"/>
  <c r="W106" i="7"/>
  <c r="AB55" i="7"/>
  <c r="AB106" i="7"/>
  <c r="Z55" i="7"/>
  <c r="Z106" i="7" s="1"/>
  <c r="AF55" i="7"/>
  <c r="AF106" i="7" s="1"/>
  <c r="AC55" i="7"/>
  <c r="AC106" i="7"/>
  <c r="AD55" i="7"/>
  <c r="AD106" i="7"/>
  <c r="AE55" i="7"/>
  <c r="AE106" i="7" s="1"/>
  <c r="Y55" i="7"/>
  <c r="Y106" i="7"/>
  <c r="AG55" i="7"/>
  <c r="AG106" i="7"/>
  <c r="S55" i="7"/>
  <c r="S106" i="7"/>
  <c r="AA28" i="7"/>
  <c r="BF58" i="7"/>
  <c r="BL58" i="7"/>
  <c r="BM58" i="7"/>
  <c r="BP58" i="7"/>
  <c r="BI58" i="7"/>
  <c r="BG58" i="7"/>
  <c r="BO58" i="7"/>
  <c r="BE58" i="7"/>
  <c r="BH58" i="7"/>
  <c r="BJ58" i="7"/>
  <c r="BN58" i="7"/>
  <c r="BA58" i="7"/>
  <c r="BD58" i="7"/>
  <c r="BF66" i="7"/>
  <c r="BE66" i="7"/>
  <c r="BL66" i="7"/>
  <c r="BN66" i="7"/>
  <c r="BG66" i="7"/>
  <c r="BH66" i="7"/>
  <c r="BI66" i="7"/>
  <c r="BM66" i="7"/>
  <c r="BO66" i="7"/>
  <c r="BP66" i="7"/>
  <c r="BJ66" i="7"/>
  <c r="AB19" i="3"/>
  <c r="AX62" i="7"/>
  <c r="AY62" i="7"/>
  <c r="CV17" i="7"/>
  <c r="CV99" i="7" s="1"/>
  <c r="CS67" i="7"/>
  <c r="BD63" i="7"/>
  <c r="T35" i="7"/>
  <c r="BB30" i="7"/>
  <c r="BC60" i="7"/>
  <c r="BA59" i="7"/>
  <c r="BB20" i="7"/>
  <c r="U46" i="7"/>
  <c r="BC30" i="7"/>
  <c r="Z5" i="7"/>
  <c r="CW61" i="7"/>
  <c r="BO57" i="7"/>
  <c r="AG53" i="7"/>
  <c r="AC46" i="7"/>
  <c r="AM32" i="7"/>
  <c r="BJ52" i="7"/>
  <c r="BI36" i="7"/>
  <c r="AY60" i="7"/>
  <c r="BP36" i="7"/>
  <c r="S9" i="3"/>
  <c r="S97" i="3" s="1"/>
  <c r="BL14" i="7"/>
  <c r="BF14" i="7"/>
  <c r="BG14" i="7"/>
  <c r="BM14" i="7"/>
  <c r="BN14" i="7"/>
  <c r="BE14" i="7"/>
  <c r="BO14" i="7"/>
  <c r="BH14" i="7"/>
  <c r="BI14" i="7"/>
  <c r="BB14" i="7"/>
  <c r="BA14" i="7"/>
  <c r="BG54" i="7"/>
  <c r="BL54" i="7"/>
  <c r="BF54" i="7"/>
  <c r="BM54" i="7"/>
  <c r="BO54" i="7"/>
  <c r="BI54" i="7"/>
  <c r="BJ54" i="7"/>
  <c r="BH54" i="7"/>
  <c r="BE54" i="7"/>
  <c r="BK54" i="7"/>
  <c r="AF34" i="7"/>
  <c r="AD34" i="7"/>
  <c r="AG34" i="7"/>
  <c r="Y34" i="7"/>
  <c r="AA34" i="7"/>
  <c r="W34" i="7"/>
  <c r="X34" i="7"/>
  <c r="Z34" i="7"/>
  <c r="AE34" i="7"/>
  <c r="AC34" i="7"/>
  <c r="AH34" i="7"/>
  <c r="AC47" i="7"/>
  <c r="AH47" i="7"/>
  <c r="AE47" i="7"/>
  <c r="W47" i="7"/>
  <c r="AA47" i="7"/>
  <c r="AD47" i="7"/>
  <c r="AB47" i="7"/>
  <c r="X47" i="7"/>
  <c r="AF47" i="7"/>
  <c r="AC51" i="7"/>
  <c r="AE51" i="7"/>
  <c r="AH51" i="7"/>
  <c r="AD51" i="7"/>
  <c r="AA51" i="7"/>
  <c r="W51" i="7"/>
  <c r="X51" i="7"/>
  <c r="AB51" i="7"/>
  <c r="AF51" i="7"/>
  <c r="I52" i="3"/>
  <c r="AQ25" i="7"/>
  <c r="AT25" i="7"/>
  <c r="AY25" i="7"/>
  <c r="AR25" i="7"/>
  <c r="AU25" i="7"/>
  <c r="AV25" i="7"/>
  <c r="AO25" i="7"/>
  <c r="AN25" i="7"/>
  <c r="AW25" i="7"/>
  <c r="AP25" i="7"/>
  <c r="Q9" i="3"/>
  <c r="Q97" i="3"/>
  <c r="Q8" i="3"/>
  <c r="Q96" i="3"/>
  <c r="T8" i="3"/>
  <c r="T96" i="3" s="1"/>
  <c r="AC6" i="3"/>
  <c r="S8" i="3"/>
  <c r="S96" i="3" s="1"/>
  <c r="R19" i="3"/>
  <c r="T5" i="3"/>
  <c r="BM6" i="7"/>
  <c r="BM94" i="7" s="1"/>
  <c r="BE6" i="7"/>
  <c r="BK6" i="7"/>
  <c r="BJ6" i="7"/>
  <c r="BI6" i="7"/>
  <c r="BF6" i="7"/>
  <c r="BP6" i="7"/>
  <c r="BO6" i="7"/>
  <c r="BN6" i="7"/>
  <c r="BH6" i="7"/>
  <c r="BG6" i="7"/>
  <c r="BL6" i="7"/>
  <c r="BC6" i="7"/>
  <c r="AH9" i="7"/>
  <c r="Z9" i="7"/>
  <c r="AG9" i="7"/>
  <c r="AF9" i="7"/>
  <c r="AD9" i="7"/>
  <c r="W9" i="7"/>
  <c r="AC9" i="7"/>
  <c r="V9" i="7"/>
  <c r="AF22" i="7"/>
  <c r="BL28" i="7"/>
  <c r="BG28" i="7"/>
  <c r="BF28" i="7"/>
  <c r="BE28" i="7"/>
  <c r="BN28" i="7"/>
  <c r="BO28" i="7"/>
  <c r="BH28" i="7"/>
  <c r="BI28" i="7"/>
  <c r="BM28" i="7"/>
  <c r="BP28" i="7"/>
  <c r="BB28" i="7"/>
  <c r="BK28" i="7"/>
  <c r="BC28" i="7"/>
  <c r="M9" i="3"/>
  <c r="M97" i="3" s="1"/>
  <c r="Q52" i="3"/>
  <c r="T52" i="3"/>
  <c r="R33" i="3"/>
  <c r="N38" i="3"/>
  <c r="H41" i="3"/>
  <c r="AC46" i="3"/>
  <c r="M68" i="3"/>
  <c r="AW10" i="7"/>
  <c r="AO10" i="7"/>
  <c r="AV10" i="7"/>
  <c r="AN10" i="7"/>
  <c r="AU10" i="7"/>
  <c r="AT10" i="7"/>
  <c r="AS10" i="7"/>
  <c r="AY10" i="7"/>
  <c r="AQ10" i="7"/>
  <c r="AX10" i="7"/>
  <c r="AR10" i="7"/>
  <c r="AP10" i="7"/>
  <c r="AM10" i="7"/>
  <c r="AL10" i="7"/>
  <c r="AK10" i="7"/>
  <c r="AJ10" i="7"/>
  <c r="CM31" i="7"/>
  <c r="CM63" i="7"/>
  <c r="CQ43" i="7"/>
  <c r="BB67" i="7"/>
  <c r="CI68" i="7"/>
  <c r="BA63" i="7"/>
  <c r="V65" i="7"/>
  <c r="AJ41" i="7"/>
  <c r="BD27" i="7"/>
  <c r="U25" i="7"/>
  <c r="AL57" i="7"/>
  <c r="S34" i="7"/>
  <c r="BC58" i="7"/>
  <c r="BD31" i="7"/>
  <c r="AL22" i="7"/>
  <c r="AL100" i="7"/>
  <c r="BA22" i="7"/>
  <c r="BA100" i="7"/>
  <c r="BA11" i="7"/>
  <c r="AK12" i="7"/>
  <c r="BB6" i="7"/>
  <c r="V5" i="7"/>
  <c r="BC15" i="7"/>
  <c r="BA15" i="7"/>
  <c r="U47" i="7"/>
  <c r="S53" i="7"/>
  <c r="U5" i="7"/>
  <c r="BB11" i="7"/>
  <c r="BB95" i="7" s="1"/>
  <c r="AS5" i="7"/>
  <c r="BG67" i="7"/>
  <c r="BK60" i="7"/>
  <c r="BG57" i="7"/>
  <c r="AP53" i="7"/>
  <c r="AT42" i="7"/>
  <c r="AP31" i="7"/>
  <c r="AM12" i="7"/>
  <c r="CN61" i="7"/>
  <c r="CR46" i="7"/>
  <c r="T46" i="7"/>
  <c r="CU61" i="7"/>
  <c r="CT53" i="7"/>
  <c r="Z47" i="7"/>
  <c r="BH61" i="7"/>
  <c r="BC61" i="7"/>
  <c r="BL61" i="7"/>
  <c r="BP61" i="7"/>
  <c r="BI61" i="7"/>
  <c r="BE61" i="7"/>
  <c r="BJ61" i="7"/>
  <c r="BK61" i="7"/>
  <c r="BB61" i="7"/>
  <c r="BG61" i="7"/>
  <c r="BF61" i="7"/>
  <c r="T41" i="3"/>
  <c r="BD61" i="7"/>
  <c r="BG17" i="7"/>
  <c r="BG99" i="7" s="1"/>
  <c r="DH99" i="7" s="1"/>
  <c r="AF8" i="7"/>
  <c r="AB35" i="7"/>
  <c r="AD35" i="7"/>
  <c r="AH35" i="7"/>
  <c r="X35" i="7"/>
  <c r="Z35" i="7"/>
  <c r="AC35" i="7"/>
  <c r="AA35" i="7"/>
  <c r="AE35" i="7"/>
  <c r="W35" i="7"/>
  <c r="AF35" i="7"/>
  <c r="AG35" i="7"/>
  <c r="Y35" i="7"/>
  <c r="AG50" i="7"/>
  <c r="AF50" i="7"/>
  <c r="Y50" i="7"/>
  <c r="AD50" i="7"/>
  <c r="AA50" i="7"/>
  <c r="Z50" i="7"/>
  <c r="AE50" i="7"/>
  <c r="X50" i="7"/>
  <c r="U50" i="7"/>
  <c r="AH50" i="7"/>
  <c r="V50" i="7"/>
  <c r="Y52" i="7"/>
  <c r="X52" i="7"/>
  <c r="AA52" i="7"/>
  <c r="AF52" i="7"/>
  <c r="AG52" i="7"/>
  <c r="AE52" i="7"/>
  <c r="U52" i="7"/>
  <c r="AD52" i="7"/>
  <c r="AH52" i="7"/>
  <c r="AB52" i="7"/>
  <c r="W52" i="7"/>
  <c r="Z52" i="7"/>
  <c r="V52" i="7"/>
  <c r="BJ63" i="7"/>
  <c r="BK63" i="7"/>
  <c r="BP63" i="7"/>
  <c r="BF63" i="7"/>
  <c r="BL63" i="7"/>
  <c r="BE63" i="7"/>
  <c r="BN63" i="7"/>
  <c r="BM63" i="7"/>
  <c r="BI63" i="7"/>
  <c r="BH63" i="7"/>
  <c r="R43" i="3"/>
  <c r="CS6" i="7"/>
  <c r="CQ6" i="7"/>
  <c r="CX6" i="7"/>
  <c r="CP6" i="7"/>
  <c r="CW6" i="7"/>
  <c r="CO6" i="7"/>
  <c r="CN6" i="7"/>
  <c r="CM6" i="7"/>
  <c r="CV6" i="7"/>
  <c r="CU6" i="7"/>
  <c r="CT6" i="7"/>
  <c r="CR6" i="7"/>
  <c r="CU22" i="7"/>
  <c r="CU100" i="7"/>
  <c r="CO22" i="7"/>
  <c r="CO100" i="7"/>
  <c r="CP22" i="7"/>
  <c r="CP100" i="7"/>
  <c r="CT22" i="7"/>
  <c r="CT100" i="7"/>
  <c r="CV22" i="7"/>
  <c r="CV100" i="7"/>
  <c r="CW22" i="7"/>
  <c r="CW100" i="7"/>
  <c r="CX22" i="7"/>
  <c r="CX100" i="7"/>
  <c r="CM22" i="7"/>
  <c r="CM100" i="7"/>
  <c r="CK22" i="7"/>
  <c r="CK100" i="7"/>
  <c r="CN22" i="7"/>
  <c r="CN100" i="7"/>
  <c r="CJ22" i="7"/>
  <c r="CJ100" i="7"/>
  <c r="CS22" i="7"/>
  <c r="CS100" i="7"/>
  <c r="BD66" i="7"/>
  <c r="U55" i="7"/>
  <c r="U106" i="7" s="1"/>
  <c r="S5" i="3"/>
  <c r="Q5" i="3"/>
  <c r="BL13" i="7"/>
  <c r="BK13" i="7"/>
  <c r="BP13" i="7"/>
  <c r="BJ13" i="7"/>
  <c r="BM13" i="7"/>
  <c r="BE13" i="7"/>
  <c r="BH13" i="7"/>
  <c r="BN13" i="7"/>
  <c r="BC13" i="7"/>
  <c r="AF5" i="7"/>
  <c r="AE5" i="7"/>
  <c r="CD5" i="7" s="1"/>
  <c r="AC5" i="7"/>
  <c r="W5" i="7"/>
  <c r="AG5" i="7"/>
  <c r="AB5" i="7"/>
  <c r="X5" i="7"/>
  <c r="AH5" i="7"/>
  <c r="AD5" i="7"/>
  <c r="T5" i="7"/>
  <c r="AC53" i="7"/>
  <c r="AB53" i="7"/>
  <c r="Z53" i="7"/>
  <c r="AD53" i="7"/>
  <c r="U53" i="7"/>
  <c r="W53" i="7"/>
  <c r="AE53" i="7"/>
  <c r="AH53" i="7"/>
  <c r="X53" i="7"/>
  <c r="Z30" i="7"/>
  <c r="AA30" i="7"/>
  <c r="BM32" i="7"/>
  <c r="BG32" i="7"/>
  <c r="BP32" i="7"/>
  <c r="BF32" i="7"/>
  <c r="BN32" i="7"/>
  <c r="BO32" i="7"/>
  <c r="BL32" i="7"/>
  <c r="BH32" i="7"/>
  <c r="BJ32" i="7"/>
  <c r="BI32" i="7"/>
  <c r="BB32" i="7"/>
  <c r="BK32" i="7"/>
  <c r="BF34" i="7"/>
  <c r="BO34" i="7"/>
  <c r="BL34" i="7"/>
  <c r="BP34" i="7"/>
  <c r="BN34" i="7"/>
  <c r="BG34" i="7"/>
  <c r="BE34" i="7"/>
  <c r="BJ34" i="7"/>
  <c r="BB34" i="7"/>
  <c r="BM34" i="7"/>
  <c r="BH34" i="7"/>
  <c r="BK34" i="7"/>
  <c r="BI34" i="7"/>
  <c r="S20" i="3"/>
  <c r="Q63" i="3"/>
  <c r="S33" i="3"/>
  <c r="T46" i="3"/>
  <c r="T57" i="3"/>
  <c r="S11" i="3"/>
  <c r="AY8" i="7"/>
  <c r="AY96" i="7"/>
  <c r="AX14" i="7"/>
  <c r="AR14" i="7"/>
  <c r="AY14" i="7"/>
  <c r="AO14" i="7"/>
  <c r="AJ14" i="7"/>
  <c r="AK14" i="7"/>
  <c r="AS14" i="7"/>
  <c r="AV14" i="7"/>
  <c r="AN14" i="7"/>
  <c r="AL14" i="7"/>
  <c r="AU14" i="7"/>
  <c r="AT14" i="7"/>
  <c r="AQ14" i="7"/>
  <c r="AP14" i="7"/>
  <c r="AM14" i="7"/>
  <c r="AU19" i="7"/>
  <c r="AT19" i="7"/>
  <c r="AW19" i="7"/>
  <c r="AV19" i="7"/>
  <c r="AS19" i="7"/>
  <c r="AR19" i="7"/>
  <c r="AQ19" i="7"/>
  <c r="AY19" i="7"/>
  <c r="AO19" i="7"/>
  <c r="AX19" i="7"/>
  <c r="AP19" i="7"/>
  <c r="AN19" i="7"/>
  <c r="AJ19" i="7"/>
  <c r="AL19" i="7"/>
  <c r="AU26" i="7"/>
  <c r="AV26" i="7"/>
  <c r="AX26" i="7"/>
  <c r="AO26" i="7"/>
  <c r="AN26" i="7"/>
  <c r="AK26" i="7"/>
  <c r="AR26" i="7"/>
  <c r="AW26" i="7"/>
  <c r="AQ26" i="7"/>
  <c r="AP26" i="7"/>
  <c r="AT26" i="7"/>
  <c r="AJ26" i="7"/>
  <c r="AP52" i="7"/>
  <c r="AW52" i="7"/>
  <c r="AX52" i="7"/>
  <c r="AV52" i="7"/>
  <c r="AU52" i="7"/>
  <c r="AY52" i="7"/>
  <c r="AQ52" i="7"/>
  <c r="AO31" i="7"/>
  <c r="AJ31" i="7"/>
  <c r="AM31" i="7"/>
  <c r="AY31" i="7"/>
  <c r="AR31" i="7"/>
  <c r="AT31" i="7"/>
  <c r="AS31" i="7"/>
  <c r="AX31" i="7"/>
  <c r="AU31" i="7"/>
  <c r="AN31" i="7"/>
  <c r="AO35" i="7"/>
  <c r="AO40" i="7"/>
  <c r="AJ40" i="7"/>
  <c r="AP40" i="7"/>
  <c r="AW40" i="7"/>
  <c r="AY40" i="7"/>
  <c r="AL40" i="7"/>
  <c r="AX40" i="7"/>
  <c r="AU40" i="7"/>
  <c r="AV40" i="7"/>
  <c r="AQ40" i="7"/>
  <c r="AN40" i="7"/>
  <c r="AT40" i="7"/>
  <c r="AS40" i="7"/>
  <c r="AX44" i="7"/>
  <c r="AW44" i="7"/>
  <c r="AV44" i="7"/>
  <c r="AR44" i="7"/>
  <c r="AU44" i="7"/>
  <c r="AP44" i="7"/>
  <c r="AJ44" i="7"/>
  <c r="AY44" i="7"/>
  <c r="AN44" i="7"/>
  <c r="AL44" i="7"/>
  <c r="AQ44" i="7"/>
  <c r="AT44" i="7"/>
  <c r="AM44" i="7"/>
  <c r="AY55" i="7"/>
  <c r="AY106" i="7" s="1"/>
  <c r="AO55" i="7"/>
  <c r="AO106" i="7" s="1"/>
  <c r="AQ59" i="7"/>
  <c r="AS59" i="7"/>
  <c r="AJ59" i="7"/>
  <c r="AY59" i="7"/>
  <c r="AK59" i="7"/>
  <c r="AR59" i="7"/>
  <c r="AM59" i="7"/>
  <c r="AN59" i="7"/>
  <c r="AU59" i="7"/>
  <c r="AP59" i="7"/>
  <c r="AO59" i="7"/>
  <c r="AV59" i="7"/>
  <c r="AX59" i="7"/>
  <c r="AU64" i="7"/>
  <c r="AK64" i="7"/>
  <c r="AL65" i="7"/>
  <c r="AN65" i="7"/>
  <c r="BI19" i="7"/>
  <c r="BO19" i="7"/>
  <c r="BG19" i="7"/>
  <c r="BN19" i="7"/>
  <c r="BF19" i="7"/>
  <c r="BM19" i="7"/>
  <c r="BE19" i="7"/>
  <c r="BJ19" i="7"/>
  <c r="BH19" i="7"/>
  <c r="BL19" i="7"/>
  <c r="BP19" i="7"/>
  <c r="BK19" i="7"/>
  <c r="BB19" i="7"/>
  <c r="G10" i="3"/>
  <c r="CV12" i="7"/>
  <c r="CW52" i="7"/>
  <c r="CV52" i="7"/>
  <c r="CT52" i="7"/>
  <c r="CN52" i="7"/>
  <c r="CX52" i="7"/>
  <c r="CO52" i="7"/>
  <c r="CP52" i="7"/>
  <c r="CM52" i="7"/>
  <c r="CM105" i="7" s="1"/>
  <c r="CS52" i="7"/>
  <c r="CQ52" i="7"/>
  <c r="CR52" i="7"/>
  <c r="AY21" i="7"/>
  <c r="AM21" i="7"/>
  <c r="BO18" i="7"/>
  <c r="BB64" i="7"/>
  <c r="CL68" i="7"/>
  <c r="V22" i="7"/>
  <c r="V100" i="7"/>
  <c r="T36" i="7"/>
  <c r="BC33" i="7"/>
  <c r="BC22" i="7"/>
  <c r="BC100" i="7"/>
  <c r="BA34" i="7"/>
  <c r="S35" i="7"/>
  <c r="AM25" i="7"/>
  <c r="S36" i="7"/>
  <c r="AK25" i="7"/>
  <c r="CI22" i="7"/>
  <c r="CI100" i="7" s="1"/>
  <c r="AM5" i="7"/>
  <c r="BC20" i="7"/>
  <c r="BD5" i="7"/>
  <c r="BD94" i="7" s="1"/>
  <c r="DG94" i="7" s="1"/>
  <c r="CK15" i="7"/>
  <c r="AK31" i="7"/>
  <c r="CI26" i="7"/>
  <c r="BA25" i="7"/>
  <c r="CI15" i="7"/>
  <c r="BA54" i="7"/>
  <c r="BC5" i="7"/>
  <c r="CL53" i="7"/>
  <c r="CI46" i="7"/>
  <c r="CJ61" i="7"/>
  <c r="CI52" i="7"/>
  <c r="BA5" i="7"/>
  <c r="BD38" i="7"/>
  <c r="CL55" i="7"/>
  <c r="CL106" i="7" s="1"/>
  <c r="DK106" i="7" s="1"/>
  <c r="AK45" i="7"/>
  <c r="CJ26" i="7"/>
  <c r="BA53" i="7"/>
  <c r="AK44" i="7"/>
  <c r="AJ12" i="7"/>
  <c r="BA60" i="7"/>
  <c r="CK30" i="7"/>
  <c r="BF5" i="7"/>
  <c r="K109" i="7"/>
  <c r="AW5" i="7"/>
  <c r="BG63" i="7"/>
  <c r="AC52" i="7"/>
  <c r="AG41" i="7"/>
  <c r="BK38" i="7"/>
  <c r="BO13" i="7"/>
  <c r="AW59" i="7"/>
  <c r="X55" i="7"/>
  <c r="X106" i="7"/>
  <c r="DD106" i="7"/>
  <c r="AB50" i="7"/>
  <c r="CV45" i="7"/>
  <c r="BN31" i="7"/>
  <c r="AO15" i="7"/>
  <c r="BM59" i="7"/>
  <c r="CU45" i="7"/>
  <c r="AY42" i="7"/>
  <c r="AJ30" i="7"/>
  <c r="AA41" i="7"/>
  <c r="AO44" i="7"/>
  <c r="AJ57" i="7"/>
  <c r="AU56" i="7"/>
  <c r="L109" i="7"/>
  <c r="M109" i="7"/>
  <c r="P76" i="7"/>
  <c r="J109" i="7"/>
  <c r="I82" i="7"/>
  <c r="S55" i="3"/>
  <c r="S106" i="3" s="1"/>
  <c r="BK55" i="7"/>
  <c r="BJ55" i="7"/>
  <c r="BI55" i="7"/>
  <c r="BP55" i="7"/>
  <c r="BH55" i="7"/>
  <c r="BO55" i="7"/>
  <c r="BG55" i="7"/>
  <c r="BN55" i="7"/>
  <c r="BF55" i="7"/>
  <c r="BM55" i="7"/>
  <c r="BE55" i="7"/>
  <c r="BL55" i="7"/>
  <c r="BC55" i="7"/>
  <c r="BC106" i="7" s="1"/>
  <c r="BA55" i="7"/>
  <c r="BA106" i="7" s="1"/>
  <c r="BB55" i="7"/>
  <c r="BB106" i="7" s="1"/>
  <c r="BO35" i="7"/>
  <c r="BG35" i="7"/>
  <c r="BN35" i="7"/>
  <c r="BF35" i="7"/>
  <c r="BM35" i="7"/>
  <c r="BE35" i="7"/>
  <c r="BL35" i="7"/>
  <c r="BK35" i="7"/>
  <c r="BH35" i="7"/>
  <c r="BJ35" i="7"/>
  <c r="BP35" i="7"/>
  <c r="BI35" i="7"/>
  <c r="DM94" i="7"/>
  <c r="Q76" i="7"/>
  <c r="Q82" i="7"/>
  <c r="Q78" i="7"/>
  <c r="Q109" i="7"/>
  <c r="DB109" i="7"/>
  <c r="M13" i="4"/>
  <c r="K78" i="7"/>
  <c r="K76" i="7"/>
  <c r="K84" i="7"/>
  <c r="K80" i="7"/>
  <c r="K82" i="7"/>
  <c r="D84" i="7"/>
  <c r="BU55" i="7"/>
  <c r="BU106" i="7" s="1"/>
  <c r="DI106" i="7" s="1"/>
  <c r="BU34" i="7"/>
  <c r="E84" i="7"/>
  <c r="E82" i="7"/>
  <c r="C74" i="7"/>
  <c r="D80" i="7"/>
  <c r="E78" i="7"/>
  <c r="E76" i="7"/>
  <c r="C82" i="7"/>
  <c r="E80" i="7"/>
  <c r="C84" i="7"/>
  <c r="C78" i="7"/>
  <c r="C80" i="7"/>
  <c r="E74" i="7"/>
  <c r="D109" i="7"/>
  <c r="C109" i="7"/>
  <c r="B74" i="7"/>
  <c r="B82" i="7"/>
  <c r="B76" i="7"/>
  <c r="E109" i="7"/>
  <c r="B84" i="7"/>
  <c r="B78" i="7"/>
  <c r="D74" i="7"/>
  <c r="B80" i="7"/>
  <c r="B109" i="7"/>
  <c r="D82" i="7"/>
  <c r="D78" i="7"/>
  <c r="C76" i="7"/>
  <c r="D76" i="7"/>
  <c r="G35" i="3"/>
  <c r="G53" i="3"/>
  <c r="S14" i="3"/>
  <c r="AA52" i="3"/>
  <c r="O22" i="3"/>
  <c r="O100" i="3"/>
  <c r="T12" i="3"/>
  <c r="AC53" i="3"/>
  <c r="R35" i="3"/>
  <c r="H52" i="3"/>
  <c r="T37" i="3"/>
  <c r="H55" i="3"/>
  <c r="H106" i="3" s="1"/>
  <c r="J65" i="3"/>
  <c r="S60" i="3"/>
  <c r="D99" i="3"/>
  <c r="O67" i="3"/>
  <c r="O59" i="3"/>
  <c r="G65" i="3"/>
  <c r="R29" i="3"/>
  <c r="R102" i="3" s="1"/>
  <c r="S58" i="3"/>
  <c r="N17" i="3"/>
  <c r="N99" i="3" s="1"/>
  <c r="L57" i="3"/>
  <c r="T34" i="3"/>
  <c r="R13" i="3"/>
  <c r="O34" i="3"/>
  <c r="O50" i="3"/>
  <c r="S17" i="3"/>
  <c r="S99" i="3"/>
  <c r="G47" i="3"/>
  <c r="Q57" i="3"/>
  <c r="Q58" i="3"/>
  <c r="Q66" i="3"/>
  <c r="O44" i="3"/>
  <c r="Q55" i="3"/>
  <c r="Q106" i="3" s="1"/>
  <c r="O60" i="3"/>
  <c r="E106" i="3"/>
  <c r="L66" i="3"/>
  <c r="I47" i="3"/>
  <c r="T60" i="3"/>
  <c r="O17" i="3"/>
  <c r="O99" i="3"/>
  <c r="R36" i="3"/>
  <c r="T55" i="3"/>
  <c r="T106" i="3" s="1"/>
  <c r="T44" i="3"/>
  <c r="N42" i="3"/>
  <c r="N47" i="3"/>
  <c r="C105" i="3"/>
  <c r="O26" i="3"/>
  <c r="J55" i="3"/>
  <c r="J106" i="3"/>
  <c r="H51" i="3"/>
  <c r="Q54" i="3"/>
  <c r="G25" i="3"/>
  <c r="S25" i="3"/>
  <c r="Q14" i="3"/>
  <c r="H35" i="3"/>
  <c r="R30" i="3"/>
  <c r="H46" i="3"/>
  <c r="L25" i="3"/>
  <c r="AB26" i="3"/>
  <c r="M33" i="3"/>
  <c r="T32" i="3"/>
  <c r="O57" i="3"/>
  <c r="G55" i="3"/>
  <c r="G106" i="3" s="1"/>
  <c r="O45" i="3"/>
  <c r="AC45" i="3"/>
  <c r="T45" i="3"/>
  <c r="H65" i="3"/>
  <c r="R42" i="3"/>
  <c r="AD54" i="3"/>
  <c r="Q30" i="3"/>
  <c r="O32" i="3"/>
  <c r="M54" i="3"/>
  <c r="T14" i="3"/>
  <c r="H34" i="3"/>
  <c r="T31" i="3"/>
  <c r="S46" i="3"/>
  <c r="O14" i="3"/>
  <c r="AB52" i="3"/>
  <c r="T43" i="3"/>
  <c r="I46" i="3"/>
  <c r="R54" i="3"/>
  <c r="N25" i="3"/>
  <c r="Q35" i="3"/>
  <c r="T68" i="3"/>
  <c r="Q41" i="3"/>
  <c r="L59" i="3"/>
  <c r="L107" i="3" s="1"/>
  <c r="Q42" i="3"/>
  <c r="Q104" i="3" s="1"/>
  <c r="Q29" i="3"/>
  <c r="Q59" i="3"/>
  <c r="T27" i="3"/>
  <c r="S31" i="3"/>
  <c r="L67" i="3"/>
  <c r="Q67" i="3"/>
  <c r="S36" i="3"/>
  <c r="R63" i="3"/>
  <c r="H47" i="3"/>
  <c r="I25" i="3"/>
  <c r="N56" i="3"/>
  <c r="T49" i="3"/>
  <c r="S12" i="3"/>
  <c r="G36" i="3"/>
  <c r="O43" i="3"/>
  <c r="L53" i="3"/>
  <c r="M34" i="3"/>
  <c r="N34" i="3"/>
  <c r="R51" i="3"/>
  <c r="M52" i="3"/>
  <c r="T54" i="3"/>
  <c r="L42" i="3"/>
  <c r="R57" i="3"/>
  <c r="N14" i="3"/>
  <c r="N31" i="3"/>
  <c r="T48" i="3"/>
  <c r="O41" i="3"/>
  <c r="Q49" i="3"/>
  <c r="G46" i="3"/>
  <c r="N44" i="3"/>
  <c r="AA56" i="3"/>
  <c r="M32" i="3"/>
  <c r="R44" i="3"/>
  <c r="T63" i="3"/>
  <c r="T39" i="3"/>
  <c r="J52" i="3"/>
  <c r="R59" i="3"/>
  <c r="O25" i="3"/>
  <c r="L22" i="3"/>
  <c r="L100" i="3" s="1"/>
  <c r="M44" i="3"/>
  <c r="N66" i="3"/>
  <c r="J25" i="3"/>
  <c r="S61" i="3"/>
  <c r="Q39" i="3"/>
  <c r="E107" i="3"/>
  <c r="T51" i="3"/>
  <c r="O66" i="3"/>
  <c r="S34" i="3"/>
  <c r="E108" i="3"/>
  <c r="J51" i="3"/>
  <c r="AD52" i="3"/>
  <c r="J41" i="3"/>
  <c r="B102" i="3"/>
  <c r="O52" i="3"/>
  <c r="AC34" i="3"/>
  <c r="G50" i="3"/>
  <c r="Q37" i="3"/>
  <c r="L44" i="3"/>
  <c r="E105" i="3"/>
  <c r="AD22" i="3"/>
  <c r="AD100" i="3" s="1"/>
  <c r="N67" i="3"/>
  <c r="N108" i="3" s="1"/>
  <c r="I50" i="3"/>
  <c r="N45" i="3"/>
  <c r="M31" i="3"/>
  <c r="M57" i="3"/>
  <c r="R48" i="3"/>
  <c r="S52" i="3"/>
  <c r="Q15" i="3"/>
  <c r="I35" i="3"/>
  <c r="Q50" i="3"/>
  <c r="S45" i="3"/>
  <c r="Q44" i="3"/>
  <c r="C101" i="3"/>
  <c r="N27" i="3"/>
  <c r="N50" i="3"/>
  <c r="T33" i="3"/>
  <c r="S35" i="3"/>
  <c r="S27" i="3"/>
  <c r="E102" i="3"/>
  <c r="N57" i="3"/>
  <c r="S67" i="3"/>
  <c r="J53" i="3"/>
  <c r="L38" i="3"/>
  <c r="Q28" i="3"/>
  <c r="L45" i="3"/>
  <c r="S13" i="3"/>
  <c r="B100" i="3"/>
  <c r="M43" i="3"/>
  <c r="AA22" i="3"/>
  <c r="AA100" i="3"/>
  <c r="R31" i="3"/>
  <c r="Q27" i="3"/>
  <c r="L12" i="3"/>
  <c r="O33" i="3"/>
  <c r="L33" i="3"/>
  <c r="J35" i="3"/>
  <c r="J47" i="3"/>
  <c r="S66" i="3"/>
  <c r="S29" i="3"/>
  <c r="S64" i="3"/>
  <c r="C106" i="3"/>
  <c r="L50" i="3"/>
  <c r="L68" i="3"/>
  <c r="Q68" i="3"/>
  <c r="Q31" i="3"/>
  <c r="Q60" i="3"/>
  <c r="R39" i="3"/>
  <c r="Q45" i="3"/>
  <c r="Q12" i="3"/>
  <c r="E99" i="3"/>
  <c r="N64" i="3"/>
  <c r="L27" i="3"/>
  <c r="C83" i="3"/>
  <c r="G51" i="3"/>
  <c r="M38" i="3"/>
  <c r="O31" i="3"/>
  <c r="R55" i="3"/>
  <c r="T53" i="3"/>
  <c r="T25" i="3"/>
  <c r="R46" i="3"/>
  <c r="Q51" i="3"/>
  <c r="Q53" i="3"/>
  <c r="B106" i="3"/>
  <c r="N12" i="3"/>
  <c r="T36" i="3"/>
  <c r="N32" i="3"/>
  <c r="H45" i="3"/>
  <c r="Q38" i="3"/>
  <c r="R38" i="3"/>
  <c r="R32" i="3"/>
  <c r="N53" i="3"/>
  <c r="J36" i="3"/>
  <c r="S32" i="3"/>
  <c r="AB46" i="3"/>
  <c r="D105" i="3"/>
  <c r="B103" i="3"/>
  <c r="Q43" i="3"/>
  <c r="H25" i="3"/>
  <c r="E81" i="3"/>
  <c r="D108" i="3"/>
  <c r="R64" i="3"/>
  <c r="S51" i="3"/>
  <c r="R41" i="3"/>
  <c r="L40" i="3"/>
  <c r="N26" i="3"/>
  <c r="AA15" i="3"/>
  <c r="I53" i="3"/>
  <c r="AB45" i="3"/>
  <c r="Q61" i="3"/>
  <c r="R45" i="3"/>
  <c r="I51" i="3"/>
  <c r="AA55" i="3"/>
  <c r="AA106" i="3"/>
  <c r="Q32" i="3"/>
  <c r="D104" i="3"/>
  <c r="B107" i="3"/>
  <c r="S68" i="3"/>
  <c r="J46" i="3"/>
  <c r="Q36" i="3"/>
  <c r="AA61" i="3"/>
  <c r="AD46" i="3"/>
  <c r="Q17" i="3"/>
  <c r="Q99" i="3" s="1"/>
  <c r="B99" i="3"/>
  <c r="N40" i="3"/>
  <c r="T58" i="3"/>
  <c r="M14" i="3"/>
  <c r="AD15" i="3"/>
  <c r="E95" i="3"/>
  <c r="E70" i="3"/>
  <c r="E80" i="3"/>
  <c r="T15" i="3"/>
  <c r="Q64" i="3"/>
  <c r="AC55" i="3"/>
  <c r="AC106" i="3"/>
  <c r="I55" i="3"/>
  <c r="D106" i="3"/>
  <c r="Q13" i="3"/>
  <c r="B81" i="3"/>
  <c r="E73" i="3"/>
  <c r="S43" i="3"/>
  <c r="S104" i="3" s="1"/>
  <c r="L46" i="3"/>
  <c r="Q46" i="3"/>
  <c r="O38" i="3"/>
  <c r="T38" i="3"/>
  <c r="E103" i="3"/>
  <c r="AC15" i="3"/>
  <c r="S15" i="3"/>
  <c r="D75" i="3"/>
  <c r="D95" i="3"/>
  <c r="D70" i="3"/>
  <c r="D80" i="3"/>
  <c r="L17" i="3"/>
  <c r="L99" i="3"/>
  <c r="B108" i="3"/>
  <c r="S38" i="3"/>
  <c r="D103" i="3"/>
  <c r="E83" i="3"/>
  <c r="N15" i="3"/>
  <c r="R17" i="3"/>
  <c r="R99" i="3"/>
  <c r="M17" i="3"/>
  <c r="M99" i="3" s="1"/>
  <c r="M40" i="3"/>
  <c r="B104" i="3"/>
  <c r="L41" i="3"/>
  <c r="G41" i="3"/>
  <c r="AB49" i="3"/>
  <c r="R49" i="3"/>
  <c r="AD61" i="3"/>
  <c r="T61" i="3"/>
  <c r="R67" i="3"/>
  <c r="M67" i="3"/>
  <c r="C108" i="3"/>
  <c r="AC22" i="3"/>
  <c r="AC100" i="3" s="1"/>
  <c r="N22" i="3"/>
  <c r="N100" i="3"/>
  <c r="D100" i="3"/>
  <c r="R12" i="3"/>
  <c r="C75" i="3"/>
  <c r="C73" i="3"/>
  <c r="C70" i="3"/>
  <c r="C78" i="3"/>
  <c r="M12" i="3"/>
  <c r="J50" i="3"/>
  <c r="B101" i="3"/>
  <c r="D83" i="3"/>
  <c r="D107" i="3"/>
  <c r="E104" i="3"/>
  <c r="R14" i="3"/>
  <c r="S28" i="3"/>
  <c r="D81" i="3"/>
  <c r="D102" i="3"/>
  <c r="E101" i="3"/>
  <c r="N33" i="3"/>
  <c r="C102" i="3"/>
  <c r="B73" i="3"/>
  <c r="R60" i="3"/>
  <c r="I65" i="3"/>
  <c r="Q11" i="3"/>
  <c r="B75" i="3"/>
  <c r="B95" i="3"/>
  <c r="B70" i="3"/>
  <c r="B78" i="3"/>
  <c r="N60" i="3"/>
  <c r="L32" i="3"/>
  <c r="B83" i="3"/>
  <c r="S49" i="3"/>
  <c r="O15" i="3"/>
  <c r="C107" i="3"/>
  <c r="M60" i="3"/>
  <c r="L52" i="3"/>
  <c r="B105" i="3"/>
  <c r="G52" i="3"/>
  <c r="R25" i="3"/>
  <c r="M25" i="3"/>
  <c r="C81" i="3"/>
  <c r="R27" i="3"/>
  <c r="M27" i="3"/>
  <c r="M53" i="3"/>
  <c r="R53" i="3"/>
  <c r="H53" i="3"/>
  <c r="O27" i="3"/>
  <c r="M50" i="3"/>
  <c r="O42" i="3"/>
  <c r="Q33" i="3"/>
  <c r="L26" i="3"/>
  <c r="AA26" i="3"/>
  <c r="AC37" i="3"/>
  <c r="S30" i="3"/>
  <c r="M59" i="3"/>
  <c r="C95" i="3"/>
  <c r="S37" i="3"/>
  <c r="H50" i="3"/>
  <c r="T42" i="3"/>
  <c r="M56" i="3"/>
  <c r="M66" i="3"/>
  <c r="C103" i="3"/>
  <c r="T11" i="3"/>
  <c r="AB15" i="3"/>
  <c r="M15" i="3"/>
  <c r="R15" i="3"/>
  <c r="L43" i="3"/>
  <c r="M41" i="3"/>
  <c r="R61" i="3"/>
  <c r="E75" i="3"/>
  <c r="Q34" i="3"/>
  <c r="D73" i="3"/>
  <c r="D101" i="3"/>
  <c r="S59" i="3"/>
  <c r="S48" i="3"/>
  <c r="N59" i="3"/>
  <c r="O53" i="3"/>
  <c r="C104" i="3"/>
  <c r="O37" i="3"/>
  <c r="R66" i="3"/>
  <c r="T30" i="3"/>
  <c r="AC52" i="3"/>
  <c r="N52" i="3"/>
  <c r="S54" i="3"/>
  <c r="N41" i="3"/>
  <c r="S41" i="3"/>
  <c r="I41" i="3"/>
  <c r="R58" i="3"/>
  <c r="R22" i="3"/>
  <c r="C100" i="3"/>
  <c r="M22" i="3"/>
  <c r="M100" i="3"/>
  <c r="R34" i="3"/>
  <c r="S42" i="3"/>
  <c r="L56" i="3"/>
  <c r="L60" i="3"/>
  <c r="R28" i="3"/>
  <c r="S50" i="3"/>
  <c r="H97" i="3"/>
  <c r="BA18" i="7"/>
  <c r="BV10" i="7"/>
  <c r="BL16" i="7"/>
  <c r="BB38" i="7"/>
  <c r="CC10" i="7"/>
  <c r="AU48" i="7"/>
  <c r="CS47" i="7"/>
  <c r="M29" i="3"/>
  <c r="M102" i="3"/>
  <c r="T56" i="3"/>
  <c r="Q47" i="3"/>
  <c r="CV5" i="7"/>
  <c r="CK5" i="7"/>
  <c r="CI5" i="7"/>
  <c r="R56" i="3"/>
  <c r="CP5" i="7"/>
  <c r="N48" i="3"/>
  <c r="N58" i="3"/>
  <c r="AP39" i="7"/>
  <c r="M48" i="3"/>
  <c r="AN39" i="7"/>
  <c r="BY10" i="7"/>
  <c r="O29" i="3"/>
  <c r="AS58" i="7"/>
  <c r="N28" i="3"/>
  <c r="AT48" i="7"/>
  <c r="AM28" i="7"/>
  <c r="AB48" i="7"/>
  <c r="AE48" i="7"/>
  <c r="AT28" i="7"/>
  <c r="AS28" i="7"/>
  <c r="AK28" i="7"/>
  <c r="AK102" i="7"/>
  <c r="AO28" i="7"/>
  <c r="AR28" i="7"/>
  <c r="AL28" i="7"/>
  <c r="AX28" i="7"/>
  <c r="M28" i="3"/>
  <c r="L28" i="3"/>
  <c r="AQ28" i="7"/>
  <c r="O28" i="3"/>
  <c r="AN28" i="7"/>
  <c r="CJ47" i="7"/>
  <c r="CQ47" i="7"/>
  <c r="CN47" i="7"/>
  <c r="CT47" i="7"/>
  <c r="CM47" i="7"/>
  <c r="CK47" i="7"/>
  <c r="AD47" i="3"/>
  <c r="CO47" i="7"/>
  <c r="CX47" i="7"/>
  <c r="CV47" i="7"/>
  <c r="AA47" i="3"/>
  <c r="AK29" i="7"/>
  <c r="AO29" i="7"/>
  <c r="AX29" i="7"/>
  <c r="AV29" i="7"/>
  <c r="N29" i="3"/>
  <c r="AR29" i="7"/>
  <c r="AQ29" i="7"/>
  <c r="AN29" i="7"/>
  <c r="AM29" i="7"/>
  <c r="AU29" i="7"/>
  <c r="AY29" i="7"/>
  <c r="AS29" i="7"/>
  <c r="CI40" i="7"/>
  <c r="AD40" i="3"/>
  <c r="AX39" i="7"/>
  <c r="M39" i="3"/>
  <c r="AQ39" i="7"/>
  <c r="N39" i="3"/>
  <c r="AY39" i="7"/>
  <c r="AT39" i="7"/>
  <c r="AS39" i="7"/>
  <c r="AU39" i="7"/>
  <c r="AK39" i="7"/>
  <c r="L39" i="3"/>
  <c r="AJ39" i="7"/>
  <c r="AV39" i="7"/>
  <c r="AL39" i="7"/>
  <c r="AM39" i="7"/>
  <c r="AM36" i="7"/>
  <c r="AR39" i="7"/>
  <c r="AO39" i="7"/>
  <c r="CR41" i="7"/>
  <c r="CJ41" i="7"/>
  <c r="CI41" i="7"/>
  <c r="CO41" i="7"/>
  <c r="CI38" i="7"/>
  <c r="CT38" i="7"/>
  <c r="CX38" i="7"/>
  <c r="CJ38" i="7"/>
  <c r="CM38" i="7"/>
  <c r="CK38" i="7"/>
  <c r="AD38" i="3"/>
  <c r="CR38" i="7"/>
  <c r="AC38" i="3"/>
  <c r="CQ38" i="7"/>
  <c r="CP38" i="7"/>
  <c r="AA38" i="3"/>
  <c r="CO38" i="7"/>
  <c r="CV38" i="7"/>
  <c r="CU38" i="7"/>
  <c r="AB38" i="3"/>
  <c r="AQ48" i="7"/>
  <c r="AK48" i="7"/>
  <c r="AS48" i="7"/>
  <c r="AP48" i="7"/>
  <c r="O48" i="3"/>
  <c r="AO48" i="7"/>
  <c r="AY48" i="7"/>
  <c r="AM48" i="7"/>
  <c r="AX48" i="7"/>
  <c r="AR48" i="7"/>
  <c r="AC50" i="3"/>
  <c r="CK50" i="7"/>
  <c r="CI50" i="7"/>
  <c r="CP50" i="7"/>
  <c r="CR50" i="7"/>
  <c r="AN11" i="7"/>
  <c r="L11" i="3"/>
  <c r="AL11" i="7"/>
  <c r="AW11" i="7"/>
  <c r="AV11" i="7"/>
  <c r="AQ11" i="7"/>
  <c r="AO11" i="7"/>
  <c r="M11" i="3"/>
  <c r="AY11" i="7"/>
  <c r="AU11" i="7"/>
  <c r="AJ11" i="7"/>
  <c r="AS11" i="7"/>
  <c r="AK11" i="7"/>
  <c r="AX11" i="7"/>
  <c r="O11" i="3"/>
  <c r="AK49" i="7"/>
  <c r="AM49" i="7"/>
  <c r="AJ49" i="7"/>
  <c r="AU49" i="7"/>
  <c r="AL49" i="7"/>
  <c r="AY49" i="7"/>
  <c r="L49" i="3"/>
  <c r="N49" i="3"/>
  <c r="AW49" i="7"/>
  <c r="AT49" i="7"/>
  <c r="AP49" i="7"/>
  <c r="AQ49" i="7"/>
  <c r="AN49" i="7"/>
  <c r="O49" i="3"/>
  <c r="AR49" i="7"/>
  <c r="AO49" i="7"/>
  <c r="CT51" i="7"/>
  <c r="CJ51" i="7"/>
  <c r="CN5" i="7"/>
  <c r="CN79" i="7"/>
  <c r="CS5" i="7"/>
  <c r="CS94" i="7" s="1"/>
  <c r="AA5" i="3"/>
  <c r="AA79" i="3" s="1"/>
  <c r="CO5" i="7"/>
  <c r="CL5" i="7"/>
  <c r="CL94" i="7"/>
  <c r="DK94" i="7"/>
  <c r="AC5" i="3"/>
  <c r="CX5" i="7"/>
  <c r="CT5" i="7"/>
  <c r="CJ5" i="7"/>
  <c r="CJ94" i="7"/>
  <c r="CQ5" i="7"/>
  <c r="CQ79" i="7"/>
  <c r="CM5" i="7"/>
  <c r="CM94" i="7" s="1"/>
  <c r="AD5" i="3"/>
  <c r="AD94" i="3"/>
  <c r="AP58" i="7"/>
  <c r="AT58" i="7"/>
  <c r="AX58" i="7"/>
  <c r="AK58" i="7"/>
  <c r="O58" i="3"/>
  <c r="AQ58" i="7"/>
  <c r="M58" i="3"/>
  <c r="AL58" i="7"/>
  <c r="L58" i="3"/>
  <c r="AJ58" i="7"/>
  <c r="AR58" i="7"/>
  <c r="AO58" i="7"/>
  <c r="AN58" i="7"/>
  <c r="BI16" i="7"/>
  <c r="BD16" i="7"/>
  <c r="BN16" i="7"/>
  <c r="BO16" i="7"/>
  <c r="BK16" i="7"/>
  <c r="Q16" i="3"/>
  <c r="BG16" i="7"/>
  <c r="BH16" i="7"/>
  <c r="S16" i="3"/>
  <c r="S95" i="3"/>
  <c r="BE16" i="7"/>
  <c r="BF16" i="7"/>
  <c r="BB16" i="7"/>
  <c r="BP16" i="7"/>
  <c r="BC16" i="7"/>
  <c r="BJ16" i="7"/>
  <c r="BA16" i="7"/>
  <c r="BA95" i="7"/>
  <c r="BM16" i="7"/>
  <c r="BC26" i="7"/>
  <c r="BT26" i="7"/>
  <c r="BG26" i="7"/>
  <c r="BG102" i="7" s="1"/>
  <c r="BE26" i="7"/>
  <c r="T26" i="3"/>
  <c r="BN26" i="7"/>
  <c r="BB26" i="7"/>
  <c r="BJ26" i="7"/>
  <c r="BJ102" i="7"/>
  <c r="BI26" i="7"/>
  <c r="BI102" i="7" s="1"/>
  <c r="BA26" i="7"/>
  <c r="R26" i="3"/>
  <c r="BD26" i="7"/>
  <c r="BH26" i="7"/>
  <c r="BN47" i="7"/>
  <c r="BO47" i="7"/>
  <c r="BI47" i="7"/>
  <c r="BZ47" i="7"/>
  <c r="BD47" i="7"/>
  <c r="BU47" i="7"/>
  <c r="R47" i="3"/>
  <c r="W47" i="3"/>
  <c r="BL47" i="7"/>
  <c r="CC47" i="7" s="1"/>
  <c r="BM47" i="7"/>
  <c r="BM104" i="7"/>
  <c r="BE47" i="7"/>
  <c r="BF47" i="7"/>
  <c r="BG47" i="7"/>
  <c r="BC47" i="7"/>
  <c r="BP47" i="7"/>
  <c r="CG47" i="7" s="1"/>
  <c r="BA47" i="7"/>
  <c r="BR47" i="7"/>
  <c r="S47" i="3"/>
  <c r="BB47" i="7"/>
  <c r="BH47" i="7"/>
  <c r="BH56" i="7"/>
  <c r="Q56" i="3"/>
  <c r="BF56" i="7"/>
  <c r="BF107" i="7"/>
  <c r="BL56" i="7"/>
  <c r="BL107" i="7"/>
  <c r="BB56" i="7"/>
  <c r="BB107" i="7" s="1"/>
  <c r="BI56" i="7"/>
  <c r="BI107" i="7"/>
  <c r="BP56" i="7"/>
  <c r="BP107" i="7"/>
  <c r="S56" i="3"/>
  <c r="BA56" i="7"/>
  <c r="BD56" i="7"/>
  <c r="BC56" i="7"/>
  <c r="BC107" i="7" s="1"/>
  <c r="BN56" i="7"/>
  <c r="BO56" i="7"/>
  <c r="BO107" i="7"/>
  <c r="M49" i="3"/>
  <c r="T47" i="3"/>
  <c r="AJ48" i="7"/>
  <c r="BK26" i="7"/>
  <c r="CR47" i="7"/>
  <c r="AY58" i="7"/>
  <c r="AW39" i="7"/>
  <c r="AJ28" i="7"/>
  <c r="BK47" i="7"/>
  <c r="CL47" i="7"/>
  <c r="BM26" i="7"/>
  <c r="AU58" i="7"/>
  <c r="AP29" i="7"/>
  <c r="AW28" i="7"/>
  <c r="AY28" i="7"/>
  <c r="AX49" i="7"/>
  <c r="AB5" i="3"/>
  <c r="S26" i="3"/>
  <c r="AN48" i="7"/>
  <c r="BL26" i="7"/>
  <c r="CW47" i="7"/>
  <c r="AW29" i="7"/>
  <c r="CS38" i="7"/>
  <c r="AP28" i="7"/>
  <c r="AP11" i="7"/>
  <c r="AS49" i="7"/>
  <c r="BI7" i="7"/>
  <c r="BJ7" i="7"/>
  <c r="BP7" i="7"/>
  <c r="AW48" i="7"/>
  <c r="AB47" i="3"/>
  <c r="Q26" i="3"/>
  <c r="Q102" i="3"/>
  <c r="T16" i="3"/>
  <c r="T95" i="3" s="1"/>
  <c r="L48" i="3"/>
  <c r="AL29" i="7"/>
  <c r="AV48" i="7"/>
  <c r="BF26" i="7"/>
  <c r="CU47" i="7"/>
  <c r="AJ29" i="7"/>
  <c r="BM56" i="7"/>
  <c r="BM107" i="7" s="1"/>
  <c r="CL38" i="7"/>
  <c r="AU28" i="7"/>
  <c r="AT11" i="7"/>
  <c r="BK56" i="7"/>
  <c r="CU5" i="7"/>
  <c r="BO26" i="7"/>
  <c r="BO102" i="7" s="1"/>
  <c r="CI47" i="7"/>
  <c r="AM58" i="7"/>
  <c r="AT29" i="7"/>
  <c r="BE56" i="7"/>
  <c r="BE107" i="7" s="1"/>
  <c r="CW38" i="7"/>
  <c r="AM11" i="7"/>
  <c r="CW5" i="7"/>
  <c r="CP47" i="7"/>
  <c r="AW58" i="7"/>
  <c r="BG56" i="7"/>
  <c r="BG107" i="7" s="1"/>
  <c r="DH107" i="7" s="1"/>
  <c r="CN38" i="7"/>
  <c r="AR11" i="7"/>
  <c r="Y8" i="7"/>
  <c r="AC8" i="7"/>
  <c r="X65" i="7"/>
  <c r="BW65" i="7" s="1"/>
  <c r="AE9" i="7"/>
  <c r="J10" i="3"/>
  <c r="AJ50" i="7"/>
  <c r="I10" i="3"/>
  <c r="X10" i="3"/>
  <c r="CM45" i="7"/>
  <c r="G8" i="3"/>
  <c r="V8" i="3" s="1"/>
  <c r="V96" i="3" s="1"/>
  <c r="AM50" i="7"/>
  <c r="AN50" i="7"/>
  <c r="CX46" i="7"/>
  <c r="AG65" i="7"/>
  <c r="W65" i="7"/>
  <c r="CV49" i="7"/>
  <c r="CX49" i="7"/>
  <c r="CX30" i="7"/>
  <c r="CN30" i="7"/>
  <c r="AB63" i="7"/>
  <c r="U8" i="7"/>
  <c r="U96" i="7"/>
  <c r="AP60" i="7"/>
  <c r="AX41" i="7"/>
  <c r="AT41" i="7"/>
  <c r="AE10" i="7"/>
  <c r="V10" i="7"/>
  <c r="Q10" i="3"/>
  <c r="BN10" i="7"/>
  <c r="BM10" i="7"/>
  <c r="AK40" i="7"/>
  <c r="AM52" i="7"/>
  <c r="AB9" i="7"/>
  <c r="AQ31" i="7"/>
  <c r="CI45" i="7"/>
  <c r="U65" i="7"/>
  <c r="CR45" i="7"/>
  <c r="AT36" i="7"/>
  <c r="AR50" i="7"/>
  <c r="AU50" i="7"/>
  <c r="V40" i="7"/>
  <c r="CV46" i="7"/>
  <c r="AF65" i="7"/>
  <c r="AC65" i="7"/>
  <c r="CJ46" i="7"/>
  <c r="AL41" i="7"/>
  <c r="CT30" i="7"/>
  <c r="AM60" i="7"/>
  <c r="AW60" i="7"/>
  <c r="AW41" i="7"/>
  <c r="AS41" i="7"/>
  <c r="AA10" i="7"/>
  <c r="Y10" i="7"/>
  <c r="BX10" i="7"/>
  <c r="BA10" i="7"/>
  <c r="BO10" i="7"/>
  <c r="CI30" i="7"/>
  <c r="M19" i="3"/>
  <c r="L19" i="3"/>
  <c r="L98" i="3"/>
  <c r="AW31" i="7"/>
  <c r="AT52" i="7"/>
  <c r="AO52" i="7"/>
  <c r="AA8" i="7"/>
  <c r="X9" i="7"/>
  <c r="BW9" i="7"/>
  <c r="BW97" i="7" s="1"/>
  <c r="AA46" i="3"/>
  <c r="AK52" i="7"/>
  <c r="CQ45" i="7"/>
  <c r="W27" i="7"/>
  <c r="AK50" i="7"/>
  <c r="AQ50" i="7"/>
  <c r="AP50" i="7"/>
  <c r="AB54" i="7"/>
  <c r="CQ46" i="7"/>
  <c r="AE65" i="7"/>
  <c r="CT49" i="7"/>
  <c r="CR32" i="7"/>
  <c r="CM30" i="7"/>
  <c r="CL46" i="7"/>
  <c r="AS60" i="7"/>
  <c r="AJ60" i="7"/>
  <c r="AV41" i="7"/>
  <c r="AK41" i="7"/>
  <c r="AG10" i="7"/>
  <c r="X10" i="7"/>
  <c r="BB10" i="7"/>
  <c r="BP10" i="7"/>
  <c r="AJ52" i="7"/>
  <c r="CM46" i="7"/>
  <c r="BF10" i="7"/>
  <c r="U9" i="7"/>
  <c r="U97" i="7"/>
  <c r="AL31" i="7"/>
  <c r="AR52" i="7"/>
  <c r="AG8" i="7"/>
  <c r="AG96" i="7" s="1"/>
  <c r="AM41" i="7"/>
  <c r="AA9" i="7"/>
  <c r="Y9" i="7"/>
  <c r="BX9" i="7"/>
  <c r="BX97" i="7" s="1"/>
  <c r="AD21" i="7"/>
  <c r="CN45" i="7"/>
  <c r="CX45" i="7"/>
  <c r="CU46" i="7"/>
  <c r="AS52" i="7"/>
  <c r="AL50" i="7"/>
  <c r="CM55" i="7"/>
  <c r="CM106" i="7" s="1"/>
  <c r="AK60" i="7"/>
  <c r="AH10" i="7"/>
  <c r="AB10" i="7"/>
  <c r="BD10" i="7"/>
  <c r="H8" i="3"/>
  <c r="H96" i="3"/>
  <c r="T22" i="3"/>
  <c r="T100" i="3" s="1"/>
  <c r="M30" i="3"/>
  <c r="M101" i="3" s="1"/>
  <c r="AC67" i="3"/>
  <c r="L65" i="3"/>
  <c r="BB62" i="7"/>
  <c r="AM65" i="7"/>
  <c r="AQ65" i="7"/>
  <c r="AY64" i="7"/>
  <c r="AP55" i="7"/>
  <c r="AP106" i="7" s="1"/>
  <c r="DF106" i="7" s="1"/>
  <c r="AR55" i="7"/>
  <c r="AR106" i="7" s="1"/>
  <c r="AS8" i="7"/>
  <c r="AS96" i="7"/>
  <c r="U79" i="7"/>
  <c r="BD22" i="7"/>
  <c r="BD100" i="7"/>
  <c r="CT63" i="7"/>
  <c r="M20" i="3"/>
  <c r="AT46" i="7"/>
  <c r="CX56" i="7"/>
  <c r="CV56" i="7"/>
  <c r="CU54" i="7"/>
  <c r="AM30" i="7"/>
  <c r="AM101" i="7"/>
  <c r="DE101" i="7" s="1"/>
  <c r="AU30" i="7"/>
  <c r="O20" i="3"/>
  <c r="BG22" i="7"/>
  <c r="BG100" i="7"/>
  <c r="AP61" i="7"/>
  <c r="AR61" i="7"/>
  <c r="AL46" i="7"/>
  <c r="AU46" i="7"/>
  <c r="CJ54" i="7"/>
  <c r="AV20" i="7"/>
  <c r="AX20" i="7"/>
  <c r="CJ63" i="7"/>
  <c r="CI54" i="7"/>
  <c r="CI105" i="7"/>
  <c r="CK56" i="7"/>
  <c r="O61" i="3"/>
  <c r="Q22" i="3"/>
  <c r="Q100" i="3"/>
  <c r="M46" i="3"/>
  <c r="N79" i="3"/>
  <c r="N65" i="3"/>
  <c r="L64" i="3"/>
  <c r="L61" i="3"/>
  <c r="AX65" i="7"/>
  <c r="AY65" i="7"/>
  <c r="AP64" i="7"/>
  <c r="AN55" i="7"/>
  <c r="AN106" i="7" s="1"/>
  <c r="AK8" i="7"/>
  <c r="AK96" i="7" s="1"/>
  <c r="AT8" i="7"/>
  <c r="AT96" i="7" s="1"/>
  <c r="AL20" i="7"/>
  <c r="CS63" i="7"/>
  <c r="BT6" i="7"/>
  <c r="CK54" i="7"/>
  <c r="CO56" i="7"/>
  <c r="CV54" i="7"/>
  <c r="CN54" i="7"/>
  <c r="AT30" i="7"/>
  <c r="AT101" i="7"/>
  <c r="AY30" i="7"/>
  <c r="AY101" i="7" s="1"/>
  <c r="BB22" i="7"/>
  <c r="BB100" i="7"/>
  <c r="BM22" i="7"/>
  <c r="BM100" i="7"/>
  <c r="AO61" i="7"/>
  <c r="AU61" i="7"/>
  <c r="AU107" i="7" s="1"/>
  <c r="AY46" i="7"/>
  <c r="AX46" i="7"/>
  <c r="V42" i="7"/>
  <c r="BU42" i="7" s="1"/>
  <c r="AW20" i="7"/>
  <c r="AQ20" i="7"/>
  <c r="X42" i="7"/>
  <c r="BW42" i="7" s="1"/>
  <c r="AM55" i="7"/>
  <c r="AM106" i="7" s="1"/>
  <c r="DE106" i="7" s="1"/>
  <c r="CS56" i="7"/>
  <c r="CR54" i="7"/>
  <c r="L55" i="3"/>
  <c r="L106" i="3" s="1"/>
  <c r="CV63" i="7"/>
  <c r="AD66" i="3"/>
  <c r="O30" i="3"/>
  <c r="M61" i="3"/>
  <c r="AA54" i="3"/>
  <c r="O64" i="3"/>
  <c r="O55" i="3"/>
  <c r="O106" i="3" s="1"/>
  <c r="AW65" i="7"/>
  <c r="AT65" i="7"/>
  <c r="AR64" i="7"/>
  <c r="AL55" i="7"/>
  <c r="AL106" i="7" s="1"/>
  <c r="AM8" i="7"/>
  <c r="AM96" i="7"/>
  <c r="DE96" i="7" s="1"/>
  <c r="AU8" i="7"/>
  <c r="AU96" i="7"/>
  <c r="CP66" i="7"/>
  <c r="CR63" i="7"/>
  <c r="CR56" i="7"/>
  <c r="CS54" i="7"/>
  <c r="CS105" i="7"/>
  <c r="CT54" i="7"/>
  <c r="CT105" i="7" s="1"/>
  <c r="AR30" i="7"/>
  <c r="AO30" i="7"/>
  <c r="AO101" i="7"/>
  <c r="AL61" i="7"/>
  <c r="BK22" i="7"/>
  <c r="BK100" i="7" s="1"/>
  <c r="BF22" i="7"/>
  <c r="BF100" i="7"/>
  <c r="DH100" i="7"/>
  <c r="AM61" i="7"/>
  <c r="AQ61" i="7"/>
  <c r="AP46" i="7"/>
  <c r="AW46" i="7"/>
  <c r="Z6" i="7"/>
  <c r="Z79" i="7" s="1"/>
  <c r="AO20" i="7"/>
  <c r="AY20" i="7"/>
  <c r="AU65" i="7"/>
  <c r="CK63" i="7"/>
  <c r="AC56" i="3"/>
  <c r="M55" i="3"/>
  <c r="M106" i="3" s="1"/>
  <c r="AK65" i="7"/>
  <c r="AL64" i="7"/>
  <c r="AO64" i="7"/>
  <c r="AU55" i="7"/>
  <c r="AU106" i="7" s="1"/>
  <c r="AP8" i="7"/>
  <c r="AP96" i="7"/>
  <c r="AN8" i="7"/>
  <c r="AN96" i="7" s="1"/>
  <c r="BD101" i="7"/>
  <c r="DG101" i="7" s="1"/>
  <c r="CW63" i="7"/>
  <c r="CN63" i="7"/>
  <c r="AA43" i="7"/>
  <c r="BZ43" i="7"/>
  <c r="S44" i="7"/>
  <c r="BR44" i="7" s="1"/>
  <c r="CJ56" i="7"/>
  <c r="CX54" i="7"/>
  <c r="CX105" i="7"/>
  <c r="AN30" i="7"/>
  <c r="AW30" i="7"/>
  <c r="BH22" i="7"/>
  <c r="BH100" i="7" s="1"/>
  <c r="AT61" i="7"/>
  <c r="AJ61" i="7"/>
  <c r="AJ46" i="7"/>
  <c r="AV46" i="7"/>
  <c r="AF6" i="7"/>
  <c r="AF94" i="7" s="1"/>
  <c r="AR20" i="7"/>
  <c r="CQ56" i="7"/>
  <c r="AK46" i="7"/>
  <c r="CP56" i="7"/>
  <c r="G44" i="3"/>
  <c r="V44" i="3"/>
  <c r="AC63" i="3"/>
  <c r="AV65" i="7"/>
  <c r="AV64" i="7"/>
  <c r="AJ64" i="7"/>
  <c r="AT55" i="7"/>
  <c r="AT106" i="7" s="1"/>
  <c r="AR8" i="7"/>
  <c r="AR96" i="7"/>
  <c r="AV8" i="7"/>
  <c r="AV96" i="7" s="1"/>
  <c r="CU63" i="7"/>
  <c r="CX63" i="7"/>
  <c r="AA44" i="7"/>
  <c r="BZ44" i="7" s="1"/>
  <c r="CI56" i="7"/>
  <c r="CN56" i="7"/>
  <c r="CM54" i="7"/>
  <c r="AQ30" i="7"/>
  <c r="Y33" i="7"/>
  <c r="BX33" i="7"/>
  <c r="BL22" i="7"/>
  <c r="BL100" i="7"/>
  <c r="AX61" i="7"/>
  <c r="AY61" i="7"/>
  <c r="AR46" i="7"/>
  <c r="AB67" i="3"/>
  <c r="AM20" i="7"/>
  <c r="AM98" i="7"/>
  <c r="DE98" i="7" s="1"/>
  <c r="AS20" i="7"/>
  <c r="AK55" i="7"/>
  <c r="AK106" i="7" s="1"/>
  <c r="O8" i="3"/>
  <c r="O96" i="3"/>
  <c r="AA63" i="3"/>
  <c r="O65" i="3"/>
  <c r="AC54" i="3"/>
  <c r="N30" i="3"/>
  <c r="N101" i="3"/>
  <c r="AD56" i="3"/>
  <c r="BP22" i="7"/>
  <c r="BP100" i="7"/>
  <c r="AK30" i="7"/>
  <c r="AO65" i="7"/>
  <c r="AR65" i="7"/>
  <c r="AS64" i="7"/>
  <c r="AN64" i="7"/>
  <c r="AW55" i="7"/>
  <c r="AW106" i="7" s="1"/>
  <c r="AV55" i="7"/>
  <c r="AV106" i="7" s="1"/>
  <c r="AX8" i="7"/>
  <c r="AX96" i="7" s="1"/>
  <c r="AO8" i="7"/>
  <c r="AO96" i="7"/>
  <c r="Z44" i="7"/>
  <c r="BY44" i="7" s="1"/>
  <c r="CQ63" i="7"/>
  <c r="AD31" i="7"/>
  <c r="CC31" i="7"/>
  <c r="CT56" i="7"/>
  <c r="CP54" i="7"/>
  <c r="CP105" i="7"/>
  <c r="AS30" i="7"/>
  <c r="AS101" i="7" s="1"/>
  <c r="AC33" i="7"/>
  <c r="BI22" i="7"/>
  <c r="BI100" i="7"/>
  <c r="BE22" i="7"/>
  <c r="BE100" i="7"/>
  <c r="AV61" i="7"/>
  <c r="AQ46" i="7"/>
  <c r="N20" i="3"/>
  <c r="AQ55" i="7"/>
  <c r="AQ106" i="7"/>
  <c r="AJ20" i="7"/>
  <c r="AT20" i="7"/>
  <c r="AQ64" i="7"/>
  <c r="AB63" i="3"/>
  <c r="N8" i="3"/>
  <c r="N96" i="3"/>
  <c r="CO54" i="7"/>
  <c r="AB56" i="3"/>
  <c r="M64" i="3"/>
  <c r="O46" i="3"/>
  <c r="N61" i="3"/>
  <c r="N46" i="3"/>
  <c r="N104" i="3" s="1"/>
  <c r="L30" i="3"/>
  <c r="L101" i="3"/>
  <c r="I42" i="3"/>
  <c r="X42" i="3"/>
  <c r="N55" i="3"/>
  <c r="N106" i="3"/>
  <c r="M65" i="3"/>
  <c r="M62" i="3"/>
  <c r="T42" i="7"/>
  <c r="CL54" i="7"/>
  <c r="CL105" i="7"/>
  <c r="DK105" i="7" s="1"/>
  <c r="AP65" i="7"/>
  <c r="AJ65" i="7"/>
  <c r="AT64" i="7"/>
  <c r="AW64" i="7"/>
  <c r="AX55" i="7"/>
  <c r="AX106" i="7" s="1"/>
  <c r="AS55" i="7"/>
  <c r="AS106" i="7" s="1"/>
  <c r="AQ8" i="7"/>
  <c r="AQ96" i="7"/>
  <c r="AW8" i="7"/>
  <c r="AW96" i="7" s="1"/>
  <c r="AL8" i="7"/>
  <c r="AL96" i="7" s="1"/>
  <c r="AL30" i="7"/>
  <c r="AJ8" i="7"/>
  <c r="AJ96" i="7"/>
  <c r="BO22" i="7"/>
  <c r="BO100" i="7" s="1"/>
  <c r="AN61" i="7"/>
  <c r="AN46" i="7"/>
  <c r="J42" i="3"/>
  <c r="Y42" i="3"/>
  <c r="AK20" i="7"/>
  <c r="AU20" i="7"/>
  <c r="L8" i="3"/>
  <c r="L96" i="3" s="1"/>
  <c r="L63" i="3"/>
  <c r="N16" i="3"/>
  <c r="AP35" i="7"/>
  <c r="AV35" i="7"/>
  <c r="AV102" i="7" s="1"/>
  <c r="AD67" i="7"/>
  <c r="CC67" i="7"/>
  <c r="AQ62" i="7"/>
  <c r="U32" i="7"/>
  <c r="AJ7" i="7"/>
  <c r="AP7" i="7"/>
  <c r="AO63" i="7"/>
  <c r="AS63" i="7"/>
  <c r="AV51" i="7"/>
  <c r="AM6" i="7"/>
  <c r="AU6" i="7"/>
  <c r="AU79" i="7" s="1"/>
  <c r="AY54" i="7"/>
  <c r="AS54" i="7"/>
  <c r="AS105" i="7" s="1"/>
  <c r="AQ16" i="7"/>
  <c r="AW16" i="7"/>
  <c r="BF40" i="7"/>
  <c r="BL40" i="7"/>
  <c r="AN37" i="7"/>
  <c r="AO9" i="7"/>
  <c r="AO97" i="7" s="1"/>
  <c r="AJ62" i="7"/>
  <c r="S40" i="3"/>
  <c r="M7" i="3"/>
  <c r="T68" i="7"/>
  <c r="BS68" i="7" s="1"/>
  <c r="O54" i="3"/>
  <c r="L16" i="3"/>
  <c r="M35" i="3"/>
  <c r="L37" i="3"/>
  <c r="N51" i="3"/>
  <c r="O62" i="3"/>
  <c r="AM62" i="7"/>
  <c r="AL16" i="7"/>
  <c r="CP9" i="7"/>
  <c r="CP97" i="7" s="1"/>
  <c r="AL35" i="7"/>
  <c r="AT35" i="7"/>
  <c r="AM63" i="7"/>
  <c r="BA40" i="7"/>
  <c r="AN62" i="7"/>
  <c r="AV7" i="7"/>
  <c r="AX7" i="7"/>
  <c r="AP63" i="7"/>
  <c r="AJ63" i="7"/>
  <c r="AP51" i="7"/>
  <c r="AS51" i="7"/>
  <c r="AR6" i="7"/>
  <c r="AN6" i="7"/>
  <c r="AN94" i="7" s="1"/>
  <c r="Y32" i="7"/>
  <c r="AM54" i="7"/>
  <c r="AV54" i="7"/>
  <c r="AJ16" i="7"/>
  <c r="AU16" i="7"/>
  <c r="BI40" i="7"/>
  <c r="BK40" i="7"/>
  <c r="BG40" i="7"/>
  <c r="AU37" i="7"/>
  <c r="AL37" i="7"/>
  <c r="AW9" i="7"/>
  <c r="AW97" i="7" s="1"/>
  <c r="CJ8" i="7"/>
  <c r="CJ96" i="7"/>
  <c r="M6" i="3"/>
  <c r="N35" i="3"/>
  <c r="N63" i="3"/>
  <c r="N37" i="3"/>
  <c r="CU9" i="7"/>
  <c r="CU97" i="7" s="1"/>
  <c r="AY35" i="7"/>
  <c r="AM35" i="7"/>
  <c r="N9" i="3"/>
  <c r="N97" i="3"/>
  <c r="CK8" i="7"/>
  <c r="CK96" i="7"/>
  <c r="M16" i="3"/>
  <c r="L6" i="3"/>
  <c r="AR62" i="7"/>
  <c r="AK7" i="7"/>
  <c r="AQ7" i="7"/>
  <c r="AN63" i="7"/>
  <c r="AO51" i="7"/>
  <c r="AO104" i="7"/>
  <c r="AY51" i="7"/>
  <c r="AX6" i="7"/>
  <c r="AX94" i="7"/>
  <c r="AV6" i="7"/>
  <c r="AJ54" i="7"/>
  <c r="AO54" i="7"/>
  <c r="AK16" i="7"/>
  <c r="AK62" i="7"/>
  <c r="BD40" i="7"/>
  <c r="BE40" i="7"/>
  <c r="AX37" i="7"/>
  <c r="AR37" i="7"/>
  <c r="AL9" i="7"/>
  <c r="AL97" i="7" s="1"/>
  <c r="AP9" i="7"/>
  <c r="AP97" i="7"/>
  <c r="DF97" i="7" s="1"/>
  <c r="N7" i="3"/>
  <c r="L54" i="3"/>
  <c r="O35" i="3"/>
  <c r="N94" i="3"/>
  <c r="R40" i="3"/>
  <c r="H66" i="3"/>
  <c r="O63" i="3"/>
  <c r="L51" i="3"/>
  <c r="O16" i="3"/>
  <c r="AW35" i="7"/>
  <c r="AQ35" i="7"/>
  <c r="AJ51" i="7"/>
  <c r="AW62" i="7"/>
  <c r="AL7" i="7"/>
  <c r="AY7" i="7"/>
  <c r="AU63" i="7"/>
  <c r="AN51" i="7"/>
  <c r="AM51" i="7"/>
  <c r="AP6" i="7"/>
  <c r="AP94" i="7"/>
  <c r="AO6" i="7"/>
  <c r="AT54" i="7"/>
  <c r="AQ54" i="7"/>
  <c r="AU54" i="7"/>
  <c r="AO16" i="7"/>
  <c r="L7" i="3"/>
  <c r="BH40" i="7"/>
  <c r="AT37" i="7"/>
  <c r="AM37" i="7"/>
  <c r="AM103" i="7" s="1"/>
  <c r="AM9" i="7"/>
  <c r="AM97" i="7"/>
  <c r="DE97" i="7" s="1"/>
  <c r="AX9" i="7"/>
  <c r="AX97" i="7"/>
  <c r="AL51" i="7"/>
  <c r="O7" i="3"/>
  <c r="M37" i="3"/>
  <c r="M63" i="3"/>
  <c r="M108" i="3" s="1"/>
  <c r="O51" i="3"/>
  <c r="T40" i="3"/>
  <c r="L35" i="3"/>
  <c r="AR35" i="7"/>
  <c r="AJ35" i="7"/>
  <c r="AJ102" i="7" s="1"/>
  <c r="AL6" i="7"/>
  <c r="AL94" i="7"/>
  <c r="AU62" i="7"/>
  <c r="AJ9" i="7"/>
  <c r="AJ97" i="7" s="1"/>
  <c r="AM7" i="7"/>
  <c r="AR7" i="7"/>
  <c r="AK63" i="7"/>
  <c r="AR51" i="7"/>
  <c r="AK51" i="7"/>
  <c r="AK104" i="7" s="1"/>
  <c r="AQ6" i="7"/>
  <c r="AQ94" i="7"/>
  <c r="AW6" i="7"/>
  <c r="AL54" i="7"/>
  <c r="AP54" i="7"/>
  <c r="AT16" i="7"/>
  <c r="W62" i="7"/>
  <c r="AP37" i="7"/>
  <c r="AA68" i="7"/>
  <c r="BM40" i="7"/>
  <c r="AY37" i="7"/>
  <c r="AQ37" i="7"/>
  <c r="AN9" i="7"/>
  <c r="AN97" i="7"/>
  <c r="AQ9" i="7"/>
  <c r="AQ97" i="7"/>
  <c r="AW63" i="7"/>
  <c r="AS35" i="7"/>
  <c r="AX51" i="7"/>
  <c r="N62" i="3"/>
  <c r="M51" i="3"/>
  <c r="AU35" i="7"/>
  <c r="L62" i="3"/>
  <c r="AL62" i="7"/>
  <c r="AV62" i="7"/>
  <c r="AU7" i="7"/>
  <c r="AS7" i="7"/>
  <c r="AY63" i="7"/>
  <c r="AU51" i="7"/>
  <c r="AY6" i="7"/>
  <c r="AY94" i="7"/>
  <c r="AW54" i="7"/>
  <c r="AW105" i="7"/>
  <c r="AR54" i="7"/>
  <c r="AN54" i="7"/>
  <c r="AS16" i="7"/>
  <c r="AX16" i="7"/>
  <c r="AB66" i="7"/>
  <c r="BC40" i="7"/>
  <c r="BO40" i="7"/>
  <c r="AV37" i="7"/>
  <c r="AT9" i="7"/>
  <c r="AT97" i="7" s="1"/>
  <c r="AY9" i="7"/>
  <c r="AY97" i="7" s="1"/>
  <c r="AX35" i="7"/>
  <c r="Q40" i="3"/>
  <c r="AN35" i="7"/>
  <c r="AS62" i="7"/>
  <c r="AO62" i="7"/>
  <c r="AK9" i="7"/>
  <c r="AK97" i="7"/>
  <c r="AN7" i="7"/>
  <c r="AR63" i="7"/>
  <c r="AL63" i="7"/>
  <c r="AW51" i="7"/>
  <c r="AJ6" i="7"/>
  <c r="AJ94" i="7" s="1"/>
  <c r="AS6" i="7"/>
  <c r="CT8" i="7"/>
  <c r="CT96" i="7" s="1"/>
  <c r="AK54" i="7"/>
  <c r="AY16" i="7"/>
  <c r="AN16" i="7"/>
  <c r="Z29" i="7"/>
  <c r="AT62" i="7"/>
  <c r="T32" i="7"/>
  <c r="BS32" i="7"/>
  <c r="AA66" i="7"/>
  <c r="AS37" i="7"/>
  <c r="BB40" i="7"/>
  <c r="AO37" i="7"/>
  <c r="AV9" i="7"/>
  <c r="AV97" i="7" s="1"/>
  <c r="AR9" i="7"/>
  <c r="AR97" i="7"/>
  <c r="AV63" i="7"/>
  <c r="I67" i="3"/>
  <c r="X67" i="3" s="1"/>
  <c r="O9" i="3"/>
  <c r="O97" i="3"/>
  <c r="J66" i="3"/>
  <c r="I66" i="3"/>
  <c r="X66" i="3"/>
  <c r="J32" i="3"/>
  <c r="Y32" i="3"/>
  <c r="G62" i="3"/>
  <c r="U67" i="7"/>
  <c r="BT67" i="7"/>
  <c r="CT50" i="7"/>
  <c r="CN50" i="7"/>
  <c r="S66" i="7"/>
  <c r="BR66" i="7" s="1"/>
  <c r="AH67" i="7"/>
  <c r="Y57" i="7"/>
  <c r="BX57" i="7" s="1"/>
  <c r="CV35" i="7"/>
  <c r="CX35" i="7"/>
  <c r="AH32" i="7"/>
  <c r="V29" i="7"/>
  <c r="BU29" i="7"/>
  <c r="CN35" i="7"/>
  <c r="AJ36" i="7"/>
  <c r="BA7" i="7"/>
  <c r="BE7" i="7"/>
  <c r="AQ36" i="7"/>
  <c r="AW36" i="7"/>
  <c r="AH62" i="7"/>
  <c r="CG62" i="7"/>
  <c r="AD29" i="7"/>
  <c r="CC29" i="7"/>
  <c r="AA29" i="7"/>
  <c r="Y66" i="7"/>
  <c r="CQ32" i="7"/>
  <c r="Z68" i="7"/>
  <c r="BY68" i="7" s="1"/>
  <c r="AD66" i="7"/>
  <c r="CC66" i="7" s="1"/>
  <c r="AG66" i="7"/>
  <c r="CF66" i="7"/>
  <c r="CF29" i="7"/>
  <c r="CL41" i="7"/>
  <c r="CX41" i="7"/>
  <c r="BY51" i="7"/>
  <c r="CL49" i="7"/>
  <c r="CI49" i="7"/>
  <c r="AG51" i="7"/>
  <c r="CF51" i="7"/>
  <c r="AA45" i="3"/>
  <c r="N36" i="3"/>
  <c r="J68" i="3"/>
  <c r="CS50" i="7"/>
  <c r="CU50" i="7"/>
  <c r="CP32" i="7"/>
  <c r="AB67" i="7"/>
  <c r="CA67" i="7"/>
  <c r="H29" i="3"/>
  <c r="W29" i="3" s="1"/>
  <c r="CT35" i="7"/>
  <c r="CJ35" i="7"/>
  <c r="CN41" i="7"/>
  <c r="V68" i="7"/>
  <c r="X32" i="7"/>
  <c r="CL50" i="7"/>
  <c r="BB7" i="7"/>
  <c r="BM7" i="7"/>
  <c r="AX36" i="7"/>
  <c r="CM25" i="7"/>
  <c r="AE62" i="7"/>
  <c r="Y29" i="7"/>
  <c r="BX29" i="7" s="1"/>
  <c r="AC29" i="7"/>
  <c r="CB29" i="7"/>
  <c r="AF67" i="7"/>
  <c r="CT32" i="7"/>
  <c r="AF68" i="7"/>
  <c r="Z66" i="7"/>
  <c r="BY66" i="7"/>
  <c r="CW41" i="7"/>
  <c r="CK41" i="7"/>
  <c r="BR68" i="7"/>
  <c r="H32" i="3"/>
  <c r="W32" i="3"/>
  <c r="I68" i="3"/>
  <c r="AB50" i="3"/>
  <c r="AB25" i="3"/>
  <c r="CV50" i="7"/>
  <c r="CW50" i="7"/>
  <c r="U62" i="7"/>
  <c r="AA35" i="3"/>
  <c r="AA67" i="7"/>
  <c r="BZ67" i="7" s="1"/>
  <c r="CA51" i="7"/>
  <c r="CM35" i="7"/>
  <c r="AF32" i="7"/>
  <c r="CE32" i="7" s="1"/>
  <c r="AB62" i="7"/>
  <c r="BC7" i="7"/>
  <c r="BF7" i="7"/>
  <c r="AR36" i="7"/>
  <c r="AV36" i="7"/>
  <c r="CJ25" i="7"/>
  <c r="AD62" i="7"/>
  <c r="AF29" i="7"/>
  <c r="CE29" i="7"/>
  <c r="T29" i="7"/>
  <c r="BS29" i="7"/>
  <c r="V32" i="7"/>
  <c r="BU32" i="7" s="1"/>
  <c r="U66" i="7"/>
  <c r="BT66" i="7"/>
  <c r="CW32" i="7"/>
  <c r="AB68" i="7"/>
  <c r="CA68" i="7" s="1"/>
  <c r="AD68" i="7"/>
  <c r="AF66" i="7"/>
  <c r="CE66" i="7" s="1"/>
  <c r="CT41" i="7"/>
  <c r="T51" i="7"/>
  <c r="BS51" i="7" s="1"/>
  <c r="L10" i="3"/>
  <c r="I32" i="3"/>
  <c r="X32" i="3"/>
  <c r="AC39" i="3"/>
  <c r="AA25" i="3"/>
  <c r="CK35" i="7"/>
  <c r="T67" i="7"/>
  <c r="BS67" i="7" s="1"/>
  <c r="CX50" i="7"/>
  <c r="AC41" i="3"/>
  <c r="J62" i="3"/>
  <c r="Z67" i="7"/>
  <c r="BY67" i="7" s="1"/>
  <c r="AC57" i="7"/>
  <c r="CB57" i="7" s="1"/>
  <c r="BW51" i="7"/>
  <c r="CQ35" i="7"/>
  <c r="Z62" i="7"/>
  <c r="W67" i="7"/>
  <c r="BV67" i="7"/>
  <c r="BD7" i="7"/>
  <c r="BN7" i="7"/>
  <c r="AP36" i="7"/>
  <c r="AY36" i="7"/>
  <c r="G29" i="3"/>
  <c r="V29" i="3"/>
  <c r="AC62" i="7"/>
  <c r="X62" i="7"/>
  <c r="W29" i="7"/>
  <c r="AB29" i="7"/>
  <c r="CA29" i="7" s="1"/>
  <c r="BS41" i="7"/>
  <c r="CM32" i="7"/>
  <c r="CV32" i="7"/>
  <c r="AC68" i="7"/>
  <c r="AG68" i="7"/>
  <c r="CF68" i="7" s="1"/>
  <c r="AH66" i="7"/>
  <c r="CG66" i="7" s="1"/>
  <c r="CV41" i="7"/>
  <c r="BT41" i="7"/>
  <c r="AG32" i="7"/>
  <c r="CF32" i="7"/>
  <c r="CO50" i="7"/>
  <c r="T47" i="7"/>
  <c r="BS47" i="7"/>
  <c r="G68" i="3"/>
  <c r="V68" i="3"/>
  <c r="T53" i="7"/>
  <c r="AC14" i="3"/>
  <c r="AD53" i="3"/>
  <c r="AD105" i="3" s="1"/>
  <c r="H67" i="3"/>
  <c r="AD41" i="3"/>
  <c r="AD14" i="3"/>
  <c r="H68" i="3"/>
  <c r="W68" i="3"/>
  <c r="CM50" i="7"/>
  <c r="CB32" i="7"/>
  <c r="AE67" i="7"/>
  <c r="AB35" i="3"/>
  <c r="CP35" i="7"/>
  <c r="AK36" i="7"/>
  <c r="AB32" i="7"/>
  <c r="S32" i="7"/>
  <c r="BR32" i="7"/>
  <c r="V66" i="7"/>
  <c r="BU66" i="7" s="1"/>
  <c r="BK7" i="7"/>
  <c r="BK77" i="7"/>
  <c r="BG7" i="7"/>
  <c r="AU36" i="7"/>
  <c r="AF62" i="7"/>
  <c r="AA62" i="7"/>
  <c r="X29" i="7"/>
  <c r="BW29" i="7"/>
  <c r="CP41" i="7"/>
  <c r="CU32" i="7"/>
  <c r="CN32" i="7"/>
  <c r="AE68" i="7"/>
  <c r="CD68" i="7"/>
  <c r="W68" i="7"/>
  <c r="W66" i="7"/>
  <c r="BV66" i="7"/>
  <c r="CU41" i="7"/>
  <c r="AB41" i="3"/>
  <c r="AD35" i="3"/>
  <c r="AB14" i="3"/>
  <c r="AA39" i="3"/>
  <c r="G66" i="3"/>
  <c r="Z32" i="7"/>
  <c r="BY32" i="7"/>
  <c r="CO39" i="7"/>
  <c r="CQ50" i="7"/>
  <c r="AG67" i="7"/>
  <c r="AC67" i="7"/>
  <c r="CB67" i="7"/>
  <c r="I62" i="3"/>
  <c r="S29" i="7"/>
  <c r="BR29" i="7"/>
  <c r="CU35" i="7"/>
  <c r="AA32" i="7"/>
  <c r="BZ32" i="7" s="1"/>
  <c r="S67" i="7"/>
  <c r="BL7" i="7"/>
  <c r="BO7" i="7"/>
  <c r="AN36" i="7"/>
  <c r="V62" i="7"/>
  <c r="AG62" i="7"/>
  <c r="AH29" i="7"/>
  <c r="CG29" i="7"/>
  <c r="AE32" i="7"/>
  <c r="CD32" i="7" s="1"/>
  <c r="CO32" i="7"/>
  <c r="AH68" i="7"/>
  <c r="CG68" i="7" s="1"/>
  <c r="Y68" i="7"/>
  <c r="X66" i="7"/>
  <c r="BW66" i="7"/>
  <c r="CQ41" i="7"/>
  <c r="BW67" i="7"/>
  <c r="U68" i="7"/>
  <c r="BT68" i="7"/>
  <c r="CL32" i="7"/>
  <c r="M36" i="3"/>
  <c r="J29" i="3"/>
  <c r="Y29" i="3"/>
  <c r="G32" i="3"/>
  <c r="V32" i="3" s="1"/>
  <c r="AB32" i="3"/>
  <c r="I29" i="3"/>
  <c r="J57" i="3"/>
  <c r="Y57" i="3" s="1"/>
  <c r="AB39" i="3"/>
  <c r="J67" i="3"/>
  <c r="Y67" i="3"/>
  <c r="W32" i="7"/>
  <c r="BV32" i="7" s="1"/>
  <c r="U29" i="7"/>
  <c r="BT29" i="7"/>
  <c r="CP39" i="7"/>
  <c r="CJ50" i="7"/>
  <c r="CO35" i="7"/>
  <c r="Y67" i="7"/>
  <c r="BX67" i="7"/>
  <c r="AC35" i="3"/>
  <c r="CR35" i="7"/>
  <c r="CN11" i="7"/>
  <c r="AD32" i="7"/>
  <c r="CC32" i="7"/>
  <c r="BH7" i="7"/>
  <c r="AL36" i="7"/>
  <c r="T62" i="7"/>
  <c r="BS62" i="7"/>
  <c r="Y62" i="7"/>
  <c r="AE29" i="7"/>
  <c r="CD29" i="7" s="1"/>
  <c r="CL35" i="7"/>
  <c r="T66" i="7"/>
  <c r="BS66" i="7"/>
  <c r="CX32" i="7"/>
  <c r="X68" i="7"/>
  <c r="AC66" i="7"/>
  <c r="CB66" i="7"/>
  <c r="CS41" i="7"/>
  <c r="CM41" i="7"/>
  <c r="V67" i="7"/>
  <c r="BU67" i="7"/>
  <c r="N10" i="3"/>
  <c r="CN49" i="7"/>
  <c r="I17" i="3"/>
  <c r="I99" i="3"/>
  <c r="CK55" i="7"/>
  <c r="CK106" i="7"/>
  <c r="AA49" i="3"/>
  <c r="H49" i="3"/>
  <c r="W49" i="3"/>
  <c r="G63" i="3"/>
  <c r="V63" i="3" s="1"/>
  <c r="I30" i="3"/>
  <c r="X30" i="3" s="1"/>
  <c r="T63" i="7"/>
  <c r="CQ9" i="7"/>
  <c r="CQ97" i="7"/>
  <c r="CO9" i="7"/>
  <c r="CO97" i="7" s="1"/>
  <c r="DL97" i="7" s="1"/>
  <c r="T30" i="7"/>
  <c r="BS30" i="7" s="1"/>
  <c r="AF30" i="7"/>
  <c r="CE30" i="7" s="1"/>
  <c r="CI19" i="7"/>
  <c r="CO66" i="7"/>
  <c r="AC8" i="3"/>
  <c r="AC96" i="3" s="1"/>
  <c r="AD22" i="7"/>
  <c r="AF49" i="7"/>
  <c r="CE49" i="7"/>
  <c r="W49" i="7"/>
  <c r="BV49" i="7"/>
  <c r="CX8" i="7"/>
  <c r="CX96" i="7" s="1"/>
  <c r="CW8" i="7"/>
  <c r="CW96" i="7"/>
  <c r="Z54" i="7"/>
  <c r="BY54" i="7"/>
  <c r="AG54" i="7"/>
  <c r="AG105" i="7"/>
  <c r="AE63" i="7"/>
  <c r="AA63" i="7"/>
  <c r="CT19" i="7"/>
  <c r="T55" i="7"/>
  <c r="T106" i="7" s="1"/>
  <c r="AC66" i="3"/>
  <c r="J22" i="3"/>
  <c r="J100" i="3"/>
  <c r="G22" i="3"/>
  <c r="G49" i="3"/>
  <c r="V49" i="3" s="1"/>
  <c r="G54" i="3"/>
  <c r="V54" i="3" s="1"/>
  <c r="CK19" i="7"/>
  <c r="U63" i="7"/>
  <c r="CR9" i="7"/>
  <c r="CR97" i="7" s="1"/>
  <c r="CW9" i="7"/>
  <c r="CW97" i="7"/>
  <c r="AH30" i="7"/>
  <c r="CG30" i="7"/>
  <c r="X30" i="7"/>
  <c r="BW30" i="7"/>
  <c r="CS66" i="7"/>
  <c r="CV66" i="7"/>
  <c r="AA9" i="3"/>
  <c r="AA97" i="3"/>
  <c r="AH22" i="7"/>
  <c r="AH100" i="7"/>
  <c r="X22" i="7"/>
  <c r="BW22" i="7"/>
  <c r="BW100" i="7"/>
  <c r="V54" i="7"/>
  <c r="V105" i="7"/>
  <c r="DC105" i="7" s="1"/>
  <c r="V49" i="7"/>
  <c r="BU49" i="7" s="1"/>
  <c r="AC49" i="7"/>
  <c r="CB49" i="7"/>
  <c r="CP8" i="7"/>
  <c r="CP96" i="7" s="1"/>
  <c r="CQ8" i="7"/>
  <c r="CQ96" i="7" s="1"/>
  <c r="AH54" i="7"/>
  <c r="CG54" i="7" s="1"/>
  <c r="Y54" i="7"/>
  <c r="Y105" i="7"/>
  <c r="AC63" i="7"/>
  <c r="CB63" i="7" s="1"/>
  <c r="Z63" i="7"/>
  <c r="BY63" i="7" s="1"/>
  <c r="CV19" i="7"/>
  <c r="H36" i="3"/>
  <c r="W36" i="3"/>
  <c r="I63" i="3"/>
  <c r="J63" i="3"/>
  <c r="Y63" i="3"/>
  <c r="J49" i="3"/>
  <c r="Y49" i="3"/>
  <c r="S49" i="7"/>
  <c r="BR49" i="7"/>
  <c r="CX9" i="7"/>
  <c r="CX97" i="7" s="1"/>
  <c r="AB30" i="7"/>
  <c r="CA30" i="7"/>
  <c r="Y49" i="7"/>
  <c r="CR66" i="7"/>
  <c r="CT66" i="7"/>
  <c r="Z22" i="7"/>
  <c r="AG22" i="7"/>
  <c r="BT30" i="7"/>
  <c r="AH49" i="7"/>
  <c r="CG49" i="7"/>
  <c r="CR8" i="7"/>
  <c r="CR96" i="7"/>
  <c r="AE54" i="7"/>
  <c r="AE105" i="7"/>
  <c r="Y63" i="7"/>
  <c r="BX63" i="7" s="1"/>
  <c r="CL19" i="7"/>
  <c r="CO19" i="7"/>
  <c r="AB66" i="3"/>
  <c r="S30" i="7"/>
  <c r="BR30" i="7" s="1"/>
  <c r="V30" i="7"/>
  <c r="BU30" i="7"/>
  <c r="AC9" i="3"/>
  <c r="AC97" i="3" s="1"/>
  <c r="H22" i="3"/>
  <c r="H100" i="3" s="1"/>
  <c r="J54" i="3"/>
  <c r="Y54" i="3" s="1"/>
  <c r="H63" i="3"/>
  <c r="W63" i="3"/>
  <c r="CS9" i="7"/>
  <c r="CS97" i="7" s="1"/>
  <c r="AG30" i="7"/>
  <c r="CF30" i="7" s="1"/>
  <c r="CN66" i="7"/>
  <c r="CM66" i="7"/>
  <c r="W22" i="7"/>
  <c r="W100" i="7"/>
  <c r="S22" i="7"/>
  <c r="S100" i="7" s="1"/>
  <c r="X49" i="7"/>
  <c r="CU8" i="7"/>
  <c r="CU96" i="7"/>
  <c r="X54" i="7"/>
  <c r="BW54" i="7"/>
  <c r="AF63" i="7"/>
  <c r="CE63" i="7" s="1"/>
  <c r="CJ19" i="7"/>
  <c r="CW19" i="7"/>
  <c r="CJ66" i="7"/>
  <c r="CK9" i="7"/>
  <c r="CK97" i="7" s="1"/>
  <c r="I49" i="3"/>
  <c r="X49" i="3"/>
  <c r="H30" i="3"/>
  <c r="W30" i="3" s="1"/>
  <c r="G30" i="3"/>
  <c r="S63" i="7"/>
  <c r="BR63" i="7"/>
  <c r="CT9" i="7"/>
  <c r="CT97" i="7"/>
  <c r="AE30" i="7"/>
  <c r="CD30" i="7" s="1"/>
  <c r="CW66" i="7"/>
  <c r="AB22" i="7"/>
  <c r="CA22" i="7" s="1"/>
  <c r="CA100" i="7" s="1"/>
  <c r="CB54" i="7"/>
  <c r="Z49" i="7"/>
  <c r="BY49" i="7"/>
  <c r="CL8" i="7"/>
  <c r="CL96" i="7" s="1"/>
  <c r="DK96" i="7" s="1"/>
  <c r="CM8" i="7"/>
  <c r="CM96" i="7"/>
  <c r="AD54" i="7"/>
  <c r="CC54" i="7"/>
  <c r="AD63" i="7"/>
  <c r="CC63" i="7" s="1"/>
  <c r="Y30" i="7"/>
  <c r="BX30" i="7"/>
  <c r="CS19" i="7"/>
  <c r="CP19" i="7"/>
  <c r="CK66" i="7"/>
  <c r="AE22" i="7"/>
  <c r="CD22" i="7"/>
  <c r="CD100" i="7" s="1"/>
  <c r="CJ9" i="7"/>
  <c r="CJ97" i="7"/>
  <c r="AA66" i="3"/>
  <c r="I54" i="3"/>
  <c r="I105" i="3" s="1"/>
  <c r="CX66" i="7"/>
  <c r="CM9" i="7"/>
  <c r="CM97" i="7" s="1"/>
  <c r="AA19" i="3"/>
  <c r="AD30" i="7"/>
  <c r="CU66" i="7"/>
  <c r="Y22" i="7"/>
  <c r="AB49" i="7"/>
  <c r="CA49" i="7"/>
  <c r="T22" i="7"/>
  <c r="T100" i="7" s="1"/>
  <c r="CL9" i="7"/>
  <c r="CL97" i="7" s="1"/>
  <c r="DK97" i="7" s="1"/>
  <c r="CI8" i="7"/>
  <c r="CI96" i="7"/>
  <c r="CN8" i="7"/>
  <c r="CN96" i="7" s="1"/>
  <c r="DL96" i="7"/>
  <c r="W54" i="7"/>
  <c r="W105" i="7" s="1"/>
  <c r="AH63" i="7"/>
  <c r="CU19" i="7"/>
  <c r="CX19" i="7"/>
  <c r="U54" i="7"/>
  <c r="U105" i="7" s="1"/>
  <c r="BU33" i="7"/>
  <c r="I22" i="3"/>
  <c r="I100" i="3"/>
  <c r="J30" i="3"/>
  <c r="Y30" i="3"/>
  <c r="H54" i="3"/>
  <c r="H105" i="3" s="1"/>
  <c r="CV9" i="7"/>
  <c r="CV97" i="7"/>
  <c r="CN9" i="7"/>
  <c r="CN97" i="7"/>
  <c r="AC30" i="7"/>
  <c r="W30" i="7"/>
  <c r="BV30" i="7" s="1"/>
  <c r="AD19" i="3"/>
  <c r="CQ66" i="7"/>
  <c r="AA22" i="7"/>
  <c r="BZ22" i="7"/>
  <c r="BZ100" i="7" s="1"/>
  <c r="T49" i="7"/>
  <c r="AA49" i="7"/>
  <c r="BZ49" i="7" s="1"/>
  <c r="CS8" i="7"/>
  <c r="CS96" i="7"/>
  <c r="CV8" i="7"/>
  <c r="CV96" i="7"/>
  <c r="S54" i="7"/>
  <c r="BR54" i="7"/>
  <c r="AF54" i="7"/>
  <c r="AF105" i="7" s="1"/>
  <c r="AG63" i="7"/>
  <c r="CM19" i="7"/>
  <c r="CQ19" i="7"/>
  <c r="CL66" i="7"/>
  <c r="I36" i="3"/>
  <c r="X36" i="3"/>
  <c r="I31" i="3"/>
  <c r="X31" i="3" s="1"/>
  <c r="J44" i="3"/>
  <c r="Z43" i="7"/>
  <c r="BY43" i="7"/>
  <c r="AA16" i="3"/>
  <c r="AB43" i="7"/>
  <c r="CA43" i="7"/>
  <c r="CT17" i="7"/>
  <c r="CT99" i="7" s="1"/>
  <c r="AB44" i="7"/>
  <c r="CA44" i="7" s="1"/>
  <c r="X44" i="7"/>
  <c r="BW44" i="7" s="1"/>
  <c r="AB31" i="7"/>
  <c r="CA31" i="7"/>
  <c r="AE33" i="7"/>
  <c r="CD33" i="7" s="1"/>
  <c r="AD33" i="7"/>
  <c r="CC33" i="7" s="1"/>
  <c r="AE6" i="7"/>
  <c r="AE79" i="7" s="1"/>
  <c r="AB6" i="7"/>
  <c r="CA6" i="7"/>
  <c r="AE42" i="7"/>
  <c r="CD42" i="7" s="1"/>
  <c r="BV43" i="7"/>
  <c r="Y43" i="7"/>
  <c r="BX43" i="7"/>
  <c r="H42" i="3"/>
  <c r="W42" i="3"/>
  <c r="G31" i="3"/>
  <c r="V31" i="3" s="1"/>
  <c r="CX29" i="7"/>
  <c r="V43" i="7"/>
  <c r="AE44" i="7"/>
  <c r="CD44" i="7"/>
  <c r="V44" i="7"/>
  <c r="BU44" i="7"/>
  <c r="S33" i="7"/>
  <c r="BR33" i="7" s="1"/>
  <c r="CM17" i="7"/>
  <c r="CM99" i="7"/>
  <c r="T44" i="7"/>
  <c r="BS44" i="7"/>
  <c r="Y44" i="7"/>
  <c r="BX44" i="7"/>
  <c r="AC31" i="7"/>
  <c r="CB31" i="7" s="1"/>
  <c r="Z33" i="7"/>
  <c r="BY33" i="7" s="1"/>
  <c r="AB33" i="7"/>
  <c r="X43" i="7"/>
  <c r="AA6" i="7"/>
  <c r="AA79" i="7"/>
  <c r="AC6" i="7"/>
  <c r="CB6" i="7" s="1"/>
  <c r="CK17" i="7"/>
  <c r="CK99" i="7" s="1"/>
  <c r="AD42" i="7"/>
  <c r="CC42" i="7" s="1"/>
  <c r="CK32" i="7"/>
  <c r="H31" i="3"/>
  <c r="W31" i="3" s="1"/>
  <c r="G6" i="3"/>
  <c r="AA17" i="3"/>
  <c r="AA99" i="3" s="1"/>
  <c r="I44" i="3"/>
  <c r="X44" i="3" s="1"/>
  <c r="CM37" i="7"/>
  <c r="H44" i="3"/>
  <c r="W44" i="3" s="1"/>
  <c r="AD43" i="7"/>
  <c r="CC43" i="7"/>
  <c r="CU17" i="7"/>
  <c r="CU99" i="7"/>
  <c r="W44" i="7"/>
  <c r="BV44" i="7"/>
  <c r="Y31" i="7"/>
  <c r="BX31" i="7" s="1"/>
  <c r="AE31" i="7"/>
  <c r="CD31" i="7"/>
  <c r="CK29" i="7"/>
  <c r="W33" i="7"/>
  <c r="BV33" i="7" s="1"/>
  <c r="AG6" i="7"/>
  <c r="AG79" i="7"/>
  <c r="AD6" i="7"/>
  <c r="AD94" i="7" s="1"/>
  <c r="S42" i="7"/>
  <c r="BR42" i="7" s="1"/>
  <c r="AF42" i="7"/>
  <c r="I43" i="3"/>
  <c r="X43" i="3"/>
  <c r="J33" i="3"/>
  <c r="Y33" i="3" s="1"/>
  <c r="H33" i="3"/>
  <c r="W33" i="3"/>
  <c r="AC17" i="3"/>
  <c r="AC99" i="3"/>
  <c r="AD17" i="3"/>
  <c r="AD99" i="3"/>
  <c r="CP17" i="7"/>
  <c r="CP99" i="7" s="1"/>
  <c r="CR37" i="7"/>
  <c r="U42" i="7"/>
  <c r="BT42" i="7" s="1"/>
  <c r="CQ44" i="7"/>
  <c r="AF43" i="7"/>
  <c r="CE43" i="7"/>
  <c r="CS17" i="7"/>
  <c r="CS99" i="7" s="1"/>
  <c r="AH44" i="7"/>
  <c r="Z31" i="7"/>
  <c r="Z101" i="7" s="1"/>
  <c r="AH31" i="7"/>
  <c r="CG31" i="7" s="1"/>
  <c r="X33" i="7"/>
  <c r="BW33" i="7"/>
  <c r="AF33" i="7"/>
  <c r="CE33" i="7" s="1"/>
  <c r="CL17" i="7"/>
  <c r="CL99" i="7" s="1"/>
  <c r="DK99" i="7" s="1"/>
  <c r="AH6" i="7"/>
  <c r="AH94" i="7"/>
  <c r="Y42" i="7"/>
  <c r="BX42" i="7" s="1"/>
  <c r="W42" i="7"/>
  <c r="BV42" i="7"/>
  <c r="BT44" i="7"/>
  <c r="U43" i="7"/>
  <c r="U33" i="7"/>
  <c r="BT33" i="7"/>
  <c r="V6" i="7"/>
  <c r="BU6" i="7" s="1"/>
  <c r="I33" i="3"/>
  <c r="X33" i="3"/>
  <c r="G42" i="3"/>
  <c r="V42" i="3"/>
  <c r="CN17" i="7"/>
  <c r="CN99" i="7"/>
  <c r="DL99" i="7"/>
  <c r="CT44" i="7"/>
  <c r="AH43" i="7"/>
  <c r="CG43" i="7"/>
  <c r="CO17" i="7"/>
  <c r="CO99" i="7"/>
  <c r="CR17" i="7"/>
  <c r="CR99" i="7"/>
  <c r="G33" i="3"/>
  <c r="V33" i="3" s="1"/>
  <c r="AG44" i="7"/>
  <c r="CF44" i="7"/>
  <c r="X31" i="7"/>
  <c r="AC42" i="7"/>
  <c r="CB42" i="7" s="1"/>
  <c r="AA33" i="7"/>
  <c r="BZ33" i="7"/>
  <c r="CS16" i="7"/>
  <c r="W6" i="7"/>
  <c r="BV6" i="7"/>
  <c r="AG43" i="7"/>
  <c r="CF43" i="7"/>
  <c r="AH42" i="7"/>
  <c r="CG42" i="7"/>
  <c r="AA42" i="7"/>
  <c r="BZ42" i="7" s="1"/>
  <c r="H5" i="3"/>
  <c r="W5" i="3"/>
  <c r="H6" i="3"/>
  <c r="W6" i="3"/>
  <c r="CJ32" i="7"/>
  <c r="G43" i="3"/>
  <c r="V43" i="3"/>
  <c r="AB17" i="3"/>
  <c r="AB99" i="3" s="1"/>
  <c r="J43" i="3"/>
  <c r="Y43" i="3" s="1"/>
  <c r="AF31" i="7"/>
  <c r="T31" i="7"/>
  <c r="BS31" i="7"/>
  <c r="AE43" i="7"/>
  <c r="CD43" i="7" s="1"/>
  <c r="CQ17" i="7"/>
  <c r="CQ99" i="7"/>
  <c r="CX17" i="7"/>
  <c r="CX99" i="7"/>
  <c r="AD44" i="7"/>
  <c r="CC44" i="7"/>
  <c r="AG31" i="7"/>
  <c r="V31" i="7"/>
  <c r="BU31" i="7" s="1"/>
  <c r="T33" i="7"/>
  <c r="BS33" i="7" s="1"/>
  <c r="CM16" i="7"/>
  <c r="S6" i="7"/>
  <c r="Y6" i="7"/>
  <c r="Y94" i="7"/>
  <c r="CN27" i="7"/>
  <c r="S31" i="7"/>
  <c r="BR31" i="7"/>
  <c r="Z42" i="7"/>
  <c r="BY42" i="7"/>
  <c r="AG42" i="7"/>
  <c r="CF42" i="7"/>
  <c r="J31" i="3"/>
  <c r="H43" i="3"/>
  <c r="W43" i="3" s="1"/>
  <c r="I6" i="3"/>
  <c r="AC43" i="7"/>
  <c r="CB43" i="7"/>
  <c r="CW17" i="7"/>
  <c r="CW99" i="7"/>
  <c r="AF44" i="7"/>
  <c r="CE44" i="7" s="1"/>
  <c r="AA31" i="7"/>
  <c r="BZ31" i="7"/>
  <c r="AG33" i="7"/>
  <c r="CF33" i="7"/>
  <c r="AH33" i="7"/>
  <c r="CG33" i="7"/>
  <c r="CO29" i="7"/>
  <c r="S43" i="7"/>
  <c r="CI17" i="7"/>
  <c r="CI99" i="7"/>
  <c r="T43" i="7"/>
  <c r="BS43" i="7"/>
  <c r="T6" i="7"/>
  <c r="T94" i="7"/>
  <c r="X6" i="7"/>
  <c r="X79" i="7" s="1"/>
  <c r="CK27" i="7"/>
  <c r="AC44" i="7"/>
  <c r="CB44" i="7" s="1"/>
  <c r="J6" i="3"/>
  <c r="AB29" i="3"/>
  <c r="I27" i="3"/>
  <c r="X27" i="3" s="1"/>
  <c r="J28" i="3"/>
  <c r="J26" i="3"/>
  <c r="Y45" i="7"/>
  <c r="CP29" i="7"/>
  <c r="CI43" i="7"/>
  <c r="CS43" i="7"/>
  <c r="CW64" i="7"/>
  <c r="CN64" i="7"/>
  <c r="AG28" i="7"/>
  <c r="CF28" i="7" s="1"/>
  <c r="CQ34" i="7"/>
  <c r="CT34" i="7"/>
  <c r="U45" i="7"/>
  <c r="BT45" i="7" s="1"/>
  <c r="W21" i="7"/>
  <c r="AA45" i="7"/>
  <c r="BZ45" i="7" s="1"/>
  <c r="Y26" i="7"/>
  <c r="AE26" i="7"/>
  <c r="CD26" i="7" s="1"/>
  <c r="AH27" i="7"/>
  <c r="CG27" i="7" s="1"/>
  <c r="AP13" i="7"/>
  <c r="S45" i="7"/>
  <c r="BR45" i="7" s="1"/>
  <c r="CL64" i="7"/>
  <c r="I45" i="3"/>
  <c r="X45" i="3" s="1"/>
  <c r="V28" i="7"/>
  <c r="BU28" i="7" s="1"/>
  <c r="CT29" i="7"/>
  <c r="CO43" i="7"/>
  <c r="CX43" i="7"/>
  <c r="CP64" i="7"/>
  <c r="CM64" i="7"/>
  <c r="AD28" i="7"/>
  <c r="CC28" i="7"/>
  <c r="CP34" i="7"/>
  <c r="AE21" i="7"/>
  <c r="AH45" i="7"/>
  <c r="CG45" i="7"/>
  <c r="AC26" i="7"/>
  <c r="CB26" i="7"/>
  <c r="AG26" i="7"/>
  <c r="X27" i="7"/>
  <c r="BW27" i="7" s="1"/>
  <c r="Z27" i="7"/>
  <c r="BY27" i="7" s="1"/>
  <c r="CK64" i="7"/>
  <c r="AU13" i="7"/>
  <c r="BS45" i="7"/>
  <c r="AA64" i="3"/>
  <c r="AB64" i="3"/>
  <c r="CJ29" i="7"/>
  <c r="G27" i="3"/>
  <c r="V27" i="3" s="1"/>
  <c r="AD34" i="3"/>
  <c r="CS29" i="7"/>
  <c r="CQ29" i="7"/>
  <c r="CK34" i="7"/>
  <c r="CU43" i="7"/>
  <c r="CV64" i="7"/>
  <c r="AH28" i="7"/>
  <c r="CU34" i="7"/>
  <c r="X21" i="7"/>
  <c r="J27" i="3"/>
  <c r="Y27" i="3"/>
  <c r="AE45" i="7"/>
  <c r="CD45" i="7" s="1"/>
  <c r="AA26" i="7"/>
  <c r="X26" i="7"/>
  <c r="BW26" i="7" s="1"/>
  <c r="AG27" i="7"/>
  <c r="CF27" i="7" s="1"/>
  <c r="AD27" i="7"/>
  <c r="CC27" i="7"/>
  <c r="CU64" i="7"/>
  <c r="AC29" i="3"/>
  <c r="CM26" i="7"/>
  <c r="T21" i="7"/>
  <c r="AA53" i="3"/>
  <c r="I26" i="3"/>
  <c r="X26" i="3"/>
  <c r="G45" i="3"/>
  <c r="V45" i="3"/>
  <c r="H26" i="3"/>
  <c r="CR29" i="7"/>
  <c r="CJ64" i="7"/>
  <c r="CN43" i="7"/>
  <c r="CO64" i="7"/>
  <c r="S28" i="7"/>
  <c r="Z28" i="7"/>
  <c r="BY28" i="7"/>
  <c r="CW34" i="7"/>
  <c r="T27" i="7"/>
  <c r="BS27" i="7" s="1"/>
  <c r="S26" i="7"/>
  <c r="AF21" i="7"/>
  <c r="AA34" i="3"/>
  <c r="Z45" i="7"/>
  <c r="BY45" i="7"/>
  <c r="AB26" i="7"/>
  <c r="AF26" i="7"/>
  <c r="CE26" i="7" s="1"/>
  <c r="AF27" i="7"/>
  <c r="CE27" i="7" s="1"/>
  <c r="AB27" i="7"/>
  <c r="CS42" i="7"/>
  <c r="CN34" i="7"/>
  <c r="CW29" i="7"/>
  <c r="X45" i="7"/>
  <c r="BW45" i="7" s="1"/>
  <c r="BT27" i="7"/>
  <c r="AC26" i="3"/>
  <c r="G21" i="3"/>
  <c r="AB43" i="3"/>
  <c r="Y27" i="7"/>
  <c r="BX27" i="7" s="1"/>
  <c r="T26" i="7"/>
  <c r="BS26" i="7" s="1"/>
  <c r="CN29" i="7"/>
  <c r="S21" i="7"/>
  <c r="CM43" i="7"/>
  <c r="CX64" i="7"/>
  <c r="AC28" i="7"/>
  <c r="Y28" i="7"/>
  <c r="CM34" i="7"/>
  <c r="U28" i="7"/>
  <c r="BT28" i="7" s="1"/>
  <c r="AA21" i="7"/>
  <c r="Y21" i="7"/>
  <c r="W45" i="7"/>
  <c r="Z26" i="7"/>
  <c r="BY26" i="7" s="1"/>
  <c r="AA27" i="7"/>
  <c r="CN42" i="7"/>
  <c r="CJ34" i="7"/>
  <c r="U21" i="7"/>
  <c r="AB28" i="7"/>
  <c r="CA28" i="7" s="1"/>
  <c r="CA102" i="7" s="1"/>
  <c r="V26" i="7"/>
  <c r="AA29" i="3"/>
  <c r="H27" i="3"/>
  <c r="AD64" i="3"/>
  <c r="H28" i="3"/>
  <c r="CS34" i="7"/>
  <c r="V27" i="7"/>
  <c r="BU27" i="7" s="1"/>
  <c r="CV29" i="7"/>
  <c r="AG45" i="7"/>
  <c r="CK43" i="7"/>
  <c r="CL43" i="7"/>
  <c r="CT43" i="7"/>
  <c r="CT64" i="7"/>
  <c r="BV28" i="7"/>
  <c r="T28" i="7"/>
  <c r="AF28" i="7"/>
  <c r="CO34" i="7"/>
  <c r="AD45" i="7"/>
  <c r="CC45" i="7"/>
  <c r="AC21" i="7"/>
  <c r="AG21" i="7"/>
  <c r="AB45" i="7"/>
  <c r="AD26" i="7"/>
  <c r="AC27" i="7"/>
  <c r="CB27" i="7" s="1"/>
  <c r="CI64" i="7"/>
  <c r="AB34" i="3"/>
  <c r="AA43" i="3"/>
  <c r="CJ43" i="7"/>
  <c r="G28" i="3"/>
  <c r="V28" i="3" s="1"/>
  <c r="AD29" i="3"/>
  <c r="AC43" i="3"/>
  <c r="J45" i="3"/>
  <c r="Y45" i="3"/>
  <c r="S27" i="7"/>
  <c r="BR27" i="7" s="1"/>
  <c r="CL34" i="7"/>
  <c r="CM29" i="7"/>
  <c r="I28" i="3"/>
  <c r="CW43" i="7"/>
  <c r="CP43" i="7"/>
  <c r="CR64" i="7"/>
  <c r="AE28" i="7"/>
  <c r="X28" i="7"/>
  <c r="BW28" i="7"/>
  <c r="CV34" i="7"/>
  <c r="AB21" i="7"/>
  <c r="AF45" i="7"/>
  <c r="CE45" i="7"/>
  <c r="AC45" i="7"/>
  <c r="CB45" i="7"/>
  <c r="AH26" i="7"/>
  <c r="CG26" i="7"/>
  <c r="AE27" i="7"/>
  <c r="CD27" i="7" s="1"/>
  <c r="CI29" i="7"/>
  <c r="CU29" i="7"/>
  <c r="AC64" i="3"/>
  <c r="CW37" i="7"/>
  <c r="CP37" i="7"/>
  <c r="CN44" i="7"/>
  <c r="CO44" i="7"/>
  <c r="CP27" i="7"/>
  <c r="U20" i="7"/>
  <c r="CP16" i="7"/>
  <c r="CX16" i="7"/>
  <c r="CR27" i="7"/>
  <c r="CK37" i="7"/>
  <c r="CI44" i="7"/>
  <c r="AS18" i="7"/>
  <c r="AY18" i="7"/>
  <c r="CU12" i="7"/>
  <c r="AC48" i="7"/>
  <c r="CL63" i="7"/>
  <c r="AB9" i="3"/>
  <c r="AB97" i="3" s="1"/>
  <c r="AB30" i="3"/>
  <c r="CJ44" i="7"/>
  <c r="CQ21" i="7"/>
  <c r="CR44" i="7"/>
  <c r="CV44" i="7"/>
  <c r="Z20" i="7"/>
  <c r="BY20" i="7"/>
  <c r="CT16" i="7"/>
  <c r="CO16" i="7"/>
  <c r="CQ48" i="7"/>
  <c r="AA27" i="3"/>
  <c r="CQ27" i="7"/>
  <c r="AJ18" i="7"/>
  <c r="AT18" i="7"/>
  <c r="Y18" i="7"/>
  <c r="AA50" i="3"/>
  <c r="AB27" i="3"/>
  <c r="AB37" i="3"/>
  <c r="CN37" i="7"/>
  <c r="CW27" i="7"/>
  <c r="CS44" i="7"/>
  <c r="CU44" i="7"/>
  <c r="CU16" i="7"/>
  <c r="CV27" i="7"/>
  <c r="AK18" i="7"/>
  <c r="AU18" i="7"/>
  <c r="X18" i="7"/>
  <c r="BY46" i="7"/>
  <c r="U17" i="7"/>
  <c r="U99" i="7"/>
  <c r="CO63" i="7"/>
  <c r="AD8" i="3"/>
  <c r="AD96" i="3"/>
  <c r="CU37" i="7"/>
  <c r="AB16" i="3"/>
  <c r="CI16" i="7"/>
  <c r="CO37" i="7"/>
  <c r="CS37" i="7"/>
  <c r="CP44" i="7"/>
  <c r="CV16" i="7"/>
  <c r="CT27" i="7"/>
  <c r="CS33" i="7"/>
  <c r="AN18" i="7"/>
  <c r="AV18" i="7"/>
  <c r="X19" i="7"/>
  <c r="BW19" i="7"/>
  <c r="CK16" i="7"/>
  <c r="AA8" i="3"/>
  <c r="AA96" i="3"/>
  <c r="H62" i="3"/>
  <c r="L18" i="3"/>
  <c r="AD9" i="3"/>
  <c r="AD97" i="3"/>
  <c r="CA48" i="7"/>
  <c r="CV37" i="7"/>
  <c r="CJ37" i="7"/>
  <c r="CL44" i="7"/>
  <c r="CW44" i="7"/>
  <c r="CL16" i="7"/>
  <c r="CR16" i="7"/>
  <c r="CL27" i="7"/>
  <c r="CQ33" i="7"/>
  <c r="AL18" i="7"/>
  <c r="AW18" i="7"/>
  <c r="AD27" i="3"/>
  <c r="CI37" i="7"/>
  <c r="CT37" i="7"/>
  <c r="AC16" i="3"/>
  <c r="CM44" i="7"/>
  <c r="CW16" i="7"/>
  <c r="U7" i="7"/>
  <c r="CI27" i="7"/>
  <c r="CX27" i="7"/>
  <c r="AR18" i="7"/>
  <c r="AP18" i="7"/>
  <c r="CJ16" i="7"/>
  <c r="AA44" i="3"/>
  <c r="H18" i="3"/>
  <c r="W18" i="3"/>
  <c r="AC44" i="3"/>
  <c r="AB44" i="3"/>
  <c r="CX37" i="7"/>
  <c r="CQ37" i="7"/>
  <c r="CR12" i="7"/>
  <c r="CJ27" i="7"/>
  <c r="CX44" i="7"/>
  <c r="X17" i="7"/>
  <c r="S48" i="7"/>
  <c r="BR48" i="7" s="1"/>
  <c r="CN16" i="7"/>
  <c r="Y7" i="7"/>
  <c r="CU27" i="7"/>
  <c r="CS27" i="7"/>
  <c r="AM18" i="7"/>
  <c r="AX18" i="7"/>
  <c r="T54" i="7"/>
  <c r="BS54" i="7" s="1"/>
  <c r="U22" i="7"/>
  <c r="U100" i="7" s="1"/>
  <c r="G67" i="3"/>
  <c r="V67" i="3" s="1"/>
  <c r="AD31" i="3"/>
  <c r="L36" i="3"/>
  <c r="AD42" i="3"/>
  <c r="AB42" i="3"/>
  <c r="CW12" i="7"/>
  <c r="BL21" i="7"/>
  <c r="BL98" i="7" s="1"/>
  <c r="Z17" i="7"/>
  <c r="S20" i="7"/>
  <c r="BR20" i="7" s="1"/>
  <c r="AH20" i="7"/>
  <c r="AH98" i="7" s="1"/>
  <c r="CR68" i="7"/>
  <c r="Z48" i="7"/>
  <c r="X48" i="7"/>
  <c r="BW48" i="7" s="1"/>
  <c r="CL42" i="7"/>
  <c r="CU42" i="7"/>
  <c r="V7" i="7"/>
  <c r="AG7" i="7"/>
  <c r="W18" i="7"/>
  <c r="AF18" i="7"/>
  <c r="AF19" i="7"/>
  <c r="CE19" i="7" s="1"/>
  <c r="J19" i="3"/>
  <c r="H19" i="3"/>
  <c r="W20" i="3"/>
  <c r="G48" i="3"/>
  <c r="J17" i="3"/>
  <c r="J99" i="3"/>
  <c r="AB68" i="3"/>
  <c r="BM79" i="7"/>
  <c r="CT12" i="7"/>
  <c r="BI21" i="7"/>
  <c r="CW42" i="7"/>
  <c r="AG17" i="7"/>
  <c r="T17" i="7"/>
  <c r="T99" i="7" s="1"/>
  <c r="AH17" i="7"/>
  <c r="Y20" i="7"/>
  <c r="BX20" i="7"/>
  <c r="AA20" i="7"/>
  <c r="CP68" i="7"/>
  <c r="CM68" i="7"/>
  <c r="V48" i="7"/>
  <c r="Y48" i="7"/>
  <c r="CQ42" i="7"/>
  <c r="CT42" i="7"/>
  <c r="W7" i="7"/>
  <c r="Z7" i="7"/>
  <c r="AE18" i="7"/>
  <c r="Z18" i="7"/>
  <c r="AA19" i="7"/>
  <c r="Y19" i="7"/>
  <c r="BX19" i="7" s="1"/>
  <c r="T20" i="7"/>
  <c r="BS20" i="7"/>
  <c r="I18" i="3"/>
  <c r="AD12" i="3"/>
  <c r="X52" i="3"/>
  <c r="CJ12" i="7"/>
  <c r="AF17" i="7"/>
  <c r="AD17" i="7"/>
  <c r="CC17" i="7" s="1"/>
  <c r="CC99" i="7" s="1"/>
  <c r="CS68" i="7"/>
  <c r="AE20" i="7"/>
  <c r="AB20" i="7"/>
  <c r="CA20" i="7" s="1"/>
  <c r="U19" i="7"/>
  <c r="CV68" i="7"/>
  <c r="CN68" i="7"/>
  <c r="AH48" i="7"/>
  <c r="CG48" i="7" s="1"/>
  <c r="AG48" i="7"/>
  <c r="CF48" i="7" s="1"/>
  <c r="CX42" i="7"/>
  <c r="AA7" i="7"/>
  <c r="BZ7" i="7"/>
  <c r="AH7" i="7"/>
  <c r="S18" i="7"/>
  <c r="AH18" i="7"/>
  <c r="AB12" i="3"/>
  <c r="AC19" i="7"/>
  <c r="CB19" i="7"/>
  <c r="AG19" i="7"/>
  <c r="CF19" i="7"/>
  <c r="CK42" i="7"/>
  <c r="V17" i="7"/>
  <c r="V99" i="7" s="1"/>
  <c r="DC99" i="7" s="1"/>
  <c r="J7" i="3"/>
  <c r="AA68" i="3"/>
  <c r="H48" i="3"/>
  <c r="W48" i="3" s="1"/>
  <c r="J48" i="3"/>
  <c r="Y48" i="3" s="1"/>
  <c r="I48" i="3"/>
  <c r="X48" i="3" s="1"/>
  <c r="CX12" i="7"/>
  <c r="CO12" i="7"/>
  <c r="J20" i="3"/>
  <c r="Y20" i="3" s="1"/>
  <c r="CK68" i="7"/>
  <c r="CN20" i="7"/>
  <c r="AA17" i="7"/>
  <c r="BZ17" i="7" s="1"/>
  <c r="BZ99" i="7" s="1"/>
  <c r="AC17" i="7"/>
  <c r="CB17" i="7" s="1"/>
  <c r="CB99" i="7" s="1"/>
  <c r="AG20" i="7"/>
  <c r="CF20" i="7" s="1"/>
  <c r="CF98" i="7" s="1"/>
  <c r="AC20" i="7"/>
  <c r="CO68" i="7"/>
  <c r="CU68" i="7"/>
  <c r="AA48" i="7"/>
  <c r="BZ48" i="7" s="1"/>
  <c r="CM42" i="7"/>
  <c r="AD7" i="7"/>
  <c r="AC7" i="7"/>
  <c r="AG18" i="7"/>
  <c r="CF18" i="7"/>
  <c r="AA18" i="7"/>
  <c r="AC42" i="3"/>
  <c r="AB19" i="7"/>
  <c r="CA19" i="7" s="1"/>
  <c r="Z19" i="7"/>
  <c r="BY19" i="7" s="1"/>
  <c r="CJ42" i="7"/>
  <c r="CL12" i="7"/>
  <c r="G7" i="3"/>
  <c r="I19" i="3"/>
  <c r="X19" i="3" s="1"/>
  <c r="AC12" i="3"/>
  <c r="G17" i="3"/>
  <c r="G99" i="3" s="1"/>
  <c r="CS12" i="7"/>
  <c r="CN12" i="7"/>
  <c r="CO20" i="7"/>
  <c r="AB17" i="7"/>
  <c r="I20" i="3"/>
  <c r="X20" i="3" s="1"/>
  <c r="W20" i="7"/>
  <c r="BV20" i="7" s="1"/>
  <c r="AD20" i="7"/>
  <c r="CC20" i="7" s="1"/>
  <c r="CW68" i="7"/>
  <c r="AF48" i="7"/>
  <c r="CE48" i="7" s="1"/>
  <c r="CV42" i="7"/>
  <c r="T7" i="7"/>
  <c r="AB7" i="7"/>
  <c r="CA7" i="7"/>
  <c r="T18" i="7"/>
  <c r="AB18" i="7"/>
  <c r="AD19" i="7"/>
  <c r="CC19" i="7" s="1"/>
  <c r="H7" i="3"/>
  <c r="AA12" i="3"/>
  <c r="S19" i="7"/>
  <c r="BR19" i="7"/>
  <c r="G19" i="3"/>
  <c r="V19" i="3" s="1"/>
  <c r="Y17" i="7"/>
  <c r="BX17" i="7" s="1"/>
  <c r="BX99" i="7" s="1"/>
  <c r="DJ99" i="7" s="1"/>
  <c r="V19" i="7"/>
  <c r="BU19" i="7" s="1"/>
  <c r="CK12" i="7"/>
  <c r="CP12" i="7"/>
  <c r="W17" i="7"/>
  <c r="X20" i="7"/>
  <c r="BW20" i="7"/>
  <c r="CT68" i="7"/>
  <c r="W48" i="7"/>
  <c r="BV48" i="7" s="1"/>
  <c r="CP42" i="7"/>
  <c r="S7" i="7"/>
  <c r="X7" i="7"/>
  <c r="T19" i="7"/>
  <c r="BS19" i="7"/>
  <c r="U18" i="7"/>
  <c r="AC18" i="7"/>
  <c r="W19" i="7"/>
  <c r="V20" i="7"/>
  <c r="BU20" i="7" s="1"/>
  <c r="CN57" i="7"/>
  <c r="CI42" i="7"/>
  <c r="H17" i="3"/>
  <c r="H99" i="3" s="1"/>
  <c r="AC68" i="3"/>
  <c r="AD68" i="3"/>
  <c r="CM12" i="7"/>
  <c r="CI12" i="7"/>
  <c r="AE17" i="7"/>
  <c r="AF20" i="7"/>
  <c r="CE20" i="7"/>
  <c r="CW57" i="7"/>
  <c r="BD21" i="7"/>
  <c r="BD98" i="7" s="1"/>
  <c r="DG98" i="7" s="1"/>
  <c r="CQ68" i="7"/>
  <c r="U48" i="7"/>
  <c r="BT48" i="7" s="1"/>
  <c r="AD48" i="7"/>
  <c r="CX40" i="7"/>
  <c r="CO42" i="7"/>
  <c r="AE7" i="7"/>
  <c r="AF7" i="7"/>
  <c r="V18" i="7"/>
  <c r="AD18" i="7"/>
  <c r="AE19" i="7"/>
  <c r="CD19" i="7"/>
  <c r="T48" i="7"/>
  <c r="BS48" i="7" s="1"/>
  <c r="J18" i="3"/>
  <c r="G20" i="3"/>
  <c r="V20" i="3" s="1"/>
  <c r="AA32" i="3"/>
  <c r="CN39" i="7"/>
  <c r="CJ55" i="7"/>
  <c r="CJ106" i="7" s="1"/>
  <c r="CU67" i="7"/>
  <c r="CS25" i="7"/>
  <c r="CQ55" i="7"/>
  <c r="CQ106" i="7"/>
  <c r="CQ39" i="7"/>
  <c r="CK25" i="7"/>
  <c r="CM67" i="7"/>
  <c r="CN25" i="7"/>
  <c r="CL67" i="7"/>
  <c r="CI55" i="7"/>
  <c r="CI106" i="7" s="1"/>
  <c r="CT55" i="7"/>
  <c r="CT106" i="7" s="1"/>
  <c r="AD16" i="3"/>
  <c r="AD55" i="3"/>
  <c r="AD106" i="3" s="1"/>
  <c r="AA67" i="3"/>
  <c r="CV39" i="7"/>
  <c r="CX39" i="7"/>
  <c r="AD67" i="3"/>
  <c r="CQ67" i="7"/>
  <c r="CU59" i="7"/>
  <c r="CU25" i="7"/>
  <c r="CU55" i="7"/>
  <c r="CU106" i="7" s="1"/>
  <c r="CP55" i="7"/>
  <c r="CP106" i="7" s="1"/>
  <c r="AD39" i="3"/>
  <c r="CK13" i="7"/>
  <c r="AA42" i="3"/>
  <c r="AC32" i="3"/>
  <c r="AD49" i="3"/>
  <c r="AA30" i="3"/>
  <c r="CU39" i="7"/>
  <c r="CR67" i="7"/>
  <c r="CW13" i="7"/>
  <c r="CT59" i="7"/>
  <c r="CT25" i="7"/>
  <c r="CV55" i="7"/>
  <c r="CV106" i="7" s="1"/>
  <c r="CR55" i="7"/>
  <c r="CR106" i="7" s="1"/>
  <c r="CI32" i="7"/>
  <c r="CO27" i="7"/>
  <c r="AD44" i="3"/>
  <c r="CI39" i="7"/>
  <c r="CT39" i="7"/>
  <c r="AC25" i="3"/>
  <c r="CO25" i="7"/>
  <c r="CT67" i="7"/>
  <c r="CU13" i="7"/>
  <c r="CW25" i="7"/>
  <c r="CR59" i="7"/>
  <c r="CR25" i="7"/>
  <c r="CN55" i="7"/>
  <c r="CN106" i="7" s="1"/>
  <c r="CX55" i="7"/>
  <c r="CX106" i="7" s="1"/>
  <c r="CK67" i="7"/>
  <c r="CO67" i="7"/>
  <c r="CW39" i="7"/>
  <c r="CS39" i="7"/>
  <c r="AD13" i="3"/>
  <c r="CW67" i="7"/>
  <c r="CN67" i="7"/>
  <c r="CR13" i="7"/>
  <c r="CQ25" i="7"/>
  <c r="CP25" i="7"/>
  <c r="CK39" i="7"/>
  <c r="CO55" i="7"/>
  <c r="CO106" i="7"/>
  <c r="DL106" i="7" s="1"/>
  <c r="CJ59" i="7"/>
  <c r="Q65" i="3"/>
  <c r="V65" i="3"/>
  <c r="CM39" i="7"/>
  <c r="CR39" i="7"/>
  <c r="AD25" i="3"/>
  <c r="CP67" i="7"/>
  <c r="CX67" i="7"/>
  <c r="CV25" i="7"/>
  <c r="CX25" i="7"/>
  <c r="CS55" i="7"/>
  <c r="CS106" i="7" s="1"/>
  <c r="CI67" i="7"/>
  <c r="CI25" i="7"/>
  <c r="CL59" i="7"/>
  <c r="CK65" i="7"/>
  <c r="AD65" i="3"/>
  <c r="AD57" i="3"/>
  <c r="AK21" i="7"/>
  <c r="AP21" i="7"/>
  <c r="AP98" i="7" s="1"/>
  <c r="DF98" i="7" s="1"/>
  <c r="CU31" i="7"/>
  <c r="AV13" i="7"/>
  <c r="AN13" i="7"/>
  <c r="AN95" i="7"/>
  <c r="CR65" i="7"/>
  <c r="CX51" i="7"/>
  <c r="CX57" i="7"/>
  <c r="CJ39" i="7"/>
  <c r="CK52" i="7"/>
  <c r="CK105" i="7"/>
  <c r="CI65" i="7"/>
  <c r="CJ65" i="7"/>
  <c r="AD63" i="3"/>
  <c r="AB55" i="3"/>
  <c r="AB106" i="3" s="1"/>
  <c r="AB31" i="3"/>
  <c r="M13" i="3"/>
  <c r="AJ21" i="7"/>
  <c r="AQ21" i="7"/>
  <c r="AQ98" i="7"/>
  <c r="CN31" i="7"/>
  <c r="AT13" i="7"/>
  <c r="CU65" i="7"/>
  <c r="CP65" i="7"/>
  <c r="CS51" i="7"/>
  <c r="CP51" i="7"/>
  <c r="CU57" i="7"/>
  <c r="AD43" i="3"/>
  <c r="CI63" i="7"/>
  <c r="AD30" i="3"/>
  <c r="AN21" i="7"/>
  <c r="AN98" i="7" s="1"/>
  <c r="AR21" i="7"/>
  <c r="CR31" i="7"/>
  <c r="AC57" i="3"/>
  <c r="AC51" i="3"/>
  <c r="AS13" i="7"/>
  <c r="CN65" i="7"/>
  <c r="CQ65" i="7"/>
  <c r="CW51" i="7"/>
  <c r="CR51" i="7"/>
  <c r="CV57" i="7"/>
  <c r="CI31" i="7"/>
  <c r="CJ31" i="7"/>
  <c r="AA57" i="3"/>
  <c r="CJ52" i="7"/>
  <c r="AC31" i="3"/>
  <c r="AC65" i="3"/>
  <c r="AB65" i="3"/>
  <c r="AV21" i="7"/>
  <c r="AV98" i="7"/>
  <c r="AS21" i="7"/>
  <c r="AS98" i="7" s="1"/>
  <c r="CL57" i="7"/>
  <c r="CP31" i="7"/>
  <c r="AD51" i="3"/>
  <c r="AA51" i="3"/>
  <c r="CV51" i="7"/>
  <c r="CI51" i="7"/>
  <c r="AX13" i="7"/>
  <c r="AJ13" i="7"/>
  <c r="CT65" i="7"/>
  <c r="CS65" i="7"/>
  <c r="CO51" i="7"/>
  <c r="CJ57" i="7"/>
  <c r="CM57" i="7"/>
  <c r="AC27" i="3"/>
  <c r="AC30" i="3"/>
  <c r="AA65" i="3"/>
  <c r="AD32" i="3"/>
  <c r="AA31" i="3"/>
  <c r="AX21" i="7"/>
  <c r="AT21" i="7"/>
  <c r="AT98" i="7" s="1"/>
  <c r="CK51" i="7"/>
  <c r="CS31" i="7"/>
  <c r="AB57" i="3"/>
  <c r="CI57" i="7"/>
  <c r="CW65" i="7"/>
  <c r="AW13" i="7"/>
  <c r="AO13" i="7"/>
  <c r="AO95" i="7" s="1"/>
  <c r="CO65" i="7"/>
  <c r="CN51" i="7"/>
  <c r="CS57" i="7"/>
  <c r="CQ57" i="7"/>
  <c r="CO31" i="7"/>
  <c r="AL21" i="7"/>
  <c r="CK57" i="7"/>
  <c r="AW21" i="7"/>
  <c r="AU21" i="7"/>
  <c r="CK31" i="7"/>
  <c r="CT31" i="7"/>
  <c r="BH105" i="7"/>
  <c r="CL51" i="7"/>
  <c r="AR13" i="7"/>
  <c r="AR95" i="7" s="1"/>
  <c r="AY13" i="7"/>
  <c r="CX65" i="7"/>
  <c r="CM51" i="7"/>
  <c r="CT57" i="7"/>
  <c r="CR57" i="7"/>
  <c r="CL31" i="7"/>
  <c r="AO21" i="7"/>
  <c r="CV31" i="7"/>
  <c r="CX31" i="7"/>
  <c r="AK13" i="7"/>
  <c r="AQ13" i="7"/>
  <c r="AQ95" i="7" s="1"/>
  <c r="CM65" i="7"/>
  <c r="CQ51" i="7"/>
  <c r="CO57" i="7"/>
  <c r="CQ31" i="7"/>
  <c r="AD58" i="3"/>
  <c r="CW58" i="7"/>
  <c r="I21" i="3"/>
  <c r="CO58" i="7"/>
  <c r="BP79" i="7"/>
  <c r="CX58" i="7"/>
  <c r="CV58" i="7"/>
  <c r="CK58" i="7"/>
  <c r="CS58" i="7"/>
  <c r="CU58" i="7"/>
  <c r="AC58" i="3"/>
  <c r="AB58" i="3"/>
  <c r="CQ58" i="7"/>
  <c r="CT58" i="7"/>
  <c r="N13" i="3"/>
  <c r="N21" i="3"/>
  <c r="CJ58" i="7"/>
  <c r="CN58" i="7"/>
  <c r="CI58" i="7"/>
  <c r="CP58" i="7"/>
  <c r="CU60" i="7"/>
  <c r="AA58" i="3"/>
  <c r="H21" i="3"/>
  <c r="O13" i="3"/>
  <c r="AC28" i="3"/>
  <c r="BL18" i="7"/>
  <c r="BP18" i="7"/>
  <c r="CR94" i="7"/>
  <c r="CP11" i="7"/>
  <c r="CT14" i="7"/>
  <c r="CO28" i="7"/>
  <c r="S18" i="3"/>
  <c r="L13" i="3"/>
  <c r="M21" i="3"/>
  <c r="AD28" i="3"/>
  <c r="BB18" i="7"/>
  <c r="BF18" i="7"/>
  <c r="CJ11" i="7"/>
  <c r="CS11" i="7"/>
  <c r="CM14" i="7"/>
  <c r="CQ28" i="7"/>
  <c r="CX14" i="7"/>
  <c r="AL13" i="7"/>
  <c r="AB51" i="3"/>
  <c r="O21" i="3"/>
  <c r="O98" i="3" s="1"/>
  <c r="AA11" i="3"/>
  <c r="BC18" i="7"/>
  <c r="BI18" i="7"/>
  <c r="AB11" i="3"/>
  <c r="CR11" i="7"/>
  <c r="CQ11" i="7"/>
  <c r="CW14" i="7"/>
  <c r="CP28" i="7"/>
  <c r="CW11" i="7"/>
  <c r="AA14" i="3"/>
  <c r="CL11" i="7"/>
  <c r="AA28" i="3"/>
  <c r="BD18" i="7"/>
  <c r="BJ18" i="7"/>
  <c r="CO11" i="7"/>
  <c r="CX11" i="7"/>
  <c r="CV14" i="7"/>
  <c r="CK14" i="7"/>
  <c r="CR28" i="7"/>
  <c r="CW28" i="7"/>
  <c r="CV11" i="7"/>
  <c r="CK11" i="7"/>
  <c r="AA41" i="3"/>
  <c r="AD11" i="3"/>
  <c r="BG18" i="7"/>
  <c r="BK18" i="7"/>
  <c r="CS14" i="7"/>
  <c r="CI28" i="7"/>
  <c r="CU11" i="7"/>
  <c r="CR14" i="7"/>
  <c r="CU14" i="7"/>
  <c r="CX28" i="7"/>
  <c r="CV28" i="7"/>
  <c r="Q18" i="3"/>
  <c r="V18" i="3"/>
  <c r="BH18" i="7"/>
  <c r="BE18" i="7"/>
  <c r="AB28" i="3"/>
  <c r="CM11" i="7"/>
  <c r="CN14" i="7"/>
  <c r="CO14" i="7"/>
  <c r="CL28" i="7"/>
  <c r="CJ28" i="7"/>
  <c r="CM28" i="7"/>
  <c r="AC11" i="3"/>
  <c r="BN18" i="7"/>
  <c r="BM18" i="7"/>
  <c r="CL14" i="7"/>
  <c r="CT11" i="7"/>
  <c r="CQ14" i="7"/>
  <c r="CT28" i="7"/>
  <c r="CN28" i="7"/>
  <c r="CI14" i="7"/>
  <c r="AA37" i="3"/>
  <c r="CM20" i="7"/>
  <c r="CW20" i="7"/>
  <c r="CQ40" i="7"/>
  <c r="CW40" i="7"/>
  <c r="CQ20" i="7"/>
  <c r="CP20" i="7"/>
  <c r="CN40" i="7"/>
  <c r="CV40" i="7"/>
  <c r="AA20" i="3"/>
  <c r="CS20" i="7"/>
  <c r="CX20" i="7"/>
  <c r="BR43" i="7"/>
  <c r="CS40" i="7"/>
  <c r="CT40" i="7"/>
  <c r="CR20" i="7"/>
  <c r="BT34" i="7"/>
  <c r="CP40" i="7"/>
  <c r="CO40" i="7"/>
  <c r="CK40" i="7"/>
  <c r="CK20" i="7"/>
  <c r="CT20" i="7"/>
  <c r="CM40" i="7"/>
  <c r="AB20" i="3"/>
  <c r="AB98" i="3" s="1"/>
  <c r="AD20" i="3"/>
  <c r="AC20" i="3"/>
  <c r="CL58" i="7"/>
  <c r="AD37" i="3"/>
  <c r="AC40" i="3"/>
  <c r="CU20" i="7"/>
  <c r="CU40" i="7"/>
  <c r="BU43" i="7"/>
  <c r="CI20" i="7"/>
  <c r="AA40" i="3"/>
  <c r="V9" i="3"/>
  <c r="V97" i="3"/>
  <c r="AB40" i="3"/>
  <c r="CJ20" i="7"/>
  <c r="CV20" i="7"/>
  <c r="CL40" i="7"/>
  <c r="CR40" i="7"/>
  <c r="CJ40" i="7"/>
  <c r="AA48" i="3"/>
  <c r="CI33" i="7"/>
  <c r="CP21" i="7"/>
  <c r="CX48" i="7"/>
  <c r="CU33" i="7"/>
  <c r="CX33" i="7"/>
  <c r="AA33" i="3"/>
  <c r="CX21" i="7"/>
  <c r="AS94" i="7"/>
  <c r="CO48" i="7"/>
  <c r="CT33" i="7"/>
  <c r="CJ33" i="7"/>
  <c r="V21" i="7"/>
  <c r="J21" i="3"/>
  <c r="Y21" i="3" s="1"/>
  <c r="CK21" i="7"/>
  <c r="CR21" i="7"/>
  <c r="CK48" i="7"/>
  <c r="CT48" i="7"/>
  <c r="BR50" i="7"/>
  <c r="CR33" i="7"/>
  <c r="CL21" i="7"/>
  <c r="CJ48" i="7"/>
  <c r="CO21" i="7"/>
  <c r="CS21" i="7"/>
  <c r="CI48" i="7"/>
  <c r="CV48" i="7"/>
  <c r="CM33" i="7"/>
  <c r="AD48" i="3"/>
  <c r="AC33" i="3"/>
  <c r="CW21" i="7"/>
  <c r="CT21" i="7"/>
  <c r="CN48" i="7"/>
  <c r="CM48" i="7"/>
  <c r="CV33" i="7"/>
  <c r="AC48" i="3"/>
  <c r="CM21" i="7"/>
  <c r="CU21" i="7"/>
  <c r="CL48" i="7"/>
  <c r="CS48" i="7"/>
  <c r="CU48" i="7"/>
  <c r="CO33" i="7"/>
  <c r="CK33" i="7"/>
  <c r="CJ21" i="7"/>
  <c r="AB48" i="3"/>
  <c r="AB33" i="3"/>
  <c r="CN21" i="7"/>
  <c r="CV21" i="7"/>
  <c r="CR48" i="7"/>
  <c r="CP48" i="7"/>
  <c r="CL33" i="7"/>
  <c r="CN33" i="7"/>
  <c r="CP33" i="7"/>
  <c r="AD33" i="3"/>
  <c r="CS60" i="7"/>
  <c r="CN13" i="7"/>
  <c r="CX13" i="7"/>
  <c r="CL60" i="7"/>
  <c r="CR60" i="7"/>
  <c r="CP59" i="7"/>
  <c r="AC13" i="3"/>
  <c r="AD21" i="3"/>
  <c r="AB59" i="3"/>
  <c r="AA60" i="3"/>
  <c r="AC49" i="3"/>
  <c r="CW60" i="7"/>
  <c r="AD60" i="3"/>
  <c r="CL13" i="7"/>
  <c r="CJ13" i="7"/>
  <c r="CP13" i="7"/>
  <c r="BV27" i="7"/>
  <c r="CQ60" i="7"/>
  <c r="CN60" i="7"/>
  <c r="CN59" i="7"/>
  <c r="T18" i="3"/>
  <c r="CQ13" i="7"/>
  <c r="CS13" i="7"/>
  <c r="CK60" i="7"/>
  <c r="CP60" i="7"/>
  <c r="CV60" i="7"/>
  <c r="CM59" i="7"/>
  <c r="CK59" i="7"/>
  <c r="AA21" i="3"/>
  <c r="CI60" i="7"/>
  <c r="AC60" i="3"/>
  <c r="AB105" i="3"/>
  <c r="BO79" i="7"/>
  <c r="BW49" i="7"/>
  <c r="CV13" i="7"/>
  <c r="CT60" i="7"/>
  <c r="CI59" i="7"/>
  <c r="CQ59" i="7"/>
  <c r="AA13" i="3"/>
  <c r="CT13" i="7"/>
  <c r="CO60" i="7"/>
  <c r="CV59" i="7"/>
  <c r="CX59" i="7"/>
  <c r="CO13" i="7"/>
  <c r="CI21" i="7"/>
  <c r="AD59" i="3"/>
  <c r="AC21" i="3"/>
  <c r="AB60" i="3"/>
  <c r="S94" i="3"/>
  <c r="CM13" i="7"/>
  <c r="CJ60" i="7"/>
  <c r="CX60" i="7"/>
  <c r="CW59" i="7"/>
  <c r="CS59" i="7"/>
  <c r="AB13" i="3"/>
  <c r="AC59" i="3"/>
  <c r="AA59" i="3"/>
  <c r="BY53" i="7"/>
  <c r="R79" i="3"/>
  <c r="R94" i="3"/>
  <c r="BD79" i="7"/>
  <c r="BV45" i="7"/>
  <c r="AB79" i="3"/>
  <c r="BV51" i="7"/>
  <c r="AS79" i="7"/>
  <c r="BU45" i="7"/>
  <c r="X34" i="3"/>
  <c r="Q94" i="3"/>
  <c r="Q62" i="3"/>
  <c r="BB79" i="7"/>
  <c r="BK94" i="7"/>
  <c r="AC79" i="3"/>
  <c r="BW47" i="7"/>
  <c r="BE62" i="7"/>
  <c r="BU48" i="7"/>
  <c r="S79" i="3"/>
  <c r="Y6" i="3"/>
  <c r="CC51" i="7"/>
  <c r="BI62" i="7"/>
  <c r="AD79" i="3"/>
  <c r="CD50" i="7"/>
  <c r="L94" i="3"/>
  <c r="BV47" i="7"/>
  <c r="V25" i="3"/>
  <c r="CA27" i="7"/>
  <c r="CG46" i="7"/>
  <c r="BP94" i="7"/>
  <c r="X6" i="3"/>
  <c r="CB46" i="7"/>
  <c r="BU63" i="7"/>
  <c r="BR28" i="7"/>
  <c r="CB20" i="7"/>
  <c r="CF5" i="7"/>
  <c r="CV94" i="7"/>
  <c r="BR34" i="7"/>
  <c r="BH65" i="7"/>
  <c r="O77" i="3"/>
  <c r="T98" i="3"/>
  <c r="BO94" i="7"/>
  <c r="AK79" i="7"/>
  <c r="BT36" i="7"/>
  <c r="W9" i="3"/>
  <c r="W97" i="3" s="1"/>
  <c r="CF47" i="7"/>
  <c r="BW68" i="7"/>
  <c r="BE21" i="7"/>
  <c r="BV21" i="7"/>
  <c r="BL94" i="7"/>
  <c r="BB21" i="7"/>
  <c r="BB98" i="7" s="1"/>
  <c r="BK62" i="7"/>
  <c r="BO62" i="7"/>
  <c r="CF62" i="7"/>
  <c r="BP21" i="7"/>
  <c r="CG21" i="7"/>
  <c r="S62" i="3"/>
  <c r="R65" i="3"/>
  <c r="W65" i="3" s="1"/>
  <c r="V10" i="3"/>
  <c r="BJ62" i="7"/>
  <c r="BN62" i="7"/>
  <c r="BI65" i="7"/>
  <c r="O79" i="3"/>
  <c r="BM21" i="7"/>
  <c r="BF21" i="7"/>
  <c r="BG62" i="7"/>
  <c r="BM62" i="7"/>
  <c r="BA65" i="7"/>
  <c r="S65" i="3"/>
  <c r="X65" i="3" s="1"/>
  <c r="Y34" i="3"/>
  <c r="Y41" i="3"/>
  <c r="R62" i="3"/>
  <c r="BH21" i="7"/>
  <c r="BH98" i="7" s="1"/>
  <c r="BN21" i="7"/>
  <c r="CE21" i="7" s="1"/>
  <c r="BC62" i="7"/>
  <c r="BL62" i="7"/>
  <c r="CC62" i="7"/>
  <c r="S21" i="3"/>
  <c r="BC65" i="7"/>
  <c r="BG21" i="7"/>
  <c r="Q21" i="3"/>
  <c r="BD62" i="7"/>
  <c r="BA62" i="7"/>
  <c r="BR62" i="7"/>
  <c r="BF62" i="7"/>
  <c r="BL65" i="7"/>
  <c r="CC65" i="7" s="1"/>
  <c r="BJ21" i="7"/>
  <c r="T62" i="3"/>
  <c r="T65" i="3"/>
  <c r="Y65" i="3" s="1"/>
  <c r="BT9" i="7"/>
  <c r="BT97" i="7" s="1"/>
  <c r="BA21" i="7"/>
  <c r="R21" i="3"/>
  <c r="BK21" i="7"/>
  <c r="BK98" i="7" s="1"/>
  <c r="BO21" i="7"/>
  <c r="CR79" i="7"/>
  <c r="BW31" i="7"/>
  <c r="CB33" i="7"/>
  <c r="BC21" i="7"/>
  <c r="BC98" i="7" s="1"/>
  <c r="BH62" i="7"/>
  <c r="BX5" i="7"/>
  <c r="BJ65" i="7"/>
  <c r="CA65" i="7" s="1"/>
  <c r="BL79" i="7"/>
  <c r="L79" i="3"/>
  <c r="BU22" i="7"/>
  <c r="BU100" i="7" s="1"/>
  <c r="DI100" i="7" s="1"/>
  <c r="AM94" i="7"/>
  <c r="DE94" i="7" s="1"/>
  <c r="CU77" i="7"/>
  <c r="CD67" i="7"/>
  <c r="CM79" i="7"/>
  <c r="CK94" i="7"/>
  <c r="BB65" i="7"/>
  <c r="BS65" i="7" s="1"/>
  <c r="S7" i="3"/>
  <c r="T7" i="3"/>
  <c r="T77" i="3"/>
  <c r="R7" i="3"/>
  <c r="Q7" i="3"/>
  <c r="Q77" i="3"/>
  <c r="AW79" i="7"/>
  <c r="CD48" i="7"/>
  <c r="BY5" i="7"/>
  <c r="BP65" i="7"/>
  <c r="CG65" i="7"/>
  <c r="V6" i="3"/>
  <c r="Y52" i="3"/>
  <c r="BG65" i="7"/>
  <c r="BX65" i="7" s="1"/>
  <c r="BE65" i="7"/>
  <c r="BU68" i="7"/>
  <c r="BM65" i="7"/>
  <c r="CD65" i="7"/>
  <c r="BN65" i="7"/>
  <c r="BY47" i="7"/>
  <c r="T94" i="3"/>
  <c r="BT55" i="7"/>
  <c r="BT106" i="7" s="1"/>
  <c r="BT5" i="7"/>
  <c r="BW5" i="7"/>
  <c r="CF10" i="7"/>
  <c r="BD65" i="7"/>
  <c r="BU65" i="7" s="1"/>
  <c r="BK65" i="7"/>
  <c r="V5" i="3"/>
  <c r="Y9" i="3"/>
  <c r="Y97" i="3"/>
  <c r="CE10" i="7"/>
  <c r="BO65" i="7"/>
  <c r="V34" i="3"/>
  <c r="Y28" i="3"/>
  <c r="BS5" i="7"/>
  <c r="U94" i="7"/>
  <c r="CR105" i="7"/>
  <c r="BX46" i="7"/>
  <c r="BT51" i="7"/>
  <c r="M77" i="3"/>
  <c r="W52" i="3"/>
  <c r="CA34" i="7"/>
  <c r="T79" i="3"/>
  <c r="CF31" i="7"/>
  <c r="BT32" i="7"/>
  <c r="BC95" i="7"/>
  <c r="CC48" i="7"/>
  <c r="CI94" i="7"/>
  <c r="J79" i="3"/>
  <c r="BI79" i="7"/>
  <c r="BU5" i="7"/>
  <c r="AP105" i="7"/>
  <c r="S105" i="7"/>
  <c r="BT25" i="7"/>
  <c r="CA47" i="7"/>
  <c r="CE67" i="7"/>
  <c r="BV46" i="7"/>
  <c r="CA42" i="7"/>
  <c r="BU10" i="7"/>
  <c r="J94" i="3"/>
  <c r="AJ101" i="7"/>
  <c r="BS34" i="7"/>
  <c r="BZ28" i="7"/>
  <c r="BT20" i="7"/>
  <c r="BN94" i="7"/>
  <c r="Q79" i="3"/>
  <c r="X9" i="3"/>
  <c r="X97" i="3" s="1"/>
  <c r="O94" i="3"/>
  <c r="BC79" i="7"/>
  <c r="BD107" i="7"/>
  <c r="DG107" i="7"/>
  <c r="BF94" i="7"/>
  <c r="CQ105" i="7"/>
  <c r="CV105" i="7"/>
  <c r="CB53" i="7"/>
  <c r="CU94" i="7"/>
  <c r="BY31" i="7"/>
  <c r="CE68" i="7"/>
  <c r="BU46" i="7"/>
  <c r="BT46" i="7"/>
  <c r="BI94" i="7"/>
  <c r="CD49" i="7"/>
  <c r="BU51" i="7"/>
  <c r="BW46" i="7"/>
  <c r="BU52" i="7"/>
  <c r="Y10" i="3"/>
  <c r="BZ29" i="7"/>
  <c r="CC49" i="7"/>
  <c r="X17" i="3"/>
  <c r="X99" i="3" s="1"/>
  <c r="BC94" i="7"/>
  <c r="CB47" i="7"/>
  <c r="BS25" i="7"/>
  <c r="AK94" i="7"/>
  <c r="AK77" i="7"/>
  <c r="AK101" i="7"/>
  <c r="BC101" i="7"/>
  <c r="V53" i="3"/>
  <c r="AM79" i="7"/>
  <c r="BR36" i="7"/>
  <c r="BR9" i="7"/>
  <c r="BR97" i="7" s="1"/>
  <c r="CC5" i="7"/>
  <c r="DH97" i="7"/>
  <c r="BK101" i="7"/>
  <c r="BO101" i="7"/>
  <c r="CL102" i="7"/>
  <c r="DK102" i="7" s="1"/>
  <c r="CA33" i="7"/>
  <c r="CE46" i="7"/>
  <c r="BP101" i="7"/>
  <c r="BM101" i="7"/>
  <c r="BS49" i="7"/>
  <c r="BS36" i="7"/>
  <c r="AL101" i="7"/>
  <c r="AX101" i="7"/>
  <c r="BX51" i="7"/>
  <c r="BZ68" i="7"/>
  <c r="CA66" i="7"/>
  <c r="BZ66" i="7"/>
  <c r="CD46" i="7"/>
  <c r="CB10" i="7"/>
  <c r="CG34" i="7"/>
  <c r="CF34" i="7"/>
  <c r="CG25" i="7"/>
  <c r="CU105" i="7"/>
  <c r="BT10" i="7"/>
  <c r="BR51" i="7"/>
  <c r="CB34" i="7"/>
  <c r="CC34" i="7"/>
  <c r="BH101" i="7"/>
  <c r="BX48" i="7"/>
  <c r="BZ27" i="7"/>
  <c r="BX47" i="7"/>
  <c r="BZ46" i="7"/>
  <c r="BA105" i="7"/>
  <c r="BA94" i="7"/>
  <c r="AM102" i="7"/>
  <c r="DE102" i="7"/>
  <c r="DF96" i="7"/>
  <c r="DL100" i="7"/>
  <c r="BX28" i="7"/>
  <c r="BJ79" i="7"/>
  <c r="CG36" i="7"/>
  <c r="BR67" i="7"/>
  <c r="AM95" i="7"/>
  <c r="DE95" i="7" s="1"/>
  <c r="BY29" i="7"/>
  <c r="CF46" i="7"/>
  <c r="AX98" i="7"/>
  <c r="BY34" i="7"/>
  <c r="BV54" i="7"/>
  <c r="BK105" i="7"/>
  <c r="BA101" i="7"/>
  <c r="CB68" i="7"/>
  <c r="CD63" i="7"/>
  <c r="CF45" i="7"/>
  <c r="BT47" i="7"/>
  <c r="CG51" i="7"/>
  <c r="CD28" i="7"/>
  <c r="AP108" i="7"/>
  <c r="BH107" i="7"/>
  <c r="CE42" i="7"/>
  <c r="BW10" i="7"/>
  <c r="CE22" i="7"/>
  <c r="CE100" i="7"/>
  <c r="AF100" i="7"/>
  <c r="CF25" i="7"/>
  <c r="CC41" i="7"/>
  <c r="AD103" i="3"/>
  <c r="AC94" i="7"/>
  <c r="BR25" i="7"/>
  <c r="BU9" i="7"/>
  <c r="BU97" i="7" s="1"/>
  <c r="DI97" i="7" s="1"/>
  <c r="BR5" i="7"/>
  <c r="BR46" i="7"/>
  <c r="CK79" i="7"/>
  <c r="AO94" i="7"/>
  <c r="BH94" i="7"/>
  <c r="AW94" i="7"/>
  <c r="CW94" i="7"/>
  <c r="CW105" i="7"/>
  <c r="AU98" i="7"/>
  <c r="CD52" i="7"/>
  <c r="AS77" i="7"/>
  <c r="CG67" i="7"/>
  <c r="X100" i="7"/>
  <c r="BZ9" i="7"/>
  <c r="BZ97" i="7" s="1"/>
  <c r="AA97" i="7"/>
  <c r="BZ51" i="7"/>
  <c r="CD34" i="7"/>
  <c r="CE34" i="7"/>
  <c r="CE28" i="7"/>
  <c r="BW25" i="7"/>
  <c r="BI101" i="7"/>
  <c r="BL101" i="7"/>
  <c r="BY36" i="7"/>
  <c r="AP101" i="7"/>
  <c r="DF101" i="7" s="1"/>
  <c r="AV101" i="7"/>
  <c r="BW41" i="7"/>
  <c r="BV63" i="7"/>
  <c r="CG19" i="7"/>
  <c r="CT79" i="7"/>
  <c r="CG10" i="7"/>
  <c r="CA10" i="7"/>
  <c r="CB25" i="7"/>
  <c r="BR53" i="7"/>
  <c r="BP77" i="7"/>
  <c r="AF97" i="7"/>
  <c r="CE9" i="7"/>
  <c r="CE97" i="7" s="1"/>
  <c r="BX25" i="7"/>
  <c r="BY25" i="7"/>
  <c r="BX36" i="7"/>
  <c r="CE41" i="7"/>
  <c r="CB41" i="7"/>
  <c r="BR10" i="7"/>
  <c r="W41" i="3"/>
  <c r="X25" i="3"/>
  <c r="AC94" i="3"/>
  <c r="V97" i="7"/>
  <c r="DC97" i="7" s="1"/>
  <c r="CI79" i="7"/>
  <c r="BA107" i="7"/>
  <c r="BU41" i="7"/>
  <c r="BA79" i="7"/>
  <c r="CA5" i="7"/>
  <c r="CF41" i="7"/>
  <c r="AY98" i="7"/>
  <c r="CE5" i="7"/>
  <c r="CF52" i="7"/>
  <c r="AG100" i="7"/>
  <c r="Z99" i="7"/>
  <c r="AC97" i="7"/>
  <c r="CB9" i="7"/>
  <c r="CB97" i="7" s="1"/>
  <c r="CF9" i="7"/>
  <c r="CF97" i="7" s="1"/>
  <c r="AG97" i="7"/>
  <c r="CD25" i="7"/>
  <c r="CA25" i="7"/>
  <c r="CA36" i="7"/>
  <c r="CD36" i="7"/>
  <c r="AU101" i="7"/>
  <c r="CG41" i="7"/>
  <c r="CA54" i="7"/>
  <c r="BZ54" i="7"/>
  <c r="CC68" i="7"/>
  <c r="BW63" i="7"/>
  <c r="CA63" i="7"/>
  <c r="BS10" i="7"/>
  <c r="BH79" i="7"/>
  <c r="CC52" i="7"/>
  <c r="AD105" i="7"/>
  <c r="AA96" i="7"/>
  <c r="CX79" i="7"/>
  <c r="CF36" i="7"/>
  <c r="AV94" i="7"/>
  <c r="AV79" i="7"/>
  <c r="BV5" i="7"/>
  <c r="BJ107" i="7"/>
  <c r="CC22" i="7"/>
  <c r="CC100" i="7"/>
  <c r="AD100" i="7"/>
  <c r="I79" i="3"/>
  <c r="X5" i="3"/>
  <c r="CE52" i="7"/>
  <c r="AF96" i="7"/>
  <c r="W97" i="7"/>
  <c r="BV9" i="7"/>
  <c r="BV97" i="7" s="1"/>
  <c r="Z97" i="7"/>
  <c r="BY9" i="7"/>
  <c r="BY97" i="7"/>
  <c r="BW34" i="7"/>
  <c r="BN79" i="7"/>
  <c r="BZ25" i="7"/>
  <c r="BG101" i="7"/>
  <c r="BW36" i="7"/>
  <c r="CF54" i="7"/>
  <c r="CA46" i="7"/>
  <c r="BJ101" i="7"/>
  <c r="BS46" i="7"/>
  <c r="BT52" i="7"/>
  <c r="I94" i="3"/>
  <c r="Y46" i="3"/>
  <c r="Y5" i="3"/>
  <c r="BS9" i="7"/>
  <c r="BS97" i="7" s="1"/>
  <c r="BB94" i="7"/>
  <c r="BR55" i="7"/>
  <c r="BR106" i="7" s="1"/>
  <c r="BE79" i="7"/>
  <c r="BK79" i="7"/>
  <c r="CO105" i="7"/>
  <c r="AR98" i="7"/>
  <c r="CB30" i="7"/>
  <c r="BV52" i="7"/>
  <c r="BZ52" i="7"/>
  <c r="AA105" i="7"/>
  <c r="BX49" i="7"/>
  <c r="CC9" i="7"/>
  <c r="CC97" i="7" s="1"/>
  <c r="AD97" i="7"/>
  <c r="CG9" i="7"/>
  <c r="CG97" i="7" s="1"/>
  <c r="AH97" i="7"/>
  <c r="CD51" i="7"/>
  <c r="BV34" i="7"/>
  <c r="AX108" i="7"/>
  <c r="CG44" i="7"/>
  <c r="CC25" i="7"/>
  <c r="BN101" i="7"/>
  <c r="BZ36" i="7"/>
  <c r="AR101" i="7"/>
  <c r="CA41" i="7"/>
  <c r="BX32" i="7"/>
  <c r="BV26" i="7"/>
  <c r="CB36" i="7"/>
  <c r="AR79" i="7"/>
  <c r="AR94" i="7"/>
  <c r="BX54" i="7"/>
  <c r="AK108" i="7"/>
  <c r="Y79" i="7"/>
  <c r="BV68" i="7"/>
  <c r="CC46" i="7"/>
  <c r="BK103" i="7"/>
  <c r="BU36" i="7"/>
  <c r="CD41" i="7"/>
  <c r="BS52" i="7"/>
  <c r="CX94" i="7"/>
  <c r="BE94" i="7"/>
  <c r="BJ94" i="7"/>
  <c r="CT94" i="7"/>
  <c r="CW79" i="7"/>
  <c r="CB52" i="7"/>
  <c r="AC105" i="7"/>
  <c r="BF79" i="7"/>
  <c r="BZ30" i="7"/>
  <c r="BY30" i="7"/>
  <c r="CA52" i="7"/>
  <c r="AB105" i="7"/>
  <c r="BW52" i="7"/>
  <c r="Y96" i="7"/>
  <c r="AC96" i="7"/>
  <c r="CB8" i="7"/>
  <c r="CB96" i="7"/>
  <c r="CU79" i="7"/>
  <c r="CD9" i="7"/>
  <c r="CD97" i="7" s="1"/>
  <c r="AE97" i="7"/>
  <c r="CE51" i="7"/>
  <c r="CB51" i="7"/>
  <c r="BZ34" i="7"/>
  <c r="BZ20" i="7"/>
  <c r="BG94" i="7"/>
  <c r="DH94" i="7" s="1"/>
  <c r="BG79" i="7"/>
  <c r="CE25" i="7"/>
  <c r="BF101" i="7"/>
  <c r="DH101" i="7"/>
  <c r="CC36" i="7"/>
  <c r="AN101" i="7"/>
  <c r="CA45" i="7"/>
  <c r="AO79" i="7"/>
  <c r="AO77" i="7"/>
  <c r="AT94" i="7"/>
  <c r="AT79" i="7"/>
  <c r="AT77" i="7"/>
  <c r="BL95" i="7"/>
  <c r="BX66" i="7"/>
  <c r="BR18" i="7"/>
  <c r="BS42" i="7"/>
  <c r="BR41" i="7"/>
  <c r="BV41" i="7"/>
  <c r="DC100" i="7"/>
  <c r="CC30" i="7"/>
  <c r="BY52" i="7"/>
  <c r="BX41" i="7"/>
  <c r="BB101" i="7"/>
  <c r="CG5" i="7"/>
  <c r="CB5" i="7"/>
  <c r="BZ41" i="7"/>
  <c r="BK107" i="7"/>
  <c r="CN105" i="7"/>
  <c r="DL105" i="7"/>
  <c r="CG52" i="7"/>
  <c r="BX52" i="7"/>
  <c r="CV79" i="7"/>
  <c r="DG100" i="7"/>
  <c r="CF67" i="7"/>
  <c r="CA9" i="7"/>
  <c r="CA97" i="7"/>
  <c r="AB97" i="7"/>
  <c r="CE47" i="7"/>
  <c r="BX34" i="7"/>
  <c r="CG28" i="7"/>
  <c r="BL77" i="7"/>
  <c r="BV25" i="7"/>
  <c r="BE101" i="7"/>
  <c r="BV36" i="7"/>
  <c r="AQ101" i="7"/>
  <c r="BY41" i="7"/>
  <c r="BW32" i="7"/>
  <c r="DF100" i="7"/>
  <c r="CE6" i="7"/>
  <c r="BI105" i="7"/>
  <c r="CD66" i="7"/>
  <c r="BZ19" i="7"/>
  <c r="BF103" i="7"/>
  <c r="BZ10" i="7"/>
  <c r="CB22" i="7"/>
  <c r="CB100" i="7"/>
  <c r="BX55" i="7"/>
  <c r="BX106" i="7" s="1"/>
  <c r="DJ106" i="7" s="1"/>
  <c r="BG106" i="7"/>
  <c r="CF55" i="7"/>
  <c r="CF106" i="7"/>
  <c r="BO106" i="7"/>
  <c r="BY55" i="7"/>
  <c r="BY106" i="7"/>
  <c r="BH106" i="7"/>
  <c r="BE106" i="7"/>
  <c r="BV55" i="7"/>
  <c r="BV106" i="7" s="1"/>
  <c r="BZ55" i="7"/>
  <c r="BZ106" i="7" s="1"/>
  <c r="BI106" i="7"/>
  <c r="BL106" i="7"/>
  <c r="CC55" i="7"/>
  <c r="CC106" i="7" s="1"/>
  <c r="BM106" i="7"/>
  <c r="CD55" i="7"/>
  <c r="CD106" i="7"/>
  <c r="CA55" i="7"/>
  <c r="CA106" i="7"/>
  <c r="BJ106" i="7"/>
  <c r="CG55" i="7"/>
  <c r="CG106" i="7" s="1"/>
  <c r="BP106" i="7"/>
  <c r="BF106" i="7"/>
  <c r="DH106" i="7"/>
  <c r="BW55" i="7"/>
  <c r="BW106" i="7"/>
  <c r="CB55" i="7"/>
  <c r="CB106" i="7" s="1"/>
  <c r="BK106" i="7"/>
  <c r="CE55" i="7"/>
  <c r="CE106" i="7"/>
  <c r="BN106" i="7"/>
  <c r="BE102" i="7"/>
  <c r="BV35" i="7"/>
  <c r="BZ35" i="7"/>
  <c r="BW35" i="7"/>
  <c r="BF102" i="7"/>
  <c r="DH102" i="7"/>
  <c r="BF83" i="7"/>
  <c r="BP102" i="7"/>
  <c r="CG35" i="7"/>
  <c r="CE35" i="7"/>
  <c r="BN102" i="7"/>
  <c r="BH102" i="7"/>
  <c r="BY35" i="7"/>
  <c r="CF35" i="7"/>
  <c r="CA35" i="7"/>
  <c r="BK102" i="7"/>
  <c r="CB35" i="7"/>
  <c r="BK83" i="7"/>
  <c r="BX35" i="7"/>
  <c r="BL102" i="7"/>
  <c r="CC35" i="7"/>
  <c r="BM102" i="7"/>
  <c r="CD35" i="7"/>
  <c r="B111" i="7"/>
  <c r="B110" i="7"/>
  <c r="DA109" i="7"/>
  <c r="V35" i="3"/>
  <c r="AA105" i="3"/>
  <c r="V36" i="3"/>
  <c r="W51" i="3"/>
  <c r="W35" i="3"/>
  <c r="W26" i="3"/>
  <c r="R105" i="3"/>
  <c r="X46" i="3"/>
  <c r="Y68" i="3"/>
  <c r="V66" i="3"/>
  <c r="E84" i="3"/>
  <c r="V30" i="3"/>
  <c r="O105" i="3"/>
  <c r="E76" i="3"/>
  <c r="Y55" i="3"/>
  <c r="Y106" i="3"/>
  <c r="Y25" i="3"/>
  <c r="S102" i="3"/>
  <c r="B80" i="3"/>
  <c r="X50" i="3"/>
  <c r="Y44" i="3"/>
  <c r="Y47" i="3"/>
  <c r="M105" i="3"/>
  <c r="T107" i="3"/>
  <c r="W46" i="3"/>
  <c r="V55" i="3"/>
  <c r="V106" i="3"/>
  <c r="L105" i="3"/>
  <c r="W45" i="3"/>
  <c r="S107" i="3"/>
  <c r="B74" i="3"/>
  <c r="W34" i="3"/>
  <c r="B84" i="3"/>
  <c r="Y51" i="3"/>
  <c r="L102" i="3"/>
  <c r="X68" i="3"/>
  <c r="D82" i="3"/>
  <c r="S101" i="3"/>
  <c r="W28" i="3"/>
  <c r="O101" i="3"/>
  <c r="B76" i="3"/>
  <c r="E109" i="3"/>
  <c r="X51" i="3"/>
  <c r="V50" i="3"/>
  <c r="W55" i="3"/>
  <c r="W106" i="3" s="1"/>
  <c r="R106" i="3"/>
  <c r="G100" i="3"/>
  <c r="B109" i="3"/>
  <c r="V51" i="3"/>
  <c r="N105" i="3"/>
  <c r="T101" i="3"/>
  <c r="X35" i="3"/>
  <c r="D74" i="3"/>
  <c r="T103" i="3"/>
  <c r="E74" i="3"/>
  <c r="V46" i="3"/>
  <c r="Q105" i="3"/>
  <c r="Y53" i="3"/>
  <c r="T105" i="3"/>
  <c r="Q95" i="3"/>
  <c r="C76" i="3"/>
  <c r="W67" i="3"/>
  <c r="X29" i="3"/>
  <c r="D109" i="3"/>
  <c r="C109" i="3"/>
  <c r="N107" i="3"/>
  <c r="W66" i="3"/>
  <c r="Y36" i="3"/>
  <c r="D78" i="3"/>
  <c r="D76" i="3"/>
  <c r="O103" i="3"/>
  <c r="W25" i="3"/>
  <c r="Q107" i="3"/>
  <c r="Q103" i="3"/>
  <c r="I106" i="3"/>
  <c r="X55" i="3"/>
  <c r="X106" i="3"/>
  <c r="C84" i="3"/>
  <c r="X41" i="3"/>
  <c r="R95" i="3"/>
  <c r="E82" i="3"/>
  <c r="C80" i="3"/>
  <c r="W53" i="3"/>
  <c r="B82" i="3"/>
  <c r="D84" i="3"/>
  <c r="C82" i="3"/>
  <c r="M104" i="3"/>
  <c r="Q101" i="3"/>
  <c r="C74" i="3"/>
  <c r="R100" i="3"/>
  <c r="R101" i="3"/>
  <c r="E78" i="3"/>
  <c r="Y31" i="3"/>
  <c r="V41" i="3"/>
  <c r="L104" i="3"/>
  <c r="W17" i="3"/>
  <c r="W99" i="3" s="1"/>
  <c r="Y66" i="3"/>
  <c r="R107" i="3"/>
  <c r="AC105" i="3"/>
  <c r="V52" i="3"/>
  <c r="BZ26" i="7"/>
  <c r="BT7" i="7"/>
  <c r="AW101" i="7"/>
  <c r="CQ94" i="7"/>
  <c r="BN107" i="7"/>
  <c r="L95" i="3"/>
  <c r="AS102" i="7"/>
  <c r="N77" i="3"/>
  <c r="AQ79" i="7"/>
  <c r="CS79" i="7"/>
  <c r="BT94" i="7"/>
  <c r="N98" i="3"/>
  <c r="BY22" i="7"/>
  <c r="BY100" i="7" s="1"/>
  <c r="Y22" i="3"/>
  <c r="Y100" i="3" s="1"/>
  <c r="CE54" i="7"/>
  <c r="CC7" i="7"/>
  <c r="V17" i="3"/>
  <c r="V99" i="3" s="1"/>
  <c r="AE100" i="7"/>
  <c r="BY62" i="7"/>
  <c r="AB102" i="7"/>
  <c r="AA102" i="7"/>
  <c r="AH101" i="7"/>
  <c r="AS104" i="7"/>
  <c r="AS103" i="7"/>
  <c r="AS108" i="7"/>
  <c r="AJ98" i="7"/>
  <c r="AM104" i="7"/>
  <c r="DE104" i="7" s="1"/>
  <c r="AT102" i="7"/>
  <c r="AB77" i="3"/>
  <c r="CO77" i="7"/>
  <c r="AY104" i="7"/>
  <c r="AU103" i="7"/>
  <c r="W22" i="3"/>
  <c r="W100" i="3" s="1"/>
  <c r="AJ95" i="7"/>
  <c r="BY6" i="7"/>
  <c r="AM83" i="7"/>
  <c r="CO94" i="7"/>
  <c r="CL103" i="7"/>
  <c r="DK103" i="7" s="1"/>
  <c r="BX26" i="7"/>
  <c r="CC6" i="7"/>
  <c r="CC94" i="7" s="1"/>
  <c r="AL108" i="7"/>
  <c r="AJ108" i="7"/>
  <c r="J101" i="3"/>
  <c r="AB79" i="7"/>
  <c r="V47" i="3"/>
  <c r="CO79" i="7"/>
  <c r="AB94" i="7"/>
  <c r="BZ6" i="7"/>
  <c r="BZ79" i="7" s="1"/>
  <c r="AD79" i="7"/>
  <c r="Z94" i="7"/>
  <c r="AP104" i="7"/>
  <c r="DF104" i="7" s="1"/>
  <c r="AY103" i="7"/>
  <c r="AY83" i="7"/>
  <c r="AX102" i="7"/>
  <c r="O83" i="3"/>
  <c r="CP77" i="7"/>
  <c r="AA94" i="7"/>
  <c r="BS7" i="7"/>
  <c r="CP98" i="7"/>
  <c r="AO103" i="7"/>
  <c r="AP103" i="7"/>
  <c r="DF103" i="7" s="1"/>
  <c r="AR102" i="7"/>
  <c r="N95" i="3"/>
  <c r="N109" i="3" s="1"/>
  <c r="AV108" i="7"/>
  <c r="AL98" i="7"/>
  <c r="J105" i="3"/>
  <c r="CG32" i="7"/>
  <c r="AV77" i="7"/>
  <c r="AD98" i="7"/>
  <c r="AV95" i="7"/>
  <c r="CB7" i="7"/>
  <c r="AP95" i="7"/>
  <c r="DF95" i="7" s="1"/>
  <c r="AW77" i="7"/>
  <c r="X47" i="3"/>
  <c r="AB94" i="3"/>
  <c r="CJ105" i="7"/>
  <c r="AY102" i="7"/>
  <c r="CF22" i="7"/>
  <c r="CF100" i="7" s="1"/>
  <c r="AL103" i="7"/>
  <c r="X105" i="7"/>
  <c r="DD105" i="7"/>
  <c r="CN94" i="7"/>
  <c r="DL94" i="7"/>
  <c r="CP94" i="7"/>
  <c r="CX108" i="7"/>
  <c r="BR7" i="7"/>
  <c r="CG18" i="7"/>
  <c r="AN108" i="7"/>
  <c r="Y97" i="7"/>
  <c r="CJ79" i="7"/>
  <c r="BV65" i="7"/>
  <c r="AV83" i="7"/>
  <c r="AH105" i="7"/>
  <c r="CP79" i="7"/>
  <c r="BZ62" i="7"/>
  <c r="AR104" i="7"/>
  <c r="AQ102" i="7"/>
  <c r="AL102" i="7"/>
  <c r="X22" i="3"/>
  <c r="X100" i="3" s="1"/>
  <c r="X97" i="7"/>
  <c r="DD97" i="7"/>
  <c r="AF101" i="7"/>
  <c r="T104" i="7"/>
  <c r="AW104" i="7"/>
  <c r="AU104" i="7"/>
  <c r="AV104" i="7"/>
  <c r="DF105" i="7"/>
  <c r="CD10" i="7"/>
  <c r="H104" i="3"/>
  <c r="CL98" i="7"/>
  <c r="DK98" i="7" s="1"/>
  <c r="AY108" i="7"/>
  <c r="M83" i="3"/>
  <c r="L75" i="3"/>
  <c r="AW102" i="7"/>
  <c r="O102" i="3"/>
  <c r="AT104" i="7"/>
  <c r="AP83" i="7"/>
  <c r="AX104" i="7"/>
  <c r="M107" i="3"/>
  <c r="AN104" i="7"/>
  <c r="AL104" i="7"/>
  <c r="N102" i="3"/>
  <c r="AO102" i="7"/>
  <c r="DF102" i="7"/>
  <c r="CR77" i="7"/>
  <c r="CC18" i="7"/>
  <c r="CA26" i="7"/>
  <c r="AB101" i="7"/>
  <c r="AQ104" i="7"/>
  <c r="BS6" i="7"/>
  <c r="BS79" i="7" s="1"/>
  <c r="AO83" i="7"/>
  <c r="AL79" i="7"/>
  <c r="AA94" i="3"/>
  <c r="CA32" i="7"/>
  <c r="BW21" i="7"/>
  <c r="BW98" i="7" s="1"/>
  <c r="AK95" i="7"/>
  <c r="AX95" i="7"/>
  <c r="Q83" i="3"/>
  <c r="CK77" i="7"/>
  <c r="AL83" i="7"/>
  <c r="CL79" i="7"/>
  <c r="CG22" i="7"/>
  <c r="CG100" i="7"/>
  <c r="AB103" i="3"/>
  <c r="CD47" i="7"/>
  <c r="AP102" i="7"/>
  <c r="AG99" i="7"/>
  <c r="G96" i="3"/>
  <c r="CE65" i="7"/>
  <c r="CB62" i="7"/>
  <c r="V26" i="3"/>
  <c r="G77" i="3"/>
  <c r="AS83" i="7"/>
  <c r="AO108" i="7"/>
  <c r="DF108" i="7"/>
  <c r="AR77" i="7"/>
  <c r="AW108" i="7"/>
  <c r="AR108" i="7"/>
  <c r="O108" i="3"/>
  <c r="L108" i="3"/>
  <c r="AT108" i="7"/>
  <c r="AU108" i="7"/>
  <c r="AQ108" i="7"/>
  <c r="AE101" i="7"/>
  <c r="CM77" i="7"/>
  <c r="L77" i="3"/>
  <c r="T79" i="7"/>
  <c r="CE62" i="7"/>
  <c r="CU98" i="7"/>
  <c r="CQ98" i="7"/>
  <c r="CM98" i="7"/>
  <c r="AW95" i="7"/>
  <c r="W98" i="7"/>
  <c r="Y77" i="7"/>
  <c r="AR83" i="7"/>
  <c r="BS22" i="7"/>
  <c r="BS100" i="7"/>
  <c r="CD62" i="7"/>
  <c r="CA62" i="7"/>
  <c r="AL95" i="7"/>
  <c r="AU95" i="7"/>
  <c r="V22" i="3"/>
  <c r="V100" i="3" s="1"/>
  <c r="W102" i="7"/>
  <c r="AN102" i="7"/>
  <c r="AU83" i="7"/>
  <c r="AQ83" i="7"/>
  <c r="AT103" i="7"/>
  <c r="AX103" i="7"/>
  <c r="AM108" i="7"/>
  <c r="DE108" i="7"/>
  <c r="BA104" i="7"/>
  <c r="CI95" i="7"/>
  <c r="AB102" i="3"/>
  <c r="CU102" i="7"/>
  <c r="BU26" i="7"/>
  <c r="M103" i="3"/>
  <c r="G105" i="3"/>
  <c r="AV103" i="7"/>
  <c r="AQ77" i="7"/>
  <c r="AC79" i="7"/>
  <c r="S79" i="7"/>
  <c r="AC103" i="3"/>
  <c r="AT95" i="7"/>
  <c r="CJ108" i="7"/>
  <c r="S83" i="3"/>
  <c r="BN98" i="7"/>
  <c r="G94" i="3"/>
  <c r="M98" i="3"/>
  <c r="CR103" i="7"/>
  <c r="Z104" i="7"/>
  <c r="CV108" i="7"/>
  <c r="Y104" i="7"/>
  <c r="DD104" i="7" s="1"/>
  <c r="N75" i="3"/>
  <c r="M95" i="3"/>
  <c r="M109" i="3" s="1"/>
  <c r="M94" i="3"/>
  <c r="L103" i="3"/>
  <c r="X54" i="3"/>
  <c r="AM77" i="7"/>
  <c r="CN77" i="7"/>
  <c r="X102" i="7"/>
  <c r="DD102" i="7"/>
  <c r="BR22" i="7"/>
  <c r="BR100" i="7" s="1"/>
  <c r="G79" i="3"/>
  <c r="AN77" i="7"/>
  <c r="AL77" i="7"/>
  <c r="W79" i="7"/>
  <c r="AF79" i="7"/>
  <c r="BR6" i="7"/>
  <c r="I101" i="3"/>
  <c r="AN79" i="7"/>
  <c r="W94" i="7"/>
  <c r="V101" i="7"/>
  <c r="DC101" i="7"/>
  <c r="S103" i="3"/>
  <c r="AA77" i="7"/>
  <c r="S94" i="7"/>
  <c r="BV22" i="7"/>
  <c r="BV100" i="7" s="1"/>
  <c r="CP103" i="7"/>
  <c r="BX22" i="7"/>
  <c r="BX100" i="7" s="1"/>
  <c r="DJ100" i="7" s="1"/>
  <c r="U77" i="7"/>
  <c r="M79" i="3"/>
  <c r="BU54" i="7"/>
  <c r="CW77" i="7"/>
  <c r="AY77" i="7"/>
  <c r="AY79" i="7"/>
  <c r="AU77" i="7"/>
  <c r="CC21" i="7"/>
  <c r="AJ104" i="7"/>
  <c r="AU94" i="7"/>
  <c r="BW7" i="7"/>
  <c r="CQ103" i="7"/>
  <c r="O104" i="3"/>
  <c r="BV29" i="7"/>
  <c r="AJ77" i="7"/>
  <c r="AT83" i="7"/>
  <c r="BT17" i="7"/>
  <c r="BT99" i="7" s="1"/>
  <c r="AP77" i="7"/>
  <c r="AJ79" i="7"/>
  <c r="BX45" i="7"/>
  <c r="CI77" i="7"/>
  <c r="L83" i="3"/>
  <c r="Y98" i="7"/>
  <c r="BX68" i="7"/>
  <c r="AX83" i="7"/>
  <c r="CF7" i="7"/>
  <c r="AU102" i="7"/>
  <c r="Y102" i="7"/>
  <c r="BY48" i="7"/>
  <c r="CF21" i="7"/>
  <c r="L81" i="3"/>
  <c r="AE104" i="7"/>
  <c r="S101" i="7"/>
  <c r="BT22" i="7"/>
  <c r="BT100" i="7" s="1"/>
  <c r="AP79" i="7"/>
  <c r="AQ103" i="7"/>
  <c r="S102" i="7"/>
  <c r="N83" i="3"/>
  <c r="AX79" i="7"/>
  <c r="AX77" i="7"/>
  <c r="O75" i="3"/>
  <c r="CK102" i="7"/>
  <c r="CM101" i="7"/>
  <c r="CU108" i="7"/>
  <c r="AN83" i="7"/>
  <c r="AC108" i="3"/>
  <c r="CK108" i="7"/>
  <c r="CR104" i="7"/>
  <c r="CI104" i="7"/>
  <c r="CR98" i="7"/>
  <c r="CT95" i="7"/>
  <c r="CP95" i="7"/>
  <c r="AC77" i="3"/>
  <c r="CV77" i="7"/>
  <c r="CL77" i="7"/>
  <c r="CX77" i="7"/>
  <c r="M81" i="3"/>
  <c r="AN103" i="7"/>
  <c r="AR103" i="7"/>
  <c r="O95" i="3"/>
  <c r="G101" i="3"/>
  <c r="AH99" i="7"/>
  <c r="AH104" i="7"/>
  <c r="CE18" i="7"/>
  <c r="CW108" i="7"/>
  <c r="CD54" i="7"/>
  <c r="V104" i="7"/>
  <c r="DC104" i="7"/>
  <c r="X99" i="7"/>
  <c r="AF102" i="7"/>
  <c r="AA100" i="7"/>
  <c r="N81" i="3"/>
  <c r="H101" i="3"/>
  <c r="W54" i="3"/>
  <c r="W105" i="3" s="1"/>
  <c r="CE31" i="7"/>
  <c r="T105" i="7"/>
  <c r="CD7" i="7"/>
  <c r="BU62" i="7"/>
  <c r="X62" i="3"/>
  <c r="G104" i="3"/>
  <c r="AD99" i="7"/>
  <c r="CT102" i="7"/>
  <c r="X18" i="3"/>
  <c r="AG101" i="7"/>
  <c r="CJ77" i="7"/>
  <c r="CS108" i="7"/>
  <c r="AC98" i="7"/>
  <c r="CD18" i="7"/>
  <c r="H102" i="3"/>
  <c r="AC101" i="7"/>
  <c r="CW98" i="7"/>
  <c r="N70" i="3"/>
  <c r="N80" i="3" s="1"/>
  <c r="N103" i="3"/>
  <c r="AA99" i="7"/>
  <c r="AB100" i="7"/>
  <c r="CE7" i="7"/>
  <c r="N73" i="3"/>
  <c r="Z105" i="7"/>
  <c r="BS55" i="7"/>
  <c r="BS106" i="7" s="1"/>
  <c r="Y100" i="7"/>
  <c r="DD100" i="7" s="1"/>
  <c r="AB104" i="7"/>
  <c r="BV19" i="7"/>
  <c r="BV98" i="7" s="1"/>
  <c r="U102" i="7"/>
  <c r="CG63" i="7"/>
  <c r="Y101" i="7"/>
  <c r="BU101" i="7"/>
  <c r="DI101" i="7"/>
  <c r="W27" i="3"/>
  <c r="Y99" i="7"/>
  <c r="DD99" i="7" s="1"/>
  <c r="CQ77" i="7"/>
  <c r="CG6" i="7"/>
  <c r="CC26" i="7"/>
  <c r="AC104" i="7"/>
  <c r="BZ63" i="7"/>
  <c r="S104" i="7"/>
  <c r="BR26" i="7"/>
  <c r="AA108" i="3"/>
  <c r="AB99" i="7"/>
  <c r="AD102" i="7"/>
  <c r="CT77" i="7"/>
  <c r="AA98" i="3"/>
  <c r="AB98" i="7"/>
  <c r="AB101" i="3"/>
  <c r="AC102" i="7"/>
  <c r="J102" i="3"/>
  <c r="X104" i="7"/>
  <c r="Z100" i="7"/>
  <c r="AF104" i="7"/>
  <c r="AC101" i="3"/>
  <c r="CN98" i="7"/>
  <c r="CQ104" i="7"/>
  <c r="AB108" i="3"/>
  <c r="BV18" i="7"/>
  <c r="CW95" i="7"/>
  <c r="BW18" i="7"/>
  <c r="BX6" i="7"/>
  <c r="BX79" i="7" s="1"/>
  <c r="V79" i="7"/>
  <c r="W62" i="3"/>
  <c r="AA101" i="3"/>
  <c r="CL101" i="7"/>
  <c r="DK101" i="7"/>
  <c r="CV102" i="7"/>
  <c r="AH79" i="7"/>
  <c r="V94" i="7"/>
  <c r="DC94" i="7"/>
  <c r="CS77" i="7"/>
  <c r="O73" i="3"/>
  <c r="I104" i="3"/>
  <c r="AA101" i="7"/>
  <c r="AE99" i="7"/>
  <c r="AG94" i="7"/>
  <c r="BT43" i="7"/>
  <c r="CA21" i="7"/>
  <c r="CA98" i="7"/>
  <c r="Q81" i="3"/>
  <c r="BW6" i="7"/>
  <c r="T98" i="7"/>
  <c r="AF99" i="7"/>
  <c r="CB28" i="7"/>
  <c r="CB102" i="7" s="1"/>
  <c r="H79" i="3"/>
  <c r="CG20" i="7"/>
  <c r="Y18" i="3"/>
  <c r="J104" i="3"/>
  <c r="BT79" i="7"/>
  <c r="AG77" i="7"/>
  <c r="X101" i="7"/>
  <c r="DD101" i="7"/>
  <c r="CF6" i="7"/>
  <c r="AX75" i="7"/>
  <c r="AE94" i="7"/>
  <c r="T101" i="7"/>
  <c r="CJ104" i="7"/>
  <c r="H98" i="3"/>
  <c r="CX103" i="7"/>
  <c r="BX18" i="7"/>
  <c r="CL108" i="7"/>
  <c r="DK108" i="7" s="1"/>
  <c r="BW43" i="7"/>
  <c r="CW103" i="7"/>
  <c r="AF98" i="7"/>
  <c r="CS102" i="7"/>
  <c r="AG102" i="7"/>
  <c r="X94" i="7"/>
  <c r="DD94" i="7"/>
  <c r="Y26" i="3"/>
  <c r="AX73" i="7"/>
  <c r="CW75" i="7"/>
  <c r="CD6" i="7"/>
  <c r="CD79" i="7" s="1"/>
  <c r="AD104" i="7"/>
  <c r="H94" i="3"/>
  <c r="CU75" i="7"/>
  <c r="CO98" i="7"/>
  <c r="DL98" i="7" s="1"/>
  <c r="AE98" i="7"/>
  <c r="BZ21" i="7"/>
  <c r="BZ98" i="7" s="1"/>
  <c r="Z102" i="7"/>
  <c r="AA104" i="7"/>
  <c r="H77" i="3"/>
  <c r="CO103" i="7"/>
  <c r="CR102" i="7"/>
  <c r="G102" i="3"/>
  <c r="X98" i="7"/>
  <c r="DD98" i="7"/>
  <c r="AF77" i="7"/>
  <c r="CW102" i="7"/>
  <c r="AD108" i="3"/>
  <c r="BT18" i="7"/>
  <c r="AD95" i="3"/>
  <c r="J98" i="3"/>
  <c r="AB104" i="3"/>
  <c r="CP75" i="7"/>
  <c r="W19" i="3"/>
  <c r="CM83" i="7"/>
  <c r="CL95" i="7"/>
  <c r="DK95" i="7"/>
  <c r="AC102" i="3"/>
  <c r="CX102" i="7"/>
  <c r="CM103" i="7"/>
  <c r="CU107" i="7"/>
  <c r="CO104" i="7"/>
  <c r="AE102" i="7"/>
  <c r="Z98" i="7"/>
  <c r="BX7" i="7"/>
  <c r="BS28" i="7"/>
  <c r="AD98" i="3"/>
  <c r="CN104" i="7"/>
  <c r="DL104" i="7"/>
  <c r="CU103" i="7"/>
  <c r="CN103" i="7"/>
  <c r="DL103" i="7"/>
  <c r="CB18" i="7"/>
  <c r="CO102" i="7"/>
  <c r="DL102" i="7" s="1"/>
  <c r="AA98" i="7"/>
  <c r="CF26" i="7"/>
  <c r="CD20" i="7"/>
  <c r="BY7" i="7"/>
  <c r="BR21" i="7"/>
  <c r="BR98" i="7"/>
  <c r="X28" i="3"/>
  <c r="X102" i="3" s="1"/>
  <c r="I102" i="3"/>
  <c r="T102" i="7"/>
  <c r="V102" i="7"/>
  <c r="DC102" i="7"/>
  <c r="AD77" i="3"/>
  <c r="CI103" i="7"/>
  <c r="AH102" i="7"/>
  <c r="AA104" i="3"/>
  <c r="CK103" i="7"/>
  <c r="CA18" i="7"/>
  <c r="CI108" i="7"/>
  <c r="CP108" i="7"/>
  <c r="CR108" i="7"/>
  <c r="W99" i="7"/>
  <c r="G98" i="3"/>
  <c r="AC99" i="7"/>
  <c r="AC83" i="3"/>
  <c r="CM102" i="7"/>
  <c r="AG98" i="7"/>
  <c r="S98" i="7"/>
  <c r="CI101" i="7"/>
  <c r="AC77" i="7"/>
  <c r="BI98" i="7"/>
  <c r="Y19" i="3"/>
  <c r="Y98" i="3"/>
  <c r="BV7" i="7"/>
  <c r="AW98" i="7"/>
  <c r="AA77" i="3"/>
  <c r="CB48" i="7"/>
  <c r="AD102" i="3"/>
  <c r="CT108" i="7"/>
  <c r="CN108" i="7"/>
  <c r="CP102" i="7"/>
  <c r="CS103" i="7"/>
  <c r="CV103" i="7"/>
  <c r="CM108" i="7"/>
  <c r="BU18" i="7"/>
  <c r="CQ108" i="7"/>
  <c r="CO108" i="7"/>
  <c r="DL108" i="7" s="1"/>
  <c r="BY18" i="7"/>
  <c r="CW104" i="7"/>
  <c r="BE98" i="7"/>
  <c r="AO98" i="7"/>
  <c r="BP98" i="7"/>
  <c r="AK98" i="7"/>
  <c r="AB83" i="3"/>
  <c r="CV95" i="7"/>
  <c r="CX95" i="7"/>
  <c r="CK101" i="7"/>
  <c r="CU95" i="7"/>
  <c r="BT19" i="7"/>
  <c r="M75" i="3"/>
  <c r="BL75" i="7"/>
  <c r="CG7" i="7"/>
  <c r="I98" i="3"/>
  <c r="V98" i="7"/>
  <c r="DC98" i="7" s="1"/>
  <c r="BU7" i="7"/>
  <c r="AS95" i="7"/>
  <c r="AY95" i="7"/>
  <c r="BZ18" i="7"/>
  <c r="U98" i="7"/>
  <c r="M70" i="3"/>
  <c r="M87" i="3"/>
  <c r="M73" i="3"/>
  <c r="CV75" i="7"/>
  <c r="CI98" i="7"/>
  <c r="CK98" i="7"/>
  <c r="BS18" i="7"/>
  <c r="V48" i="3"/>
  <c r="V104" i="3"/>
  <c r="W104" i="7"/>
  <c r="AA103" i="3"/>
  <c r="CQ75" i="7"/>
  <c r="CT101" i="7"/>
  <c r="W79" i="3"/>
  <c r="Y94" i="3"/>
  <c r="W21" i="3"/>
  <c r="CL75" i="7"/>
  <c r="CM104" i="7"/>
  <c r="CV104" i="7"/>
  <c r="X21" i="3"/>
  <c r="X98" i="3"/>
  <c r="CV98" i="7"/>
  <c r="CR75" i="7"/>
  <c r="CK73" i="7"/>
  <c r="CW107" i="7"/>
  <c r="AD101" i="3"/>
  <c r="CN95" i="7"/>
  <c r="AC104" i="3"/>
  <c r="AC98" i="3"/>
  <c r="CJ103" i="7"/>
  <c r="CT103" i="7"/>
  <c r="CN102" i="7"/>
  <c r="CI102" i="7"/>
  <c r="AN75" i="7"/>
  <c r="AD83" i="3"/>
  <c r="CN75" i="7"/>
  <c r="AD75" i="3"/>
  <c r="AA83" i="3"/>
  <c r="AA84" i="3" s="1"/>
  <c r="AB75" i="3"/>
  <c r="AN73" i="7"/>
  <c r="BT21" i="7"/>
  <c r="CT75" i="7"/>
  <c r="CX104" i="7"/>
  <c r="CR95" i="7"/>
  <c r="AD73" i="3"/>
  <c r="BR79" i="7"/>
  <c r="CI75" i="7"/>
  <c r="AA102" i="3"/>
  <c r="AB95" i="3"/>
  <c r="CM75" i="7"/>
  <c r="AD107" i="3"/>
  <c r="CS98" i="7"/>
  <c r="CQ95" i="7"/>
  <c r="CK95" i="7"/>
  <c r="AA95" i="3"/>
  <c r="L73" i="3"/>
  <c r="AB73" i="3"/>
  <c r="L70" i="3"/>
  <c r="L87" i="3" s="1"/>
  <c r="CT83" i="7"/>
  <c r="CQ102" i="7"/>
  <c r="CI83" i="7"/>
  <c r="S73" i="3"/>
  <c r="S75" i="3"/>
  <c r="CT98" i="7"/>
  <c r="CT73" i="7"/>
  <c r="AA75" i="3"/>
  <c r="CK75" i="7"/>
  <c r="CJ102" i="7"/>
  <c r="BK108" i="7"/>
  <c r="CS107" i="7"/>
  <c r="CN83" i="7"/>
  <c r="CJ98" i="7"/>
  <c r="CX98" i="7"/>
  <c r="CK83" i="7"/>
  <c r="AA73" i="3"/>
  <c r="CM95" i="7"/>
  <c r="CM73" i="7"/>
  <c r="BY21" i="7"/>
  <c r="CN107" i="7"/>
  <c r="AC95" i="3"/>
  <c r="CN101" i="7"/>
  <c r="BX21" i="7"/>
  <c r="CL83" i="7"/>
  <c r="CL73" i="7"/>
  <c r="BG98" i="7"/>
  <c r="DH98" i="7" s="1"/>
  <c r="BF98" i="7"/>
  <c r="CN73" i="7"/>
  <c r="BJ108" i="7"/>
  <c r="CS75" i="7"/>
  <c r="AA107" i="3"/>
  <c r="CX75" i="7"/>
  <c r="CJ75" i="7"/>
  <c r="CJ95" i="7"/>
  <c r="W94" i="3"/>
  <c r="CS95" i="7"/>
  <c r="CI73" i="7"/>
  <c r="BU21" i="7"/>
  <c r="BU98" i="7" s="1"/>
  <c r="DI98" i="7" s="1"/>
  <c r="CN81" i="7"/>
  <c r="CU104" i="7"/>
  <c r="BG108" i="7"/>
  <c r="BH108" i="7"/>
  <c r="CN70" i="7"/>
  <c r="CN80" i="7" s="1"/>
  <c r="CJ107" i="7"/>
  <c r="AC75" i="3"/>
  <c r="AC73" i="3"/>
  <c r="AA70" i="3"/>
  <c r="AA80" i="3"/>
  <c r="AA81" i="3"/>
  <c r="CA94" i="7"/>
  <c r="BR94" i="7"/>
  <c r="CO75" i="7"/>
  <c r="X94" i="3"/>
  <c r="CO95" i="7"/>
  <c r="DL95" i="7" s="1"/>
  <c r="BA98" i="7"/>
  <c r="BM98" i="7"/>
  <c r="Q108" i="3"/>
  <c r="DE103" i="7"/>
  <c r="V62" i="3"/>
  <c r="BE108" i="7"/>
  <c r="BV62" i="7"/>
  <c r="N78" i="3"/>
  <c r="X79" i="3"/>
  <c r="CD21" i="7"/>
  <c r="BP108" i="7"/>
  <c r="BI108" i="7"/>
  <c r="BZ65" i="7"/>
  <c r="BS101" i="7"/>
  <c r="BL108" i="7"/>
  <c r="BY65" i="7"/>
  <c r="BX62" i="7"/>
  <c r="V94" i="3"/>
  <c r="BY94" i="7"/>
  <c r="V105" i="3"/>
  <c r="R108" i="3"/>
  <c r="BO98" i="7"/>
  <c r="CA79" i="7"/>
  <c r="BM108" i="7"/>
  <c r="Y7" i="3"/>
  <c r="BR105" i="7"/>
  <c r="T108" i="3"/>
  <c r="BF108" i="7"/>
  <c r="DH108" i="7"/>
  <c r="BJ98" i="7"/>
  <c r="BN108" i="7"/>
  <c r="BS21" i="7"/>
  <c r="BS98" i="7" s="1"/>
  <c r="R98" i="3"/>
  <c r="Y62" i="3"/>
  <c r="BA108" i="7"/>
  <c r="CB21" i="7"/>
  <c r="CB98" i="7" s="1"/>
  <c r="BR65" i="7"/>
  <c r="BW62" i="7"/>
  <c r="BT65" i="7"/>
  <c r="Q98" i="3"/>
  <c r="Q109" i="3" s="1"/>
  <c r="V21" i="3"/>
  <c r="V98" i="3" s="1"/>
  <c r="BT62" i="7"/>
  <c r="S98" i="3"/>
  <c r="Q70" i="3"/>
  <c r="Q87" i="3" s="1"/>
  <c r="Q73" i="3"/>
  <c r="Y79" i="3"/>
  <c r="BD108" i="7"/>
  <c r="DG108" i="7"/>
  <c r="V7" i="3"/>
  <c r="V77" i="3"/>
  <c r="W7" i="3"/>
  <c r="S77" i="3"/>
  <c r="X7" i="3"/>
  <c r="Q75" i="3"/>
  <c r="CB65" i="7"/>
  <c r="V79" i="3"/>
  <c r="BY101" i="7"/>
  <c r="CB105" i="7"/>
  <c r="BV79" i="7"/>
  <c r="BU94" i="7"/>
  <c r="DI94" i="7"/>
  <c r="CF65" i="7"/>
  <c r="CC98" i="7"/>
  <c r="BW94" i="7"/>
  <c r="BX94" i="7"/>
  <c r="DJ94" i="7"/>
  <c r="BU79" i="7"/>
  <c r="BR101" i="7"/>
  <c r="BV94" i="7"/>
  <c r="BY105" i="7"/>
  <c r="DJ97" i="7"/>
  <c r="BY79" i="7"/>
  <c r="CB94" i="7"/>
  <c r="Y105" i="3"/>
  <c r="CG98" i="7"/>
  <c r="BR104" i="7"/>
  <c r="BX101" i="7"/>
  <c r="CB101" i="7"/>
  <c r="CC101" i="7"/>
  <c r="CE98" i="7"/>
  <c r="CD101" i="7"/>
  <c r="CB77" i="7"/>
  <c r="DD96" i="7"/>
  <c r="CF101" i="7"/>
  <c r="CG101" i="7"/>
  <c r="CB79" i="7"/>
  <c r="CG102" i="7"/>
  <c r="CE94" i="7"/>
  <c r="CE79" i="7"/>
  <c r="CG94" i="7"/>
  <c r="BW79" i="7"/>
  <c r="DF94" i="7"/>
  <c r="BZ101" i="7"/>
  <c r="CA101" i="7"/>
  <c r="CD104" i="7"/>
  <c r="BW101" i="7"/>
  <c r="DJ101" i="7"/>
  <c r="BX102" i="7"/>
  <c r="BZ102" i="7"/>
  <c r="CE102" i="7"/>
  <c r="CC102" i="7"/>
  <c r="CD102" i="7"/>
  <c r="BY102" i="7"/>
  <c r="BW102" i="7"/>
  <c r="DJ102" i="7"/>
  <c r="BV102" i="7"/>
  <c r="B13" i="4"/>
  <c r="DM109" i="7"/>
  <c r="O110" i="7"/>
  <c r="E110" i="7"/>
  <c r="M110" i="7"/>
  <c r="H110" i="7"/>
  <c r="G110" i="7"/>
  <c r="Q110" i="7"/>
  <c r="K110" i="7"/>
  <c r="F110" i="7"/>
  <c r="P110" i="7"/>
  <c r="J110" i="7"/>
  <c r="D110" i="7"/>
  <c r="I110" i="7"/>
  <c r="C110" i="7"/>
  <c r="L110" i="7"/>
  <c r="N110" i="7"/>
  <c r="X101" i="3"/>
  <c r="V101" i="3"/>
  <c r="V102" i="3"/>
  <c r="W101" i="3"/>
  <c r="D110" i="3"/>
  <c r="N76" i="3"/>
  <c r="N87" i="3"/>
  <c r="Q80" i="3"/>
  <c r="C110" i="3"/>
  <c r="E110" i="3"/>
  <c r="L109" i="3"/>
  <c r="X104" i="3"/>
  <c r="Y101" i="3"/>
  <c r="CC79" i="7"/>
  <c r="BS94" i="7"/>
  <c r="BZ94" i="7"/>
  <c r="W98" i="3"/>
  <c r="CG79" i="7"/>
  <c r="CD94" i="7"/>
  <c r="Q82" i="3"/>
  <c r="CE101" i="7"/>
  <c r="W102" i="3"/>
  <c r="M82" i="3"/>
  <c r="N74" i="3"/>
  <c r="L88" i="3"/>
  <c r="L80" i="3"/>
  <c r="L89" i="3"/>
  <c r="L76" i="3"/>
  <c r="L78" i="3"/>
  <c r="N89" i="3"/>
  <c r="N82" i="3"/>
  <c r="N84" i="3"/>
  <c r="CF102" i="7"/>
  <c r="CF94" i="7"/>
  <c r="CF79" i="7"/>
  <c r="AA76" i="3"/>
  <c r="BT98" i="7"/>
  <c r="CD98" i="7"/>
  <c r="CN78" i="7"/>
  <c r="M76" i="3"/>
  <c r="CN82" i="7"/>
  <c r="AA109" i="3"/>
  <c r="AA74" i="3"/>
  <c r="L74" i="3"/>
  <c r="BY98" i="7"/>
  <c r="AA78" i="3"/>
  <c r="CN84" i="7"/>
  <c r="M80" i="3"/>
  <c r="M89" i="3"/>
  <c r="M78" i="3"/>
  <c r="M84" i="3"/>
  <c r="M74" i="3"/>
  <c r="CN109" i="7"/>
  <c r="CN74" i="7"/>
  <c r="CN76" i="7"/>
  <c r="BX98" i="7"/>
  <c r="DJ98" i="7" s="1"/>
  <c r="AA82" i="3"/>
  <c r="Q78" i="3"/>
  <c r="Q76" i="3"/>
  <c r="Q88" i="3"/>
  <c r="Q89" i="3"/>
  <c r="Q74" i="3"/>
  <c r="N110" i="3"/>
  <c r="M110" i="3"/>
  <c r="L82" i="3" l="1"/>
  <c r="Q84" i="3"/>
  <c r="L84" i="3"/>
  <c r="CD17" i="7"/>
  <c r="CD99" i="7" s="1"/>
  <c r="CG17" i="7"/>
  <c r="CG99" i="7" s="1"/>
  <c r="BV17" i="7"/>
  <c r="BV99" i="7" s="1"/>
  <c r="AD101" i="7"/>
  <c r="BS63" i="7"/>
  <c r="BT53" i="7"/>
  <c r="T8" i="7"/>
  <c r="I8" i="3"/>
  <c r="J8" i="3"/>
  <c r="V8" i="7"/>
  <c r="AR56" i="7"/>
  <c r="AR107" i="7" s="1"/>
  <c r="AV56" i="7"/>
  <c r="AV107" i="7" s="1"/>
  <c r="O56" i="3"/>
  <c r="AY56" i="7"/>
  <c r="AY107" i="7" s="1"/>
  <c r="AM56" i="7"/>
  <c r="AM107" i="7" s="1"/>
  <c r="DE107" i="7" s="1"/>
  <c r="AT56" i="7"/>
  <c r="AT107" i="7" s="1"/>
  <c r="AP56" i="7"/>
  <c r="AW56" i="7"/>
  <c r="AN56" i="7"/>
  <c r="AN107" i="7" s="1"/>
  <c r="AK56" i="7"/>
  <c r="AO56" i="7"/>
  <c r="AO107" i="7" s="1"/>
  <c r="BU40" i="7"/>
  <c r="AX56" i="7"/>
  <c r="AX107" i="7" s="1"/>
  <c r="AB8" i="7"/>
  <c r="AS56" i="7"/>
  <c r="AQ56" i="7"/>
  <c r="AQ107" i="7" s="1"/>
  <c r="BZ53" i="7"/>
  <c r="BZ105" i="7" s="1"/>
  <c r="AQ22" i="7"/>
  <c r="AQ100" i="7" s="1"/>
  <c r="AT22" i="7"/>
  <c r="AT100" i="7" s="1"/>
  <c r="AV22" i="7"/>
  <c r="AW22" i="7"/>
  <c r="AW100" i="7" s="1"/>
  <c r="AM22" i="7"/>
  <c r="AO22" i="7"/>
  <c r="AO100" i="7" s="1"/>
  <c r="AS22" i="7"/>
  <c r="AS100" i="7" s="1"/>
  <c r="AJ22" i="7"/>
  <c r="CW30" i="7"/>
  <c r="CQ30" i="7"/>
  <c r="CP30" i="7"/>
  <c r="CU30" i="7"/>
  <c r="CS30" i="7"/>
  <c r="CJ30" i="7"/>
  <c r="CV30" i="7"/>
  <c r="CO30" i="7"/>
  <c r="BE8" i="7"/>
  <c r="BN8" i="7"/>
  <c r="BF8" i="7"/>
  <c r="BC8" i="7"/>
  <c r="BA8" i="7"/>
  <c r="BD8" i="7"/>
  <c r="BJ8" i="7"/>
  <c r="BH8" i="7"/>
  <c r="BO8" i="7"/>
  <c r="R8" i="3"/>
  <c r="BM8" i="7"/>
  <c r="BI8" i="7"/>
  <c r="BG8" i="7"/>
  <c r="BB8" i="7"/>
  <c r="AD8" i="7"/>
  <c r="AK53" i="7"/>
  <c r="AK105" i="7" s="1"/>
  <c r="AV53" i="7"/>
  <c r="AO53" i="7"/>
  <c r="AR53" i="7"/>
  <c r="AT53" i="7"/>
  <c r="AN53" i="7"/>
  <c r="AL53" i="7"/>
  <c r="AJ53" i="7"/>
  <c r="AJ105" i="7" s="1"/>
  <c r="AU53" i="7"/>
  <c r="AQ53" i="7"/>
  <c r="AY53" i="7"/>
  <c r="AM53" i="7"/>
  <c r="AX53" i="7"/>
  <c r="BO53" i="7"/>
  <c r="BB53" i="7"/>
  <c r="BC53" i="7"/>
  <c r="BF53" i="7"/>
  <c r="BM53" i="7"/>
  <c r="BJ53" i="7"/>
  <c r="BN53" i="7"/>
  <c r="S53" i="3"/>
  <c r="BE53" i="7"/>
  <c r="BD53" i="7"/>
  <c r="BP53" i="7"/>
  <c r="BG53" i="7"/>
  <c r="BL53" i="7"/>
  <c r="AH8" i="7"/>
  <c r="AL56" i="7"/>
  <c r="AL107" i="7" s="1"/>
  <c r="AJ56" i="7"/>
  <c r="AJ107" i="7" s="1"/>
  <c r="U49" i="7"/>
  <c r="AG49" i="7"/>
  <c r="AJ37" i="7"/>
  <c r="AW37" i="7"/>
  <c r="AK37" i="7"/>
  <c r="BL37" i="7"/>
  <c r="BN37" i="7"/>
  <c r="BE37" i="7"/>
  <c r="BG37" i="7"/>
  <c r="R37" i="3"/>
  <c r="BP37" i="7"/>
  <c r="BD37" i="7"/>
  <c r="BD103" i="7" s="1"/>
  <c r="DG103" i="7" s="1"/>
  <c r="BO37" i="7"/>
  <c r="BA37" i="7"/>
  <c r="BA103" i="7" s="1"/>
  <c r="BH37" i="7"/>
  <c r="BC37" i="7"/>
  <c r="BC103" i="7" s="1"/>
  <c r="BJ37" i="7"/>
  <c r="BB37" i="7"/>
  <c r="BB103" i="7" s="1"/>
  <c r="BI37" i="7"/>
  <c r="BM37" i="7"/>
  <c r="W8" i="7"/>
  <c r="CT45" i="7"/>
  <c r="CK45" i="7"/>
  <c r="CP45" i="7"/>
  <c r="CP104" i="7" s="1"/>
  <c r="CL45" i="7"/>
  <c r="AD45" i="3"/>
  <c r="CS45" i="7"/>
  <c r="CS104" i="7" s="1"/>
  <c r="BH15" i="7"/>
  <c r="BH95" i="7" s="1"/>
  <c r="BP15" i="7"/>
  <c r="BD15" i="7"/>
  <c r="BD95" i="7" s="1"/>
  <c r="BF15" i="7"/>
  <c r="BF95" i="7" s="1"/>
  <c r="BK15" i="7"/>
  <c r="BE15" i="7"/>
  <c r="BE95" i="7" s="1"/>
  <c r="BG15" i="7"/>
  <c r="BG95" i="7" s="1"/>
  <c r="BN15" i="7"/>
  <c r="BN95" i="7" s="1"/>
  <c r="BI15" i="7"/>
  <c r="BI95" i="7" s="1"/>
  <c r="BO15" i="7"/>
  <c r="BO95" i="7" s="1"/>
  <c r="BJ15" i="7"/>
  <c r="BJ95" i="7" s="1"/>
  <c r="BM15" i="7"/>
  <c r="BM95" i="7" s="1"/>
  <c r="Z8" i="7"/>
  <c r="S8" i="7"/>
  <c r="AR17" i="7"/>
  <c r="AO17" i="7"/>
  <c r="AP17" i="7"/>
  <c r="AK17" i="7"/>
  <c r="AL17" i="7"/>
  <c r="AT17" i="7"/>
  <c r="AS17" i="7"/>
  <c r="AQ17" i="7"/>
  <c r="AU17" i="7"/>
  <c r="AW17" i="7"/>
  <c r="AY17" i="7"/>
  <c r="BO63" i="7"/>
  <c r="S63" i="3"/>
  <c r="S108" i="3" s="1"/>
  <c r="BC63" i="7"/>
  <c r="BB63" i="7"/>
  <c r="BB108" i="7" s="1"/>
  <c r="AE8" i="7"/>
  <c r="AS61" i="7"/>
  <c r="AK61" i="7"/>
  <c r="AW61" i="7"/>
  <c r="CX34" i="7"/>
  <c r="CR34" i="7"/>
  <c r="BA35" i="7"/>
  <c r="BD35" i="7"/>
  <c r="BC35" i="7"/>
  <c r="BB35" i="7"/>
  <c r="T35" i="3"/>
  <c r="X8" i="7"/>
  <c r="U31" i="7"/>
  <c r="W31" i="7"/>
  <c r="CT61" i="7"/>
  <c r="CT107" i="7" s="1"/>
  <c r="CL61" i="7"/>
  <c r="CL107" i="7" s="1"/>
  <c r="DK107" i="7" s="1"/>
  <c r="CP61" i="7"/>
  <c r="CP107" i="7" s="1"/>
  <c r="CI61" i="7"/>
  <c r="CK61" i="7"/>
  <c r="CK107" i="7" s="1"/>
  <c r="CR61" i="7"/>
  <c r="CR107" i="7" s="1"/>
  <c r="CO61" i="7"/>
  <c r="CO107" i="7" s="1"/>
  <c r="DL107" i="7" s="1"/>
  <c r="AB61" i="3"/>
  <c r="CX61" i="7"/>
  <c r="CX107" i="7" s="1"/>
  <c r="AC61" i="3"/>
  <c r="CQ61" i="7"/>
  <c r="CQ107" i="7" s="1"/>
  <c r="CV61" i="7"/>
  <c r="CV107" i="7" s="1"/>
  <c r="CM61" i="7"/>
  <c r="BJ17" i="7"/>
  <c r="BJ99" i="7" s="1"/>
  <c r="BN17" i="7"/>
  <c r="BN99" i="7" s="1"/>
  <c r="BB17" i="7"/>
  <c r="T17" i="3"/>
  <c r="BP17" i="7"/>
  <c r="BP99" i="7" s="1"/>
  <c r="BM17" i="7"/>
  <c r="BM99" i="7" s="1"/>
  <c r="BO17" i="7"/>
  <c r="BD17" i="7"/>
  <c r="BA17" i="7"/>
  <c r="BH17" i="7"/>
  <c r="BE17" i="7"/>
  <c r="BE99" i="7" s="1"/>
  <c r="BF17" i="7"/>
  <c r="BF99" i="7" s="1"/>
  <c r="BG50" i="7"/>
  <c r="BO50" i="7"/>
  <c r="BK50" i="7"/>
  <c r="BF50" i="7"/>
  <c r="BD50" i="7"/>
  <c r="T50" i="3"/>
  <c r="BJ50" i="7"/>
  <c r="BN50" i="7"/>
  <c r="R50" i="3"/>
  <c r="BH50" i="7"/>
  <c r="BC50" i="7"/>
  <c r="BL50" i="7"/>
  <c r="BI50" i="7"/>
  <c r="BB50" i="7"/>
  <c r="BE50" i="7"/>
  <c r="BE104" i="7" s="1"/>
  <c r="BP50" i="7"/>
  <c r="CA11" i="7"/>
  <c r="BS59" i="7"/>
  <c r="BC54" i="7"/>
  <c r="BT54" i="7" s="1"/>
  <c r="B18" i="2"/>
  <c r="X16" i="7" s="1"/>
  <c r="BW16" i="7" s="1"/>
  <c r="B15" i="2"/>
  <c r="BT61" i="7"/>
  <c r="CB40" i="7"/>
  <c r="BT60" i="7"/>
  <c r="B41" i="2"/>
  <c r="B60" i="2"/>
  <c r="H58" i="3" s="1"/>
  <c r="W58" i="3" s="1"/>
  <c r="CB38" i="7"/>
  <c r="B39" i="2"/>
  <c r="U37" i="7" s="1"/>
  <c r="T64" i="7"/>
  <c r="BS64" i="7" s="1"/>
  <c r="BS108" i="7" s="1"/>
  <c r="W64" i="7"/>
  <c r="BV64" i="7" s="1"/>
  <c r="BV108" i="7" s="1"/>
  <c r="AF64" i="7"/>
  <c r="AF108" i="7" s="1"/>
  <c r="V64" i="7"/>
  <c r="BU64" i="7" s="1"/>
  <c r="BU108" i="7" s="1"/>
  <c r="DI108" i="7" s="1"/>
  <c r="U64" i="7"/>
  <c r="BT64" i="7" s="1"/>
  <c r="Z108" i="7"/>
  <c r="BY64" i="7"/>
  <c r="BY108" i="7" s="1"/>
  <c r="AD64" i="7"/>
  <c r="H64" i="3"/>
  <c r="J64" i="3"/>
  <c r="AA64" i="7"/>
  <c r="AE64" i="7"/>
  <c r="CE64" i="7"/>
  <c r="CE108" i="7" s="1"/>
  <c r="AC64" i="7"/>
  <c r="Y64" i="7"/>
  <c r="AB64" i="7"/>
  <c r="G64" i="3"/>
  <c r="I64" i="3"/>
  <c r="AH64" i="7"/>
  <c r="AG64" i="7"/>
  <c r="S64" i="7"/>
  <c r="X64" i="7"/>
  <c r="AA57" i="7"/>
  <c r="BZ57" i="7" s="1"/>
  <c r="Z57" i="7"/>
  <c r="BY57" i="7" s="1"/>
  <c r="W57" i="7"/>
  <c r="BV57" i="7" s="1"/>
  <c r="AH57" i="7"/>
  <c r="CG57" i="7" s="1"/>
  <c r="T57" i="7"/>
  <c r="BS57" i="7" s="1"/>
  <c r="G57" i="3"/>
  <c r="V57" i="3" s="1"/>
  <c r="V57" i="7"/>
  <c r="BU57" i="7" s="1"/>
  <c r="X57" i="7"/>
  <c r="BW57" i="7" s="1"/>
  <c r="AB57" i="7"/>
  <c r="CA57" i="7" s="1"/>
  <c r="AG57" i="7"/>
  <c r="CF57" i="7" s="1"/>
  <c r="I57" i="3"/>
  <c r="X57" i="3" s="1"/>
  <c r="AE57" i="7"/>
  <c r="CD57" i="7" s="1"/>
  <c r="S57" i="7"/>
  <c r="BR57" i="7" s="1"/>
  <c r="AD57" i="7"/>
  <c r="CC57" i="7" s="1"/>
  <c r="U57" i="7"/>
  <c r="BT57" i="7" s="1"/>
  <c r="H57" i="3"/>
  <c r="W57" i="3" s="1"/>
  <c r="G59" i="3"/>
  <c r="V59" i="3" s="1"/>
  <c r="AH59" i="7"/>
  <c r="CG59" i="7" s="1"/>
  <c r="H59" i="3"/>
  <c r="W59" i="3" s="1"/>
  <c r="X59" i="7"/>
  <c r="BW59" i="7" s="1"/>
  <c r="AA59" i="7"/>
  <c r="BZ59" i="7" s="1"/>
  <c r="S59" i="7"/>
  <c r="BR59" i="7" s="1"/>
  <c r="W58" i="7"/>
  <c r="BV58" i="7" s="1"/>
  <c r="J58" i="3"/>
  <c r="Y58" i="3" s="1"/>
  <c r="V56" i="7"/>
  <c r="BU56" i="7" s="1"/>
  <c r="T56" i="7"/>
  <c r="BS56" i="7" s="1"/>
  <c r="AH56" i="7"/>
  <c r="CG56" i="7" s="1"/>
  <c r="AG56" i="7"/>
  <c r="CF56" i="7" s="1"/>
  <c r="J56" i="3"/>
  <c r="Y56" i="3" s="1"/>
  <c r="U56" i="7"/>
  <c r="BT56" i="7" s="1"/>
  <c r="AE56" i="7"/>
  <c r="CD56" i="7" s="1"/>
  <c r="X56" i="7"/>
  <c r="BW56" i="7" s="1"/>
  <c r="AD56" i="7"/>
  <c r="CC56" i="7" s="1"/>
  <c r="W56" i="7"/>
  <c r="BV56" i="7" s="1"/>
  <c r="AG60" i="7"/>
  <c r="CF60" i="7" s="1"/>
  <c r="AB58" i="7"/>
  <c r="CA58" i="7" s="1"/>
  <c r="AE59" i="7"/>
  <c r="CD59" i="7" s="1"/>
  <c r="I59" i="3"/>
  <c r="X59" i="3" s="1"/>
  <c r="AA56" i="7"/>
  <c r="BZ56" i="7" s="1"/>
  <c r="Z56" i="7"/>
  <c r="BY56" i="7" s="1"/>
  <c r="I56" i="3"/>
  <c r="X56" i="3" s="1"/>
  <c r="H56" i="3"/>
  <c r="W56" i="3" s="1"/>
  <c r="Y56" i="7"/>
  <c r="BX56" i="7" s="1"/>
  <c r="AH60" i="7"/>
  <c r="CG60" i="7" s="1"/>
  <c r="V59" i="7"/>
  <c r="BU59" i="7" s="1"/>
  <c r="AF56" i="7"/>
  <c r="CE56" i="7" s="1"/>
  <c r="W59" i="7"/>
  <c r="BV59" i="7" s="1"/>
  <c r="AC56" i="7"/>
  <c r="CB56" i="7" s="1"/>
  <c r="T58" i="7"/>
  <c r="BS58" i="7" s="1"/>
  <c r="Z59" i="7"/>
  <c r="BY59" i="7" s="1"/>
  <c r="AD59" i="7"/>
  <c r="CC59" i="7" s="1"/>
  <c r="V60" i="7"/>
  <c r="BU60" i="7" s="1"/>
  <c r="AB59" i="7"/>
  <c r="CA59" i="7" s="1"/>
  <c r="H60" i="3"/>
  <c r="W60" i="3" s="1"/>
  <c r="J60" i="3"/>
  <c r="Y60" i="3" s="1"/>
  <c r="AC59" i="7"/>
  <c r="CB59" i="7" s="1"/>
  <c r="U59" i="7"/>
  <c r="BT59" i="7" s="1"/>
  <c r="AG59" i="7"/>
  <c r="CF59" i="7" s="1"/>
  <c r="AF59" i="7"/>
  <c r="CE59" i="7" s="1"/>
  <c r="AB56" i="7"/>
  <c r="CA56" i="7" s="1"/>
  <c r="Y59" i="7"/>
  <c r="BX59" i="7" s="1"/>
  <c r="J59" i="3"/>
  <c r="Y59" i="3" s="1"/>
  <c r="G56" i="3"/>
  <c r="V56" i="3" s="1"/>
  <c r="G61" i="3"/>
  <c r="V61" i="3" s="1"/>
  <c r="H61" i="3"/>
  <c r="W61" i="3" s="1"/>
  <c r="BR56" i="7"/>
  <c r="CE57" i="7"/>
  <c r="G60" i="3"/>
  <c r="T60" i="7"/>
  <c r="BS60" i="7" s="1"/>
  <c r="Z60" i="7"/>
  <c r="BY60" i="7" s="1"/>
  <c r="Z61" i="7"/>
  <c r="BY61" i="7" s="1"/>
  <c r="S61" i="7"/>
  <c r="BR61" i="7" s="1"/>
  <c r="AA61" i="7"/>
  <c r="BZ61" i="7" s="1"/>
  <c r="AB61" i="7"/>
  <c r="CA61" i="7" s="1"/>
  <c r="AG61" i="7"/>
  <c r="CF61" i="7" s="1"/>
  <c r="AD60" i="7"/>
  <c r="AE60" i="7"/>
  <c r="X60" i="7"/>
  <c r="V61" i="7"/>
  <c r="BU61" i="7" s="1"/>
  <c r="X61" i="7"/>
  <c r="BW61" i="7" s="1"/>
  <c r="AF61" i="7"/>
  <c r="CE61" i="7" s="1"/>
  <c r="J61" i="3"/>
  <c r="AD61" i="7"/>
  <c r="CC61" i="7" s="1"/>
  <c r="T61" i="7"/>
  <c r="BS61" i="7" s="1"/>
  <c r="AA60" i="7"/>
  <c r="I60" i="3"/>
  <c r="X60" i="3" s="1"/>
  <c r="AC60" i="7"/>
  <c r="AB60" i="7"/>
  <c r="AE61" i="7"/>
  <c r="CD61" i="7" s="1"/>
  <c r="I61" i="3"/>
  <c r="X61" i="3" s="1"/>
  <c r="W61" i="7"/>
  <c r="BV61" i="7" s="1"/>
  <c r="Y60" i="7"/>
  <c r="S60" i="7"/>
  <c r="BR60" i="7" s="1"/>
  <c r="W60" i="7"/>
  <c r="BV60" i="7" s="1"/>
  <c r="AH61" i="7"/>
  <c r="CG61" i="7" s="1"/>
  <c r="AC61" i="7"/>
  <c r="CB61" i="7" s="1"/>
  <c r="AF60" i="7"/>
  <c r="CE60" i="7" s="1"/>
  <c r="Y61" i="7"/>
  <c r="BX61" i="7" s="1"/>
  <c r="S39" i="7"/>
  <c r="BR39" i="7" s="1"/>
  <c r="X39" i="7"/>
  <c r="BW39" i="7" s="1"/>
  <c r="Y39" i="7"/>
  <c r="BX39" i="7" s="1"/>
  <c r="J39" i="3"/>
  <c r="Y39" i="3" s="1"/>
  <c r="AE39" i="7"/>
  <c r="CD39" i="7" s="1"/>
  <c r="AA39" i="7"/>
  <c r="BZ39" i="7" s="1"/>
  <c r="AH39" i="7"/>
  <c r="CG39" i="7" s="1"/>
  <c r="H39" i="3"/>
  <c r="W39" i="3" s="1"/>
  <c r="U39" i="7"/>
  <c r="BT39" i="7" s="1"/>
  <c r="AB39" i="7"/>
  <c r="CA39" i="7" s="1"/>
  <c r="V39" i="7"/>
  <c r="BU39" i="7" s="1"/>
  <c r="I39" i="3"/>
  <c r="X39" i="3" s="1"/>
  <c r="T39" i="7"/>
  <c r="BS39" i="7" s="1"/>
  <c r="W39" i="7"/>
  <c r="BV39" i="7" s="1"/>
  <c r="G39" i="3"/>
  <c r="V39" i="3" s="1"/>
  <c r="Z39" i="7"/>
  <c r="BY39" i="7" s="1"/>
  <c r="AC39" i="7"/>
  <c r="CB39" i="7" s="1"/>
  <c r="AD39" i="7"/>
  <c r="CC39" i="7" s="1"/>
  <c r="AF39" i="7"/>
  <c r="CE39" i="7" s="1"/>
  <c r="AG39" i="7"/>
  <c r="CF39" i="7" s="1"/>
  <c r="H38" i="3"/>
  <c r="W38" i="3" s="1"/>
  <c r="AD38" i="7"/>
  <c r="CC38" i="7" s="1"/>
  <c r="T38" i="7"/>
  <c r="BS38" i="7" s="1"/>
  <c r="AH38" i="7"/>
  <c r="CG38" i="7" s="1"/>
  <c r="AG40" i="7"/>
  <c r="CF40" i="7" s="1"/>
  <c r="I40" i="3"/>
  <c r="X40" i="3" s="1"/>
  <c r="G40" i="3"/>
  <c r="V40" i="3" s="1"/>
  <c r="J40" i="3"/>
  <c r="Y40" i="3" s="1"/>
  <c r="H40" i="3"/>
  <c r="W40" i="3" s="1"/>
  <c r="AF38" i="7"/>
  <c r="CE38" i="7" s="1"/>
  <c r="U40" i="7"/>
  <c r="BT40" i="7" s="1"/>
  <c r="W40" i="7"/>
  <c r="BV40" i="7" s="1"/>
  <c r="W38" i="7"/>
  <c r="BV38" i="7" s="1"/>
  <c r="U38" i="7"/>
  <c r="BT38" i="7" s="1"/>
  <c r="V38" i="7"/>
  <c r="BU38" i="7" s="1"/>
  <c r="I38" i="3"/>
  <c r="X38" i="3" s="1"/>
  <c r="T40" i="7"/>
  <c r="BS40" i="7" s="1"/>
  <c r="G38" i="3"/>
  <c r="V38" i="3" s="1"/>
  <c r="Y38" i="7"/>
  <c r="BX38" i="7" s="1"/>
  <c r="AG38" i="7"/>
  <c r="CF38" i="7" s="1"/>
  <c r="Z38" i="7"/>
  <c r="BY38" i="7" s="1"/>
  <c r="AE40" i="7"/>
  <c r="CD40" i="7" s="1"/>
  <c r="AA40" i="7"/>
  <c r="BZ40" i="7" s="1"/>
  <c r="S40" i="7"/>
  <c r="BR40" i="7" s="1"/>
  <c r="Z40" i="7"/>
  <c r="BY40" i="7" s="1"/>
  <c r="J38" i="3"/>
  <c r="Y38" i="3" s="1"/>
  <c r="AB38" i="7"/>
  <c r="CA38" i="7" s="1"/>
  <c r="AB40" i="7"/>
  <c r="CA40" i="7" s="1"/>
  <c r="AD40" i="7"/>
  <c r="CC40" i="7" s="1"/>
  <c r="S38" i="7"/>
  <c r="BR38" i="7" s="1"/>
  <c r="X38" i="7"/>
  <c r="BW38" i="7" s="1"/>
  <c r="AA38" i="7"/>
  <c r="BZ38" i="7" s="1"/>
  <c r="X40" i="7"/>
  <c r="BW40" i="7" s="1"/>
  <c r="AE38" i="7"/>
  <c r="CD38" i="7" s="1"/>
  <c r="AH40" i="7"/>
  <c r="CG40" i="7" s="1"/>
  <c r="Y40" i="7"/>
  <c r="BX40" i="7" s="1"/>
  <c r="AF40" i="7"/>
  <c r="CE40" i="7" s="1"/>
  <c r="BT37" i="7"/>
  <c r="AC37" i="7"/>
  <c r="AH37" i="7"/>
  <c r="AF37" i="7"/>
  <c r="S37" i="7"/>
  <c r="T37" i="7"/>
  <c r="H37" i="3"/>
  <c r="G37" i="3"/>
  <c r="AG37" i="7"/>
  <c r="V37" i="7"/>
  <c r="AB37" i="7"/>
  <c r="AA37" i="7"/>
  <c r="AE37" i="7"/>
  <c r="X37" i="7"/>
  <c r="AD37" i="7"/>
  <c r="J37" i="3"/>
  <c r="W37" i="7"/>
  <c r="Y37" i="7"/>
  <c r="I37" i="3"/>
  <c r="Z37" i="7"/>
  <c r="AU14" i="2"/>
  <c r="AU13" i="2"/>
  <c r="AN15" i="2"/>
  <c r="AN18" i="2"/>
  <c r="AG16" i="2"/>
  <c r="AG13" i="2"/>
  <c r="AG14" i="2"/>
  <c r="AF14" i="7"/>
  <c r="CE14" i="7" s="1"/>
  <c r="S14" i="7"/>
  <c r="BR14" i="7" s="1"/>
  <c r="X14" i="7"/>
  <c r="BW14" i="7" s="1"/>
  <c r="AE14" i="7"/>
  <c r="CD14" i="7" s="1"/>
  <c r="AH14" i="7"/>
  <c r="CG14" i="7" s="1"/>
  <c r="AG14" i="7"/>
  <c r="CF14" i="7" s="1"/>
  <c r="AB14" i="7"/>
  <c r="CA14" i="7" s="1"/>
  <c r="I14" i="3"/>
  <c r="X14" i="3" s="1"/>
  <c r="W14" i="7"/>
  <c r="BV14" i="7" s="1"/>
  <c r="G14" i="3"/>
  <c r="V14" i="3" s="1"/>
  <c r="V14" i="7"/>
  <c r="BU14" i="7" s="1"/>
  <c r="Y14" i="7"/>
  <c r="BX14" i="7" s="1"/>
  <c r="AD14" i="7"/>
  <c r="CC14" i="7" s="1"/>
  <c r="J14" i="3"/>
  <c r="Y14" i="3" s="1"/>
  <c r="U14" i="7"/>
  <c r="BT14" i="7" s="1"/>
  <c r="AC14" i="7"/>
  <c r="CB14" i="7" s="1"/>
  <c r="T14" i="7"/>
  <c r="BS14" i="7" s="1"/>
  <c r="Z14" i="7"/>
  <c r="BY14" i="7" s="1"/>
  <c r="H14" i="3"/>
  <c r="W14" i="3" s="1"/>
  <c r="Z14" i="2"/>
  <c r="B14" i="2" s="1"/>
  <c r="T12" i="7" s="1"/>
  <c r="BS12" i="7" s="1"/>
  <c r="AG13" i="7"/>
  <c r="CF13" i="7" s="1"/>
  <c r="T13" i="7"/>
  <c r="BS13" i="7" s="1"/>
  <c r="S16" i="7"/>
  <c r="BR16" i="7" s="1"/>
  <c r="Z16" i="7"/>
  <c r="BY16" i="7" s="1"/>
  <c r="W16" i="7"/>
  <c r="BV16" i="7" s="1"/>
  <c r="AH16" i="7"/>
  <c r="CG16" i="7" s="1"/>
  <c r="AB16" i="7"/>
  <c r="CA16" i="7" s="1"/>
  <c r="G16" i="3"/>
  <c r="V16" i="3" s="1"/>
  <c r="AF16" i="7"/>
  <c r="CE16" i="7" s="1"/>
  <c r="H16" i="3"/>
  <c r="W16" i="3" s="1"/>
  <c r="U16" i="7"/>
  <c r="BT16" i="7" s="1"/>
  <c r="AC15" i="7"/>
  <c r="CB15" i="7" s="1"/>
  <c r="AH15" i="7"/>
  <c r="CG15" i="7" s="1"/>
  <c r="Y15" i="7"/>
  <c r="BX15" i="7" s="1"/>
  <c r="AB13" i="7"/>
  <c r="CA13" i="7" s="1"/>
  <c r="S13" i="7"/>
  <c r="BR13" i="7" s="1"/>
  <c r="J13" i="3"/>
  <c r="Y13" i="3" s="1"/>
  <c r="AC13" i="7"/>
  <c r="CB13" i="7" s="1"/>
  <c r="W15" i="7"/>
  <c r="BV15" i="7" s="1"/>
  <c r="X13" i="7"/>
  <c r="BW13" i="7" s="1"/>
  <c r="AF13" i="7"/>
  <c r="CE13" i="7" s="1"/>
  <c r="Y13" i="7"/>
  <c r="BX13" i="7" s="1"/>
  <c r="N16" i="2"/>
  <c r="S16" i="2" s="1"/>
  <c r="N14" i="2"/>
  <c r="S14" i="2" s="1"/>
  <c r="V13" i="7"/>
  <c r="BU13" i="7" s="1"/>
  <c r="W13" i="7"/>
  <c r="BV13" i="7" s="1"/>
  <c r="AD13" i="7"/>
  <c r="CC13" i="7" s="1"/>
  <c r="AH11" i="7"/>
  <c r="CG11" i="7" s="1"/>
  <c r="N18" i="2"/>
  <c r="S18" i="2" s="1"/>
  <c r="AH13" i="7"/>
  <c r="CG13" i="7" s="1"/>
  <c r="AE13" i="7"/>
  <c r="CD13" i="7" s="1"/>
  <c r="AA13" i="7"/>
  <c r="BZ13" i="7" s="1"/>
  <c r="I13" i="3"/>
  <c r="X13" i="3" s="1"/>
  <c r="N13" i="2"/>
  <c r="S13" i="2" s="1"/>
  <c r="H13" i="3"/>
  <c r="W13" i="3" s="1"/>
  <c r="G13" i="3"/>
  <c r="V13" i="3" s="1"/>
  <c r="J15" i="3"/>
  <c r="Y15" i="3" s="1"/>
  <c r="AF11" i="7"/>
  <c r="CE11" i="7" s="1"/>
  <c r="X11" i="7"/>
  <c r="BW11" i="7" s="1"/>
  <c r="U15" i="7"/>
  <c r="BT15" i="7" s="1"/>
  <c r="G15" i="3"/>
  <c r="V15" i="3" s="1"/>
  <c r="I11" i="3"/>
  <c r="X11" i="3" s="1"/>
  <c r="AG15" i="7"/>
  <c r="CF15" i="7" s="1"/>
  <c r="AA14" i="7"/>
  <c r="BZ14" i="7" s="1"/>
  <c r="F14" i="2"/>
  <c r="L14" i="2" s="1"/>
  <c r="F15" i="2"/>
  <c r="L15" i="2" s="1"/>
  <c r="T11" i="7"/>
  <c r="BS11" i="7" s="1"/>
  <c r="L16" i="2"/>
  <c r="W11" i="7"/>
  <c r="AE11" i="7"/>
  <c r="CD11" i="7" s="1"/>
  <c r="F13" i="2"/>
  <c r="L13" i="2" s="1"/>
  <c r="L17" i="2"/>
  <c r="Z11" i="7"/>
  <c r="BY11" i="7" s="1"/>
  <c r="AG11" i="7"/>
  <c r="CF11" i="7" s="1"/>
  <c r="Y11" i="7"/>
  <c r="H11" i="3"/>
  <c r="W11" i="3" s="1"/>
  <c r="F18" i="2"/>
  <c r="L18" i="2" s="1"/>
  <c r="J11" i="3"/>
  <c r="V11" i="7"/>
  <c r="BU11" i="7" s="1"/>
  <c r="AC11" i="7"/>
  <c r="S11" i="7"/>
  <c r="BR11" i="7" s="1"/>
  <c r="AA11" i="7"/>
  <c r="BZ11" i="7" s="1"/>
  <c r="G11" i="3"/>
  <c r="U11" i="7"/>
  <c r="BT11" i="7" s="1"/>
  <c r="AD11" i="7"/>
  <c r="CC11" i="7" s="1"/>
  <c r="Z15" i="7"/>
  <c r="BY15" i="7" s="1"/>
  <c r="AE15" i="7"/>
  <c r="I15" i="3"/>
  <c r="AD15" i="7"/>
  <c r="X15" i="7"/>
  <c r="BW15" i="7" s="1"/>
  <c r="T15" i="7"/>
  <c r="S15" i="7"/>
  <c r="V15" i="7"/>
  <c r="AA15" i="7"/>
  <c r="H15" i="3"/>
  <c r="AB15" i="7"/>
  <c r="U13" i="7"/>
  <c r="AF15" i="7"/>
  <c r="Z13" i="7"/>
  <c r="T16" i="7" l="1"/>
  <c r="BS16" i="7" s="1"/>
  <c r="AC16" i="7"/>
  <c r="CB16" i="7" s="1"/>
  <c r="AE16" i="7"/>
  <c r="CD16" i="7" s="1"/>
  <c r="AC58" i="7"/>
  <c r="CB58" i="7" s="1"/>
  <c r="AD58" i="7"/>
  <c r="CC58" i="7" s="1"/>
  <c r="BH104" i="7"/>
  <c r="BY50" i="7"/>
  <c r="BY104" i="7" s="1"/>
  <c r="BO104" i="7"/>
  <c r="CF50" i="7"/>
  <c r="BT35" i="7"/>
  <c r="BT102" i="7" s="1"/>
  <c r="BC83" i="7"/>
  <c r="BC102" i="7"/>
  <c r="BC81" i="7"/>
  <c r="CD8" i="7"/>
  <c r="AE96" i="7"/>
  <c r="AE77" i="7"/>
  <c r="AQ99" i="7"/>
  <c r="AQ73" i="7"/>
  <c r="AQ74" i="7" s="1"/>
  <c r="AQ75" i="7"/>
  <c r="AQ70" i="7"/>
  <c r="S96" i="7"/>
  <c r="S77" i="7"/>
  <c r="BR8" i="7"/>
  <c r="CL81" i="7"/>
  <c r="CL82" i="7" s="1"/>
  <c r="CL104" i="7"/>
  <c r="CL70" i="7"/>
  <c r="BJ103" i="7"/>
  <c r="BJ83" i="7"/>
  <c r="BJ81" i="7"/>
  <c r="BG83" i="7"/>
  <c r="BG103" i="7"/>
  <c r="DH103" i="7" s="1"/>
  <c r="BG81" i="7"/>
  <c r="CF49" i="7"/>
  <c r="CF104" i="7" s="1"/>
  <c r="AG104" i="7"/>
  <c r="BU53" i="7"/>
  <c r="BU105" i="7" s="1"/>
  <c r="DI105" i="7" s="1"/>
  <c r="BD105" i="7"/>
  <c r="DG105" i="7" s="1"/>
  <c r="BS53" i="7"/>
  <c r="BS105" i="7" s="1"/>
  <c r="BB105" i="7"/>
  <c r="AL105" i="7"/>
  <c r="AL81" i="7"/>
  <c r="AL82" i="7" s="1"/>
  <c r="BB77" i="7"/>
  <c r="BB78" i="7" s="1"/>
  <c r="BB96" i="7"/>
  <c r="BB75" i="7"/>
  <c r="BB70" i="7"/>
  <c r="BB73" i="7"/>
  <c r="BB74" i="7" s="1"/>
  <c r="BD96" i="7"/>
  <c r="DG96" i="7" s="1"/>
  <c r="BD77" i="7"/>
  <c r="BD75" i="7"/>
  <c r="BD70" i="7"/>
  <c r="BD73" i="7"/>
  <c r="CJ101" i="7"/>
  <c r="CJ109" i="7" s="1"/>
  <c r="CJ83" i="7"/>
  <c r="CJ84" i="7" s="1"/>
  <c r="CJ73" i="7"/>
  <c r="CJ74" i="7" s="1"/>
  <c r="CJ70" i="7"/>
  <c r="CJ81" i="7"/>
  <c r="CJ82" i="7" s="1"/>
  <c r="AS107" i="7"/>
  <c r="AS81" i="7"/>
  <c r="AW107" i="7"/>
  <c r="V96" i="7"/>
  <c r="DC96" i="7" s="1"/>
  <c r="BU8" i="7"/>
  <c r="V77" i="7"/>
  <c r="J16" i="3"/>
  <c r="Y16" i="3" s="1"/>
  <c r="I16" i="3"/>
  <c r="X16" i="3" s="1"/>
  <c r="AG16" i="7"/>
  <c r="CF16" i="7" s="1"/>
  <c r="Z58" i="7"/>
  <c r="BY58" i="7" s="1"/>
  <c r="AA58" i="7"/>
  <c r="BZ58" i="7" s="1"/>
  <c r="R104" i="3"/>
  <c r="W50" i="3"/>
  <c r="W104" i="3" s="1"/>
  <c r="BX50" i="7"/>
  <c r="BX104" i="7" s="1"/>
  <c r="DJ104" i="7" s="1"/>
  <c r="BG104" i="7"/>
  <c r="DH104" i="7" s="1"/>
  <c r="AC107" i="3"/>
  <c r="AC109" i="3" s="1"/>
  <c r="AC110" i="3" s="1"/>
  <c r="AC81" i="3"/>
  <c r="AC82" i="3" s="1"/>
  <c r="AC70" i="3"/>
  <c r="BD102" i="7"/>
  <c r="DG102" i="7" s="1"/>
  <c r="BD83" i="7"/>
  <c r="BD84" i="7" s="1"/>
  <c r="BU35" i="7"/>
  <c r="BU102" i="7" s="1"/>
  <c r="DI102" i="7" s="1"/>
  <c r="BD81" i="7"/>
  <c r="AS99" i="7"/>
  <c r="AS70" i="7"/>
  <c r="AS75" i="7"/>
  <c r="AS76" i="7" s="1"/>
  <c r="AS73" i="7"/>
  <c r="BY8" i="7"/>
  <c r="Z96" i="7"/>
  <c r="Z77" i="7"/>
  <c r="BK95" i="7"/>
  <c r="BK70" i="7"/>
  <c r="BK75" i="7"/>
  <c r="BK76" i="7" s="1"/>
  <c r="BK73" i="7"/>
  <c r="BK74" i="7" s="1"/>
  <c r="BE83" i="7"/>
  <c r="BE84" i="7" s="1"/>
  <c r="BE103" i="7"/>
  <c r="BE81" i="7"/>
  <c r="BE82" i="7" s="1"/>
  <c r="BT49" i="7"/>
  <c r="BT104" i="7" s="1"/>
  <c r="U104" i="7"/>
  <c r="BV53" i="7"/>
  <c r="BV105" i="7" s="1"/>
  <c r="BE105" i="7"/>
  <c r="BO105" i="7"/>
  <c r="CF53" i="7"/>
  <c r="CF105" i="7" s="1"/>
  <c r="AN105" i="7"/>
  <c r="AN109" i="7" s="1"/>
  <c r="AN81" i="7"/>
  <c r="AN70" i="7"/>
  <c r="BG77" i="7"/>
  <c r="BG96" i="7"/>
  <c r="DH96" i="7" s="1"/>
  <c r="BG73" i="7"/>
  <c r="BG74" i="7" s="1"/>
  <c r="BX8" i="7"/>
  <c r="BG75" i="7"/>
  <c r="BG70" i="7"/>
  <c r="BA96" i="7"/>
  <c r="BA77" i="7"/>
  <c r="BA78" i="7" s="1"/>
  <c r="BA75" i="7"/>
  <c r="BA70" i="7"/>
  <c r="BA73" i="7"/>
  <c r="BA74" i="7" s="1"/>
  <c r="CS101" i="7"/>
  <c r="CS109" i="7" s="1"/>
  <c r="CS83" i="7"/>
  <c r="CS73" i="7"/>
  <c r="CS81" i="7"/>
  <c r="CS70" i="7"/>
  <c r="AM100" i="7"/>
  <c r="AM70" i="7"/>
  <c r="AM75" i="7"/>
  <c r="AM76" i="7" s="1"/>
  <c r="AM73" i="7"/>
  <c r="AM74" i="7" s="1"/>
  <c r="AB96" i="7"/>
  <c r="AB77" i="7"/>
  <c r="CA8" i="7"/>
  <c r="AP81" i="7"/>
  <c r="AP107" i="7"/>
  <c r="DF107" i="7" s="1"/>
  <c r="J96" i="3"/>
  <c r="J77" i="3"/>
  <c r="Y8" i="3"/>
  <c r="CE17" i="7"/>
  <c r="CE99" i="7" s="1"/>
  <c r="V58" i="7"/>
  <c r="BU58" i="7" s="1"/>
  <c r="AF58" i="7"/>
  <c r="CE58" i="7" s="1"/>
  <c r="I58" i="3"/>
  <c r="X58" i="3" s="1"/>
  <c r="Y58" i="7"/>
  <c r="BX58" i="7" s="1"/>
  <c r="AG58" i="7"/>
  <c r="CF58" i="7" s="1"/>
  <c r="CG50" i="7"/>
  <c r="CG104" i="7" s="1"/>
  <c r="BP104" i="7"/>
  <c r="BN104" i="7"/>
  <c r="CE50" i="7"/>
  <c r="CE104" i="7" s="1"/>
  <c r="T99" i="3"/>
  <c r="Y17" i="3"/>
  <c r="Y99" i="3" s="1"/>
  <c r="T75" i="3"/>
  <c r="T70" i="3"/>
  <c r="T73" i="3"/>
  <c r="T74" i="3" s="1"/>
  <c r="BA102" i="7"/>
  <c r="BA83" i="7"/>
  <c r="BA84" i="7" s="1"/>
  <c r="BR35" i="7"/>
  <c r="BR102" i="7" s="1"/>
  <c r="BA81" i="7"/>
  <c r="BA82" i="7" s="1"/>
  <c r="BT63" i="7"/>
  <c r="BT108" i="7" s="1"/>
  <c r="BC108" i="7"/>
  <c r="AT99" i="7"/>
  <c r="AT73" i="7"/>
  <c r="AT70" i="7"/>
  <c r="AT75" i="7"/>
  <c r="CK70" i="7"/>
  <c r="CK81" i="7"/>
  <c r="CK104" i="7"/>
  <c r="CK109" i="7" s="1"/>
  <c r="BH83" i="7"/>
  <c r="BH84" i="7" s="1"/>
  <c r="BH103" i="7"/>
  <c r="BH81" i="7"/>
  <c r="BH82" i="7" s="1"/>
  <c r="BN103" i="7"/>
  <c r="BN83" i="7"/>
  <c r="BN81" i="7"/>
  <c r="X53" i="3"/>
  <c r="X105" i="3" s="1"/>
  <c r="S105" i="3"/>
  <c r="S109" i="3" s="1"/>
  <c r="S110" i="3" s="1"/>
  <c r="S81" i="3"/>
  <c r="S70" i="3"/>
  <c r="AX70" i="7"/>
  <c r="AX105" i="7"/>
  <c r="AX109" i="7" s="1"/>
  <c r="AX81" i="7"/>
  <c r="AX82" i="7" s="1"/>
  <c r="AT105" i="7"/>
  <c r="AT81" i="7"/>
  <c r="BI96" i="7"/>
  <c r="BI77" i="7"/>
  <c r="BZ8" i="7"/>
  <c r="BI75" i="7"/>
  <c r="BI73" i="7"/>
  <c r="BI70" i="7"/>
  <c r="BC96" i="7"/>
  <c r="BC77" i="7"/>
  <c r="BT8" i="7"/>
  <c r="BC75" i="7"/>
  <c r="BC76" i="7" s="1"/>
  <c r="BC73" i="7"/>
  <c r="BC74" i="7" s="1"/>
  <c r="BC70" i="7"/>
  <c r="CU81" i="7"/>
  <c r="CU82" i="7" s="1"/>
  <c r="CU83" i="7"/>
  <c r="CU84" i="7" s="1"/>
  <c r="CU101" i="7"/>
  <c r="CU109" i="7" s="1"/>
  <c r="CU73" i="7"/>
  <c r="CU70" i="7"/>
  <c r="I96" i="3"/>
  <c r="X8" i="3"/>
  <c r="I77" i="3"/>
  <c r="Y16" i="7"/>
  <c r="BX16" i="7" s="1"/>
  <c r="AA16" i="7"/>
  <c r="BZ16" i="7" s="1"/>
  <c r="S58" i="7"/>
  <c r="BR58" i="7" s="1"/>
  <c r="AH58" i="7"/>
  <c r="CG58" i="7" s="1"/>
  <c r="CA50" i="7"/>
  <c r="CA104" i="7" s="1"/>
  <c r="BJ104" i="7"/>
  <c r="BB99" i="7"/>
  <c r="BS17" i="7"/>
  <c r="BS99" i="7" s="1"/>
  <c r="AB107" i="3"/>
  <c r="AB109" i="3" s="1"/>
  <c r="AB110" i="3" s="1"/>
  <c r="AB81" i="3"/>
  <c r="AB70" i="3"/>
  <c r="BV31" i="7"/>
  <c r="BV101" i="7" s="1"/>
  <c r="W101" i="7"/>
  <c r="CR101" i="7"/>
  <c r="CR109" i="7" s="1"/>
  <c r="CR73" i="7"/>
  <c r="CR74" i="7" s="1"/>
  <c r="CR83" i="7"/>
  <c r="CR70" i="7"/>
  <c r="CR81" i="7"/>
  <c r="CR82" i="7" s="1"/>
  <c r="AL99" i="7"/>
  <c r="AL109" i="7" s="1"/>
  <c r="AL70" i="7"/>
  <c r="AL75" i="7"/>
  <c r="AL76" i="7" s="1"/>
  <c r="AL73" i="7"/>
  <c r="AL74" i="7" s="1"/>
  <c r="DG95" i="7"/>
  <c r="CT81" i="7"/>
  <c r="CT82" i="7" s="1"/>
  <c r="CT104" i="7"/>
  <c r="CT109" i="7" s="1"/>
  <c r="CT70" i="7"/>
  <c r="BL83" i="7"/>
  <c r="BL103" i="7"/>
  <c r="BL109" i="7" s="1"/>
  <c r="BL70" i="7"/>
  <c r="BL73" i="7"/>
  <c r="BL81" i="7"/>
  <c r="BN105" i="7"/>
  <c r="CE53" i="7"/>
  <c r="CE105" i="7" s="1"/>
  <c r="AM105" i="7"/>
  <c r="DE105" i="7" s="1"/>
  <c r="AM81" i="7"/>
  <c r="AM82" i="7" s="1"/>
  <c r="AR105" i="7"/>
  <c r="AR81" i="7"/>
  <c r="BM77" i="7"/>
  <c r="BM96" i="7"/>
  <c r="BM109" i="7" s="1"/>
  <c r="BM73" i="7"/>
  <c r="BM70" i="7"/>
  <c r="BM75" i="7"/>
  <c r="BF77" i="7"/>
  <c r="BF96" i="7"/>
  <c r="BF109" i="7" s="1"/>
  <c r="BF73" i="7"/>
  <c r="BF74" i="7" s="1"/>
  <c r="BF75" i="7"/>
  <c r="BF70" i="7"/>
  <c r="CP83" i="7"/>
  <c r="CP84" i="7" s="1"/>
  <c r="CP101" i="7"/>
  <c r="CP109" i="7" s="1"/>
  <c r="CP73" i="7"/>
  <c r="CP81" i="7"/>
  <c r="CP70" i="7"/>
  <c r="AV100" i="7"/>
  <c r="AV73" i="7"/>
  <c r="AV70" i="7"/>
  <c r="AV75" i="7"/>
  <c r="AV76" i="7" s="1"/>
  <c r="T96" i="7"/>
  <c r="BS8" i="7"/>
  <c r="T77" i="7"/>
  <c r="BB104" i="7"/>
  <c r="BS50" i="7"/>
  <c r="BS104" i="7" s="1"/>
  <c r="Y50" i="3"/>
  <c r="Y104" i="3" s="1"/>
  <c r="T104" i="3"/>
  <c r="BH99" i="7"/>
  <c r="BY17" i="7"/>
  <c r="BY99" i="7" s="1"/>
  <c r="BT31" i="7"/>
  <c r="BT101" i="7" s="1"/>
  <c r="U101" i="7"/>
  <c r="CX73" i="7"/>
  <c r="CX70" i="7"/>
  <c r="CX101" i="7"/>
  <c r="CX109" i="7" s="1"/>
  <c r="CX81" i="7"/>
  <c r="CX83" i="7"/>
  <c r="CF63" i="7"/>
  <c r="BO108" i="7"/>
  <c r="AK99" i="7"/>
  <c r="AK73" i="7"/>
  <c r="AK74" i="7" s="1"/>
  <c r="AK75" i="7"/>
  <c r="AK76" i="7" s="1"/>
  <c r="AK70" i="7"/>
  <c r="BP95" i="7"/>
  <c r="BP73" i="7"/>
  <c r="BP74" i="7" s="1"/>
  <c r="BP75" i="7"/>
  <c r="BP70" i="7"/>
  <c r="BV8" i="7"/>
  <c r="W96" i="7"/>
  <c r="W77" i="7"/>
  <c r="BO83" i="7"/>
  <c r="BO103" i="7"/>
  <c r="BO81" i="7"/>
  <c r="BO82" i="7" s="1"/>
  <c r="AK103" i="7"/>
  <c r="AK81" i="7"/>
  <c r="AK83" i="7"/>
  <c r="AK84" i="7" s="1"/>
  <c r="AH96" i="7"/>
  <c r="CG8" i="7"/>
  <c r="AH77" i="7"/>
  <c r="BJ105" i="7"/>
  <c r="CA53" i="7"/>
  <c r="CA105" i="7" s="1"/>
  <c r="AY81" i="7"/>
  <c r="AY105" i="7"/>
  <c r="AO105" i="7"/>
  <c r="AO81" i="7"/>
  <c r="R96" i="3"/>
  <c r="W8" i="3"/>
  <c r="R75" i="3"/>
  <c r="R70" i="3"/>
  <c r="R77" i="3"/>
  <c r="R73" i="3"/>
  <c r="BN96" i="7"/>
  <c r="CE8" i="7"/>
  <c r="BN77" i="7"/>
  <c r="BN70" i="7"/>
  <c r="BN73" i="7"/>
  <c r="BN74" i="7" s="1"/>
  <c r="BN75" i="7"/>
  <c r="BN76" i="7" s="1"/>
  <c r="CQ101" i="7"/>
  <c r="CQ109" i="7" s="1"/>
  <c r="CQ83" i="7"/>
  <c r="CQ73" i="7"/>
  <c r="CQ70" i="7"/>
  <c r="CQ81" i="7"/>
  <c r="BC105" i="7"/>
  <c r="BT105" i="7"/>
  <c r="BZ50" i="7"/>
  <c r="BZ104" i="7" s="1"/>
  <c r="BI104" i="7"/>
  <c r="BU50" i="7"/>
  <c r="BU104" i="7" s="1"/>
  <c r="DI104" i="7" s="1"/>
  <c r="BD104" i="7"/>
  <c r="DG104" i="7" s="1"/>
  <c r="BA99" i="7"/>
  <c r="BR17" i="7"/>
  <c r="BR99" i="7" s="1"/>
  <c r="X96" i="7"/>
  <c r="BW8" i="7"/>
  <c r="X77" i="7"/>
  <c r="AY99" i="7"/>
  <c r="AY109" i="7" s="1"/>
  <c r="AY70" i="7"/>
  <c r="AY73" i="7"/>
  <c r="AY74" i="7" s="1"/>
  <c r="AY75" i="7"/>
  <c r="AY76" i="7" s="1"/>
  <c r="AP99" i="7"/>
  <c r="AP70" i="7"/>
  <c r="AP73" i="7"/>
  <c r="AP74" i="7" s="1"/>
  <c r="AP75" i="7"/>
  <c r="AP76" i="7" s="1"/>
  <c r="BM83" i="7"/>
  <c r="BM84" i="7" s="1"/>
  <c r="BM103" i="7"/>
  <c r="BM81" i="7"/>
  <c r="BM82" i="7" s="1"/>
  <c r="AW103" i="7"/>
  <c r="AW81" i="7"/>
  <c r="AW83" i="7"/>
  <c r="AW84" i="7" s="1"/>
  <c r="CC53" i="7"/>
  <c r="CC105" i="7" s="1"/>
  <c r="BL105" i="7"/>
  <c r="CD53" i="7"/>
  <c r="CD105" i="7" s="1"/>
  <c r="BM105" i="7"/>
  <c r="AQ81" i="7"/>
  <c r="AQ82" i="7" s="1"/>
  <c r="AQ105" i="7"/>
  <c r="AV81" i="7"/>
  <c r="AV82" i="7" s="1"/>
  <c r="AV105" i="7"/>
  <c r="BO96" i="7"/>
  <c r="BO77" i="7"/>
  <c r="CF8" i="7"/>
  <c r="BO75" i="7"/>
  <c r="BO76" i="7" s="1"/>
  <c r="BO70" i="7"/>
  <c r="BO73" i="7"/>
  <c r="BE96" i="7"/>
  <c r="BE109" i="7" s="1"/>
  <c r="BE77" i="7"/>
  <c r="BE78" i="7" s="1"/>
  <c r="BE70" i="7"/>
  <c r="BE73" i="7"/>
  <c r="BE74" i="7" s="1"/>
  <c r="BE75" i="7"/>
  <c r="BE76" i="7" s="1"/>
  <c r="CW101" i="7"/>
  <c r="CW109" i="7" s="1"/>
  <c r="CW70" i="7"/>
  <c r="CW81" i="7"/>
  <c r="CW83" i="7"/>
  <c r="CW84" i="7" s="1"/>
  <c r="CW73" i="7"/>
  <c r="CW74" i="7" s="1"/>
  <c r="O107" i="3"/>
  <c r="O109" i="3" s="1"/>
  <c r="O110" i="3" s="1"/>
  <c r="O81" i="3"/>
  <c r="O70" i="3"/>
  <c r="BW17" i="7"/>
  <c r="BW99" i="7" s="1"/>
  <c r="G58" i="3"/>
  <c r="V58" i="3" s="1"/>
  <c r="U58" i="7"/>
  <c r="BT58" i="7" s="1"/>
  <c r="BT107" i="7" s="1"/>
  <c r="AE58" i="7"/>
  <c r="CD58" i="7" s="1"/>
  <c r="CC50" i="7"/>
  <c r="CC104" i="7" s="1"/>
  <c r="BL104" i="7"/>
  <c r="BF104" i="7"/>
  <c r="BW50" i="7"/>
  <c r="BW104" i="7" s="1"/>
  <c r="BF81" i="7"/>
  <c r="BF82" i="7" s="1"/>
  <c r="BD99" i="7"/>
  <c r="DG99" i="7" s="1"/>
  <c r="BU17" i="7"/>
  <c r="BU99" i="7" s="1"/>
  <c r="DI99" i="7" s="1"/>
  <c r="CM70" i="7"/>
  <c r="CM81" i="7"/>
  <c r="CM82" i="7" s="1"/>
  <c r="CM107" i="7"/>
  <c r="CM109" i="7" s="1"/>
  <c r="T83" i="3"/>
  <c r="T84" i="3" s="1"/>
  <c r="Y35" i="3"/>
  <c r="Y102" i="3" s="1"/>
  <c r="T102" i="3"/>
  <c r="T81" i="3"/>
  <c r="T82" i="3" s="1"/>
  <c r="AW99" i="7"/>
  <c r="AW109" i="7" s="1"/>
  <c r="AW70" i="7"/>
  <c r="AW73" i="7"/>
  <c r="AW74" i="7" s="1"/>
  <c r="AW75" i="7"/>
  <c r="AO99" i="7"/>
  <c r="AO73" i="7"/>
  <c r="AO70" i="7"/>
  <c r="AO75" i="7"/>
  <c r="BN109" i="7"/>
  <c r="BI103" i="7"/>
  <c r="BI109" i="7" s="1"/>
  <c r="BI83" i="7"/>
  <c r="BI84" i="7" s="1"/>
  <c r="BI81" i="7"/>
  <c r="BP83" i="7"/>
  <c r="BP84" i="7" s="1"/>
  <c r="BP103" i="7"/>
  <c r="BP81" i="7"/>
  <c r="BP82" i="7" s="1"/>
  <c r="AJ103" i="7"/>
  <c r="AJ81" i="7"/>
  <c r="AJ82" i="7" s="1"/>
  <c r="AJ83" i="7"/>
  <c r="AJ84" i="7" s="1"/>
  <c r="BG105" i="7"/>
  <c r="DH105" i="7" s="1"/>
  <c r="BX53" i="7"/>
  <c r="BX105" i="7" s="1"/>
  <c r="DJ105" i="7" s="1"/>
  <c r="BF105" i="7"/>
  <c r="BW53" i="7"/>
  <c r="BW105" i="7" s="1"/>
  <c r="AU105" i="7"/>
  <c r="AU81" i="7"/>
  <c r="BH96" i="7"/>
  <c r="BH109" i="7" s="1"/>
  <c r="BH77" i="7"/>
  <c r="BH78" i="7" s="1"/>
  <c r="BH75" i="7"/>
  <c r="BH76" i="7" s="1"/>
  <c r="BH70" i="7"/>
  <c r="BH73" i="7"/>
  <c r="CO101" i="7"/>
  <c r="CO70" i="7"/>
  <c r="CO83" i="7"/>
  <c r="CO81" i="7"/>
  <c r="CO73" i="7"/>
  <c r="AJ100" i="7"/>
  <c r="AJ109" i="7" s="1"/>
  <c r="AJ75" i="7"/>
  <c r="AJ76" i="7" s="1"/>
  <c r="AJ70" i="7"/>
  <c r="AJ73" i="7"/>
  <c r="AJ74" i="7" s="1"/>
  <c r="AK107" i="7"/>
  <c r="V16" i="7"/>
  <c r="BU16" i="7" s="1"/>
  <c r="AD16" i="7"/>
  <c r="CC16" i="7" s="1"/>
  <c r="X58" i="7"/>
  <c r="BW58" i="7" s="1"/>
  <c r="BC104" i="7"/>
  <c r="BT50" i="7"/>
  <c r="BK104" i="7"/>
  <c r="CB50" i="7"/>
  <c r="CB104" i="7" s="1"/>
  <c r="BK81" i="7"/>
  <c r="BK82" i="7" s="1"/>
  <c r="BO99" i="7"/>
  <c r="BO109" i="7" s="1"/>
  <c r="CF17" i="7"/>
  <c r="CF99" i="7" s="1"/>
  <c r="CI107" i="7"/>
  <c r="CI109" i="7" s="1"/>
  <c r="CI70" i="7"/>
  <c r="CI81" i="7"/>
  <c r="BS35" i="7"/>
  <c r="BS102" i="7" s="1"/>
  <c r="BB83" i="7"/>
  <c r="BB84" i="7" s="1"/>
  <c r="BB81" i="7"/>
  <c r="BB82" i="7" s="1"/>
  <c r="BB102" i="7"/>
  <c r="AU99" i="7"/>
  <c r="AU73" i="7"/>
  <c r="AU70" i="7"/>
  <c r="AU75" i="7"/>
  <c r="AR99" i="7"/>
  <c r="AR75" i="7"/>
  <c r="AR70" i="7"/>
  <c r="AR73" i="7"/>
  <c r="DH95" i="7"/>
  <c r="AD81" i="3"/>
  <c r="AD82" i="3" s="1"/>
  <c r="AD104" i="3"/>
  <c r="AD109" i="3" s="1"/>
  <c r="AD110" i="3" s="1"/>
  <c r="AD70" i="3"/>
  <c r="R103" i="3"/>
  <c r="R83" i="3"/>
  <c r="R84" i="3" s="1"/>
  <c r="R81" i="3"/>
  <c r="R82" i="3" s="1"/>
  <c r="BV50" i="7"/>
  <c r="BV104" i="7" s="1"/>
  <c r="CG53" i="7"/>
  <c r="CG105" i="7" s="1"/>
  <c r="BP105" i="7"/>
  <c r="AD77" i="7"/>
  <c r="AD96" i="7"/>
  <c r="CC8" i="7"/>
  <c r="BJ96" i="7"/>
  <c r="BJ109" i="7" s="1"/>
  <c r="BJ77" i="7"/>
  <c r="BJ75" i="7"/>
  <c r="BJ73" i="7"/>
  <c r="BJ70" i="7"/>
  <c r="CV70" i="7"/>
  <c r="CV73" i="7"/>
  <c r="CV101" i="7"/>
  <c r="CV109" i="7" s="1"/>
  <c r="CV81" i="7"/>
  <c r="CV82" i="7" s="1"/>
  <c r="CV83" i="7"/>
  <c r="CV84" i="7" s="1"/>
  <c r="X63" i="3"/>
  <c r="CA17" i="7"/>
  <c r="CA99" i="7" s="1"/>
  <c r="W108" i="7"/>
  <c r="T108" i="7"/>
  <c r="V108" i="7"/>
  <c r="DC108" i="7" s="1"/>
  <c r="U108" i="7"/>
  <c r="AH108" i="7"/>
  <c r="CG64" i="7"/>
  <c r="CG108" i="7" s="1"/>
  <c r="AE108" i="7"/>
  <c r="CD64" i="7"/>
  <c r="CD108" i="7" s="1"/>
  <c r="I108" i="3"/>
  <c r="X64" i="3"/>
  <c r="AA108" i="7"/>
  <c r="BZ64" i="7"/>
  <c r="BZ108" i="7" s="1"/>
  <c r="G108" i="3"/>
  <c r="V64" i="3"/>
  <c r="V108" i="3" s="1"/>
  <c r="Y64" i="3"/>
  <c r="Y108" i="3" s="1"/>
  <c r="J108" i="3"/>
  <c r="H108" i="3"/>
  <c r="W64" i="3"/>
  <c r="W108" i="3" s="1"/>
  <c r="AB108" i="7"/>
  <c r="CA64" i="7"/>
  <c r="CA108" i="7" s="1"/>
  <c r="X108" i="7"/>
  <c r="BW64" i="7"/>
  <c r="BW108" i="7" s="1"/>
  <c r="Y108" i="7"/>
  <c r="DD108" i="7" s="1"/>
  <c r="BX64" i="7"/>
  <c r="BX108" i="7" s="1"/>
  <c r="DJ108" i="7" s="1"/>
  <c r="BR64" i="7"/>
  <c r="BR108" i="7" s="1"/>
  <c r="S108" i="7"/>
  <c r="AC108" i="7"/>
  <c r="CB64" i="7"/>
  <c r="CB108" i="7" s="1"/>
  <c r="AD108" i="7"/>
  <c r="CC64" i="7"/>
  <c r="CC108" i="7" s="1"/>
  <c r="CF64" i="7"/>
  <c r="CF108" i="7" s="1"/>
  <c r="AG108" i="7"/>
  <c r="U107" i="7"/>
  <c r="W107" i="3"/>
  <c r="CF107" i="7"/>
  <c r="X107" i="3"/>
  <c r="H107" i="3"/>
  <c r="CG107" i="7"/>
  <c r="BR107" i="7"/>
  <c r="BY107" i="7"/>
  <c r="AG107" i="7"/>
  <c r="BV107" i="7"/>
  <c r="V107" i="7"/>
  <c r="DC107" i="7" s="1"/>
  <c r="AF107" i="7"/>
  <c r="BU107" i="7"/>
  <c r="DI107" i="7" s="1"/>
  <c r="BS107" i="7"/>
  <c r="CA60" i="7"/>
  <c r="CA107" i="7" s="1"/>
  <c r="AB107" i="7"/>
  <c r="Y61" i="3"/>
  <c r="Y107" i="3" s="1"/>
  <c r="J107" i="3"/>
  <c r="G107" i="3"/>
  <c r="V60" i="3"/>
  <c r="V107" i="3" s="1"/>
  <c r="AC107" i="7"/>
  <c r="CB60" i="7"/>
  <c r="CB107" i="7" s="1"/>
  <c r="AD107" i="7"/>
  <c r="CC60" i="7"/>
  <c r="CC107" i="7" s="1"/>
  <c r="I107" i="3"/>
  <c r="Z107" i="7"/>
  <c r="AH107" i="7"/>
  <c r="BW60" i="7"/>
  <c r="BW107" i="7" s="1"/>
  <c r="X107" i="7"/>
  <c r="W107" i="7"/>
  <c r="BX60" i="7"/>
  <c r="BX107" i="7" s="1"/>
  <c r="DJ107" i="7" s="1"/>
  <c r="Y107" i="7"/>
  <c r="DD107" i="7" s="1"/>
  <c r="CE107" i="7"/>
  <c r="T107" i="7"/>
  <c r="BZ60" i="7"/>
  <c r="BZ107" i="7" s="1"/>
  <c r="AA107" i="7"/>
  <c r="AE107" i="7"/>
  <c r="CD60" i="7"/>
  <c r="CD107" i="7" s="1"/>
  <c r="S107" i="7"/>
  <c r="U83" i="7"/>
  <c r="U103" i="7"/>
  <c r="X103" i="7"/>
  <c r="BW37" i="7"/>
  <c r="X81" i="7"/>
  <c r="X83" i="7"/>
  <c r="BS37" i="7"/>
  <c r="T83" i="7"/>
  <c r="T81" i="7"/>
  <c r="T103" i="7"/>
  <c r="AE103" i="7"/>
  <c r="CD37" i="7"/>
  <c r="AE81" i="7"/>
  <c r="AE83" i="7"/>
  <c r="S103" i="7"/>
  <c r="S81" i="7"/>
  <c r="BR37" i="7"/>
  <c r="S83" i="7"/>
  <c r="BY37" i="7"/>
  <c r="Z81" i="7"/>
  <c r="Z83" i="7"/>
  <c r="Z103" i="7"/>
  <c r="AA81" i="7"/>
  <c r="AA83" i="7"/>
  <c r="AA103" i="7"/>
  <c r="BZ37" i="7"/>
  <c r="AF83" i="7"/>
  <c r="AF103" i="7"/>
  <c r="CE37" i="7"/>
  <c r="AF81" i="7"/>
  <c r="I83" i="3"/>
  <c r="I103" i="3"/>
  <c r="X37" i="3"/>
  <c r="I81" i="3"/>
  <c r="AB83" i="7"/>
  <c r="AB81" i="7"/>
  <c r="CA37" i="7"/>
  <c r="AB103" i="7"/>
  <c r="AH81" i="7"/>
  <c r="AH83" i="7"/>
  <c r="CG37" i="7"/>
  <c r="AH103" i="7"/>
  <c r="Y103" i="7"/>
  <c r="DD103" i="7" s="1"/>
  <c r="Y83" i="7"/>
  <c r="BX37" i="7"/>
  <c r="Y81" i="7"/>
  <c r="W83" i="7"/>
  <c r="W103" i="7"/>
  <c r="W81" i="7"/>
  <c r="BV37" i="7"/>
  <c r="AG103" i="7"/>
  <c r="AG81" i="7"/>
  <c r="AG83" i="7"/>
  <c r="CF37" i="7"/>
  <c r="V83" i="7"/>
  <c r="V103" i="7"/>
  <c r="DC103" i="7" s="1"/>
  <c r="V81" i="7"/>
  <c r="BU37" i="7"/>
  <c r="J81" i="3"/>
  <c r="J103" i="3"/>
  <c r="J83" i="3"/>
  <c r="Y37" i="3"/>
  <c r="V37" i="3"/>
  <c r="G81" i="3"/>
  <c r="G83" i="3"/>
  <c r="G103" i="3"/>
  <c r="BT83" i="7"/>
  <c r="BT81" i="7"/>
  <c r="BT103" i="7"/>
  <c r="AC83" i="7"/>
  <c r="AC81" i="7"/>
  <c r="AC103" i="7"/>
  <c r="CB37" i="7"/>
  <c r="AD81" i="7"/>
  <c r="CC37" i="7"/>
  <c r="AD83" i="7"/>
  <c r="AD103" i="7"/>
  <c r="H81" i="3"/>
  <c r="H83" i="3"/>
  <c r="H103" i="3"/>
  <c r="W37" i="3"/>
  <c r="X12" i="7"/>
  <c r="X75" i="7" s="1"/>
  <c r="AG12" i="7"/>
  <c r="CF12" i="7" s="1"/>
  <c r="CF95" i="7" s="1"/>
  <c r="AF12" i="7"/>
  <c r="CE12" i="7" s="1"/>
  <c r="AD12" i="7"/>
  <c r="CC12" i="7" s="1"/>
  <c r="J12" i="3"/>
  <c r="Y12" i="3" s="1"/>
  <c r="S12" i="7"/>
  <c r="BR12" i="7" s="1"/>
  <c r="G12" i="3"/>
  <c r="V12" i="3" s="1"/>
  <c r="AA12" i="7"/>
  <c r="BZ12" i="7" s="1"/>
  <c r="AE12" i="7"/>
  <c r="CD12" i="7" s="1"/>
  <c r="V12" i="7"/>
  <c r="BU12" i="7" s="1"/>
  <c r="AH12" i="7"/>
  <c r="CG12" i="7" s="1"/>
  <c r="CG95" i="7" s="1"/>
  <c r="W12" i="7"/>
  <c r="BV12" i="7" s="1"/>
  <c r="U12" i="7"/>
  <c r="BT12" i="7" s="1"/>
  <c r="Z12" i="7"/>
  <c r="BY12" i="7" s="1"/>
  <c r="AC12" i="7"/>
  <c r="CB12" i="7" s="1"/>
  <c r="I12" i="3"/>
  <c r="X12" i="3" s="1"/>
  <c r="AB12" i="7"/>
  <c r="CA12" i="7" s="1"/>
  <c r="H12" i="3"/>
  <c r="W12" i="3" s="1"/>
  <c r="Y12" i="7"/>
  <c r="BX12" i="7" s="1"/>
  <c r="AH73" i="7"/>
  <c r="BV11" i="7"/>
  <c r="BX11" i="7"/>
  <c r="CB11" i="7"/>
  <c r="Y11" i="3"/>
  <c r="V11" i="3"/>
  <c r="BY13" i="7"/>
  <c r="X15" i="3"/>
  <c r="CD15" i="7"/>
  <c r="CE15" i="7"/>
  <c r="BT13" i="7"/>
  <c r="T73" i="7"/>
  <c r="BS15" i="7"/>
  <c r="T95" i="7"/>
  <c r="T75" i="7"/>
  <c r="CC15" i="7"/>
  <c r="AF75" i="7"/>
  <c r="AD70" i="7"/>
  <c r="W15" i="3"/>
  <c r="BZ15" i="7"/>
  <c r="Z95" i="7"/>
  <c r="BR15" i="7"/>
  <c r="CA15" i="7"/>
  <c r="BU15" i="7"/>
  <c r="T70" i="7"/>
  <c r="G192" i="4" l="1"/>
  <c r="J192" i="4"/>
  <c r="L192" i="4"/>
  <c r="K192" i="4"/>
  <c r="H192" i="4"/>
  <c r="Q192" i="4"/>
  <c r="O192" i="4"/>
  <c r="AR76" i="7"/>
  <c r="BV96" i="7"/>
  <c r="BV77" i="7"/>
  <c r="AD95" i="7"/>
  <c r="AF73" i="7"/>
  <c r="U81" i="7"/>
  <c r="CV74" i="7"/>
  <c r="AD74" i="3"/>
  <c r="AD80" i="3"/>
  <c r="AD76" i="3"/>
  <c r="AD78" i="3"/>
  <c r="AD84" i="3"/>
  <c r="AR109" i="7"/>
  <c r="AJ78" i="7"/>
  <c r="AJ88" i="7"/>
  <c r="AJ89" i="7"/>
  <c r="AJ80" i="7"/>
  <c r="AJ87" i="7"/>
  <c r="BH74" i="7"/>
  <c r="AO109" i="7"/>
  <c r="O82" i="3"/>
  <c r="BO78" i="7"/>
  <c r="AY89" i="7"/>
  <c r="AY80" i="7"/>
  <c r="AY87" i="7"/>
  <c r="AY78" i="7"/>
  <c r="AY88" i="7"/>
  <c r="AY84" i="7"/>
  <c r="CQ84" i="7"/>
  <c r="R74" i="3"/>
  <c r="AK82" i="7"/>
  <c r="BP88" i="7"/>
  <c r="BP80" i="7"/>
  <c r="BP87" i="7"/>
  <c r="BP89" i="7"/>
  <c r="BP78" i="7"/>
  <c r="AK109" i="7"/>
  <c r="CP82" i="7"/>
  <c r="BF78" i="7"/>
  <c r="BL84" i="7"/>
  <c r="CU80" i="7"/>
  <c r="CU78" i="7"/>
  <c r="CU76" i="7"/>
  <c r="BT96" i="7"/>
  <c r="BT77" i="7"/>
  <c r="AT109" i="7"/>
  <c r="T80" i="3"/>
  <c r="T88" i="3"/>
  <c r="T78" i="3"/>
  <c r="T89" i="3"/>
  <c r="T87" i="3"/>
  <c r="AM89" i="7"/>
  <c r="AM88" i="7"/>
  <c r="AM80" i="7"/>
  <c r="AM87" i="7"/>
  <c r="AM78" i="7"/>
  <c r="AM84" i="7"/>
  <c r="BA88" i="7"/>
  <c r="C226" i="4" s="1"/>
  <c r="BA80" i="7"/>
  <c r="BA89" i="7"/>
  <c r="BA87" i="7"/>
  <c r="BK80" i="7"/>
  <c r="BK78" i="7"/>
  <c r="BK88" i="7"/>
  <c r="M226" i="4" s="1"/>
  <c r="BK89" i="7"/>
  <c r="BK84" i="7"/>
  <c r="BK87" i="7"/>
  <c r="AS109" i="7"/>
  <c r="BD78" i="7"/>
  <c r="W70" i="7"/>
  <c r="W87" i="7" s="1"/>
  <c r="Y95" i="7"/>
  <c r="AD75" i="7"/>
  <c r="DL101" i="7"/>
  <c r="CO109" i="7"/>
  <c r="O84" i="3"/>
  <c r="O87" i="3"/>
  <c r="O78" i="3"/>
  <c r="O74" i="3"/>
  <c r="O88" i="3"/>
  <c r="O76" i="3"/>
  <c r="O80" i="3"/>
  <c r="O89" i="3"/>
  <c r="CF96" i="7"/>
  <c r="CF77" i="7"/>
  <c r="AD73" i="7"/>
  <c r="Y75" i="7"/>
  <c r="CG73" i="7"/>
  <c r="X108" i="3"/>
  <c r="CV80" i="7"/>
  <c r="CV76" i="7"/>
  <c r="CV78" i="7"/>
  <c r="AU76" i="7"/>
  <c r="CI82" i="7"/>
  <c r="BH87" i="7"/>
  <c r="BH89" i="7"/>
  <c r="BH80" i="7"/>
  <c r="BH88" i="7"/>
  <c r="J226" i="4" s="1"/>
  <c r="BI82" i="7"/>
  <c r="AW76" i="7"/>
  <c r="BE80" i="7"/>
  <c r="BE88" i="7"/>
  <c r="G226" i="4" s="1"/>
  <c r="BE89" i="7"/>
  <c r="BE87" i="7"/>
  <c r="R78" i="3"/>
  <c r="AY82" i="7"/>
  <c r="BP76" i="7"/>
  <c r="BS96" i="7"/>
  <c r="BS77" i="7"/>
  <c r="CP74" i="7"/>
  <c r="BM76" i="7"/>
  <c r="CT74" i="7"/>
  <c r="CT80" i="7"/>
  <c r="CT78" i="7"/>
  <c r="CT76" i="7"/>
  <c r="CT84" i="7"/>
  <c r="AL89" i="7"/>
  <c r="AL88" i="7"/>
  <c r="AL84" i="7"/>
  <c r="AL78" i="7"/>
  <c r="AL80" i="7"/>
  <c r="AL87" i="7"/>
  <c r="CU74" i="7"/>
  <c r="BC78" i="7"/>
  <c r="AT82" i="7"/>
  <c r="CK82" i="7"/>
  <c r="T76" i="3"/>
  <c r="DE100" i="7"/>
  <c r="AM109" i="7"/>
  <c r="BA76" i="7"/>
  <c r="BG78" i="7"/>
  <c r="BK109" i="7"/>
  <c r="BD82" i="7"/>
  <c r="CJ76" i="7"/>
  <c r="CJ80" i="7"/>
  <c r="CJ78" i="7"/>
  <c r="BG84" i="7"/>
  <c r="BR96" i="7"/>
  <c r="BR77" i="7"/>
  <c r="BJ89" i="7"/>
  <c r="BJ87" i="7"/>
  <c r="BJ88" i="7"/>
  <c r="L226" i="4" s="1"/>
  <c r="BJ80" i="7"/>
  <c r="AU84" i="7"/>
  <c r="AU87" i="7"/>
  <c r="AU88" i="7"/>
  <c r="AU80" i="7"/>
  <c r="AU78" i="7"/>
  <c r="AU89" i="7"/>
  <c r="CI84" i="7"/>
  <c r="CI78" i="7"/>
  <c r="CI80" i="7"/>
  <c r="CI74" i="7"/>
  <c r="CI76" i="7"/>
  <c r="R88" i="3"/>
  <c r="R89" i="3"/>
  <c r="R80" i="3"/>
  <c r="R87" i="3"/>
  <c r="BM87" i="7"/>
  <c r="BM80" i="7"/>
  <c r="BM88" i="7"/>
  <c r="O226" i="4" s="1"/>
  <c r="BM89" i="7"/>
  <c r="AB76" i="3"/>
  <c r="AB78" i="3"/>
  <c r="AB74" i="3"/>
  <c r="AB80" i="3"/>
  <c r="AB84" i="3"/>
  <c r="M88" i="3"/>
  <c r="BC109" i="7"/>
  <c r="BN82" i="7"/>
  <c r="CK80" i="7"/>
  <c r="CK76" i="7"/>
  <c r="CK84" i="7"/>
  <c r="CK74" i="7"/>
  <c r="CK78" i="7"/>
  <c r="AP82" i="7"/>
  <c r="CS76" i="7"/>
  <c r="CS78" i="7"/>
  <c r="CS80" i="7"/>
  <c r="AN76" i="7"/>
  <c r="AN89" i="7"/>
  <c r="AN80" i="7"/>
  <c r="AN87" i="7"/>
  <c r="AN74" i="7"/>
  <c r="AN78" i="7"/>
  <c r="AN88" i="7"/>
  <c r="AN84" i="7"/>
  <c r="BJ82" i="7"/>
  <c r="CD96" i="7"/>
  <c r="CD77" i="7"/>
  <c r="BJ74" i="7"/>
  <c r="BG109" i="7"/>
  <c r="AU74" i="7"/>
  <c r="CO74" i="7"/>
  <c r="AW89" i="7"/>
  <c r="AW87" i="7"/>
  <c r="AW80" i="7"/>
  <c r="AW88" i="7"/>
  <c r="AW78" i="7"/>
  <c r="CM74" i="7"/>
  <c r="CM78" i="7"/>
  <c r="CM84" i="7"/>
  <c r="CM80" i="7"/>
  <c r="CM76" i="7"/>
  <c r="AW82" i="7"/>
  <c r="BW96" i="7"/>
  <c r="BW77" i="7"/>
  <c r="R76" i="3"/>
  <c r="BP109" i="7"/>
  <c r="CX84" i="7"/>
  <c r="BM74" i="7"/>
  <c r="AB82" i="3"/>
  <c r="BI80" i="7"/>
  <c r="BI87" i="7"/>
  <c r="BI88" i="7"/>
  <c r="K226" i="4" s="1"/>
  <c r="BI89" i="7"/>
  <c r="BN84" i="7"/>
  <c r="T109" i="3"/>
  <c r="T110" i="3" s="1"/>
  <c r="CA96" i="7"/>
  <c r="CA77" i="7"/>
  <c r="CS82" i="7"/>
  <c r="BA109" i="7"/>
  <c r="AN82" i="7"/>
  <c r="BU96" i="7"/>
  <c r="DI96" i="7" s="1"/>
  <c r="BU77" i="7"/>
  <c r="BB80" i="7"/>
  <c r="BB89" i="7"/>
  <c r="BB87" i="7"/>
  <c r="BB88" i="7"/>
  <c r="D226" i="4" s="1"/>
  <c r="BJ84" i="7"/>
  <c r="BC82" i="7"/>
  <c r="BJ76" i="7"/>
  <c r="AU109" i="7"/>
  <c r="CO82" i="7"/>
  <c r="P192" i="4"/>
  <c r="CW82" i="7"/>
  <c r="BO74" i="7"/>
  <c r="AP87" i="7"/>
  <c r="AP80" i="7"/>
  <c r="AP89" i="7"/>
  <c r="AP78" i="7"/>
  <c r="AP84" i="7"/>
  <c r="AP88" i="7"/>
  <c r="BN89" i="7"/>
  <c r="BN87" i="7"/>
  <c r="BN80" i="7"/>
  <c r="BN88" i="7"/>
  <c r="P226" i="4" s="1"/>
  <c r="W96" i="3"/>
  <c r="W77" i="3"/>
  <c r="BO84" i="7"/>
  <c r="CX82" i="7"/>
  <c r="AV89" i="7"/>
  <c r="AV84" i="7"/>
  <c r="AV87" i="7"/>
  <c r="AV78" i="7"/>
  <c r="AV80" i="7"/>
  <c r="AV88" i="7"/>
  <c r="BF84" i="7"/>
  <c r="BF80" i="7"/>
  <c r="BF88" i="7"/>
  <c r="H226" i="4" s="1"/>
  <c r="BF87" i="7"/>
  <c r="BF89" i="7"/>
  <c r="BL82" i="7"/>
  <c r="BD109" i="7"/>
  <c r="CR76" i="7"/>
  <c r="CR80" i="7"/>
  <c r="CR78" i="7"/>
  <c r="BI74" i="7"/>
  <c r="CS74" i="7"/>
  <c r="BG89" i="7"/>
  <c r="BG88" i="7"/>
  <c r="I226" i="4" s="1"/>
  <c r="BG87" i="7"/>
  <c r="BG80" i="7"/>
  <c r="BY96" i="7"/>
  <c r="BY77" i="7"/>
  <c r="BB76" i="7"/>
  <c r="AQ87" i="7"/>
  <c r="AQ80" i="7"/>
  <c r="AQ78" i="7"/>
  <c r="AQ84" i="7"/>
  <c r="AQ89" i="7"/>
  <c r="AQ88" i="7"/>
  <c r="BJ78" i="7"/>
  <c r="AR74" i="7"/>
  <c r="CO84" i="7"/>
  <c r="AU82" i="7"/>
  <c r="AO76" i="7"/>
  <c r="CW80" i="7"/>
  <c r="CW78" i="7"/>
  <c r="CW76" i="7"/>
  <c r="BO80" i="7"/>
  <c r="BO87" i="7"/>
  <c r="BO88" i="7"/>
  <c r="Q226" i="4" s="1"/>
  <c r="BO89" i="7"/>
  <c r="DF99" i="7"/>
  <c r="AP109" i="7"/>
  <c r="CQ82" i="7"/>
  <c r="BN78" i="7"/>
  <c r="R109" i="3"/>
  <c r="R110" i="3" s="1"/>
  <c r="CG96" i="7"/>
  <c r="CG77" i="7"/>
  <c r="AK89" i="7"/>
  <c r="AK87" i="7"/>
  <c r="AK80" i="7"/>
  <c r="AK88" i="7"/>
  <c r="AK78" i="7"/>
  <c r="AV74" i="7"/>
  <c r="BF76" i="7"/>
  <c r="BM78" i="7"/>
  <c r="BL74" i="7"/>
  <c r="CR84" i="7"/>
  <c r="BC89" i="7"/>
  <c r="BC87" i="7"/>
  <c r="BC80" i="7"/>
  <c r="BC88" i="7"/>
  <c r="E226" i="4" s="1"/>
  <c r="BI76" i="7"/>
  <c r="AX80" i="7"/>
  <c r="AX78" i="7"/>
  <c r="AX88" i="7"/>
  <c r="AX74" i="7"/>
  <c r="AX89" i="7"/>
  <c r="AX84" i="7"/>
  <c r="AX87" i="7"/>
  <c r="AX76" i="7"/>
  <c r="AT76" i="7"/>
  <c r="CS84" i="7"/>
  <c r="BG76" i="7"/>
  <c r="AS74" i="7"/>
  <c r="AC80" i="3"/>
  <c r="AC78" i="3"/>
  <c r="AC76" i="3"/>
  <c r="N88" i="3"/>
  <c r="AC74" i="3"/>
  <c r="AC84" i="3"/>
  <c r="BD74" i="7"/>
  <c r="BB109" i="7"/>
  <c r="CL84" i="7"/>
  <c r="CL74" i="7"/>
  <c r="CL78" i="7"/>
  <c r="CL76" i="7"/>
  <c r="CL80" i="7"/>
  <c r="AQ76" i="7"/>
  <c r="BC84" i="7"/>
  <c r="AR89" i="7"/>
  <c r="AR84" i="7"/>
  <c r="AR87" i="7"/>
  <c r="AR80" i="7"/>
  <c r="AR78" i="7"/>
  <c r="AR88" i="7"/>
  <c r="CO80" i="7"/>
  <c r="CO78" i="7"/>
  <c r="CO76" i="7"/>
  <c r="AO84" i="7"/>
  <c r="AO89" i="7"/>
  <c r="AO87" i="7"/>
  <c r="AO78" i="7"/>
  <c r="AO80" i="7"/>
  <c r="AO88" i="7"/>
  <c r="CQ80" i="7"/>
  <c r="CQ76" i="7"/>
  <c r="CQ78" i="7"/>
  <c r="CE96" i="7"/>
  <c r="CE77" i="7"/>
  <c r="AO82" i="7"/>
  <c r="CX76" i="7"/>
  <c r="CX78" i="7"/>
  <c r="CX80" i="7"/>
  <c r="AV109" i="7"/>
  <c r="AR82" i="7"/>
  <c r="BL87" i="7"/>
  <c r="BL76" i="7"/>
  <c r="BL88" i="7"/>
  <c r="N226" i="4" s="1"/>
  <c r="BL78" i="7"/>
  <c r="BL89" i="7"/>
  <c r="BL80" i="7"/>
  <c r="X96" i="3"/>
  <c r="X77" i="3"/>
  <c r="BZ96" i="7"/>
  <c r="BZ77" i="7"/>
  <c r="S87" i="3"/>
  <c r="S89" i="3"/>
  <c r="S84" i="3"/>
  <c r="S80" i="3"/>
  <c r="S76" i="3"/>
  <c r="S88" i="3"/>
  <c r="S78" i="3"/>
  <c r="S74" i="3"/>
  <c r="AT84" i="7"/>
  <c r="AT80" i="7"/>
  <c r="AT87" i="7"/>
  <c r="AT88" i="7"/>
  <c r="AT78" i="7"/>
  <c r="AT89" i="7"/>
  <c r="Y96" i="3"/>
  <c r="Y77" i="3"/>
  <c r="BX96" i="7"/>
  <c r="DJ96" i="7" s="1"/>
  <c r="BX77" i="7"/>
  <c r="AS82" i="7"/>
  <c r="BD80" i="7"/>
  <c r="BD89" i="7"/>
  <c r="BD87" i="7"/>
  <c r="BD88" i="7"/>
  <c r="F226" i="4" s="1"/>
  <c r="DK104" i="7"/>
  <c r="CL109" i="7"/>
  <c r="CC96" i="7"/>
  <c r="CC77" i="7"/>
  <c r="AO74" i="7"/>
  <c r="CQ74" i="7"/>
  <c r="CX74" i="7"/>
  <c r="CP78" i="7"/>
  <c r="CP80" i="7"/>
  <c r="CP76" i="7"/>
  <c r="N192" i="4"/>
  <c r="BI78" i="7"/>
  <c r="S82" i="3"/>
  <c r="AT74" i="7"/>
  <c r="AS89" i="7"/>
  <c r="AS84" i="7"/>
  <c r="AS88" i="7"/>
  <c r="AS80" i="7"/>
  <c r="AS87" i="7"/>
  <c r="AS78" i="7"/>
  <c r="BD76" i="7"/>
  <c r="BG82" i="7"/>
  <c r="AQ109" i="7"/>
  <c r="T109" i="7"/>
  <c r="D191" i="4" s="1"/>
  <c r="CF83" i="7"/>
  <c r="CF81" i="7"/>
  <c r="CF103" i="7"/>
  <c r="BX103" i="7"/>
  <c r="DJ103" i="7" s="1"/>
  <c r="BX83" i="7"/>
  <c r="BX81" i="7"/>
  <c r="CA81" i="7"/>
  <c r="CA103" i="7"/>
  <c r="CA83" i="7"/>
  <c r="CD81" i="7"/>
  <c r="CD83" i="7"/>
  <c r="CD103" i="7"/>
  <c r="BW103" i="7"/>
  <c r="BW83" i="7"/>
  <c r="BW81" i="7"/>
  <c r="CC103" i="7"/>
  <c r="CC81" i="7"/>
  <c r="CC83" i="7"/>
  <c r="BY103" i="7"/>
  <c r="BY83" i="7"/>
  <c r="BY81" i="7"/>
  <c r="BU103" i="7"/>
  <c r="DI103" i="7" s="1"/>
  <c r="BU83" i="7"/>
  <c r="BU81" i="7"/>
  <c r="BZ103" i="7"/>
  <c r="BZ81" i="7"/>
  <c r="BZ83" i="7"/>
  <c r="W81" i="3"/>
  <c r="W83" i="3"/>
  <c r="W103" i="3"/>
  <c r="CB103" i="7"/>
  <c r="CB83" i="7"/>
  <c r="CB81" i="7"/>
  <c r="CG103" i="7"/>
  <c r="CG109" i="7" s="1"/>
  <c r="CG83" i="7"/>
  <c r="CG81" i="7"/>
  <c r="X81" i="3"/>
  <c r="X83" i="3"/>
  <c r="X103" i="3"/>
  <c r="BR103" i="7"/>
  <c r="BR83" i="7"/>
  <c r="BR81" i="7"/>
  <c r="CE103" i="7"/>
  <c r="CE81" i="7"/>
  <c r="CE83" i="7"/>
  <c r="AD109" i="7"/>
  <c r="N191" i="4" s="1"/>
  <c r="N193" i="4" s="1"/>
  <c r="Z109" i="7"/>
  <c r="J191" i="4" s="1"/>
  <c r="J193" i="4" s="1"/>
  <c r="Y103" i="3"/>
  <c r="Y81" i="3"/>
  <c r="Y83" i="3"/>
  <c r="BV103" i="7"/>
  <c r="BV81" i="7"/>
  <c r="BV83" i="7"/>
  <c r="CC70" i="7"/>
  <c r="CC80" i="7" s="1"/>
  <c r="V83" i="3"/>
  <c r="V81" i="3"/>
  <c r="V103" i="3"/>
  <c r="BS103" i="7"/>
  <c r="BS81" i="7"/>
  <c r="BS83" i="7"/>
  <c r="AA95" i="7"/>
  <c r="AA109" i="7" s="1"/>
  <c r="K191" i="4" s="1"/>
  <c r="K193" i="4" s="1"/>
  <c r="AA70" i="7"/>
  <c r="AA84" i="7" s="1"/>
  <c r="AF70" i="7"/>
  <c r="AF76" i="7" s="1"/>
  <c r="G95" i="3"/>
  <c r="G109" i="3" s="1"/>
  <c r="AH95" i="7"/>
  <c r="AH109" i="7" s="1"/>
  <c r="AF95" i="7"/>
  <c r="AF109" i="7" s="1"/>
  <c r="P191" i="4" s="1"/>
  <c r="P193" i="4" s="1"/>
  <c r="CG70" i="7"/>
  <c r="AH70" i="7"/>
  <c r="AH89" i="7" s="1"/>
  <c r="CG75" i="7"/>
  <c r="AA73" i="7"/>
  <c r="Y73" i="7"/>
  <c r="S95" i="7"/>
  <c r="S109" i="7" s="1"/>
  <c r="C191" i="4" s="1"/>
  <c r="BW12" i="7"/>
  <c r="BW73" i="7" s="1"/>
  <c r="G73" i="3"/>
  <c r="AB73" i="7"/>
  <c r="AC70" i="7"/>
  <c r="AC80" i="7" s="1"/>
  <c r="G75" i="3"/>
  <c r="U70" i="7"/>
  <c r="U78" i="7" s="1"/>
  <c r="J73" i="3"/>
  <c r="AB70" i="7"/>
  <c r="AB88" i="7" s="1"/>
  <c r="L225" i="4" s="1"/>
  <c r="L227" i="4" s="1"/>
  <c r="J75" i="3"/>
  <c r="X73" i="7"/>
  <c r="U73" i="7"/>
  <c r="X70" i="7"/>
  <c r="X78" i="7" s="1"/>
  <c r="U75" i="7"/>
  <c r="J70" i="3"/>
  <c r="J84" i="3" s="1"/>
  <c r="AA75" i="7"/>
  <c r="X95" i="7"/>
  <c r="X109" i="7" s="1"/>
  <c r="H191" i="4" s="1"/>
  <c r="H193" i="4" s="1"/>
  <c r="J95" i="3"/>
  <c r="J109" i="3" s="1"/>
  <c r="AG75" i="7"/>
  <c r="BU75" i="7"/>
  <c r="S75" i="7"/>
  <c r="CF75" i="7"/>
  <c r="CF70" i="7"/>
  <c r="CF88" i="7" s="1"/>
  <c r="AE95" i="7"/>
  <c r="AE109" i="7" s="1"/>
  <c r="O191" i="4" s="1"/>
  <c r="O193" i="4" s="1"/>
  <c r="AG70" i="7"/>
  <c r="AG89" i="7" s="1"/>
  <c r="CF73" i="7"/>
  <c r="AE70" i="7"/>
  <c r="AE80" i="7" s="1"/>
  <c r="AG95" i="7"/>
  <c r="AG109" i="7" s="1"/>
  <c r="Q191" i="4" s="1"/>
  <c r="AG73" i="7"/>
  <c r="S70" i="7"/>
  <c r="S80" i="7" s="1"/>
  <c r="S73" i="7"/>
  <c r="G70" i="3"/>
  <c r="G89" i="3" s="1"/>
  <c r="AH75" i="7"/>
  <c r="W73" i="7"/>
  <c r="W74" i="7" s="1"/>
  <c r="Y70" i="7"/>
  <c r="W95" i="7"/>
  <c r="W109" i="7" s="1"/>
  <c r="G191" i="4" s="1"/>
  <c r="BY70" i="7"/>
  <c r="BY80" i="7" s="1"/>
  <c r="W75" i="7"/>
  <c r="W76" i="7" s="1"/>
  <c r="BX95" i="7"/>
  <c r="DJ95" i="7" s="1"/>
  <c r="AB75" i="7"/>
  <c r="AE73" i="7"/>
  <c r="AB95" i="7"/>
  <c r="AB109" i="7" s="1"/>
  <c r="L191" i="4" s="1"/>
  <c r="L193" i="4" s="1"/>
  <c r="U95" i="7"/>
  <c r="U109" i="7" s="1"/>
  <c r="E191" i="4" s="1"/>
  <c r="H75" i="3"/>
  <c r="V70" i="7"/>
  <c r="V80" i="7" s="1"/>
  <c r="Z70" i="7"/>
  <c r="Z89" i="7" s="1"/>
  <c r="V75" i="7"/>
  <c r="BY95" i="7"/>
  <c r="H73" i="3"/>
  <c r="V73" i="7"/>
  <c r="H70" i="3"/>
  <c r="H80" i="3" s="1"/>
  <c r="V95" i="7"/>
  <c r="DC95" i="7" s="1"/>
  <c r="AE75" i="7"/>
  <c r="H95" i="3"/>
  <c r="H109" i="3" s="1"/>
  <c r="I70" i="3"/>
  <c r="I80" i="3" s="1"/>
  <c r="AC75" i="7"/>
  <c r="AC95" i="7"/>
  <c r="AC109" i="7" s="1"/>
  <c r="M191" i="4" s="1"/>
  <c r="I73" i="3"/>
  <c r="BY73" i="7"/>
  <c r="Z75" i="7"/>
  <c r="Z73" i="7"/>
  <c r="I75" i="3"/>
  <c r="BV73" i="7"/>
  <c r="AC73" i="7"/>
  <c r="I95" i="3"/>
  <c r="I109" i="3" s="1"/>
  <c r="BV70" i="7"/>
  <c r="BV75" i="7"/>
  <c r="BV95" i="7"/>
  <c r="BV109" i="7" s="1"/>
  <c r="BY75" i="7"/>
  <c r="BX70" i="7"/>
  <c r="BX84" i="7" s="1"/>
  <c r="BX75" i="7"/>
  <c r="BX73" i="7"/>
  <c r="Y95" i="3"/>
  <c r="Y109" i="3" s="1"/>
  <c r="Y70" i="3"/>
  <c r="Y75" i="3"/>
  <c r="Y73" i="3"/>
  <c r="CB95" i="7"/>
  <c r="CB70" i="7"/>
  <c r="CB73" i="7"/>
  <c r="CB75" i="7"/>
  <c r="CC95" i="7"/>
  <c r="CC109" i="7" s="1"/>
  <c r="T74" i="7"/>
  <c r="W84" i="7"/>
  <c r="W80" i="7"/>
  <c r="W82" i="7"/>
  <c r="W89" i="7"/>
  <c r="W78" i="7"/>
  <c r="W88" i="7"/>
  <c r="G225" i="4" s="1"/>
  <c r="G227" i="4" s="1"/>
  <c r="V95" i="3"/>
  <c r="V73" i="3"/>
  <c r="V70" i="3"/>
  <c r="V75" i="3"/>
  <c r="DD95" i="7"/>
  <c r="Y109" i="7"/>
  <c r="BU73" i="7"/>
  <c r="X73" i="3"/>
  <c r="X95" i="3"/>
  <c r="X70" i="3"/>
  <c r="X75" i="3"/>
  <c r="CC73" i="7"/>
  <c r="W75" i="3"/>
  <c r="W70" i="3"/>
  <c r="W73" i="3"/>
  <c r="W95" i="3"/>
  <c r="BU95" i="7"/>
  <c r="BT73" i="7"/>
  <c r="BT75" i="7"/>
  <c r="BT95" i="7"/>
  <c r="BT70" i="7"/>
  <c r="CD95" i="7"/>
  <c r="CD75" i="7"/>
  <c r="CD70" i="7"/>
  <c r="CD73" i="7"/>
  <c r="BR95" i="7"/>
  <c r="BR73" i="7"/>
  <c r="BR70" i="7"/>
  <c r="BR75" i="7"/>
  <c r="BU70" i="7"/>
  <c r="T84" i="7"/>
  <c r="T88" i="7"/>
  <c r="D225" i="4" s="1"/>
  <c r="D227" i="4" s="1"/>
  <c r="T89" i="7"/>
  <c r="T82" i="7"/>
  <c r="T80" i="7"/>
  <c r="T78" i="7"/>
  <c r="T87" i="7"/>
  <c r="AD76" i="7"/>
  <c r="T76" i="7"/>
  <c r="CE95" i="7"/>
  <c r="CE70" i="7"/>
  <c r="CE73" i="7"/>
  <c r="CE75" i="7"/>
  <c r="CA70" i="7"/>
  <c r="CA73" i="7"/>
  <c r="CA95" i="7"/>
  <c r="CA109" i="7" s="1"/>
  <c r="CA75" i="7"/>
  <c r="BW70" i="7"/>
  <c r="CC75" i="7"/>
  <c r="AD78" i="7"/>
  <c r="AD80" i="7"/>
  <c r="AD89" i="7"/>
  <c r="AD84" i="7"/>
  <c r="AD87" i="7"/>
  <c r="AD82" i="7"/>
  <c r="AD88" i="7"/>
  <c r="N225" i="4" s="1"/>
  <c r="N227" i="4" s="1"/>
  <c r="BZ73" i="7"/>
  <c r="BZ95" i="7"/>
  <c r="BZ70" i="7"/>
  <c r="BZ75" i="7"/>
  <c r="AD74" i="7"/>
  <c r="BS75" i="7"/>
  <c r="BS73" i="7"/>
  <c r="BS95" i="7"/>
  <c r="BS70" i="7"/>
  <c r="BT109" i="7" l="1"/>
  <c r="E192" i="4"/>
  <c r="G193" i="4"/>
  <c r="Q193" i="4"/>
  <c r="CG78" i="7"/>
  <c r="CF109" i="7"/>
  <c r="I192" i="4"/>
  <c r="DH109" i="7"/>
  <c r="M118" i="4" s="1"/>
  <c r="E193" i="4"/>
  <c r="D192" i="4"/>
  <c r="C192" i="4"/>
  <c r="M192" i="4"/>
  <c r="AP110" i="7"/>
  <c r="DF109" i="7"/>
  <c r="M91" i="4" s="1"/>
  <c r="M193" i="4"/>
  <c r="D193" i="4"/>
  <c r="CI111" i="7"/>
  <c r="DK109" i="7"/>
  <c r="B144" i="4" s="1"/>
  <c r="AQ110" i="7"/>
  <c r="AM110" i="7"/>
  <c r="AJ111" i="7"/>
  <c r="AS110" i="7" s="1"/>
  <c r="DE109" i="7"/>
  <c r="B91" i="4" s="1"/>
  <c r="AK110" i="7"/>
  <c r="F192" i="4"/>
  <c r="BA111" i="7"/>
  <c r="BD110" i="7"/>
  <c r="DG109" i="7"/>
  <c r="B118" i="4" s="1"/>
  <c r="DL109" i="7"/>
  <c r="M144" i="4" s="1"/>
  <c r="AO110" i="7"/>
  <c r="CG80" i="7"/>
  <c r="AE82" i="7"/>
  <c r="AF80" i="7"/>
  <c r="Y74" i="7"/>
  <c r="AF84" i="7"/>
  <c r="G87" i="3"/>
  <c r="AF74" i="7"/>
  <c r="BZ109" i="7"/>
  <c r="V109" i="3"/>
  <c r="Y110" i="3" s="1"/>
  <c r="AB87" i="7"/>
  <c r="G74" i="3"/>
  <c r="CD109" i="7"/>
  <c r="BV82" i="7"/>
  <c r="J110" i="3"/>
  <c r="S84" i="7"/>
  <c r="CE109" i="7"/>
  <c r="BY109" i="7"/>
  <c r="CC74" i="7"/>
  <c r="CC78" i="7"/>
  <c r="CG82" i="7"/>
  <c r="CC82" i="7"/>
  <c r="AA80" i="7"/>
  <c r="AA74" i="7"/>
  <c r="AA89" i="7"/>
  <c r="Z84" i="7"/>
  <c r="CG89" i="7"/>
  <c r="AA88" i="7"/>
  <c r="K225" i="4" s="1"/>
  <c r="K227" i="4" s="1"/>
  <c r="CC89" i="7"/>
  <c r="CG87" i="7"/>
  <c r="AA82" i="7"/>
  <c r="CC76" i="7"/>
  <c r="CG88" i="7"/>
  <c r="AA87" i="7"/>
  <c r="CC84" i="7"/>
  <c r="CG74" i="7"/>
  <c r="CG84" i="7"/>
  <c r="AA78" i="7"/>
  <c r="CC88" i="7"/>
  <c r="CB109" i="7"/>
  <c r="J80" i="3"/>
  <c r="X109" i="3"/>
  <c r="X110" i="3" s="1"/>
  <c r="CC87" i="7"/>
  <c r="AA76" i="7"/>
  <c r="AF87" i="7"/>
  <c r="BR109" i="7"/>
  <c r="G84" i="3"/>
  <c r="AF82" i="7"/>
  <c r="W109" i="3"/>
  <c r="G88" i="3"/>
  <c r="AE76" i="7"/>
  <c r="S88" i="7"/>
  <c r="C225" i="4" s="1"/>
  <c r="C227" i="4" s="1"/>
  <c r="R227" i="4" s="1"/>
  <c r="AF78" i="7"/>
  <c r="BS109" i="7"/>
  <c r="AF89" i="7"/>
  <c r="AE87" i="7"/>
  <c r="AF88" i="7"/>
  <c r="P225" i="4" s="1"/>
  <c r="P227" i="4" s="1"/>
  <c r="AE74" i="7"/>
  <c r="AC78" i="7"/>
  <c r="X80" i="7"/>
  <c r="AC84" i="7"/>
  <c r="AH80" i="7"/>
  <c r="BY78" i="7"/>
  <c r="X89" i="7"/>
  <c r="AC88" i="7"/>
  <c r="M225" i="4" s="1"/>
  <c r="M227" i="4" s="1"/>
  <c r="AH88" i="7"/>
  <c r="X84" i="7"/>
  <c r="AC87" i="7"/>
  <c r="AH76" i="7"/>
  <c r="AC74" i="7"/>
  <c r="X76" i="7"/>
  <c r="AH78" i="7"/>
  <c r="X87" i="7"/>
  <c r="H89" i="3"/>
  <c r="AC89" i="7"/>
  <c r="AH87" i="7"/>
  <c r="AH84" i="7"/>
  <c r="X82" i="7"/>
  <c r="AC82" i="7"/>
  <c r="AH82" i="7"/>
  <c r="AC76" i="7"/>
  <c r="AH74" i="7"/>
  <c r="U76" i="7"/>
  <c r="G76" i="3"/>
  <c r="CG76" i="7"/>
  <c r="S74" i="7"/>
  <c r="CF76" i="7"/>
  <c r="BW95" i="7"/>
  <c r="BW109" i="7" s="1"/>
  <c r="I87" i="3"/>
  <c r="I78" i="3"/>
  <c r="S78" i="7"/>
  <c r="AG74" i="7"/>
  <c r="S89" i="7"/>
  <c r="I110" i="3"/>
  <c r="AB78" i="7"/>
  <c r="BX109" i="7"/>
  <c r="DJ109" i="7" s="1"/>
  <c r="M39" i="4" s="1"/>
  <c r="AG88" i="7"/>
  <c r="Q225" i="4" s="1"/>
  <c r="Q227" i="4" s="1"/>
  <c r="H110" i="3"/>
  <c r="J74" i="3"/>
  <c r="V109" i="7"/>
  <c r="S111" i="7" s="1"/>
  <c r="V110" i="7" s="1"/>
  <c r="BY84" i="7"/>
  <c r="S82" i="7"/>
  <c r="CF78" i="7"/>
  <c r="J88" i="3"/>
  <c r="U89" i="7"/>
  <c r="CF82" i="7"/>
  <c r="J76" i="3"/>
  <c r="AB82" i="7"/>
  <c r="BW75" i="7"/>
  <c r="BW76" i="7" s="1"/>
  <c r="S87" i="7"/>
  <c r="J89" i="3"/>
  <c r="U87" i="7"/>
  <c r="S76" i="7"/>
  <c r="U88" i="7"/>
  <c r="E225" i="4" s="1"/>
  <c r="E227" i="4" s="1"/>
  <c r="BY74" i="7"/>
  <c r="J78" i="3"/>
  <c r="U74" i="7"/>
  <c r="AB89" i="7"/>
  <c r="AB84" i="7"/>
  <c r="J87" i="3"/>
  <c r="U84" i="7"/>
  <c r="J82" i="3"/>
  <c r="U82" i="7"/>
  <c r="U80" i="7"/>
  <c r="BU76" i="7"/>
  <c r="I89" i="3"/>
  <c r="X74" i="7"/>
  <c r="AB74" i="7"/>
  <c r="AG82" i="7"/>
  <c r="G80" i="3"/>
  <c r="AG84" i="7"/>
  <c r="G82" i="3"/>
  <c r="Y76" i="7"/>
  <c r="X88" i="7"/>
  <c r="H225" i="4" s="1"/>
  <c r="H227" i="4" s="1"/>
  <c r="Y87" i="7"/>
  <c r="AG78" i="7"/>
  <c r="G78" i="3"/>
  <c r="H88" i="3"/>
  <c r="AG80" i="7"/>
  <c r="AB80" i="7"/>
  <c r="Y89" i="7"/>
  <c r="AG87" i="7"/>
  <c r="AG76" i="7"/>
  <c r="AB76" i="7"/>
  <c r="CF74" i="7"/>
  <c r="BY88" i="7"/>
  <c r="AE89" i="7"/>
  <c r="BY89" i="7"/>
  <c r="CF87" i="7"/>
  <c r="AE88" i="7"/>
  <c r="O225" i="4" s="1"/>
  <c r="O227" i="4" s="1"/>
  <c r="BY87" i="7"/>
  <c r="CF89" i="7"/>
  <c r="AE84" i="7"/>
  <c r="V76" i="7"/>
  <c r="BY76" i="7"/>
  <c r="BY82" i="7"/>
  <c r="CF80" i="7"/>
  <c r="AE78" i="7"/>
  <c r="CF84" i="7"/>
  <c r="Z88" i="7"/>
  <c r="J225" i="4" s="1"/>
  <c r="J227" i="4" s="1"/>
  <c r="H84" i="3"/>
  <c r="Y82" i="7"/>
  <c r="Z74" i="7"/>
  <c r="Z87" i="7"/>
  <c r="H87" i="3"/>
  <c r="Y78" i="7"/>
  <c r="Z82" i="7"/>
  <c r="Z78" i="7"/>
  <c r="H82" i="3"/>
  <c r="Y84" i="7"/>
  <c r="H76" i="3"/>
  <c r="H78" i="3"/>
  <c r="Y80" i="7"/>
  <c r="H74" i="3"/>
  <c r="Z80" i="7"/>
  <c r="Z76" i="7"/>
  <c r="Y88" i="7"/>
  <c r="I225" i="4" s="1"/>
  <c r="I227" i="4" s="1"/>
  <c r="I74" i="3"/>
  <c r="I82" i="3"/>
  <c r="V87" i="7"/>
  <c r="V89" i="7"/>
  <c r="I76" i="3"/>
  <c r="V88" i="7"/>
  <c r="F225" i="4" s="1"/>
  <c r="F227" i="4" s="1"/>
  <c r="V74" i="7"/>
  <c r="V82" i="7"/>
  <c r="I88" i="3"/>
  <c r="I84" i="3"/>
  <c r="V84" i="7"/>
  <c r="V78" i="7"/>
  <c r="BV78" i="7"/>
  <c r="BV76" i="7"/>
  <c r="BV80" i="7"/>
  <c r="BV87" i="7"/>
  <c r="BV84" i="7"/>
  <c r="BV88" i="7"/>
  <c r="BV74" i="7"/>
  <c r="BV89" i="7"/>
  <c r="BX88" i="7"/>
  <c r="BX74" i="7"/>
  <c r="BX78" i="7"/>
  <c r="BX89" i="7"/>
  <c r="BX80" i="7"/>
  <c r="BX82" i="7"/>
  <c r="BX87" i="7"/>
  <c r="BX76" i="7"/>
  <c r="V76" i="3"/>
  <c r="BS74" i="7"/>
  <c r="CD76" i="7"/>
  <c r="BZ76" i="7"/>
  <c r="BW74" i="7"/>
  <c r="CB74" i="7"/>
  <c r="CA74" i="7"/>
  <c r="BZ74" i="7"/>
  <c r="Y74" i="3"/>
  <c r="CD74" i="7"/>
  <c r="X76" i="3"/>
  <c r="Y76" i="3"/>
  <c r="I191" i="4"/>
  <c r="I193" i="4" s="1"/>
  <c r="DD109" i="7"/>
  <c r="M65" i="4" s="1"/>
  <c r="CB84" i="7"/>
  <c r="CB89" i="7"/>
  <c r="CB80" i="7"/>
  <c r="CB78" i="7"/>
  <c r="CB82" i="7"/>
  <c r="CB87" i="7"/>
  <c r="CB88" i="7"/>
  <c r="BT76" i="7"/>
  <c r="CE76" i="7"/>
  <c r="V78" i="3"/>
  <c r="V80" i="3"/>
  <c r="V88" i="3"/>
  <c r="V82" i="3"/>
  <c r="V84" i="3"/>
  <c r="V89" i="3"/>
  <c r="V87" i="3"/>
  <c r="BT74" i="7"/>
  <c r="CE74" i="7"/>
  <c r="V74" i="3"/>
  <c r="Y88" i="3"/>
  <c r="Y89" i="3"/>
  <c r="Y87" i="3"/>
  <c r="Y82" i="3"/>
  <c r="Y80" i="3"/>
  <c r="Y78" i="3"/>
  <c r="Y84" i="3"/>
  <c r="W74" i="3"/>
  <c r="X74" i="3"/>
  <c r="CB76" i="7"/>
  <c r="BS76" i="7"/>
  <c r="CA76" i="7"/>
  <c r="BU109" i="7"/>
  <c r="DI95" i="7"/>
  <c r="CD88" i="7"/>
  <c r="CD89" i="7"/>
  <c r="CD78" i="7"/>
  <c r="CD84" i="7"/>
  <c r="CD82" i="7"/>
  <c r="CD87" i="7"/>
  <c r="CD80" i="7"/>
  <c r="X84" i="3"/>
  <c r="X78" i="3"/>
  <c r="X87" i="3"/>
  <c r="X88" i="3"/>
  <c r="X80" i="3"/>
  <c r="X89" i="3"/>
  <c r="X82" i="3"/>
  <c r="CA82" i="7"/>
  <c r="CA78" i="7"/>
  <c r="CA87" i="7"/>
  <c r="CA88" i="7"/>
  <c r="CA89" i="7"/>
  <c r="CA80" i="7"/>
  <c r="CA84" i="7"/>
  <c r="BU88" i="7"/>
  <c r="BU80" i="7"/>
  <c r="BU87" i="7"/>
  <c r="BU84" i="7"/>
  <c r="BU89" i="7"/>
  <c r="BU78" i="7"/>
  <c r="BU82" i="7"/>
  <c r="BR76" i="7"/>
  <c r="BR80" i="7"/>
  <c r="BR82" i="7"/>
  <c r="BR89" i="7"/>
  <c r="BR78" i="7"/>
  <c r="BR88" i="7"/>
  <c r="BR84" i="7"/>
  <c r="BR87" i="7"/>
  <c r="BU74" i="7"/>
  <c r="BW87" i="7"/>
  <c r="BW82" i="7"/>
  <c r="BW78" i="7"/>
  <c r="BW84" i="7"/>
  <c r="BW89" i="7"/>
  <c r="BW88" i="7"/>
  <c r="BW80" i="7"/>
  <c r="BR74" i="7"/>
  <c r="BT82" i="7"/>
  <c r="BT87" i="7"/>
  <c r="BT89" i="7"/>
  <c r="BT84" i="7"/>
  <c r="BT88" i="7"/>
  <c r="BT80" i="7"/>
  <c r="BT78" i="7"/>
  <c r="W84" i="3"/>
  <c r="W88" i="3"/>
  <c r="W82" i="3"/>
  <c r="W89" i="3"/>
  <c r="W78" i="3"/>
  <c r="W87" i="3"/>
  <c r="W80" i="3"/>
  <c r="BS89" i="7"/>
  <c r="BS80" i="7"/>
  <c r="BS84" i="7"/>
  <c r="BS87" i="7"/>
  <c r="BS78" i="7"/>
  <c r="BS82" i="7"/>
  <c r="BS88" i="7"/>
  <c r="BZ89" i="7"/>
  <c r="BZ87" i="7"/>
  <c r="BZ84" i="7"/>
  <c r="BZ80" i="7"/>
  <c r="BZ78" i="7"/>
  <c r="BZ82" i="7"/>
  <c r="BZ88" i="7"/>
  <c r="CE89" i="7"/>
  <c r="CE88" i="7"/>
  <c r="CE82" i="7"/>
  <c r="CE80" i="7"/>
  <c r="CE87" i="7"/>
  <c r="CE84" i="7"/>
  <c r="CE78" i="7"/>
  <c r="C193" i="4"/>
  <c r="R193" i="4" s="1"/>
  <c r="R191" i="4"/>
  <c r="W76" i="3"/>
  <c r="BE110" i="7" l="1"/>
  <c r="BF110" i="7"/>
  <c r="BH110" i="7"/>
  <c r="BO110" i="7"/>
  <c r="BN110" i="7"/>
  <c r="BJ110" i="7"/>
  <c r="BM110" i="7"/>
  <c r="BL110" i="7"/>
  <c r="BI110" i="7"/>
  <c r="BC110" i="7"/>
  <c r="BP110" i="7"/>
  <c r="CN110" i="7"/>
  <c r="CI110" i="7"/>
  <c r="CQ110" i="7"/>
  <c r="CP110" i="7"/>
  <c r="CS110" i="7"/>
  <c r="CK110" i="7"/>
  <c r="CM110" i="7"/>
  <c r="CW110" i="7"/>
  <c r="CT110" i="7"/>
  <c r="CU110" i="7"/>
  <c r="CR110" i="7"/>
  <c r="CV110" i="7"/>
  <c r="CJ110" i="7"/>
  <c r="CX110" i="7"/>
  <c r="BA110" i="7"/>
  <c r="AV110" i="7"/>
  <c r="CO110" i="7"/>
  <c r="BB110" i="7"/>
  <c r="AY110" i="7"/>
  <c r="AJ110" i="7"/>
  <c r="AW110" i="7"/>
  <c r="AN110" i="7"/>
  <c r="AX110" i="7"/>
  <c r="AL110" i="7"/>
  <c r="AT110" i="7"/>
  <c r="BK110" i="7"/>
  <c r="BG110" i="7"/>
  <c r="AU110" i="7"/>
  <c r="AR110" i="7"/>
  <c r="CL110" i="7"/>
  <c r="R225" i="4"/>
  <c r="W110" i="3"/>
  <c r="DC109" i="7"/>
  <c r="B65" i="4" s="1"/>
  <c r="F191" i="4"/>
  <c r="F193" i="4" s="1"/>
  <c r="BR111" i="7"/>
  <c r="DI109" i="7"/>
  <c r="B39" i="4" s="1"/>
  <c r="X189" i="4" s="1"/>
  <c r="X190" i="4" s="1"/>
  <c r="BR91" i="7"/>
  <c r="BU90" i="7" s="1"/>
  <c r="F228" i="4" s="1"/>
  <c r="AG110" i="7"/>
  <c r="Y110" i="7"/>
  <c r="AH110" i="7"/>
  <c r="AC110" i="7"/>
  <c r="AF110" i="7"/>
  <c r="W110" i="7"/>
  <c r="S110" i="7"/>
  <c r="AA110" i="7"/>
  <c r="AE110" i="7"/>
  <c r="X110" i="7"/>
  <c r="AB110" i="7"/>
  <c r="U110" i="7"/>
  <c r="AD110" i="7"/>
  <c r="Z110" i="7"/>
  <c r="T110" i="7"/>
  <c r="BZ90" i="7" l="1"/>
  <c r="K228" i="4" s="1"/>
  <c r="BT90" i="7"/>
  <c r="E228" i="4" s="1"/>
  <c r="CE90" i="7"/>
  <c r="P228" i="4" s="1"/>
  <c r="CB110" i="7"/>
  <c r="M194" i="4" s="1"/>
  <c r="CC110" i="7"/>
  <c r="N194" i="4" s="1"/>
  <c r="CG110" i="7"/>
  <c r="CF110" i="7"/>
  <c r="Q194" i="4" s="1"/>
  <c r="BV110" i="7"/>
  <c r="G194" i="4" s="1"/>
  <c r="BY110" i="7"/>
  <c r="J194" i="4" s="1"/>
  <c r="BR110" i="7"/>
  <c r="C194" i="4" s="1"/>
  <c r="BT110" i="7"/>
  <c r="E194" i="4" s="1"/>
  <c r="CA110" i="7"/>
  <c r="L194" i="4" s="1"/>
  <c r="BZ110" i="7"/>
  <c r="K194" i="4" s="1"/>
  <c r="CD110" i="7"/>
  <c r="O194" i="4" s="1"/>
  <c r="BX110" i="7"/>
  <c r="I194" i="4" s="1"/>
  <c r="BS110" i="7"/>
  <c r="D194" i="4" s="1"/>
  <c r="BW110" i="7"/>
  <c r="H194" i="4" s="1"/>
  <c r="CE110" i="7"/>
  <c r="P194" i="4" s="1"/>
  <c r="BS90" i="7"/>
  <c r="D228" i="4" s="1"/>
  <c r="CA90" i="7"/>
  <c r="L228" i="4" s="1"/>
  <c r="BW90" i="7"/>
  <c r="H228" i="4" s="1"/>
  <c r="BR90" i="7"/>
  <c r="C228" i="4" s="1"/>
  <c r="CD90" i="7"/>
  <c r="O228" i="4" s="1"/>
  <c r="BU110" i="7"/>
  <c r="F194" i="4" s="1"/>
  <c r="CB90" i="7"/>
  <c r="M228" i="4" s="1"/>
  <c r="CC90" i="7"/>
  <c r="N228" i="4" s="1"/>
  <c r="BX90" i="7"/>
  <c r="I228" i="4" s="1"/>
  <c r="CF90" i="7"/>
  <c r="Q228" i="4" s="1"/>
  <c r="BY90" i="7"/>
  <c r="J228" i="4" s="1"/>
  <c r="CG90" i="7"/>
  <c r="BV90" i="7"/>
  <c r="G228" i="4" s="1"/>
  <c r="X191" i="4"/>
  <c r="X19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Waite</author>
  </authors>
  <commentList>
    <comment ref="B2" authorId="0" shapeId="0" xr:uid="{9F3C3489-1942-4ACB-922E-5C6D6294082D}">
      <text>
        <r>
          <rPr>
            <b/>
            <sz val="9"/>
            <color indexed="81"/>
            <rFont val="Tahoma"/>
            <family val="2"/>
          </rPr>
          <t>Richard Waite:</t>
        </r>
        <r>
          <rPr>
            <sz val="9"/>
            <color indexed="81"/>
            <rFont val="Tahoma"/>
            <family val="2"/>
          </rPr>
          <t xml:space="preserve">
For illustrative purposes, the "2015" data approximate food proportions in 2015 North American consumption via FAOSTAT. "2016-30" data here illustrate a shift in food proportions.</t>
        </r>
      </text>
    </comment>
    <comment ref="A6" authorId="0" shapeId="0" xr:uid="{29156229-1179-4197-9B52-1910A11816B7}">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36" authorId="0" shapeId="0" xr:uid="{2746CF3D-0FE3-4102-9933-163B032E6524}">
      <text>
        <r>
          <rPr>
            <b/>
            <sz val="9"/>
            <color indexed="81"/>
            <rFont val="Tahoma"/>
            <family val="2"/>
          </rPr>
          <t>Richard Waite:</t>
        </r>
        <r>
          <rPr>
            <sz val="9"/>
            <color indexed="81"/>
            <rFont val="Tahoma"/>
            <family val="2"/>
          </rPr>
          <t xml:space="preserve">
Tree nuts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 Waite</author>
  </authors>
  <commentList>
    <comment ref="A5" authorId="0" shapeId="0" xr:uid="{B30A2A6C-F9DC-495A-8C51-6AD075B25B5C}">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35" authorId="0" shapeId="0" xr:uid="{AE7C0629-4758-4998-8217-41CEDC9AF423}">
      <text>
        <r>
          <rPr>
            <b/>
            <sz val="9"/>
            <color indexed="81"/>
            <rFont val="Tahoma"/>
            <family val="2"/>
          </rPr>
          <t>Richard Waite:</t>
        </r>
        <r>
          <rPr>
            <sz val="9"/>
            <color indexed="81"/>
            <rFont val="Tahoma"/>
            <family val="2"/>
          </rPr>
          <t xml:space="preserve">
Tree nuts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 Waite</author>
  </authors>
  <commentList>
    <comment ref="A5" authorId="0" shapeId="0" xr:uid="{DC7A0A3D-CEB7-421C-9144-57846B784D72}">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35" authorId="0" shapeId="0" xr:uid="{D7439328-1EDD-4A5E-B17E-6FEBBFF7F157}">
      <text>
        <r>
          <rPr>
            <b/>
            <sz val="9"/>
            <color indexed="81"/>
            <rFont val="Tahoma"/>
            <family val="2"/>
          </rPr>
          <t>Richard Waite:</t>
        </r>
        <r>
          <rPr>
            <sz val="9"/>
            <color indexed="81"/>
            <rFont val="Tahoma"/>
            <family val="2"/>
          </rPr>
          <t xml:space="preserve">
Tree nuts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Richard Waite</author>
    <author>Gerard Pozzi</author>
  </authors>
  <commentList>
    <comment ref="BN2" authorId="0" shapeId="0" xr:uid="{5A8BC194-487E-456D-9F37-7228F119BC98}">
      <text>
        <r>
          <rPr>
            <b/>
            <sz val="9"/>
            <color indexed="81"/>
            <rFont val="Tahoma"/>
            <family val="2"/>
          </rPr>
          <t>Richard Waite:</t>
        </r>
        <r>
          <rPr>
            <sz val="9"/>
            <color indexed="81"/>
            <rFont val="Tahoma"/>
            <family val="2"/>
          </rPr>
          <t xml:space="preserve">
Carbon loss method. </t>
        </r>
      </text>
    </comment>
    <comment ref="BO2" authorId="0" shapeId="0" xr:uid="{D740C90A-CD4E-4F31-85CC-41276A115B16}">
      <text>
        <r>
          <rPr>
            <b/>
            <sz val="9"/>
            <color indexed="81"/>
            <rFont val="Tahoma"/>
            <family val="2"/>
          </rPr>
          <t>Richard Waite:</t>
        </r>
        <r>
          <rPr>
            <sz val="9"/>
            <color indexed="81"/>
            <rFont val="Tahoma"/>
            <family val="2"/>
          </rPr>
          <t xml:space="preserve">
Carbon loss method. </t>
        </r>
      </text>
    </comment>
    <comment ref="A7" authorId="0" shapeId="0" xr:uid="{7A6C44AA-C20E-4852-9450-D66EEEE1CE06}">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W7" authorId="0" shapeId="0" xr:uid="{6A379E35-D556-472A-831C-B87E140C7C5F}">
      <text>
        <r>
          <rPr>
            <b/>
            <sz val="9"/>
            <color indexed="81"/>
            <rFont val="Tahoma"/>
            <family val="2"/>
          </rPr>
          <t>Richard Waite:</t>
        </r>
        <r>
          <rPr>
            <sz val="9"/>
            <color indexed="81"/>
            <rFont val="Tahoma"/>
            <family val="2"/>
          </rPr>
          <t xml:space="preserve">
Not sure why "0 pasture" shown in Poore data - maybe the 76.82 should be pasture instead of cropland? Amount is plausible though.</t>
        </r>
      </text>
    </comment>
    <comment ref="F8" authorId="0" shapeId="0" xr:uid="{39D070FA-97B5-4335-9DE6-0845CB402E96}">
      <text>
        <r>
          <rPr>
            <b/>
            <sz val="9"/>
            <color indexed="81"/>
            <rFont val="Tahoma"/>
            <family val="2"/>
          </rPr>
          <t>Richard Waite:</t>
        </r>
        <r>
          <rPr>
            <sz val="9"/>
            <color indexed="81"/>
            <rFont val="Tahoma"/>
            <family val="2"/>
          </rPr>
          <t xml:space="preserve">
Global</t>
        </r>
      </text>
    </comment>
    <comment ref="AA8" authorId="0" shapeId="0" xr:uid="{EC4ECF2E-3B6D-421A-81D5-ABFC7AACCBFB}">
      <text>
        <r>
          <rPr>
            <b/>
            <sz val="9"/>
            <color indexed="81"/>
            <rFont val="Tahoma"/>
            <family val="2"/>
          </rPr>
          <t>Richard Waite:</t>
        </r>
        <r>
          <rPr>
            <sz val="9"/>
            <color indexed="81"/>
            <rFont val="Tahoma"/>
            <family val="2"/>
          </rPr>
          <t xml:space="preserve">
Global</t>
        </r>
      </text>
    </comment>
    <comment ref="AB8" authorId="0" shapeId="0" xr:uid="{AB2D0871-329A-4B62-A7E4-1829DB45C9A6}">
      <text>
        <r>
          <rPr>
            <b/>
            <sz val="9"/>
            <color indexed="81"/>
            <rFont val="Tahoma"/>
            <family val="2"/>
          </rPr>
          <t>Richard Waite:</t>
        </r>
        <r>
          <rPr>
            <sz val="9"/>
            <color indexed="81"/>
            <rFont val="Tahoma"/>
            <family val="2"/>
          </rPr>
          <t xml:space="preserve">
Global</t>
        </r>
      </text>
    </comment>
    <comment ref="AC8" authorId="0" shapeId="0" xr:uid="{65209DE7-F294-41FE-9378-239248882756}">
      <text>
        <r>
          <rPr>
            <b/>
            <sz val="9"/>
            <color indexed="81"/>
            <rFont val="Tahoma"/>
            <family val="2"/>
          </rPr>
          <t>Richard Waite:</t>
        </r>
        <r>
          <rPr>
            <sz val="9"/>
            <color indexed="81"/>
            <rFont val="Tahoma"/>
            <family val="2"/>
          </rPr>
          <t xml:space="preserve">
Global</t>
        </r>
      </text>
    </comment>
    <comment ref="AD8" authorId="0" shapeId="0" xr:uid="{94DAB931-E915-4B5C-8D4F-4B4F0AA4383F}">
      <text>
        <r>
          <rPr>
            <b/>
            <sz val="9"/>
            <color indexed="81"/>
            <rFont val="Tahoma"/>
            <family val="2"/>
          </rPr>
          <t>Richard Waite:</t>
        </r>
        <r>
          <rPr>
            <sz val="9"/>
            <color indexed="81"/>
            <rFont val="Tahoma"/>
            <family val="2"/>
          </rPr>
          <t xml:space="preserve">
Global</t>
        </r>
      </text>
    </comment>
    <comment ref="AE8" authorId="0" shapeId="0" xr:uid="{A34F261A-EFA3-4BBA-A4C5-9685C113873C}">
      <text>
        <r>
          <rPr>
            <b/>
            <sz val="9"/>
            <color indexed="81"/>
            <rFont val="Tahoma"/>
            <family val="2"/>
          </rPr>
          <t>Richard Waite:</t>
        </r>
        <r>
          <rPr>
            <sz val="9"/>
            <color indexed="81"/>
            <rFont val="Tahoma"/>
            <family val="2"/>
          </rPr>
          <t xml:space="preserve">
Global</t>
        </r>
      </text>
    </comment>
    <comment ref="AF8" authorId="0" shapeId="0" xr:uid="{9101BA61-C8E2-4E98-A04C-CB4E62D545B6}">
      <text>
        <r>
          <rPr>
            <b/>
            <sz val="9"/>
            <color indexed="81"/>
            <rFont val="Tahoma"/>
            <family val="2"/>
          </rPr>
          <t>Richard Waite:</t>
        </r>
        <r>
          <rPr>
            <sz val="9"/>
            <color indexed="81"/>
            <rFont val="Tahoma"/>
            <family val="2"/>
          </rPr>
          <t xml:space="preserve">
Global</t>
        </r>
      </text>
    </comment>
    <comment ref="AG8" authorId="0" shapeId="0" xr:uid="{F6368BAC-0EF1-4E3E-A092-B1E9283E4BD7}">
      <text>
        <r>
          <rPr>
            <b/>
            <sz val="9"/>
            <color indexed="81"/>
            <rFont val="Tahoma"/>
            <family val="2"/>
          </rPr>
          <t>Richard Waite:</t>
        </r>
        <r>
          <rPr>
            <sz val="9"/>
            <color indexed="81"/>
            <rFont val="Tahoma"/>
            <family val="2"/>
          </rPr>
          <t xml:space="preserve">
Global</t>
        </r>
      </text>
    </comment>
    <comment ref="AV8" authorId="0" shapeId="0" xr:uid="{0FF4F6D5-4D9D-435D-B276-6EEDCB1D6ACD}">
      <text>
        <r>
          <rPr>
            <b/>
            <sz val="9"/>
            <color indexed="81"/>
            <rFont val="Tahoma"/>
            <family val="2"/>
          </rPr>
          <t>Richard Waite:</t>
        </r>
        <r>
          <rPr>
            <sz val="9"/>
            <color indexed="81"/>
            <rFont val="Tahoma"/>
            <family val="2"/>
          </rPr>
          <t xml:space="preserve">
Global</t>
        </r>
      </text>
    </comment>
    <comment ref="BE8" authorId="0" shapeId="0" xr:uid="{0ACFB5C6-841C-4C91-A903-8CA725D2D032}">
      <text>
        <r>
          <rPr>
            <b/>
            <sz val="9"/>
            <color indexed="81"/>
            <rFont val="Tahoma"/>
            <family val="2"/>
          </rPr>
          <t>Richard Waite:</t>
        </r>
        <r>
          <rPr>
            <sz val="9"/>
            <color indexed="81"/>
            <rFont val="Tahoma"/>
            <family val="2"/>
          </rPr>
          <t xml:space="preserve">
Global</t>
        </r>
      </text>
    </comment>
    <comment ref="BH8" authorId="0" shapeId="0" xr:uid="{035A9048-77D9-4200-B68D-10B582C709D3}">
      <text>
        <r>
          <rPr>
            <b/>
            <sz val="9"/>
            <color indexed="81"/>
            <rFont val="Tahoma"/>
            <family val="2"/>
          </rPr>
          <t>Richard Waite:</t>
        </r>
        <r>
          <rPr>
            <sz val="9"/>
            <color indexed="81"/>
            <rFont val="Tahoma"/>
            <family val="2"/>
          </rPr>
          <t xml:space="preserve">
Europe</t>
        </r>
      </text>
    </comment>
    <comment ref="BI8" authorId="0" shapeId="0" xr:uid="{5F2B85C0-5C9F-45E0-B57C-A8C8AFB5F031}">
      <text>
        <r>
          <rPr>
            <b/>
            <sz val="9"/>
            <color indexed="81"/>
            <rFont val="Tahoma"/>
            <family val="2"/>
          </rPr>
          <t>Richard Waite:</t>
        </r>
        <r>
          <rPr>
            <sz val="9"/>
            <color indexed="81"/>
            <rFont val="Tahoma"/>
            <family val="2"/>
          </rPr>
          <t xml:space="preserve">
Europe</t>
        </r>
      </text>
    </comment>
    <comment ref="F10" authorId="0" shapeId="0" xr:uid="{E4DBE015-895D-49C4-8033-37BF59DA7D11}">
      <text>
        <r>
          <rPr>
            <b/>
            <sz val="9"/>
            <color indexed="81"/>
            <rFont val="Tahoma"/>
            <family val="2"/>
          </rPr>
          <t>Richard Waite:</t>
        </r>
        <r>
          <rPr>
            <sz val="9"/>
            <color indexed="81"/>
            <rFont val="Tahoma"/>
            <family val="2"/>
          </rPr>
          <t xml:space="preserve">
Global</t>
        </r>
      </text>
    </comment>
    <comment ref="BH11" authorId="1" shapeId="0" xr:uid="{328DCC2E-F0E1-4FFD-BD74-C709BCDEB9E8}">
      <text>
        <r>
          <rPr>
            <b/>
            <sz val="9"/>
            <color indexed="81"/>
            <rFont val="Tahoma"/>
            <family val="2"/>
          </rPr>
          <t>Gerard Pozzi:</t>
        </r>
        <r>
          <rPr>
            <sz val="9"/>
            <color indexed="81"/>
            <rFont val="Tahoma"/>
            <family val="2"/>
          </rPr>
          <t xml:space="preserve">
Simple average</t>
        </r>
      </text>
    </comment>
    <comment ref="A12" authorId="0" shapeId="0" xr:uid="{21964238-5F65-41F1-B540-C86D76A6EF0A}">
      <text>
        <r>
          <rPr>
            <b/>
            <sz val="9"/>
            <color indexed="81"/>
            <rFont val="Tahoma"/>
            <family val="2"/>
          </rPr>
          <t>Richard Waite:</t>
        </r>
        <r>
          <rPr>
            <sz val="9"/>
            <color indexed="81"/>
            <rFont val="Tahoma"/>
            <family val="2"/>
          </rPr>
          <t xml:space="preserve">
For all dairy products, Feed and Farm emissions are estimated using milk solids concentration factors in Feitz et al. (2007), with downstream emissions for non-milk products using factors for cheese in Poore and Nemecek (2018).</t>
        </r>
      </text>
    </comment>
    <comment ref="BQ13" authorId="0" shapeId="0" xr:uid="{A123E390-E32A-485D-B13C-63444B3013E3}">
      <text>
        <r>
          <rPr>
            <b/>
            <sz val="9"/>
            <color indexed="81"/>
            <rFont val="Tahoma"/>
            <family val="2"/>
          </rPr>
          <t>Richard Waite:</t>
        </r>
        <r>
          <rPr>
            <sz val="9"/>
            <color indexed="81"/>
            <rFont val="Tahoma"/>
            <family val="2"/>
          </rPr>
          <t xml:space="preserve">
National nutrient database (01145 butter, without salt)</t>
        </r>
      </text>
    </comment>
    <comment ref="BR13" authorId="0" shapeId="0" xr:uid="{846E05A8-2799-4E5A-8BF4-C528C5D1E09E}">
      <text>
        <r>
          <rPr>
            <b/>
            <sz val="9"/>
            <color indexed="81"/>
            <rFont val="Tahoma"/>
            <family val="2"/>
          </rPr>
          <t>Richard Waite:</t>
        </r>
        <r>
          <rPr>
            <sz val="9"/>
            <color indexed="81"/>
            <rFont val="Tahoma"/>
            <family val="2"/>
          </rPr>
          <t xml:space="preserve">
National nutrient database (01145 butter, without salt)</t>
        </r>
      </text>
    </comment>
    <comment ref="BS13" authorId="0" shapeId="0" xr:uid="{A65CCB5B-218E-48E2-94C3-09C3BC6ED693}">
      <text>
        <r>
          <rPr>
            <b/>
            <sz val="9"/>
            <color indexed="81"/>
            <rFont val="Tahoma"/>
            <family val="2"/>
          </rPr>
          <t>Richard Waite:</t>
        </r>
        <r>
          <rPr>
            <sz val="9"/>
            <color indexed="81"/>
            <rFont val="Tahoma"/>
            <family val="2"/>
          </rPr>
          <t xml:space="preserve">
National nutrient database (01145 butter, without salt)</t>
        </r>
      </text>
    </comment>
    <comment ref="BT13" authorId="0" shapeId="0" xr:uid="{692243D7-FC51-4046-A1AE-6AA8A06B068C}">
      <text>
        <r>
          <rPr>
            <b/>
            <sz val="9"/>
            <color indexed="81"/>
            <rFont val="Tahoma"/>
            <family val="2"/>
          </rPr>
          <t>Richard Waite:</t>
        </r>
        <r>
          <rPr>
            <sz val="9"/>
            <color indexed="81"/>
            <rFont val="Tahoma"/>
            <family val="2"/>
          </rPr>
          <t xml:space="preserve">
National nutrient database (01145 butter, without salt)</t>
        </r>
      </text>
    </comment>
    <comment ref="BU13" authorId="0" shapeId="0" xr:uid="{0CDC1BEF-47DF-4725-BE31-747A3C83C382}">
      <text>
        <r>
          <rPr>
            <b/>
            <sz val="9"/>
            <color indexed="81"/>
            <rFont val="Tahoma"/>
            <family val="2"/>
          </rPr>
          <t>Richard Waite:</t>
        </r>
        <r>
          <rPr>
            <sz val="9"/>
            <color indexed="81"/>
            <rFont val="Tahoma"/>
            <family val="2"/>
          </rPr>
          <t xml:space="preserve">
National nutrient database (01145 butter, without salt)</t>
        </r>
      </text>
    </comment>
    <comment ref="BV13" authorId="0" shapeId="0" xr:uid="{1342A833-7BFD-445B-9F5D-D49E4BB43676}">
      <text>
        <r>
          <rPr>
            <b/>
            <sz val="9"/>
            <color indexed="81"/>
            <rFont val="Tahoma"/>
            <family val="2"/>
          </rPr>
          <t>Richard Waite:</t>
        </r>
        <r>
          <rPr>
            <sz val="9"/>
            <color indexed="81"/>
            <rFont val="Tahoma"/>
            <family val="2"/>
          </rPr>
          <t xml:space="preserve">
National nutrient database (01145 butter, without salt)</t>
        </r>
      </text>
    </comment>
    <comment ref="BQ14" authorId="0" shapeId="0" xr:uid="{5F831132-B707-4A5B-9337-9F68C70232A8}">
      <text>
        <r>
          <rPr>
            <b/>
            <sz val="9"/>
            <color indexed="81"/>
            <rFont val="Tahoma"/>
            <family val="2"/>
          </rPr>
          <t>Richard Waite:</t>
        </r>
        <r>
          <rPr>
            <sz val="9"/>
            <color indexed="81"/>
            <rFont val="Tahoma"/>
            <family val="2"/>
          </rPr>
          <t xml:space="preserve">
USDA national nutrient database (01005 cheese, brick)</t>
        </r>
      </text>
    </comment>
    <comment ref="BR14" authorId="0" shapeId="0" xr:uid="{958E1739-671A-4F83-89FA-267BAFC53B27}">
      <text>
        <r>
          <rPr>
            <b/>
            <sz val="9"/>
            <color indexed="81"/>
            <rFont val="Tahoma"/>
            <family val="2"/>
          </rPr>
          <t>Richard Waite:</t>
        </r>
        <r>
          <rPr>
            <sz val="9"/>
            <color indexed="81"/>
            <rFont val="Tahoma"/>
            <family val="2"/>
          </rPr>
          <t xml:space="preserve">
USDA national nutrient database (01005 cheese, brick)</t>
        </r>
      </text>
    </comment>
    <comment ref="BS14" authorId="0" shapeId="0" xr:uid="{FD253637-7D92-4975-8858-843BCFB97385}">
      <text>
        <r>
          <rPr>
            <b/>
            <sz val="9"/>
            <color indexed="81"/>
            <rFont val="Tahoma"/>
            <family val="2"/>
          </rPr>
          <t>Richard Waite:</t>
        </r>
        <r>
          <rPr>
            <sz val="9"/>
            <color indexed="81"/>
            <rFont val="Tahoma"/>
            <family val="2"/>
          </rPr>
          <t xml:space="preserve">
USDA national nutrient database (01005 cheese, brick)</t>
        </r>
      </text>
    </comment>
    <comment ref="BT14" authorId="0" shapeId="0" xr:uid="{DA154AAB-5FC2-403A-AFD4-AA3F9A122817}">
      <text>
        <r>
          <rPr>
            <b/>
            <sz val="9"/>
            <color indexed="81"/>
            <rFont val="Tahoma"/>
            <family val="2"/>
          </rPr>
          <t>Richard Waite:</t>
        </r>
        <r>
          <rPr>
            <sz val="9"/>
            <color indexed="81"/>
            <rFont val="Tahoma"/>
            <family val="2"/>
          </rPr>
          <t xml:space="preserve">
USDA national nutrient database (01005 cheese, brick)</t>
        </r>
      </text>
    </comment>
    <comment ref="BU14" authorId="0" shapeId="0" xr:uid="{12F22392-42DF-4EC4-93B1-96DA236A2094}">
      <text>
        <r>
          <rPr>
            <b/>
            <sz val="9"/>
            <color indexed="81"/>
            <rFont val="Tahoma"/>
            <family val="2"/>
          </rPr>
          <t>Richard Waite:</t>
        </r>
        <r>
          <rPr>
            <sz val="9"/>
            <color indexed="81"/>
            <rFont val="Tahoma"/>
            <family val="2"/>
          </rPr>
          <t xml:space="preserve">
USDA national nutrient database (01005 cheese, brick)</t>
        </r>
      </text>
    </comment>
    <comment ref="BV14" authorId="0" shapeId="0" xr:uid="{3D973C0E-9C8A-4518-9147-C698AF5CBD15}">
      <text>
        <r>
          <rPr>
            <b/>
            <sz val="9"/>
            <color indexed="81"/>
            <rFont val="Tahoma"/>
            <family val="2"/>
          </rPr>
          <t>Richard Waite:</t>
        </r>
        <r>
          <rPr>
            <sz val="9"/>
            <color indexed="81"/>
            <rFont val="Tahoma"/>
            <family val="2"/>
          </rPr>
          <t xml:space="preserve">
USDA national nutrient database (01005 cheese, brick)</t>
        </r>
      </text>
    </comment>
    <comment ref="A15" authorId="0" shapeId="0" xr:uid="{BE51B7CF-1416-41E4-8262-D091F35D35D4}">
      <text>
        <r>
          <rPr>
            <b/>
            <sz val="9"/>
            <color indexed="81"/>
            <rFont val="Tahoma"/>
            <family val="2"/>
          </rPr>
          <t>Richard Waite:</t>
        </r>
        <r>
          <rPr>
            <sz val="9"/>
            <color indexed="81"/>
            <rFont val="Tahoma"/>
            <family val="2"/>
          </rPr>
          <t xml:space="preserve">
Emission factors are only approximate as only the milk portion of ice cream is counted (using milk solids concentration factor from Feitz et al. 2007).</t>
        </r>
      </text>
    </comment>
    <comment ref="BQ15" authorId="0" shapeId="0" xr:uid="{E53996FF-E4EF-495E-9E46-0ADF2A8D0385}">
      <text>
        <r>
          <rPr>
            <b/>
            <sz val="9"/>
            <color indexed="81"/>
            <rFont val="Tahoma"/>
            <family val="2"/>
          </rPr>
          <t>Richard Waite:</t>
        </r>
        <r>
          <rPr>
            <sz val="9"/>
            <color indexed="81"/>
            <rFont val="Tahoma"/>
            <family val="2"/>
          </rPr>
          <t xml:space="preserve">
USDA national nutrient database (19095 ice cream, vanilla)</t>
        </r>
      </text>
    </comment>
    <comment ref="BR15" authorId="0" shapeId="0" xr:uid="{473C09F8-801B-4B58-BB28-BAF3AB81B1C3}">
      <text>
        <r>
          <rPr>
            <b/>
            <sz val="9"/>
            <color indexed="81"/>
            <rFont val="Tahoma"/>
            <family val="2"/>
          </rPr>
          <t>Richard Waite:</t>
        </r>
        <r>
          <rPr>
            <sz val="9"/>
            <color indexed="81"/>
            <rFont val="Tahoma"/>
            <family val="2"/>
          </rPr>
          <t xml:space="preserve">
USDA national nutrient database (19095 ice cream, vanilla)</t>
        </r>
      </text>
    </comment>
    <comment ref="BS15" authorId="0" shapeId="0" xr:uid="{4300F5E4-64A9-45A5-9E8F-D02F39855E24}">
      <text>
        <r>
          <rPr>
            <b/>
            <sz val="9"/>
            <color indexed="81"/>
            <rFont val="Tahoma"/>
            <family val="2"/>
          </rPr>
          <t>Richard Waite:</t>
        </r>
        <r>
          <rPr>
            <sz val="9"/>
            <color indexed="81"/>
            <rFont val="Tahoma"/>
            <family val="2"/>
          </rPr>
          <t xml:space="preserve">
USDA national nutrient database (19095 ice cream, vanilla)</t>
        </r>
      </text>
    </comment>
    <comment ref="BT15" authorId="0" shapeId="0" xr:uid="{B9DCA661-60BD-4641-A681-A1459498B169}">
      <text>
        <r>
          <rPr>
            <b/>
            <sz val="9"/>
            <color indexed="81"/>
            <rFont val="Tahoma"/>
            <family val="2"/>
          </rPr>
          <t>Richard Waite:</t>
        </r>
        <r>
          <rPr>
            <sz val="9"/>
            <color indexed="81"/>
            <rFont val="Tahoma"/>
            <family val="2"/>
          </rPr>
          <t xml:space="preserve">
USDA national nutrient database (19095 ice cream, vanilla)</t>
        </r>
      </text>
    </comment>
    <comment ref="BU15" authorId="0" shapeId="0" xr:uid="{515D56C4-4FDA-47FA-9985-6ACCCD349397}">
      <text>
        <r>
          <rPr>
            <b/>
            <sz val="9"/>
            <color indexed="81"/>
            <rFont val="Tahoma"/>
            <family val="2"/>
          </rPr>
          <t>Richard Waite:</t>
        </r>
        <r>
          <rPr>
            <sz val="9"/>
            <color indexed="81"/>
            <rFont val="Tahoma"/>
            <family val="2"/>
          </rPr>
          <t xml:space="preserve">
USDA national nutrient database (19095 ice cream, vanilla)</t>
        </r>
      </text>
    </comment>
    <comment ref="BV15" authorId="0" shapeId="0" xr:uid="{A902F7F3-35D6-4406-A9EE-9F76DBB32AD0}">
      <text>
        <r>
          <rPr>
            <b/>
            <sz val="9"/>
            <color indexed="81"/>
            <rFont val="Tahoma"/>
            <family val="2"/>
          </rPr>
          <t>Richard Waite:</t>
        </r>
        <r>
          <rPr>
            <sz val="9"/>
            <color indexed="81"/>
            <rFont val="Tahoma"/>
            <family val="2"/>
          </rPr>
          <t xml:space="preserve">
USDA national nutrient database (19095 ice cream, vanilla)</t>
        </r>
      </text>
    </comment>
    <comment ref="BQ16" authorId="0" shapeId="0" xr:uid="{C34697FA-2AB9-4485-AF09-F8226D3D7E3A}">
      <text>
        <r>
          <rPr>
            <b/>
            <sz val="9"/>
            <color indexed="81"/>
            <rFont val="Tahoma"/>
            <family val="2"/>
          </rPr>
          <t>Richard Waite:</t>
        </r>
        <r>
          <rPr>
            <sz val="9"/>
            <color indexed="81"/>
            <rFont val="Tahoma"/>
            <family val="2"/>
          </rPr>
          <t xml:space="preserve">
USDA national nutrient database (01050 cream, fluid, light)</t>
        </r>
      </text>
    </comment>
    <comment ref="BR16" authorId="0" shapeId="0" xr:uid="{D34001C1-9EC6-4769-AD79-486E7DC2516D}">
      <text>
        <r>
          <rPr>
            <b/>
            <sz val="9"/>
            <color indexed="81"/>
            <rFont val="Tahoma"/>
            <family val="2"/>
          </rPr>
          <t>Richard Waite:</t>
        </r>
        <r>
          <rPr>
            <sz val="9"/>
            <color indexed="81"/>
            <rFont val="Tahoma"/>
            <family val="2"/>
          </rPr>
          <t xml:space="preserve">
USDA national nutrient database (01050 cream, fluid, light)</t>
        </r>
      </text>
    </comment>
    <comment ref="BS16" authorId="0" shapeId="0" xr:uid="{90FD03E0-2283-4D6E-AAB7-91B2078907D8}">
      <text>
        <r>
          <rPr>
            <b/>
            <sz val="9"/>
            <color indexed="81"/>
            <rFont val="Tahoma"/>
            <family val="2"/>
          </rPr>
          <t>Richard Waite:</t>
        </r>
        <r>
          <rPr>
            <sz val="9"/>
            <color indexed="81"/>
            <rFont val="Tahoma"/>
            <family val="2"/>
          </rPr>
          <t xml:space="preserve">
USDA national nutrient database (01050 cream, fluid, light)</t>
        </r>
      </text>
    </comment>
    <comment ref="BT16" authorId="0" shapeId="0" xr:uid="{E9FC089B-BC14-4DC2-870F-2C7786E2E127}">
      <text>
        <r>
          <rPr>
            <b/>
            <sz val="9"/>
            <color indexed="81"/>
            <rFont val="Tahoma"/>
            <family val="2"/>
          </rPr>
          <t>Richard Waite:</t>
        </r>
        <r>
          <rPr>
            <sz val="9"/>
            <color indexed="81"/>
            <rFont val="Tahoma"/>
            <family val="2"/>
          </rPr>
          <t xml:space="preserve">
USDA national nutrient database (01050 cream, fluid, light)</t>
        </r>
      </text>
    </comment>
    <comment ref="BU16" authorId="0" shapeId="0" xr:uid="{06FEA210-9932-4B19-853C-E294EDFFC33E}">
      <text>
        <r>
          <rPr>
            <b/>
            <sz val="9"/>
            <color indexed="81"/>
            <rFont val="Tahoma"/>
            <family val="2"/>
          </rPr>
          <t>Richard Waite:</t>
        </r>
        <r>
          <rPr>
            <sz val="9"/>
            <color indexed="81"/>
            <rFont val="Tahoma"/>
            <family val="2"/>
          </rPr>
          <t xml:space="preserve">
USDA national nutrient database (01050 cream, fluid, light)</t>
        </r>
      </text>
    </comment>
    <comment ref="BV16" authorId="0" shapeId="0" xr:uid="{D7942872-1BF6-4281-AE42-5980635EBF2B}">
      <text>
        <r>
          <rPr>
            <b/>
            <sz val="9"/>
            <color indexed="81"/>
            <rFont val="Tahoma"/>
            <family val="2"/>
          </rPr>
          <t>Richard Waite:</t>
        </r>
        <r>
          <rPr>
            <sz val="9"/>
            <color indexed="81"/>
            <rFont val="Tahoma"/>
            <family val="2"/>
          </rPr>
          <t xml:space="preserve">
USDA national nutrient database (01050 cream, fluid, light)</t>
        </r>
      </text>
    </comment>
    <comment ref="A17" authorId="0" shapeId="0" xr:uid="{E34C5A9B-4D5A-48AE-B8EB-13D726FDF8F2}">
      <text>
        <r>
          <rPr>
            <b/>
            <sz val="9"/>
            <color indexed="81"/>
            <rFont val="Tahoma"/>
            <charset val="1"/>
          </rPr>
          <t>Richard Waite:</t>
        </r>
        <r>
          <rPr>
            <sz val="9"/>
            <color indexed="81"/>
            <rFont val="Tahoma"/>
            <charset val="1"/>
          </rPr>
          <t xml:space="preserve">
Emission factors for Metric 2 divided by 1.03 to convert from liters to kg (6/10/22)</t>
        </r>
      </text>
    </comment>
    <comment ref="BQ18" authorId="0" shapeId="0" xr:uid="{F8E71232-3153-48A7-BA46-89D95D95A193}">
      <text>
        <r>
          <rPr>
            <b/>
            <sz val="9"/>
            <color indexed="81"/>
            <rFont val="Tahoma"/>
            <family val="2"/>
          </rPr>
          <t>Richard Waite:</t>
        </r>
        <r>
          <rPr>
            <sz val="9"/>
            <color indexed="81"/>
            <rFont val="Tahoma"/>
            <family val="2"/>
          </rPr>
          <t xml:space="preserve">
USDA national nutrient database (01116 yogurt, plain, whole milk)</t>
        </r>
      </text>
    </comment>
    <comment ref="BR18" authorId="0" shapeId="0" xr:uid="{6F583BCF-32E6-499E-8B38-78A7AE32DEC8}">
      <text>
        <r>
          <rPr>
            <b/>
            <sz val="9"/>
            <color indexed="81"/>
            <rFont val="Tahoma"/>
            <family val="2"/>
          </rPr>
          <t>Richard Waite:</t>
        </r>
        <r>
          <rPr>
            <sz val="9"/>
            <color indexed="81"/>
            <rFont val="Tahoma"/>
            <family val="2"/>
          </rPr>
          <t xml:space="preserve">
USDA national nutrient database (01116 yogurt, plain, whole milk)</t>
        </r>
      </text>
    </comment>
    <comment ref="BS18" authorId="0" shapeId="0" xr:uid="{A8E4B9E3-0C20-4355-AAFE-2C8B1A3F34C0}">
      <text>
        <r>
          <rPr>
            <b/>
            <sz val="9"/>
            <color indexed="81"/>
            <rFont val="Tahoma"/>
            <family val="2"/>
          </rPr>
          <t>Richard Waite:</t>
        </r>
        <r>
          <rPr>
            <sz val="9"/>
            <color indexed="81"/>
            <rFont val="Tahoma"/>
            <family val="2"/>
          </rPr>
          <t xml:space="preserve">
USDA national nutrient database (01116 yogurt, plain, whole milk)</t>
        </r>
      </text>
    </comment>
    <comment ref="BT18" authorId="0" shapeId="0" xr:uid="{471CD074-8A18-42A4-9368-9C44341B6723}">
      <text>
        <r>
          <rPr>
            <b/>
            <sz val="9"/>
            <color indexed="81"/>
            <rFont val="Tahoma"/>
            <family val="2"/>
          </rPr>
          <t>Richard Waite:</t>
        </r>
        <r>
          <rPr>
            <sz val="9"/>
            <color indexed="81"/>
            <rFont val="Tahoma"/>
            <family val="2"/>
          </rPr>
          <t xml:space="preserve">
USDA national nutrient database (01116 yogurt, plain, whole milk)</t>
        </r>
      </text>
    </comment>
    <comment ref="BU18" authorId="0" shapeId="0" xr:uid="{F3DF64F2-DB05-4CFB-BDA4-19983C8723EF}">
      <text>
        <r>
          <rPr>
            <b/>
            <sz val="9"/>
            <color indexed="81"/>
            <rFont val="Tahoma"/>
            <family val="2"/>
          </rPr>
          <t>Richard Waite:</t>
        </r>
        <r>
          <rPr>
            <sz val="9"/>
            <color indexed="81"/>
            <rFont val="Tahoma"/>
            <family val="2"/>
          </rPr>
          <t xml:space="preserve">
USDA national nutrient database (01116 yogurt, plain, whole milk)</t>
        </r>
      </text>
    </comment>
    <comment ref="BV18" authorId="0" shapeId="0" xr:uid="{AC35AA9A-DE22-4EF5-90A0-036196C3E42A}">
      <text>
        <r>
          <rPr>
            <b/>
            <sz val="9"/>
            <color indexed="81"/>
            <rFont val="Tahoma"/>
            <family val="2"/>
          </rPr>
          <t>Richard Waite:</t>
        </r>
        <r>
          <rPr>
            <sz val="9"/>
            <color indexed="81"/>
            <rFont val="Tahoma"/>
            <family val="2"/>
          </rPr>
          <t xml:space="preserve">
USDA national nutrient database (01116 yogurt, plain, whole milk)</t>
        </r>
      </text>
    </comment>
    <comment ref="AO21" authorId="0" shapeId="0" xr:uid="{4B55C920-DDA0-41FB-ADBA-65A369B4C81B}">
      <text>
        <r>
          <rPr>
            <b/>
            <sz val="9"/>
            <color indexed="81"/>
            <rFont val="Tahoma"/>
            <family val="2"/>
          </rPr>
          <t>Richard Waite:</t>
        </r>
        <r>
          <rPr>
            <sz val="9"/>
            <color indexed="81"/>
            <rFont val="Tahoma"/>
            <family val="2"/>
          </rPr>
          <t xml:space="preserve">
Global</t>
        </r>
      </text>
    </comment>
    <comment ref="BK21" authorId="0" shapeId="0" xr:uid="{F41A40E8-A8D3-40DC-8544-FFA21005ADC3}">
      <text>
        <r>
          <rPr>
            <b/>
            <sz val="9"/>
            <color indexed="81"/>
            <rFont val="Tahoma"/>
            <family val="2"/>
          </rPr>
          <t>Richard Waite:</t>
        </r>
        <r>
          <rPr>
            <sz val="9"/>
            <color indexed="81"/>
            <rFont val="Tahoma"/>
            <family val="2"/>
          </rPr>
          <t xml:space="preserve">
Global</t>
        </r>
      </text>
    </comment>
    <comment ref="BN21" authorId="0" shapeId="0" xr:uid="{9EEE143C-5A0D-4136-8DE1-48E7FEA5A1CF}">
      <text>
        <r>
          <rPr>
            <b/>
            <sz val="9"/>
            <color indexed="81"/>
            <rFont val="Tahoma"/>
            <family val="2"/>
          </rPr>
          <t>Richard Waite:</t>
        </r>
        <r>
          <rPr>
            <sz val="9"/>
            <color indexed="81"/>
            <rFont val="Tahoma"/>
            <family val="2"/>
          </rPr>
          <t xml:space="preserve">
Used finfish to poultry ratio in Metric 3 cropland use</t>
        </r>
      </text>
    </comment>
    <comment ref="BS21" authorId="0" shapeId="0" xr:uid="{FAD6B34D-4B36-4E66-95DF-4F2EF3A21793}">
      <text>
        <r>
          <rPr>
            <b/>
            <sz val="9"/>
            <color indexed="81"/>
            <rFont val="Tahoma"/>
            <family val="2"/>
          </rPr>
          <t>Richard Waite:</t>
        </r>
        <r>
          <rPr>
            <sz val="9"/>
            <color indexed="81"/>
            <rFont val="Tahoma"/>
            <family val="2"/>
          </rPr>
          <t xml:space="preserve">
Marine fish other</t>
        </r>
      </text>
    </comment>
    <comment ref="AA22" authorId="0" shapeId="0" xr:uid="{86A13B4F-486F-42BF-90D0-435490702905}">
      <text>
        <r>
          <rPr>
            <b/>
            <sz val="9"/>
            <color indexed="81"/>
            <rFont val="Tahoma"/>
            <family val="2"/>
          </rPr>
          <t>Richard Waite:</t>
        </r>
        <r>
          <rPr>
            <sz val="9"/>
            <color indexed="81"/>
            <rFont val="Tahoma"/>
            <family val="2"/>
          </rPr>
          <t xml:space="preserve">
Global</t>
        </r>
      </text>
    </comment>
    <comment ref="AB22" authorId="0" shapeId="0" xr:uid="{E849F32E-7CD7-40F5-A770-7245B9DCE93F}">
      <text>
        <r>
          <rPr>
            <b/>
            <sz val="9"/>
            <color indexed="81"/>
            <rFont val="Tahoma"/>
            <family val="2"/>
          </rPr>
          <t>Richard Waite:</t>
        </r>
        <r>
          <rPr>
            <sz val="9"/>
            <color indexed="81"/>
            <rFont val="Tahoma"/>
            <family val="2"/>
          </rPr>
          <t xml:space="preserve">
Global</t>
        </r>
      </text>
    </comment>
    <comment ref="AC22" authorId="0" shapeId="0" xr:uid="{47268D75-97D8-492B-AA5D-CEBFB3ED407F}">
      <text>
        <r>
          <rPr>
            <b/>
            <sz val="9"/>
            <color indexed="81"/>
            <rFont val="Tahoma"/>
            <family val="2"/>
          </rPr>
          <t>Richard Waite:</t>
        </r>
        <r>
          <rPr>
            <sz val="9"/>
            <color indexed="81"/>
            <rFont val="Tahoma"/>
            <family val="2"/>
          </rPr>
          <t xml:space="preserve">
Global</t>
        </r>
      </text>
    </comment>
    <comment ref="AD22" authorId="0" shapeId="0" xr:uid="{3857443E-2B4F-46FC-9C18-AB1669843387}">
      <text>
        <r>
          <rPr>
            <b/>
            <sz val="9"/>
            <color indexed="81"/>
            <rFont val="Tahoma"/>
            <family val="2"/>
          </rPr>
          <t>Richard Waite:</t>
        </r>
        <r>
          <rPr>
            <sz val="9"/>
            <color indexed="81"/>
            <rFont val="Tahoma"/>
            <family val="2"/>
          </rPr>
          <t xml:space="preserve">
Global</t>
        </r>
      </text>
    </comment>
    <comment ref="AE22" authorId="0" shapeId="0" xr:uid="{336F94BA-D041-435C-8939-0BADD715B3C6}">
      <text>
        <r>
          <rPr>
            <b/>
            <sz val="9"/>
            <color indexed="81"/>
            <rFont val="Tahoma"/>
            <family val="2"/>
          </rPr>
          <t>Richard Waite:</t>
        </r>
        <r>
          <rPr>
            <sz val="9"/>
            <color indexed="81"/>
            <rFont val="Tahoma"/>
            <family val="2"/>
          </rPr>
          <t xml:space="preserve">
Global</t>
        </r>
      </text>
    </comment>
    <comment ref="AF22" authorId="0" shapeId="0" xr:uid="{BAD44CC9-F0FA-4F5F-B741-C9931F16362C}">
      <text>
        <r>
          <rPr>
            <b/>
            <sz val="9"/>
            <color indexed="81"/>
            <rFont val="Tahoma"/>
            <family val="2"/>
          </rPr>
          <t>Richard Waite:</t>
        </r>
        <r>
          <rPr>
            <sz val="9"/>
            <color indexed="81"/>
            <rFont val="Tahoma"/>
            <family val="2"/>
          </rPr>
          <t xml:space="preserve">
Global</t>
        </r>
      </text>
    </comment>
    <comment ref="AG22" authorId="0" shapeId="0" xr:uid="{4F4FE1E4-A78C-4E0B-892F-67D64D9E1263}">
      <text>
        <r>
          <rPr>
            <b/>
            <sz val="9"/>
            <color indexed="81"/>
            <rFont val="Tahoma"/>
            <family val="2"/>
          </rPr>
          <t>Richard Waite:</t>
        </r>
        <r>
          <rPr>
            <sz val="9"/>
            <color indexed="81"/>
            <rFont val="Tahoma"/>
            <family val="2"/>
          </rPr>
          <t xml:space="preserve">
Global</t>
        </r>
      </text>
    </comment>
    <comment ref="AO22" authorId="0" shapeId="0" xr:uid="{9D101308-1169-45A9-BAB5-0A3854466078}">
      <text>
        <r>
          <rPr>
            <b/>
            <sz val="9"/>
            <color indexed="81"/>
            <rFont val="Tahoma"/>
            <family val="2"/>
          </rPr>
          <t>Richard Waite:</t>
        </r>
        <r>
          <rPr>
            <sz val="9"/>
            <color indexed="81"/>
            <rFont val="Tahoma"/>
            <family val="2"/>
          </rPr>
          <t xml:space="preserve">
Global</t>
        </r>
      </text>
    </comment>
    <comment ref="AY22" authorId="0" shapeId="0" xr:uid="{0F08D998-C9BD-468F-B0FC-FEB48CBD422A}">
      <text>
        <r>
          <rPr>
            <b/>
            <sz val="9"/>
            <color indexed="81"/>
            <rFont val="Tahoma"/>
            <family val="2"/>
          </rPr>
          <t>Richard Waite:</t>
        </r>
        <r>
          <rPr>
            <sz val="9"/>
            <color indexed="81"/>
            <rFont val="Tahoma"/>
            <family val="2"/>
          </rPr>
          <t xml:space="preserve">
Global</t>
        </r>
      </text>
    </comment>
    <comment ref="BH22" authorId="0" shapeId="0" xr:uid="{886EF3F2-FD4E-4AAF-8A79-056EFBA49309}">
      <text>
        <r>
          <rPr>
            <b/>
            <sz val="9"/>
            <color indexed="81"/>
            <rFont val="Tahoma"/>
            <family val="2"/>
          </rPr>
          <t>Richard Waite:</t>
        </r>
        <r>
          <rPr>
            <sz val="9"/>
            <color indexed="81"/>
            <rFont val="Tahoma"/>
            <family val="2"/>
          </rPr>
          <t xml:space="preserve">
Global</t>
        </r>
      </text>
    </comment>
    <comment ref="BK22" authorId="0" shapeId="0" xr:uid="{3594EA02-8B79-45BC-ACDB-D0E992E76BCC}">
      <text>
        <r>
          <rPr>
            <b/>
            <sz val="9"/>
            <color indexed="81"/>
            <rFont val="Tahoma"/>
            <family val="2"/>
          </rPr>
          <t>Richard Waite:</t>
        </r>
        <r>
          <rPr>
            <sz val="9"/>
            <color indexed="81"/>
            <rFont val="Tahoma"/>
            <family val="2"/>
          </rPr>
          <t xml:space="preserve">
Global</t>
        </r>
      </text>
    </comment>
    <comment ref="BN22" authorId="0" shapeId="0" xr:uid="{4E52E7ED-C815-406C-A475-40CF0FF3A0D0}">
      <text>
        <r>
          <rPr>
            <b/>
            <sz val="9"/>
            <color indexed="81"/>
            <rFont val="Tahoma"/>
            <family val="2"/>
          </rPr>
          <t>Richard Waite:</t>
        </r>
        <r>
          <rPr>
            <sz val="9"/>
            <color indexed="81"/>
            <rFont val="Tahoma"/>
            <family val="2"/>
          </rPr>
          <t xml:space="preserve">
Used crustaceans to poultry ratio in Metric 3: cropland use</t>
        </r>
      </text>
    </comment>
    <comment ref="F23" authorId="0" shapeId="0" xr:uid="{2F09DAF5-115B-4B1D-87A1-7001165A53AB}">
      <text>
        <r>
          <rPr>
            <b/>
            <sz val="9"/>
            <color indexed="81"/>
            <rFont val="Tahoma"/>
            <family val="2"/>
          </rPr>
          <t>Richard Waite:</t>
        </r>
        <r>
          <rPr>
            <sz val="9"/>
            <color indexed="81"/>
            <rFont val="Tahoma"/>
            <family val="2"/>
          </rPr>
          <t xml:space="preserve">
Farmed mollusks consume no feed</t>
        </r>
      </text>
    </comment>
    <comment ref="G23" authorId="0" shapeId="0" xr:uid="{32B65ABC-9313-49C3-961D-7BBB217033E0}">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H23" authorId="0" shapeId="0" xr:uid="{159311B2-A7C4-407C-B786-0A5281F0A66C}">
      <text>
        <r>
          <rPr>
            <b/>
            <sz val="9"/>
            <color indexed="81"/>
            <rFont val="Tahoma"/>
            <family val="2"/>
          </rPr>
          <t>Richard Waite:</t>
        </r>
        <r>
          <rPr>
            <sz val="9"/>
            <color indexed="81"/>
            <rFont val="Tahoma"/>
            <family val="2"/>
          </rPr>
          <t xml:space="preserve">
Rest of supply chain copied from finfish above</t>
        </r>
      </text>
    </comment>
    <comment ref="M23" authorId="0" shapeId="0" xr:uid="{E6D8A29B-77A5-4EC2-9F8D-C51331196763}">
      <text>
        <r>
          <rPr>
            <b/>
            <sz val="9"/>
            <color indexed="81"/>
            <rFont val="Tahoma"/>
            <family val="2"/>
          </rPr>
          <t>Richard Waite:</t>
        </r>
        <r>
          <rPr>
            <sz val="9"/>
            <color indexed="81"/>
            <rFont val="Tahoma"/>
            <family val="2"/>
          </rPr>
          <t xml:space="preserve">
Farmed mollusks consume no feed</t>
        </r>
      </text>
    </comment>
    <comment ref="N23" authorId="0" shapeId="0" xr:uid="{617D7D72-E224-4B4B-9B8A-E050D4D25C91}">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O23" authorId="0" shapeId="0" xr:uid="{21E5B896-BA19-4B5B-B41A-C910E38FA63F}">
      <text>
        <r>
          <rPr>
            <b/>
            <sz val="9"/>
            <color indexed="81"/>
            <rFont val="Tahoma"/>
            <family val="2"/>
          </rPr>
          <t>Richard Waite:</t>
        </r>
        <r>
          <rPr>
            <sz val="9"/>
            <color indexed="81"/>
            <rFont val="Tahoma"/>
            <family val="2"/>
          </rPr>
          <t xml:space="preserve">
Rest of supply chain copied from finfish entry above</t>
        </r>
      </text>
    </comment>
    <comment ref="T23" authorId="0" shapeId="0" xr:uid="{06229819-C178-41A4-A754-92EEB4A2D69F}">
      <text>
        <r>
          <rPr>
            <b/>
            <sz val="9"/>
            <color indexed="81"/>
            <rFont val="Tahoma"/>
            <family val="2"/>
          </rPr>
          <t>Richard Waite:</t>
        </r>
        <r>
          <rPr>
            <sz val="9"/>
            <color indexed="81"/>
            <rFont val="Tahoma"/>
            <family val="2"/>
          </rPr>
          <t xml:space="preserve">
Farmed mollusks consume no feed</t>
        </r>
      </text>
    </comment>
    <comment ref="U23" authorId="0" shapeId="0" xr:uid="{5463706D-32AE-4304-B012-152AEF7D923A}">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V23" authorId="0" shapeId="0" xr:uid="{12ABE032-1A0F-4656-8CEA-3CE2B4D2F6FC}">
      <text>
        <r>
          <rPr>
            <b/>
            <sz val="9"/>
            <color indexed="81"/>
            <rFont val="Tahoma"/>
            <family val="2"/>
          </rPr>
          <t>Richard Waite:</t>
        </r>
        <r>
          <rPr>
            <sz val="9"/>
            <color indexed="81"/>
            <rFont val="Tahoma"/>
            <family val="2"/>
          </rPr>
          <t xml:space="preserve">
Rest of supply chain copied from finfish above</t>
        </r>
      </text>
    </comment>
    <comment ref="AA23" authorId="0" shapeId="0" xr:uid="{B9280BA6-83C3-40C3-8A21-BA067EEA27A0}">
      <text>
        <r>
          <rPr>
            <b/>
            <sz val="9"/>
            <color indexed="81"/>
            <rFont val="Tahoma"/>
            <family val="2"/>
          </rPr>
          <t>Richard Waite:</t>
        </r>
        <r>
          <rPr>
            <sz val="9"/>
            <color indexed="81"/>
            <rFont val="Tahoma"/>
            <family val="2"/>
          </rPr>
          <t xml:space="preserve">
Farmed mollusks consume no feed</t>
        </r>
      </text>
    </comment>
    <comment ref="AB23" authorId="0" shapeId="0" xr:uid="{89CB94E8-B6A1-4B64-B5EC-5D4CA8C131D9}">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AC23" authorId="0" shapeId="0" xr:uid="{C1E8A6AB-0F1A-486E-B0FE-1118548CD1AD}">
      <text>
        <r>
          <rPr>
            <b/>
            <sz val="9"/>
            <color indexed="81"/>
            <rFont val="Tahoma"/>
            <family val="2"/>
          </rPr>
          <t>Richard Waite:</t>
        </r>
        <r>
          <rPr>
            <sz val="9"/>
            <color indexed="81"/>
            <rFont val="Tahoma"/>
            <family val="2"/>
          </rPr>
          <t xml:space="preserve">
Rest of supply chain copied from finfish entry above</t>
        </r>
      </text>
    </comment>
    <comment ref="AH23" authorId="0" shapeId="0" xr:uid="{E82B5ED6-D9DE-4046-A41E-09F6D6368621}">
      <text>
        <r>
          <rPr>
            <b/>
            <sz val="9"/>
            <color indexed="81"/>
            <rFont val="Tahoma"/>
            <family val="2"/>
          </rPr>
          <t>Richard Waite:</t>
        </r>
        <r>
          <rPr>
            <sz val="9"/>
            <color indexed="81"/>
            <rFont val="Tahoma"/>
            <family val="2"/>
          </rPr>
          <t xml:space="preserve">
Farmed mollusks consume no feed</t>
        </r>
      </text>
    </comment>
    <comment ref="AI23" authorId="0" shapeId="0" xr:uid="{C1D3065B-1047-406B-A8F6-B1B6E833C0BD}">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AJ23" authorId="0" shapeId="0" xr:uid="{1FFACDDB-877C-4B3A-80B4-CA3661898913}">
      <text>
        <r>
          <rPr>
            <b/>
            <sz val="9"/>
            <color indexed="81"/>
            <rFont val="Tahoma"/>
            <family val="2"/>
          </rPr>
          <t>Richard Waite:</t>
        </r>
        <r>
          <rPr>
            <sz val="9"/>
            <color indexed="81"/>
            <rFont val="Tahoma"/>
            <family val="2"/>
          </rPr>
          <t xml:space="preserve">
Rest of supply chain copied from finfish above</t>
        </r>
      </text>
    </comment>
    <comment ref="AO23" authorId="0" shapeId="0" xr:uid="{6DC0B021-E182-4236-8733-4A9302F5B061}">
      <text>
        <r>
          <rPr>
            <b/>
            <sz val="9"/>
            <color indexed="81"/>
            <rFont val="Tahoma"/>
            <family val="2"/>
          </rPr>
          <t>Richard Waite:</t>
        </r>
        <r>
          <rPr>
            <sz val="9"/>
            <color indexed="81"/>
            <rFont val="Tahoma"/>
            <family val="2"/>
          </rPr>
          <t xml:space="preserve">
Farmed mollusks consume no feed</t>
        </r>
      </text>
    </comment>
    <comment ref="AP23" authorId="0" shapeId="0" xr:uid="{FECE7A0B-A18A-43C9-8FD6-AD818D1D4263}">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AQ23" authorId="0" shapeId="0" xr:uid="{551666DB-995D-4C48-BE32-E5604EC545C6}">
      <text>
        <r>
          <rPr>
            <b/>
            <sz val="9"/>
            <color indexed="81"/>
            <rFont val="Tahoma"/>
            <family val="2"/>
          </rPr>
          <t>Richard Waite:</t>
        </r>
        <r>
          <rPr>
            <sz val="9"/>
            <color indexed="81"/>
            <rFont val="Tahoma"/>
            <family val="2"/>
          </rPr>
          <t xml:space="preserve">
Rest of supply chain copied from finfish entry above</t>
        </r>
      </text>
    </comment>
    <comment ref="AV23" authorId="0" shapeId="0" xr:uid="{29961573-8572-419C-AE9B-21F95352A0E4}">
      <text>
        <r>
          <rPr>
            <b/>
            <sz val="9"/>
            <color indexed="81"/>
            <rFont val="Tahoma"/>
            <family val="2"/>
          </rPr>
          <t>Richard Waite:</t>
        </r>
        <r>
          <rPr>
            <sz val="9"/>
            <color indexed="81"/>
            <rFont val="Tahoma"/>
            <family val="2"/>
          </rPr>
          <t xml:space="preserve">
Farmed mollusks are not fed</t>
        </r>
      </text>
    </comment>
    <comment ref="AY23" authorId="0" shapeId="0" xr:uid="{EA8C281D-B0A5-4B0E-A17F-BAF114B4A199}">
      <text>
        <r>
          <rPr>
            <b/>
            <sz val="9"/>
            <color indexed="81"/>
            <rFont val="Tahoma"/>
            <family val="2"/>
          </rPr>
          <t>Richard Waite:</t>
        </r>
        <r>
          <rPr>
            <sz val="9"/>
            <color indexed="81"/>
            <rFont val="Tahoma"/>
            <family val="2"/>
          </rPr>
          <t xml:space="preserve">
Farmed mollusks are not fed</t>
        </r>
      </text>
    </comment>
    <comment ref="BB23" authorId="0" shapeId="0" xr:uid="{7688D989-6FE1-4E7C-997C-089CD95F6D0B}">
      <text>
        <r>
          <rPr>
            <b/>
            <sz val="9"/>
            <color indexed="81"/>
            <rFont val="Tahoma"/>
            <family val="2"/>
          </rPr>
          <t>Richard Waite:</t>
        </r>
        <r>
          <rPr>
            <sz val="9"/>
            <color indexed="81"/>
            <rFont val="Tahoma"/>
            <family val="2"/>
          </rPr>
          <t xml:space="preserve">
Farmed mollusks are not fed</t>
        </r>
      </text>
    </comment>
    <comment ref="BE23" authorId="0" shapeId="0" xr:uid="{37F1D86D-7476-438D-9DA6-765D6FDA658B}">
      <text>
        <r>
          <rPr>
            <b/>
            <sz val="9"/>
            <color indexed="81"/>
            <rFont val="Tahoma"/>
            <family val="2"/>
          </rPr>
          <t>Richard Waite:</t>
        </r>
        <r>
          <rPr>
            <sz val="9"/>
            <color indexed="81"/>
            <rFont val="Tahoma"/>
            <family val="2"/>
          </rPr>
          <t xml:space="preserve">
Farmed mollusks are not fed</t>
        </r>
      </text>
    </comment>
    <comment ref="BH23" authorId="0" shapeId="0" xr:uid="{5E59A526-F7F9-4247-9A28-A81E082DC28C}">
      <text>
        <r>
          <rPr>
            <b/>
            <sz val="9"/>
            <color indexed="81"/>
            <rFont val="Tahoma"/>
            <family val="2"/>
          </rPr>
          <t>Richard Waite:</t>
        </r>
        <r>
          <rPr>
            <sz val="9"/>
            <color indexed="81"/>
            <rFont val="Tahoma"/>
            <family val="2"/>
          </rPr>
          <t xml:space="preserve">
Farmed mollusks are not fed</t>
        </r>
      </text>
    </comment>
    <comment ref="BK23" authorId="0" shapeId="0" xr:uid="{96133C78-AA98-4FFF-AFCD-7B07F93FBCDE}">
      <text>
        <r>
          <rPr>
            <b/>
            <sz val="9"/>
            <color indexed="81"/>
            <rFont val="Tahoma"/>
            <family val="2"/>
          </rPr>
          <t>Richard Waite:</t>
        </r>
        <r>
          <rPr>
            <sz val="9"/>
            <color indexed="81"/>
            <rFont val="Tahoma"/>
            <family val="2"/>
          </rPr>
          <t xml:space="preserve">
Farmed mollusks are not fed</t>
        </r>
      </text>
    </comment>
    <comment ref="BN23" authorId="0" shapeId="0" xr:uid="{E5B64CF3-370E-40C9-82AD-86A6E64DF5DD}">
      <text>
        <r>
          <rPr>
            <b/>
            <sz val="9"/>
            <color indexed="81"/>
            <rFont val="Tahoma"/>
            <family val="2"/>
          </rPr>
          <t>Richard Waite:</t>
        </r>
        <r>
          <rPr>
            <sz val="9"/>
            <color indexed="81"/>
            <rFont val="Tahoma"/>
            <family val="2"/>
          </rPr>
          <t xml:space="preserve">
Farmed mollusks are not fed</t>
        </r>
      </text>
    </comment>
    <comment ref="BP23" authorId="0" shapeId="0" xr:uid="{CDBB0649-917A-46F3-8570-E713061536D3}">
      <text>
        <r>
          <rPr>
            <b/>
            <sz val="9"/>
            <color indexed="81"/>
            <rFont val="Tahoma"/>
            <family val="2"/>
          </rPr>
          <t>Richard Waite:</t>
        </r>
        <r>
          <rPr>
            <sz val="9"/>
            <color indexed="81"/>
            <rFont val="Tahoma"/>
            <family val="2"/>
          </rPr>
          <t xml:space="preserve">
Copied from finfish above</t>
        </r>
      </text>
    </comment>
    <comment ref="BT23" authorId="0" shapeId="0" xr:uid="{9496125E-5CC2-40CD-94BB-A96D2ED32D5C}">
      <text>
        <r>
          <rPr>
            <b/>
            <sz val="9"/>
            <color indexed="81"/>
            <rFont val="Tahoma"/>
            <family val="2"/>
          </rPr>
          <t>Richard Waite:</t>
        </r>
        <r>
          <rPr>
            <sz val="9"/>
            <color indexed="81"/>
            <rFont val="Tahoma"/>
            <family val="2"/>
          </rPr>
          <t xml:space="preserve">
Global</t>
        </r>
      </text>
    </comment>
    <comment ref="F24" authorId="0" shapeId="0" xr:uid="{4BC52E8F-CA65-4C58-8D5B-BBED17A04EF7}">
      <text>
        <r>
          <rPr>
            <b/>
            <sz val="9"/>
            <color indexed="81"/>
            <rFont val="Tahoma"/>
            <family val="2"/>
          </rPr>
          <t>Richard Waite:</t>
        </r>
        <r>
          <rPr>
            <sz val="9"/>
            <color indexed="81"/>
            <rFont val="Tahoma"/>
            <family val="2"/>
          </rPr>
          <t xml:space="preserve">
Global</t>
        </r>
      </text>
    </comment>
    <comment ref="K24" authorId="0" shapeId="0" xr:uid="{240A23D9-13A4-466F-AB44-91C98B0A23CB}">
      <text>
        <r>
          <rPr>
            <b/>
            <sz val="9"/>
            <color indexed="81"/>
            <rFont val="Tahoma"/>
            <family val="2"/>
          </rPr>
          <t>Richard Waite:</t>
        </r>
        <r>
          <rPr>
            <sz val="9"/>
            <color indexed="81"/>
            <rFont val="Tahoma"/>
            <family val="2"/>
          </rPr>
          <t xml:space="preserve">
Reduced number in Poore Global sheet by 72% (similar to poultry adjustment)</t>
        </r>
      </text>
    </comment>
    <comment ref="R24" authorId="0" shapeId="0" xr:uid="{5C81A35E-EACF-4AEA-9BA7-3D98D5C5EC02}">
      <text>
        <r>
          <rPr>
            <b/>
            <sz val="9"/>
            <color indexed="81"/>
            <rFont val="Tahoma"/>
            <family val="2"/>
          </rPr>
          <t>Richard Waite:</t>
        </r>
        <r>
          <rPr>
            <sz val="9"/>
            <color indexed="81"/>
            <rFont val="Tahoma"/>
            <family val="2"/>
          </rPr>
          <t xml:space="preserve">
Reduced number in Poore Global sheet by 72% (similar to poultry adjustment)</t>
        </r>
      </text>
    </comment>
    <comment ref="Y24" authorId="0" shapeId="0" xr:uid="{E51D85BA-09FE-47AA-9FFF-2C7FD97DF98C}">
      <text>
        <r>
          <rPr>
            <b/>
            <sz val="9"/>
            <color indexed="81"/>
            <rFont val="Tahoma"/>
            <family val="2"/>
          </rPr>
          <t>Richard Waite:</t>
        </r>
        <r>
          <rPr>
            <sz val="9"/>
            <color indexed="81"/>
            <rFont val="Tahoma"/>
            <family val="2"/>
          </rPr>
          <t xml:space="preserve">
Reduced number in Poore Global sheet by 72% (similar to poultry adjustment)</t>
        </r>
      </text>
    </comment>
    <comment ref="AF24" authorId="0" shapeId="0" xr:uid="{24D3C71D-B601-49C0-8640-C85720BD41C9}">
      <text>
        <r>
          <rPr>
            <b/>
            <sz val="9"/>
            <color indexed="81"/>
            <rFont val="Tahoma"/>
            <family val="2"/>
          </rPr>
          <t>Richard Waite:</t>
        </r>
        <r>
          <rPr>
            <sz val="9"/>
            <color indexed="81"/>
            <rFont val="Tahoma"/>
            <family val="2"/>
          </rPr>
          <t xml:space="preserve">
Reduced number in Poore Global sheet by 72% (similar to poultry adjustment)</t>
        </r>
      </text>
    </comment>
    <comment ref="AM24" authorId="0" shapeId="0" xr:uid="{90E18A2C-13DC-4D4D-934F-F4E84BDC7605}">
      <text>
        <r>
          <rPr>
            <b/>
            <sz val="9"/>
            <color indexed="81"/>
            <rFont val="Tahoma"/>
            <family val="2"/>
          </rPr>
          <t>Richard Waite:</t>
        </r>
        <r>
          <rPr>
            <sz val="9"/>
            <color indexed="81"/>
            <rFont val="Tahoma"/>
            <family val="2"/>
          </rPr>
          <t xml:space="preserve">
Reduced number in Poore Global sheet by 72% (similar to poultry adjustment)</t>
        </r>
      </text>
    </comment>
    <comment ref="AT24" authorId="0" shapeId="0" xr:uid="{E571DC3A-B0F7-4A86-99C7-F0F2F2B6480A}">
      <text>
        <r>
          <rPr>
            <b/>
            <sz val="9"/>
            <color indexed="81"/>
            <rFont val="Tahoma"/>
            <family val="2"/>
          </rPr>
          <t>Richard Waite:</t>
        </r>
        <r>
          <rPr>
            <sz val="9"/>
            <color indexed="81"/>
            <rFont val="Tahoma"/>
            <family val="2"/>
          </rPr>
          <t xml:space="preserve">
Reduced number in Poore Global sheet by 72% (similar to poultry adjustment)</t>
        </r>
      </text>
    </comment>
    <comment ref="BN24" authorId="0" shapeId="0" xr:uid="{1A163ADB-4EFB-418F-9B9B-3740A0E9D644}">
      <text>
        <r>
          <rPr>
            <b/>
            <sz val="9"/>
            <color indexed="81"/>
            <rFont val="Tahoma"/>
            <family val="2"/>
          </rPr>
          <t>Richard Waite:</t>
        </r>
        <r>
          <rPr>
            <sz val="9"/>
            <color indexed="81"/>
            <rFont val="Tahoma"/>
            <family val="2"/>
          </rPr>
          <t xml:space="preserve">
Used animal fats to poultry ratio in Metric 3: cropland use.</t>
        </r>
      </text>
    </comment>
    <comment ref="BS24" authorId="0" shapeId="0" xr:uid="{43024301-8EAF-4014-AF39-3C6368E48CFA}">
      <text>
        <r>
          <rPr>
            <b/>
            <sz val="9"/>
            <color indexed="81"/>
            <rFont val="Tahoma"/>
            <family val="2"/>
          </rPr>
          <t>Richard Waite:</t>
        </r>
        <r>
          <rPr>
            <sz val="9"/>
            <color indexed="81"/>
            <rFont val="Tahoma"/>
            <family val="2"/>
          </rPr>
          <t xml:space="preserve">
Fats, animals, raw</t>
        </r>
      </text>
    </comment>
    <comment ref="AA28" authorId="0" shapeId="0" xr:uid="{0A2EB582-F7FF-4D24-95D2-607FAD36D2A1}">
      <text>
        <r>
          <rPr>
            <b/>
            <sz val="9"/>
            <color indexed="81"/>
            <rFont val="Tahoma"/>
            <family val="2"/>
          </rPr>
          <t>Richard Waite:</t>
        </r>
        <r>
          <rPr>
            <sz val="9"/>
            <color indexed="81"/>
            <rFont val="Tahoma"/>
            <family val="2"/>
          </rPr>
          <t xml:space="preserve">
Global</t>
        </r>
      </text>
    </comment>
    <comment ref="AB28" authorId="0" shapeId="0" xr:uid="{5BEFEE37-E9A7-4563-83B9-7BE7D55A61F0}">
      <text>
        <r>
          <rPr>
            <b/>
            <sz val="9"/>
            <color indexed="81"/>
            <rFont val="Tahoma"/>
            <family val="2"/>
          </rPr>
          <t>Richard Waite:</t>
        </r>
        <r>
          <rPr>
            <sz val="9"/>
            <color indexed="81"/>
            <rFont val="Tahoma"/>
            <family val="2"/>
          </rPr>
          <t xml:space="preserve">
Global</t>
        </r>
      </text>
    </comment>
    <comment ref="AC28" authorId="0" shapeId="0" xr:uid="{8F64A778-357C-478D-8B8E-BEC0C996ACC4}">
      <text>
        <r>
          <rPr>
            <b/>
            <sz val="9"/>
            <color indexed="81"/>
            <rFont val="Tahoma"/>
            <family val="2"/>
          </rPr>
          <t>Richard Waite:</t>
        </r>
        <r>
          <rPr>
            <sz val="9"/>
            <color indexed="81"/>
            <rFont val="Tahoma"/>
            <family val="2"/>
          </rPr>
          <t xml:space="preserve">
Globabl</t>
        </r>
      </text>
    </comment>
    <comment ref="AD28" authorId="0" shapeId="0" xr:uid="{A9FCD700-0534-4838-BD99-064DF7DE17ED}">
      <text>
        <r>
          <rPr>
            <b/>
            <sz val="9"/>
            <color indexed="81"/>
            <rFont val="Tahoma"/>
            <family val="2"/>
          </rPr>
          <t>Richard Waite:</t>
        </r>
        <r>
          <rPr>
            <sz val="9"/>
            <color indexed="81"/>
            <rFont val="Tahoma"/>
            <family val="2"/>
          </rPr>
          <t xml:space="preserve">
Global</t>
        </r>
      </text>
    </comment>
    <comment ref="AE28" authorId="0" shapeId="0" xr:uid="{2826CFC1-935D-4F96-8002-6EAF132DB659}">
      <text>
        <r>
          <rPr>
            <b/>
            <sz val="9"/>
            <color indexed="81"/>
            <rFont val="Tahoma"/>
            <family val="2"/>
          </rPr>
          <t>Richard Waite:</t>
        </r>
        <r>
          <rPr>
            <sz val="9"/>
            <color indexed="81"/>
            <rFont val="Tahoma"/>
            <family val="2"/>
          </rPr>
          <t xml:space="preserve">
Global</t>
        </r>
      </text>
    </comment>
    <comment ref="AF28" authorId="0" shapeId="0" xr:uid="{AF5CB58A-667B-426E-B193-71C1E83BF6AE}">
      <text>
        <r>
          <rPr>
            <b/>
            <sz val="9"/>
            <color indexed="81"/>
            <rFont val="Tahoma"/>
            <family val="2"/>
          </rPr>
          <t>Richard Waite:</t>
        </r>
        <r>
          <rPr>
            <sz val="9"/>
            <color indexed="81"/>
            <rFont val="Tahoma"/>
            <family val="2"/>
          </rPr>
          <t xml:space="preserve">
Global</t>
        </r>
      </text>
    </comment>
    <comment ref="AG28" authorId="0" shapeId="0" xr:uid="{8588AABF-7600-4E40-A6E0-3763A66C94EE}">
      <text>
        <r>
          <rPr>
            <b/>
            <sz val="9"/>
            <color indexed="81"/>
            <rFont val="Tahoma"/>
            <family val="2"/>
          </rPr>
          <t>Richard Waite:</t>
        </r>
        <r>
          <rPr>
            <sz val="9"/>
            <color indexed="81"/>
            <rFont val="Tahoma"/>
            <family val="2"/>
          </rPr>
          <t xml:space="preserve">
Global</t>
        </r>
      </text>
    </comment>
    <comment ref="BE28" authorId="0" shapeId="0" xr:uid="{089E2CB1-C043-42A6-AA13-AC51A87B25D7}">
      <text>
        <r>
          <rPr>
            <b/>
            <sz val="9"/>
            <color indexed="81"/>
            <rFont val="Tahoma"/>
            <family val="2"/>
          </rPr>
          <t>Richard Waite:</t>
        </r>
        <r>
          <rPr>
            <sz val="9"/>
            <color indexed="81"/>
            <rFont val="Tahoma"/>
            <family val="2"/>
          </rPr>
          <t xml:space="preserve">
Global</t>
        </r>
      </text>
    </comment>
    <comment ref="BN28" authorId="1" shapeId="0" xr:uid="{754FF129-1A12-4E62-AEEC-65FF8D421004}">
      <text>
        <r>
          <rPr>
            <b/>
            <sz val="9"/>
            <color indexed="81"/>
            <rFont val="Tahoma"/>
            <family val="2"/>
          </rPr>
          <t>Gerard Pozzi:</t>
        </r>
        <r>
          <rPr>
            <sz val="9"/>
            <color indexed="81"/>
            <rFont val="Tahoma"/>
            <family val="2"/>
          </rPr>
          <t xml:space="preserve">
Average of common beans and lentils</t>
        </r>
      </text>
    </comment>
    <comment ref="BS28" authorId="1" shapeId="0" xr:uid="{9DE37B6A-A7F1-44D1-A3AD-70D38F357A2C}">
      <text>
        <r>
          <rPr>
            <b/>
            <sz val="9"/>
            <color indexed="81"/>
            <rFont val="Tahoma"/>
            <family val="2"/>
          </rPr>
          <t>Gerard Pozzi:</t>
        </r>
        <r>
          <rPr>
            <sz val="9"/>
            <color indexed="81"/>
            <rFont val="Tahoma"/>
            <family val="2"/>
          </rPr>
          <t xml:space="preserve">
Beans</t>
        </r>
      </text>
    </comment>
    <comment ref="F29" authorId="0" shapeId="0" xr:uid="{E79D48F8-D15C-48F5-9C08-F2A8DADDE249}">
      <text>
        <r>
          <rPr>
            <b/>
            <sz val="9"/>
            <color indexed="81"/>
            <rFont val="Tahoma"/>
            <family val="2"/>
          </rPr>
          <t>Richard Waite:</t>
        </r>
        <r>
          <rPr>
            <sz val="9"/>
            <color indexed="81"/>
            <rFont val="Tahoma"/>
            <family val="2"/>
          </rPr>
          <t xml:space="preserve">
Global</t>
        </r>
      </text>
    </comment>
    <comment ref="AA29" authorId="0" shapeId="0" xr:uid="{780FFF6D-FB2B-4E95-892C-3D16A63675A9}">
      <text>
        <r>
          <rPr>
            <b/>
            <sz val="9"/>
            <color indexed="81"/>
            <rFont val="Tahoma"/>
            <family val="2"/>
          </rPr>
          <t>Richard Waite:</t>
        </r>
        <r>
          <rPr>
            <sz val="9"/>
            <color indexed="81"/>
            <rFont val="Tahoma"/>
            <family val="2"/>
          </rPr>
          <t xml:space="preserve">
Global</t>
        </r>
      </text>
    </comment>
    <comment ref="AB29" authorId="0" shapeId="0" xr:uid="{02EE90E6-A433-4B61-8D6B-AAF504442EFA}">
      <text>
        <r>
          <rPr>
            <b/>
            <sz val="9"/>
            <color indexed="81"/>
            <rFont val="Tahoma"/>
            <family val="2"/>
          </rPr>
          <t>Richard Waite:</t>
        </r>
        <r>
          <rPr>
            <sz val="9"/>
            <color indexed="81"/>
            <rFont val="Tahoma"/>
            <family val="2"/>
          </rPr>
          <t xml:space="preserve">
Global</t>
        </r>
      </text>
    </comment>
    <comment ref="AC29" authorId="0" shapeId="0" xr:uid="{05394ED0-2BD4-4466-B1AC-E10B3BCFEFDF}">
      <text>
        <r>
          <rPr>
            <b/>
            <sz val="9"/>
            <color indexed="81"/>
            <rFont val="Tahoma"/>
            <family val="2"/>
          </rPr>
          <t>Richard Waite:</t>
        </r>
        <r>
          <rPr>
            <sz val="9"/>
            <color indexed="81"/>
            <rFont val="Tahoma"/>
            <family val="2"/>
          </rPr>
          <t xml:space="preserve">
Global</t>
        </r>
      </text>
    </comment>
    <comment ref="AD29" authorId="0" shapeId="0" xr:uid="{C806734D-7455-4D8E-9CBF-84AAF84FC2B8}">
      <text>
        <r>
          <rPr>
            <b/>
            <sz val="9"/>
            <color indexed="81"/>
            <rFont val="Tahoma"/>
            <family val="2"/>
          </rPr>
          <t>Richard Waite:</t>
        </r>
        <r>
          <rPr>
            <sz val="9"/>
            <color indexed="81"/>
            <rFont val="Tahoma"/>
            <family val="2"/>
          </rPr>
          <t xml:space="preserve">
Global</t>
        </r>
      </text>
    </comment>
    <comment ref="AE29" authorId="0" shapeId="0" xr:uid="{AE4DB9C1-2889-44A8-B41F-D28586A184E3}">
      <text>
        <r>
          <rPr>
            <b/>
            <sz val="9"/>
            <color indexed="81"/>
            <rFont val="Tahoma"/>
            <family val="2"/>
          </rPr>
          <t>Richard Waite:</t>
        </r>
        <r>
          <rPr>
            <sz val="9"/>
            <color indexed="81"/>
            <rFont val="Tahoma"/>
            <family val="2"/>
          </rPr>
          <t xml:space="preserve">
Global</t>
        </r>
      </text>
    </comment>
    <comment ref="AF29" authorId="0" shapeId="0" xr:uid="{C3192C4B-859F-4CAD-9CE0-40DF145A7951}">
      <text>
        <r>
          <rPr>
            <b/>
            <sz val="9"/>
            <color indexed="81"/>
            <rFont val="Tahoma"/>
            <family val="2"/>
          </rPr>
          <t>Richard Waite:</t>
        </r>
        <r>
          <rPr>
            <sz val="9"/>
            <color indexed="81"/>
            <rFont val="Tahoma"/>
            <family val="2"/>
          </rPr>
          <t xml:space="preserve">
Global</t>
        </r>
      </text>
    </comment>
    <comment ref="AG29" authorId="0" shapeId="0" xr:uid="{0F19537E-B710-4F79-B9C8-1296D70C1CC7}">
      <text>
        <r>
          <rPr>
            <b/>
            <sz val="9"/>
            <color indexed="81"/>
            <rFont val="Tahoma"/>
            <family val="2"/>
          </rPr>
          <t>Richard Waite:</t>
        </r>
        <r>
          <rPr>
            <sz val="9"/>
            <color indexed="81"/>
            <rFont val="Tahoma"/>
            <family val="2"/>
          </rPr>
          <t xml:space="preserve">
Global</t>
        </r>
      </text>
    </comment>
    <comment ref="AV29" authorId="0" shapeId="0" xr:uid="{19FFB3DD-5E3F-4E9B-B43C-6B00A2DB0295}">
      <text>
        <r>
          <rPr>
            <b/>
            <sz val="9"/>
            <color indexed="81"/>
            <rFont val="Tahoma"/>
            <family val="2"/>
          </rPr>
          <t>Richard Waite:</t>
        </r>
        <r>
          <rPr>
            <sz val="9"/>
            <color indexed="81"/>
            <rFont val="Tahoma"/>
            <family val="2"/>
          </rPr>
          <t xml:space="preserve">
Global</t>
        </r>
      </text>
    </comment>
    <comment ref="BE29" authorId="0" shapeId="0" xr:uid="{B379AA20-0CE5-4849-A32C-FBB58A04A71D}">
      <text>
        <r>
          <rPr>
            <b/>
            <sz val="9"/>
            <color indexed="81"/>
            <rFont val="Tahoma"/>
            <family val="2"/>
          </rPr>
          <t>Richard Waite:</t>
        </r>
        <r>
          <rPr>
            <sz val="9"/>
            <color indexed="81"/>
            <rFont val="Tahoma"/>
            <family val="2"/>
          </rPr>
          <t xml:space="preserve">
Global</t>
        </r>
      </text>
    </comment>
    <comment ref="BN29" authorId="1" shapeId="0" xr:uid="{A5552BB7-ADC0-4D4A-8FFA-04637C5FBC66}">
      <text>
        <r>
          <rPr>
            <b/>
            <sz val="9"/>
            <color indexed="81"/>
            <rFont val="Tahoma"/>
            <family val="2"/>
          </rPr>
          <t>Gerard Pozzi:</t>
        </r>
        <r>
          <rPr>
            <sz val="9"/>
            <color indexed="81"/>
            <rFont val="Tahoma"/>
            <family val="2"/>
          </rPr>
          <t xml:space="preserve">
Includes chickpeas, cowpeas, and pigeon peas from Carbon Benefits Calculator</t>
        </r>
      </text>
    </comment>
    <comment ref="AO30" authorId="0" shapeId="0" xr:uid="{A5EE783E-15C8-42AB-866B-43F2743CA31B}">
      <text>
        <r>
          <rPr>
            <b/>
            <sz val="9"/>
            <color indexed="81"/>
            <rFont val="Tahoma"/>
            <family val="2"/>
          </rPr>
          <t>Richard Waite:</t>
        </r>
        <r>
          <rPr>
            <sz val="9"/>
            <color indexed="81"/>
            <rFont val="Tahoma"/>
            <family val="2"/>
          </rPr>
          <t xml:space="preserve">
Global</t>
        </r>
      </text>
    </comment>
    <comment ref="BK30" authorId="0" shapeId="0" xr:uid="{5FAFE20D-F19C-44F8-B9C8-BE5174DC2EB6}">
      <text>
        <r>
          <rPr>
            <b/>
            <sz val="9"/>
            <color indexed="81"/>
            <rFont val="Tahoma"/>
            <family val="2"/>
          </rPr>
          <t>Richard Waite:</t>
        </r>
        <r>
          <rPr>
            <sz val="9"/>
            <color indexed="81"/>
            <rFont val="Tahoma"/>
            <family val="2"/>
          </rPr>
          <t xml:space="preserve">
Global</t>
        </r>
      </text>
    </comment>
    <comment ref="AO31" authorId="0" shapeId="0" xr:uid="{B7389BB1-0329-418F-9D0C-E06F8D7CB01D}">
      <text>
        <r>
          <rPr>
            <b/>
            <sz val="9"/>
            <color indexed="81"/>
            <rFont val="Tahoma"/>
            <family val="2"/>
          </rPr>
          <t>Richard Waite:</t>
        </r>
        <r>
          <rPr>
            <sz val="9"/>
            <color indexed="81"/>
            <rFont val="Tahoma"/>
            <family val="2"/>
          </rPr>
          <t xml:space="preserve">
Global</t>
        </r>
      </text>
    </comment>
    <comment ref="AY31" authorId="0" shapeId="0" xr:uid="{67E2165B-5BCB-46E8-AB10-B91ADBF14587}">
      <text>
        <r>
          <rPr>
            <b/>
            <sz val="9"/>
            <color indexed="81"/>
            <rFont val="Tahoma"/>
            <family val="2"/>
          </rPr>
          <t>Richard Waite:</t>
        </r>
        <r>
          <rPr>
            <sz val="9"/>
            <color indexed="81"/>
            <rFont val="Tahoma"/>
            <family val="2"/>
          </rPr>
          <t xml:space="preserve">
Tofu</t>
        </r>
      </text>
    </comment>
    <comment ref="BB31" authorId="1" shapeId="0" xr:uid="{A99338E9-C9B0-485B-8E17-049E6ACB7750}">
      <text>
        <r>
          <rPr>
            <b/>
            <sz val="9"/>
            <color indexed="81"/>
            <rFont val="Tahoma"/>
            <family val="2"/>
          </rPr>
          <t>Gerard Pozzi:</t>
        </r>
        <r>
          <rPr>
            <sz val="9"/>
            <color indexed="81"/>
            <rFont val="Tahoma"/>
            <family val="2"/>
          </rPr>
          <t xml:space="preserve">
Tofu</t>
        </r>
      </text>
    </comment>
    <comment ref="BK31" authorId="1" shapeId="0" xr:uid="{B21002B1-6A1C-46C0-95B2-CFC3DD7CB72C}">
      <text>
        <r>
          <rPr>
            <b/>
            <sz val="9"/>
            <color indexed="81"/>
            <rFont val="Tahoma"/>
            <family val="2"/>
          </rPr>
          <t>Gerard Pozzi:</t>
        </r>
        <r>
          <rPr>
            <sz val="9"/>
            <color indexed="81"/>
            <rFont val="Tahoma"/>
            <family val="2"/>
          </rPr>
          <t xml:space="preserve">
Global</t>
        </r>
      </text>
    </comment>
    <comment ref="F34" authorId="0" shapeId="0" xr:uid="{6B67B9B2-F19C-4F02-A430-6F2B4B29DCDA}">
      <text>
        <r>
          <rPr>
            <b/>
            <sz val="9"/>
            <color indexed="81"/>
            <rFont val="Tahoma"/>
            <family val="2"/>
          </rPr>
          <t>Richard Waite:</t>
        </r>
        <r>
          <rPr>
            <sz val="9"/>
            <color indexed="81"/>
            <rFont val="Tahoma"/>
            <family val="2"/>
          </rPr>
          <t xml:space="preserve">
Global</t>
        </r>
      </text>
    </comment>
    <comment ref="AA34" authorId="0" shapeId="0" xr:uid="{7D7B283A-D858-4123-85D4-D58AD6E4A9D5}">
      <text>
        <r>
          <rPr>
            <b/>
            <sz val="9"/>
            <color indexed="81"/>
            <rFont val="Tahoma"/>
            <family val="2"/>
          </rPr>
          <t>Richard Waite:</t>
        </r>
        <r>
          <rPr>
            <sz val="9"/>
            <color indexed="81"/>
            <rFont val="Tahoma"/>
            <family val="2"/>
          </rPr>
          <t xml:space="preserve">
Global</t>
        </r>
      </text>
    </comment>
    <comment ref="AB34" authorId="0" shapeId="0" xr:uid="{209E2908-7D4F-4A10-9A99-D74D9848D55C}">
      <text>
        <r>
          <rPr>
            <b/>
            <sz val="9"/>
            <color indexed="81"/>
            <rFont val="Tahoma"/>
            <family val="2"/>
          </rPr>
          <t>Richard Waite:</t>
        </r>
        <r>
          <rPr>
            <sz val="9"/>
            <color indexed="81"/>
            <rFont val="Tahoma"/>
            <family val="2"/>
          </rPr>
          <t xml:space="preserve">
Global</t>
        </r>
      </text>
    </comment>
    <comment ref="AC34" authorId="0" shapeId="0" xr:uid="{D78F078A-A2B4-4956-B851-025C8FAC4697}">
      <text>
        <r>
          <rPr>
            <b/>
            <sz val="9"/>
            <color indexed="81"/>
            <rFont val="Tahoma"/>
            <family val="2"/>
          </rPr>
          <t>Richard Waite:</t>
        </r>
        <r>
          <rPr>
            <sz val="9"/>
            <color indexed="81"/>
            <rFont val="Tahoma"/>
            <family val="2"/>
          </rPr>
          <t xml:space="preserve">
Global</t>
        </r>
      </text>
    </comment>
    <comment ref="AD34" authorId="0" shapeId="0" xr:uid="{DDF02392-13C6-4607-93E9-FA54B82AFA3B}">
      <text>
        <r>
          <rPr>
            <b/>
            <sz val="9"/>
            <color indexed="81"/>
            <rFont val="Tahoma"/>
            <family val="2"/>
          </rPr>
          <t>Richard Waite:</t>
        </r>
        <r>
          <rPr>
            <sz val="9"/>
            <color indexed="81"/>
            <rFont val="Tahoma"/>
            <family val="2"/>
          </rPr>
          <t xml:space="preserve">
Global</t>
        </r>
      </text>
    </comment>
    <comment ref="AE34" authorId="0" shapeId="0" xr:uid="{09CF863D-EF39-4064-A73B-028234A4BC5A}">
      <text>
        <r>
          <rPr>
            <b/>
            <sz val="9"/>
            <color indexed="81"/>
            <rFont val="Tahoma"/>
            <family val="2"/>
          </rPr>
          <t>Richard Waite:</t>
        </r>
        <r>
          <rPr>
            <sz val="9"/>
            <color indexed="81"/>
            <rFont val="Tahoma"/>
            <family val="2"/>
          </rPr>
          <t xml:space="preserve">
Global</t>
        </r>
      </text>
    </comment>
    <comment ref="AF34" authorId="0" shapeId="0" xr:uid="{FFA4D1A2-4C10-472B-AEA0-C11E105F32A4}">
      <text>
        <r>
          <rPr>
            <b/>
            <sz val="9"/>
            <color indexed="81"/>
            <rFont val="Tahoma"/>
            <family val="2"/>
          </rPr>
          <t>Richard Waite:</t>
        </r>
        <r>
          <rPr>
            <sz val="9"/>
            <color indexed="81"/>
            <rFont val="Tahoma"/>
            <family val="2"/>
          </rPr>
          <t xml:space="preserve">
Global</t>
        </r>
      </text>
    </comment>
    <comment ref="AG34" authorId="0" shapeId="0" xr:uid="{24204B48-1F4F-4A47-9E91-B3B37CC7C6F8}">
      <text>
        <r>
          <rPr>
            <b/>
            <sz val="9"/>
            <color indexed="81"/>
            <rFont val="Tahoma"/>
            <family val="2"/>
          </rPr>
          <t>Richard Waite:</t>
        </r>
        <r>
          <rPr>
            <sz val="9"/>
            <color indexed="81"/>
            <rFont val="Tahoma"/>
            <family val="2"/>
          </rPr>
          <t xml:space="preserve">
Global</t>
        </r>
      </text>
    </comment>
    <comment ref="AV34" authorId="0" shapeId="0" xr:uid="{145726CC-939B-4B40-8316-9D7C467AD9CA}">
      <text>
        <r>
          <rPr>
            <b/>
            <sz val="9"/>
            <color indexed="81"/>
            <rFont val="Tahoma"/>
            <family val="2"/>
          </rPr>
          <t>Richard Waite:</t>
        </r>
        <r>
          <rPr>
            <sz val="9"/>
            <color indexed="81"/>
            <rFont val="Tahoma"/>
            <family val="2"/>
          </rPr>
          <t xml:space="preserve">
Global</t>
        </r>
      </text>
    </comment>
    <comment ref="BE34" authorId="0" shapeId="0" xr:uid="{08D41B57-80A0-407E-A732-919F87642A50}">
      <text>
        <r>
          <rPr>
            <b/>
            <sz val="9"/>
            <color indexed="81"/>
            <rFont val="Tahoma"/>
            <family val="2"/>
          </rPr>
          <t>Richard Waite:</t>
        </r>
        <r>
          <rPr>
            <sz val="9"/>
            <color indexed="81"/>
            <rFont val="Tahoma"/>
            <family val="2"/>
          </rPr>
          <t xml:space="preserve">
Global</t>
        </r>
      </text>
    </comment>
    <comment ref="BN34" authorId="0" shapeId="0" xr:uid="{D091D441-697F-4AC0-A26B-BDD21DF55D89}">
      <text>
        <r>
          <rPr>
            <b/>
            <sz val="9"/>
            <color indexed="81"/>
            <rFont val="Tahoma"/>
            <family val="2"/>
          </rPr>
          <t>Richard Waite:</t>
        </r>
        <r>
          <rPr>
            <sz val="9"/>
            <color indexed="81"/>
            <rFont val="Tahoma"/>
            <family val="2"/>
          </rPr>
          <t xml:space="preserve">
Update 5/13/22 using 4/7/22 updated results from S. Wirsenius</t>
        </r>
      </text>
    </comment>
    <comment ref="BS35" authorId="1" shapeId="0" xr:uid="{5BD9B322-49A3-4E94-A959-1AB3A5C217B9}">
      <text>
        <r>
          <rPr>
            <b/>
            <sz val="9"/>
            <color indexed="81"/>
            <rFont val="Tahoma"/>
            <family val="2"/>
          </rPr>
          <t>Gerard Pozzi:</t>
        </r>
        <r>
          <rPr>
            <sz val="9"/>
            <color indexed="81"/>
            <rFont val="Tahoma"/>
            <family val="2"/>
          </rPr>
          <t xml:space="preserve">
Average of Wheat and Rye</t>
        </r>
      </text>
    </comment>
    <comment ref="M36" authorId="0" shapeId="0" xr:uid="{3398EF04-BC5C-40F6-AF51-E45E1AAAEFA9}">
      <text>
        <r>
          <rPr>
            <b/>
            <sz val="9"/>
            <color indexed="81"/>
            <rFont val="Tahoma"/>
            <family val="2"/>
          </rPr>
          <t>Richard Waite:</t>
        </r>
        <r>
          <rPr>
            <sz val="9"/>
            <color indexed="81"/>
            <rFont val="Tahoma"/>
            <family val="2"/>
          </rPr>
          <t xml:space="preserve">
Global</t>
        </r>
      </text>
    </comment>
    <comment ref="N36" authorId="0" shapeId="0" xr:uid="{9F6D16FE-1292-4C31-8CBE-7C23334DC253}">
      <text>
        <r>
          <rPr>
            <b/>
            <sz val="9"/>
            <color indexed="81"/>
            <rFont val="Tahoma"/>
            <family val="2"/>
          </rPr>
          <t>Richard Waite:</t>
        </r>
        <r>
          <rPr>
            <sz val="9"/>
            <color indexed="81"/>
            <rFont val="Tahoma"/>
            <family val="2"/>
          </rPr>
          <t xml:space="preserve">
Global</t>
        </r>
      </text>
    </comment>
    <comment ref="O36" authorId="0" shapeId="0" xr:uid="{96F730B3-FAFF-484E-B1B0-BCE76C8D1C2A}">
      <text>
        <r>
          <rPr>
            <b/>
            <sz val="9"/>
            <color indexed="81"/>
            <rFont val="Tahoma"/>
            <family val="2"/>
          </rPr>
          <t>Richard Waite:</t>
        </r>
        <r>
          <rPr>
            <sz val="9"/>
            <color indexed="81"/>
            <rFont val="Tahoma"/>
            <family val="2"/>
          </rPr>
          <t xml:space="preserve">
Global</t>
        </r>
      </text>
    </comment>
    <comment ref="P36" authorId="0" shapeId="0" xr:uid="{B889779C-DB6D-4B1F-A448-48404450C6D5}">
      <text>
        <r>
          <rPr>
            <b/>
            <sz val="9"/>
            <color indexed="81"/>
            <rFont val="Tahoma"/>
            <family val="2"/>
          </rPr>
          <t>Richard Waite:</t>
        </r>
        <r>
          <rPr>
            <sz val="9"/>
            <color indexed="81"/>
            <rFont val="Tahoma"/>
            <family val="2"/>
          </rPr>
          <t xml:space="preserve">
Global</t>
        </r>
      </text>
    </comment>
    <comment ref="Q36" authorId="0" shapeId="0" xr:uid="{80E5CAE9-E2E6-4C73-A89D-2D5E628FD2D8}">
      <text>
        <r>
          <rPr>
            <b/>
            <sz val="9"/>
            <color indexed="81"/>
            <rFont val="Tahoma"/>
            <family val="2"/>
          </rPr>
          <t>Richard Waite:</t>
        </r>
        <r>
          <rPr>
            <sz val="9"/>
            <color indexed="81"/>
            <rFont val="Tahoma"/>
            <family val="2"/>
          </rPr>
          <t xml:space="preserve">
Global</t>
        </r>
      </text>
    </comment>
    <comment ref="R36" authorId="0" shapeId="0" xr:uid="{A7F056CB-03B5-4C14-99DB-A30B65FB0351}">
      <text>
        <r>
          <rPr>
            <b/>
            <sz val="9"/>
            <color indexed="81"/>
            <rFont val="Tahoma"/>
            <family val="2"/>
          </rPr>
          <t>Richard Waite:</t>
        </r>
        <r>
          <rPr>
            <sz val="9"/>
            <color indexed="81"/>
            <rFont val="Tahoma"/>
            <family val="2"/>
          </rPr>
          <t xml:space="preserve">
Global</t>
        </r>
      </text>
    </comment>
    <comment ref="S36" authorId="0" shapeId="0" xr:uid="{B226421E-F235-4EA3-BDC1-D54C7C257F7C}">
      <text>
        <r>
          <rPr>
            <b/>
            <sz val="9"/>
            <color indexed="81"/>
            <rFont val="Tahoma"/>
            <family val="2"/>
          </rPr>
          <t>Richard Waite:</t>
        </r>
        <r>
          <rPr>
            <sz val="9"/>
            <color indexed="81"/>
            <rFont val="Tahoma"/>
            <family val="2"/>
          </rPr>
          <t xml:space="preserve">
Global</t>
        </r>
      </text>
    </comment>
    <comment ref="AA36" authorId="0" shapeId="0" xr:uid="{A7B96E40-AAD4-4326-A704-7133A9F205D0}">
      <text>
        <r>
          <rPr>
            <b/>
            <sz val="9"/>
            <color indexed="81"/>
            <rFont val="Tahoma"/>
            <family val="2"/>
          </rPr>
          <t>Richard Waite:</t>
        </r>
        <r>
          <rPr>
            <sz val="9"/>
            <color indexed="81"/>
            <rFont val="Tahoma"/>
            <family val="2"/>
          </rPr>
          <t xml:space="preserve">
Global</t>
        </r>
      </text>
    </comment>
    <comment ref="AB36" authorId="0" shapeId="0" xr:uid="{30C3FA5B-2E87-4904-B199-7FB5F0E72326}">
      <text>
        <r>
          <rPr>
            <b/>
            <sz val="9"/>
            <color indexed="81"/>
            <rFont val="Tahoma"/>
            <family val="2"/>
          </rPr>
          <t>Richard Waite:</t>
        </r>
        <r>
          <rPr>
            <sz val="9"/>
            <color indexed="81"/>
            <rFont val="Tahoma"/>
            <family val="2"/>
          </rPr>
          <t xml:space="preserve">
Global</t>
        </r>
      </text>
    </comment>
    <comment ref="AC36" authorId="0" shapeId="0" xr:uid="{E5A318BF-8D0E-4E8D-A15B-6861567C7F04}">
      <text>
        <r>
          <rPr>
            <b/>
            <sz val="9"/>
            <color indexed="81"/>
            <rFont val="Tahoma"/>
            <family val="2"/>
          </rPr>
          <t>Richard Waite:</t>
        </r>
        <r>
          <rPr>
            <sz val="9"/>
            <color indexed="81"/>
            <rFont val="Tahoma"/>
            <family val="2"/>
          </rPr>
          <t xml:space="preserve">
Global</t>
        </r>
      </text>
    </comment>
    <comment ref="AD36" authorId="0" shapeId="0" xr:uid="{6008992D-4ACD-4139-9A93-E4824D933324}">
      <text>
        <r>
          <rPr>
            <b/>
            <sz val="9"/>
            <color indexed="81"/>
            <rFont val="Tahoma"/>
            <family val="2"/>
          </rPr>
          <t>Richard Waite:</t>
        </r>
        <r>
          <rPr>
            <sz val="9"/>
            <color indexed="81"/>
            <rFont val="Tahoma"/>
            <family val="2"/>
          </rPr>
          <t xml:space="preserve">
Global</t>
        </r>
      </text>
    </comment>
    <comment ref="AE36" authorId="0" shapeId="0" xr:uid="{83A7750E-CA42-4659-B6E5-0B6D88EB2E73}">
      <text>
        <r>
          <rPr>
            <b/>
            <sz val="9"/>
            <color indexed="81"/>
            <rFont val="Tahoma"/>
            <family val="2"/>
          </rPr>
          <t>Richard Waite:</t>
        </r>
        <r>
          <rPr>
            <sz val="9"/>
            <color indexed="81"/>
            <rFont val="Tahoma"/>
            <family val="2"/>
          </rPr>
          <t xml:space="preserve">
Global</t>
        </r>
      </text>
    </comment>
    <comment ref="AF36" authorId="0" shapeId="0" xr:uid="{30502A09-19C2-46D9-A93D-37D8FA476C34}">
      <text>
        <r>
          <rPr>
            <b/>
            <sz val="9"/>
            <color indexed="81"/>
            <rFont val="Tahoma"/>
            <family val="2"/>
          </rPr>
          <t>Richard Waite:</t>
        </r>
        <r>
          <rPr>
            <sz val="9"/>
            <color indexed="81"/>
            <rFont val="Tahoma"/>
            <family val="2"/>
          </rPr>
          <t xml:space="preserve">
Global</t>
        </r>
      </text>
    </comment>
    <comment ref="AG36" authorId="0" shapeId="0" xr:uid="{402CBB31-A241-4A83-95B6-BF7EBF5BDA7D}">
      <text>
        <r>
          <rPr>
            <b/>
            <sz val="9"/>
            <color indexed="81"/>
            <rFont val="Tahoma"/>
            <family val="2"/>
          </rPr>
          <t>Richard Waite:</t>
        </r>
        <r>
          <rPr>
            <sz val="9"/>
            <color indexed="81"/>
            <rFont val="Tahoma"/>
            <family val="2"/>
          </rPr>
          <t xml:space="preserve">
Global</t>
        </r>
      </text>
    </comment>
    <comment ref="AO36" authorId="0" shapeId="0" xr:uid="{AC4D25BA-DE49-4780-8E2F-A3FA92ECCFA6}">
      <text>
        <r>
          <rPr>
            <b/>
            <sz val="9"/>
            <color indexed="81"/>
            <rFont val="Tahoma"/>
            <family val="2"/>
          </rPr>
          <t>Richard Waite:</t>
        </r>
        <r>
          <rPr>
            <sz val="9"/>
            <color indexed="81"/>
            <rFont val="Tahoma"/>
            <family val="2"/>
          </rPr>
          <t xml:space="preserve">
Global</t>
        </r>
      </text>
    </comment>
    <comment ref="AP36" authorId="0" shapeId="0" xr:uid="{072B549F-50D2-4932-B6EE-4D850610CAFC}">
      <text>
        <r>
          <rPr>
            <b/>
            <sz val="9"/>
            <color indexed="81"/>
            <rFont val="Tahoma"/>
            <family val="2"/>
          </rPr>
          <t>Richard Waite:</t>
        </r>
        <r>
          <rPr>
            <sz val="9"/>
            <color indexed="81"/>
            <rFont val="Tahoma"/>
            <family val="2"/>
          </rPr>
          <t xml:space="preserve">
Global</t>
        </r>
      </text>
    </comment>
    <comment ref="AQ36" authorId="0" shapeId="0" xr:uid="{79E317D0-0C4E-4180-989F-01BD6F706AC5}">
      <text>
        <r>
          <rPr>
            <b/>
            <sz val="9"/>
            <color indexed="81"/>
            <rFont val="Tahoma"/>
            <family val="2"/>
          </rPr>
          <t>Richard Waite:</t>
        </r>
        <r>
          <rPr>
            <sz val="9"/>
            <color indexed="81"/>
            <rFont val="Tahoma"/>
            <family val="2"/>
          </rPr>
          <t xml:space="preserve">
Global</t>
        </r>
      </text>
    </comment>
    <comment ref="AR36" authorId="0" shapeId="0" xr:uid="{150C687A-D302-44BE-AD16-3F80F4117196}">
      <text>
        <r>
          <rPr>
            <b/>
            <sz val="9"/>
            <color indexed="81"/>
            <rFont val="Tahoma"/>
            <family val="2"/>
          </rPr>
          <t>Richard Waite:</t>
        </r>
        <r>
          <rPr>
            <sz val="9"/>
            <color indexed="81"/>
            <rFont val="Tahoma"/>
            <family val="2"/>
          </rPr>
          <t xml:space="preserve">
Global</t>
        </r>
      </text>
    </comment>
    <comment ref="AS36" authorId="0" shapeId="0" xr:uid="{A65CC498-7797-444E-A686-3801614A7886}">
      <text>
        <r>
          <rPr>
            <b/>
            <sz val="9"/>
            <color indexed="81"/>
            <rFont val="Tahoma"/>
            <family val="2"/>
          </rPr>
          <t>Richard Waite:</t>
        </r>
        <r>
          <rPr>
            <sz val="9"/>
            <color indexed="81"/>
            <rFont val="Tahoma"/>
            <family val="2"/>
          </rPr>
          <t xml:space="preserve">
Global</t>
        </r>
      </text>
    </comment>
    <comment ref="AU36" authorId="0" shapeId="0" xr:uid="{BB5B33F3-C9C9-4F38-A289-03B3C58F8664}">
      <text>
        <r>
          <rPr>
            <b/>
            <sz val="9"/>
            <color indexed="81"/>
            <rFont val="Tahoma"/>
            <family val="2"/>
          </rPr>
          <t>Richard Waite:</t>
        </r>
        <r>
          <rPr>
            <sz val="9"/>
            <color indexed="81"/>
            <rFont val="Tahoma"/>
            <family val="2"/>
          </rPr>
          <t xml:space="preserve">
Global</t>
        </r>
      </text>
    </comment>
    <comment ref="AY36" authorId="0" shapeId="0" xr:uid="{43F16160-6C9F-478A-9348-59EBD90CCACB}">
      <text>
        <r>
          <rPr>
            <b/>
            <sz val="9"/>
            <color indexed="81"/>
            <rFont val="Tahoma"/>
            <family val="2"/>
          </rPr>
          <t>Richard Waite:</t>
        </r>
        <r>
          <rPr>
            <sz val="9"/>
            <color indexed="81"/>
            <rFont val="Tahoma"/>
            <family val="2"/>
          </rPr>
          <t xml:space="preserve">
Global</t>
        </r>
      </text>
    </comment>
    <comment ref="BE36" authorId="0" shapeId="0" xr:uid="{E07F51CD-8C39-448E-91A8-6B6E7D0AA963}">
      <text>
        <r>
          <rPr>
            <b/>
            <sz val="9"/>
            <color indexed="81"/>
            <rFont val="Tahoma"/>
            <family val="2"/>
          </rPr>
          <t>Richard Waite:</t>
        </r>
        <r>
          <rPr>
            <sz val="9"/>
            <color indexed="81"/>
            <rFont val="Tahoma"/>
            <family val="2"/>
          </rPr>
          <t xml:space="preserve">
Global</t>
        </r>
      </text>
    </comment>
    <comment ref="BK36" authorId="0" shapeId="0" xr:uid="{453087F4-3F30-4A82-87B1-EAAF2B3CAA27}">
      <text>
        <r>
          <rPr>
            <b/>
            <sz val="9"/>
            <color indexed="81"/>
            <rFont val="Tahoma"/>
            <family val="2"/>
          </rPr>
          <t>Richard Waite:</t>
        </r>
        <r>
          <rPr>
            <sz val="9"/>
            <color indexed="81"/>
            <rFont val="Tahoma"/>
            <family val="2"/>
          </rPr>
          <t xml:space="preserve">
Global</t>
        </r>
      </text>
    </comment>
    <comment ref="A37" authorId="0" shapeId="0" xr:uid="{CCE796A7-65F5-4A8B-84B4-3893322D959C}">
      <text>
        <r>
          <rPr>
            <b/>
            <sz val="9"/>
            <color indexed="81"/>
            <rFont val="Tahoma"/>
            <family val="2"/>
          </rPr>
          <t>Richard Waite:</t>
        </r>
        <r>
          <rPr>
            <sz val="9"/>
            <color indexed="81"/>
            <rFont val="Tahoma"/>
            <family val="2"/>
          </rPr>
          <t xml:space="preserve">
Tree nuts</t>
        </r>
      </text>
    </comment>
    <comment ref="K37" authorId="0" shapeId="0" xr:uid="{7431A0D4-1BE4-4123-B443-34D3B4EA7DEC}">
      <text>
        <r>
          <rPr>
            <b/>
            <sz val="9"/>
            <color indexed="81"/>
            <rFont val="Tahoma"/>
            <family val="2"/>
          </rPr>
          <t>Richard Waite:</t>
        </r>
        <r>
          <rPr>
            <sz val="9"/>
            <color indexed="81"/>
            <rFont val="Tahoma"/>
            <family val="2"/>
          </rPr>
          <t xml:space="preserve">
Poore data had a negative number here so zeroed out</t>
        </r>
      </text>
    </comment>
    <comment ref="BN37" authorId="0" shapeId="0" xr:uid="{8523D339-36F0-4587-A5B5-66D4441B5352}">
      <text>
        <r>
          <rPr>
            <b/>
            <sz val="9"/>
            <color indexed="81"/>
            <rFont val="Tahoma"/>
            <family val="2"/>
          </rPr>
          <t>Richard Waite:</t>
        </r>
        <r>
          <rPr>
            <sz val="9"/>
            <color indexed="81"/>
            <rFont val="Tahoma"/>
            <family val="2"/>
          </rPr>
          <t xml:space="preserve">
Update 5/13/22 using 4/7/22 updated results from S. Wirsenius (almonds)</t>
        </r>
      </text>
    </comment>
    <comment ref="BS37" authorId="1" shapeId="0" xr:uid="{3FDBCC02-B195-488D-970A-F0F589FFC575}">
      <text>
        <r>
          <rPr>
            <b/>
            <sz val="9"/>
            <color indexed="81"/>
            <rFont val="Tahoma"/>
            <family val="2"/>
          </rPr>
          <t>Gerard Pozzi:</t>
        </r>
        <r>
          <rPr>
            <sz val="9"/>
            <color indexed="81"/>
            <rFont val="Tahoma"/>
            <family val="2"/>
          </rPr>
          <t xml:space="preserve">
Nuts and products</t>
        </r>
      </text>
    </comment>
    <comment ref="A39" authorId="0" shapeId="0" xr:uid="{B4827485-FC78-47D0-9906-4A4D1F655450}">
      <text>
        <r>
          <rPr>
            <b/>
            <sz val="9"/>
            <color indexed="81"/>
            <rFont val="Tahoma"/>
            <charset val="1"/>
          </rPr>
          <t>Richard Waite:</t>
        </r>
        <r>
          <rPr>
            <sz val="9"/>
            <color indexed="81"/>
            <rFont val="Tahoma"/>
            <charset val="1"/>
          </rPr>
          <t xml:space="preserve">
Emission factors for Metric 2 divided by 1.01 to convert from liters to kg (6/10/22)</t>
        </r>
      </text>
    </comment>
    <comment ref="L39" authorId="0" shapeId="0" xr:uid="{EAE03120-5583-4BB7-89CA-904AE498637F}">
      <text>
        <r>
          <rPr>
            <b/>
            <sz val="9"/>
            <color indexed="81"/>
            <rFont val="Tahoma"/>
            <charset val="1"/>
          </rPr>
          <t>Richard Waite:</t>
        </r>
        <r>
          <rPr>
            <sz val="9"/>
            <color indexed="81"/>
            <rFont val="Tahoma"/>
            <charset val="1"/>
          </rPr>
          <t xml:space="preserve">
Global</t>
        </r>
      </text>
    </comment>
    <comment ref="S39" authorId="0" shapeId="0" xr:uid="{1AADE19E-A9E9-4DC6-8FED-9DC548175DB0}">
      <text>
        <r>
          <rPr>
            <b/>
            <sz val="9"/>
            <color indexed="81"/>
            <rFont val="Tahoma"/>
            <charset val="1"/>
          </rPr>
          <t>Richard Waite:</t>
        </r>
        <r>
          <rPr>
            <sz val="9"/>
            <color indexed="81"/>
            <rFont val="Tahoma"/>
            <charset val="1"/>
          </rPr>
          <t xml:space="preserve">
Global</t>
        </r>
      </text>
    </comment>
    <comment ref="AG39" authorId="0" shapeId="0" xr:uid="{5EB02BBB-9204-4A1F-890C-3525CCD61447}">
      <text>
        <r>
          <rPr>
            <b/>
            <sz val="9"/>
            <color indexed="81"/>
            <rFont val="Tahoma"/>
            <family val="2"/>
          </rPr>
          <t>Richard Waite:</t>
        </r>
        <r>
          <rPr>
            <sz val="9"/>
            <color indexed="81"/>
            <rFont val="Tahoma"/>
            <family val="2"/>
          </rPr>
          <t xml:space="preserve">
Global</t>
        </r>
      </text>
    </comment>
    <comment ref="AN39" authorId="0" shapeId="0" xr:uid="{6277FF78-9446-4DC0-83D6-3EF06CC4D207}">
      <text>
        <r>
          <rPr>
            <b/>
            <sz val="9"/>
            <color indexed="81"/>
            <rFont val="Tahoma"/>
            <family val="2"/>
          </rPr>
          <t>Richard Waite:</t>
        </r>
        <r>
          <rPr>
            <sz val="9"/>
            <color indexed="81"/>
            <rFont val="Tahoma"/>
            <family val="2"/>
          </rPr>
          <t xml:space="preserve">
Global</t>
        </r>
      </text>
    </comment>
    <comment ref="AU39" authorId="0" shapeId="0" xr:uid="{1D5EBBFA-4DE1-4B95-AAFD-76D3F94E4DAF}">
      <text>
        <r>
          <rPr>
            <b/>
            <sz val="9"/>
            <color indexed="81"/>
            <rFont val="Tahoma"/>
            <family val="2"/>
          </rPr>
          <t>Richard Waite:</t>
        </r>
        <r>
          <rPr>
            <sz val="9"/>
            <color indexed="81"/>
            <rFont val="Tahoma"/>
            <family val="2"/>
          </rPr>
          <t xml:space="preserve">
Global</t>
        </r>
      </text>
    </comment>
    <comment ref="AV39" authorId="0" shapeId="0" xr:uid="{790EE71D-1A77-4A1A-89A5-5D6E8D03E821}">
      <text>
        <r>
          <rPr>
            <b/>
            <sz val="9"/>
            <color indexed="81"/>
            <rFont val="Tahoma"/>
            <family val="2"/>
          </rPr>
          <t>Richard Waite:</t>
        </r>
        <r>
          <rPr>
            <sz val="9"/>
            <color indexed="81"/>
            <rFont val="Tahoma"/>
            <family val="2"/>
          </rPr>
          <t xml:space="preserve">
Global</t>
        </r>
      </text>
    </comment>
    <comment ref="AX39" authorId="0" shapeId="0" xr:uid="{ED624F3B-599B-465D-8D01-AA721A038555}">
      <text>
        <r>
          <rPr>
            <b/>
            <sz val="9"/>
            <color indexed="81"/>
            <rFont val="Tahoma"/>
            <family val="2"/>
          </rPr>
          <t>Richard Waite:</t>
        </r>
        <r>
          <rPr>
            <sz val="9"/>
            <color indexed="81"/>
            <rFont val="Tahoma"/>
            <family val="2"/>
          </rPr>
          <t xml:space="preserve">
Global</t>
        </r>
      </text>
    </comment>
    <comment ref="AY39" authorId="0" shapeId="0" xr:uid="{324E91E4-F09B-4FAC-AEA3-CB6849C1960D}">
      <text>
        <r>
          <rPr>
            <b/>
            <sz val="9"/>
            <color indexed="81"/>
            <rFont val="Tahoma"/>
            <family val="2"/>
          </rPr>
          <t>Richard Waite:</t>
        </r>
        <r>
          <rPr>
            <sz val="9"/>
            <color indexed="81"/>
            <rFont val="Tahoma"/>
            <family val="2"/>
          </rPr>
          <t xml:space="preserve">
Global</t>
        </r>
      </text>
    </comment>
    <comment ref="BA39" authorId="0" shapeId="0" xr:uid="{C4D529C3-E444-4E0E-A5A4-00344C00ACB7}">
      <text>
        <r>
          <rPr>
            <b/>
            <sz val="9"/>
            <color indexed="81"/>
            <rFont val="Tahoma"/>
            <family val="2"/>
          </rPr>
          <t>Richard Waite:</t>
        </r>
        <r>
          <rPr>
            <sz val="9"/>
            <color indexed="81"/>
            <rFont val="Tahoma"/>
            <family val="2"/>
          </rPr>
          <t xml:space="preserve">
Global</t>
        </r>
      </text>
    </comment>
    <comment ref="BE39" authorId="0" shapeId="0" xr:uid="{11B32194-0F09-48B5-A07E-4813FD4086D0}">
      <text>
        <r>
          <rPr>
            <b/>
            <sz val="9"/>
            <color indexed="81"/>
            <rFont val="Tahoma"/>
            <family val="2"/>
          </rPr>
          <t>Richard Waite:</t>
        </r>
        <r>
          <rPr>
            <sz val="9"/>
            <color indexed="81"/>
            <rFont val="Tahoma"/>
            <family val="2"/>
          </rPr>
          <t xml:space="preserve">
Global</t>
        </r>
      </text>
    </comment>
    <comment ref="BG39" authorId="0" shapeId="0" xr:uid="{C9BF3EC5-FF2B-4545-9D1A-DADE8628F895}">
      <text>
        <r>
          <rPr>
            <b/>
            <sz val="9"/>
            <color indexed="81"/>
            <rFont val="Tahoma"/>
            <family val="2"/>
          </rPr>
          <t>Richard Waite:</t>
        </r>
        <r>
          <rPr>
            <sz val="9"/>
            <color indexed="81"/>
            <rFont val="Tahoma"/>
            <family val="2"/>
          </rPr>
          <t xml:space="preserve">
Global</t>
        </r>
      </text>
    </comment>
    <comment ref="BH39" authorId="0" shapeId="0" xr:uid="{FE188690-3E1C-4786-839A-89AC4ACFE905}">
      <text>
        <r>
          <rPr>
            <b/>
            <sz val="9"/>
            <color indexed="81"/>
            <rFont val="Tahoma"/>
            <family val="2"/>
          </rPr>
          <t>Richard Waite:</t>
        </r>
        <r>
          <rPr>
            <sz val="9"/>
            <color indexed="81"/>
            <rFont val="Tahoma"/>
            <family val="2"/>
          </rPr>
          <t xml:space="preserve">
Global</t>
        </r>
      </text>
    </comment>
    <comment ref="BJ39" authorId="0" shapeId="0" xr:uid="{448D136F-02A7-45C5-B03A-DF0CFDFDC274}">
      <text>
        <r>
          <rPr>
            <b/>
            <sz val="9"/>
            <color indexed="81"/>
            <rFont val="Tahoma"/>
            <family val="2"/>
          </rPr>
          <t>Richard Waite:</t>
        </r>
        <r>
          <rPr>
            <sz val="9"/>
            <color indexed="81"/>
            <rFont val="Tahoma"/>
            <family val="2"/>
          </rPr>
          <t xml:space="preserve">
Global</t>
        </r>
      </text>
    </comment>
    <comment ref="BK39" authorId="0" shapeId="0" xr:uid="{605D5A07-EC33-4EBA-9741-433CC7E91386}">
      <text>
        <r>
          <rPr>
            <b/>
            <sz val="9"/>
            <color indexed="81"/>
            <rFont val="Tahoma"/>
            <family val="2"/>
          </rPr>
          <t>Richard Waite:</t>
        </r>
        <r>
          <rPr>
            <sz val="9"/>
            <color indexed="81"/>
            <rFont val="Tahoma"/>
            <family val="2"/>
          </rPr>
          <t xml:space="preserve">
Global</t>
        </r>
      </text>
    </comment>
    <comment ref="BM39" authorId="0" shapeId="0" xr:uid="{9B515963-7C0F-4A72-82BC-470235C8371B}">
      <text>
        <r>
          <rPr>
            <b/>
            <sz val="9"/>
            <color indexed="81"/>
            <rFont val="Tahoma"/>
            <family val="2"/>
          </rPr>
          <t>Richard Waite:</t>
        </r>
        <r>
          <rPr>
            <sz val="9"/>
            <color indexed="81"/>
            <rFont val="Tahoma"/>
            <family val="2"/>
          </rPr>
          <t xml:space="preserve">
Global</t>
        </r>
      </text>
    </comment>
    <comment ref="BN39" authorId="0" shapeId="0" xr:uid="{789317DB-DB3C-486D-9822-FAD68D1E682E}">
      <text>
        <r>
          <rPr>
            <b/>
            <sz val="9"/>
            <color indexed="81"/>
            <rFont val="Tahoma"/>
            <family val="2"/>
          </rPr>
          <t>Richard Waite:</t>
        </r>
        <r>
          <rPr>
            <sz val="9"/>
            <color indexed="81"/>
            <rFont val="Tahoma"/>
            <family val="2"/>
          </rPr>
          <t xml:space="preserve">
Averaged oat and soy milk as almond milk was roughly in the middle in Metric 3 cropland use</t>
        </r>
      </text>
    </comment>
    <comment ref="BQ39" authorId="0" shapeId="0" xr:uid="{7A446187-E2CA-4980-9C14-969D6DA4D3CE}">
      <text>
        <r>
          <rPr>
            <b/>
            <sz val="9"/>
            <color indexed="81"/>
            <rFont val="Tahoma"/>
            <family val="2"/>
          </rPr>
          <t>Richard Waite:</t>
        </r>
        <r>
          <rPr>
            <sz val="9"/>
            <color indexed="81"/>
            <rFont val="Tahoma"/>
            <family val="2"/>
          </rPr>
          <t xml:space="preserve">
USDA database 45215643
WALMART</t>
        </r>
      </text>
    </comment>
    <comment ref="BR39" authorId="0" shapeId="0" xr:uid="{DC8E1E76-D263-4EFF-8ACF-59ACCDB04EFC}">
      <text>
        <r>
          <rPr>
            <b/>
            <sz val="9"/>
            <color indexed="81"/>
            <rFont val="Tahoma"/>
            <family val="2"/>
          </rPr>
          <t>Richard Waite:</t>
        </r>
        <r>
          <rPr>
            <sz val="9"/>
            <color indexed="81"/>
            <rFont val="Tahoma"/>
            <family val="2"/>
          </rPr>
          <t xml:space="preserve">
USDA database 45215643
WALMART</t>
        </r>
      </text>
    </comment>
    <comment ref="BS39" authorId="0" shapeId="0" xr:uid="{430BB386-0F25-4BD8-BE92-D24102B03662}">
      <text>
        <r>
          <rPr>
            <b/>
            <sz val="9"/>
            <color indexed="81"/>
            <rFont val="Tahoma"/>
            <family val="2"/>
          </rPr>
          <t>Richard Waite:</t>
        </r>
        <r>
          <rPr>
            <sz val="9"/>
            <color indexed="81"/>
            <rFont val="Tahoma"/>
            <family val="2"/>
          </rPr>
          <t xml:space="preserve">
USDA database 45215643
WALMART</t>
        </r>
      </text>
    </comment>
    <comment ref="BT39" authorId="0" shapeId="0" xr:uid="{6628B07C-98F6-47CF-A758-7DB83495AF56}">
      <text>
        <r>
          <rPr>
            <b/>
            <sz val="9"/>
            <color indexed="81"/>
            <rFont val="Tahoma"/>
            <family val="2"/>
          </rPr>
          <t>Richard Waite:</t>
        </r>
        <r>
          <rPr>
            <sz val="9"/>
            <color indexed="81"/>
            <rFont val="Tahoma"/>
            <family val="2"/>
          </rPr>
          <t xml:space="preserve">
USDA database 45215643
WALMART</t>
        </r>
      </text>
    </comment>
    <comment ref="BU39" authorId="0" shapeId="0" xr:uid="{7F2570E8-057A-402A-8F33-C5E6BDFFF75A}">
      <text>
        <r>
          <rPr>
            <b/>
            <sz val="9"/>
            <color indexed="81"/>
            <rFont val="Tahoma"/>
            <family val="2"/>
          </rPr>
          <t>Richard Waite:</t>
        </r>
        <r>
          <rPr>
            <sz val="9"/>
            <color indexed="81"/>
            <rFont val="Tahoma"/>
            <family val="2"/>
          </rPr>
          <t xml:space="preserve">
USDA database 45215643
WALMART</t>
        </r>
      </text>
    </comment>
    <comment ref="BV39" authorId="0" shapeId="0" xr:uid="{05086CEE-C6EC-4395-9643-37B1455EB166}">
      <text>
        <r>
          <rPr>
            <b/>
            <sz val="9"/>
            <color indexed="81"/>
            <rFont val="Tahoma"/>
            <family val="2"/>
          </rPr>
          <t>Richard Waite:</t>
        </r>
        <r>
          <rPr>
            <sz val="9"/>
            <color indexed="81"/>
            <rFont val="Tahoma"/>
            <family val="2"/>
          </rPr>
          <t xml:space="preserve">
USDA database 45215643
WALMART</t>
        </r>
      </text>
    </comment>
    <comment ref="A40" authorId="0" shapeId="0" xr:uid="{D676FAB9-8404-4DE9-AF31-80887C4B3FFC}">
      <text>
        <r>
          <rPr>
            <b/>
            <sz val="9"/>
            <color indexed="81"/>
            <rFont val="Tahoma"/>
            <charset val="1"/>
          </rPr>
          <t>Richard Waite:</t>
        </r>
        <r>
          <rPr>
            <sz val="9"/>
            <color indexed="81"/>
            <rFont val="Tahoma"/>
            <charset val="1"/>
          </rPr>
          <t xml:space="preserve">
Emission factors for Metric 2 divided by 1.01 to convert from liters to kg (6/10/22)</t>
        </r>
      </text>
    </comment>
    <comment ref="L40" authorId="0" shapeId="0" xr:uid="{719B0296-E3FD-40F0-8A0E-02F7A6598ADA}">
      <text>
        <r>
          <rPr>
            <b/>
            <sz val="9"/>
            <color indexed="81"/>
            <rFont val="Tahoma"/>
            <family val="2"/>
          </rPr>
          <t>Richard Waite:</t>
        </r>
        <r>
          <rPr>
            <sz val="9"/>
            <color indexed="81"/>
            <rFont val="Tahoma"/>
            <family val="2"/>
          </rPr>
          <t xml:space="preserve">
Global</t>
        </r>
      </text>
    </comment>
    <comment ref="AG40" authorId="0" shapeId="0" xr:uid="{C3852947-E061-41CB-B847-4835196A87B7}">
      <text>
        <r>
          <rPr>
            <b/>
            <sz val="9"/>
            <color indexed="81"/>
            <rFont val="Tahoma"/>
            <family val="2"/>
          </rPr>
          <t>Richard Waite:</t>
        </r>
        <r>
          <rPr>
            <sz val="9"/>
            <color indexed="81"/>
            <rFont val="Tahoma"/>
            <family val="2"/>
          </rPr>
          <t xml:space="preserve">
Global</t>
        </r>
      </text>
    </comment>
    <comment ref="AN40" authorId="0" shapeId="0" xr:uid="{6E28C1E4-3387-46CE-A311-B1DCDE651956}">
      <text>
        <r>
          <rPr>
            <b/>
            <sz val="9"/>
            <color indexed="81"/>
            <rFont val="Tahoma"/>
            <family val="2"/>
          </rPr>
          <t>Richard Waite:</t>
        </r>
        <r>
          <rPr>
            <sz val="9"/>
            <color indexed="81"/>
            <rFont val="Tahoma"/>
            <family val="2"/>
          </rPr>
          <t xml:space="preserve">
Global</t>
        </r>
      </text>
    </comment>
    <comment ref="AU40" authorId="0" shapeId="0" xr:uid="{5D1C3255-F2E2-4F59-A6A7-4E1CA81D6C2C}">
      <text>
        <r>
          <rPr>
            <b/>
            <sz val="9"/>
            <color indexed="81"/>
            <rFont val="Tahoma"/>
            <family val="2"/>
          </rPr>
          <t>Richard Waite:</t>
        </r>
        <r>
          <rPr>
            <sz val="9"/>
            <color indexed="81"/>
            <rFont val="Tahoma"/>
            <family val="2"/>
          </rPr>
          <t xml:space="preserve">
Global</t>
        </r>
      </text>
    </comment>
    <comment ref="AV40" authorId="0" shapeId="0" xr:uid="{3A85CB1C-D694-4A17-BDE7-0CDE10203B45}">
      <text>
        <r>
          <rPr>
            <b/>
            <sz val="9"/>
            <color indexed="81"/>
            <rFont val="Tahoma"/>
            <family val="2"/>
          </rPr>
          <t>Richard Waite:</t>
        </r>
        <r>
          <rPr>
            <sz val="9"/>
            <color indexed="81"/>
            <rFont val="Tahoma"/>
            <family val="2"/>
          </rPr>
          <t xml:space="preserve">
Global</t>
        </r>
      </text>
    </comment>
    <comment ref="BE40" authorId="0" shapeId="0" xr:uid="{FA4E2508-782D-4236-9F57-40CED56A68D9}">
      <text>
        <r>
          <rPr>
            <b/>
            <sz val="9"/>
            <color indexed="81"/>
            <rFont val="Tahoma"/>
            <family val="2"/>
          </rPr>
          <t>Richard Waite:</t>
        </r>
        <r>
          <rPr>
            <sz val="9"/>
            <color indexed="81"/>
            <rFont val="Tahoma"/>
            <family val="2"/>
          </rPr>
          <t xml:space="preserve">
Global</t>
        </r>
      </text>
    </comment>
    <comment ref="BN40" authorId="0" shapeId="0" xr:uid="{AE5B7DE6-B504-4D1E-ACC3-FE5ECEEAC235}">
      <text>
        <r>
          <rPr>
            <b/>
            <sz val="9"/>
            <color indexed="81"/>
            <rFont val="Tahoma"/>
            <family val="2"/>
          </rPr>
          <t>Richard Waite:</t>
        </r>
        <r>
          <rPr>
            <sz val="9"/>
            <color indexed="81"/>
            <rFont val="Tahoma"/>
            <family val="2"/>
          </rPr>
          <t xml:space="preserve">
Used oat/oat milk ratio from Metric 3 cropland use</t>
        </r>
      </text>
    </comment>
    <comment ref="BQ40" authorId="0" shapeId="0" xr:uid="{1C810AF1-8D63-4C4B-B054-70F7AA22A07D}">
      <text>
        <r>
          <rPr>
            <b/>
            <sz val="9"/>
            <color indexed="81"/>
            <rFont val="Tahoma"/>
            <family val="2"/>
          </rPr>
          <t>Richard Waite:</t>
        </r>
        <r>
          <rPr>
            <sz val="9"/>
            <color indexed="81"/>
            <rFont val="Tahoma"/>
            <family val="2"/>
          </rPr>
          <t xml:space="preserve">
USDA database 45238584</t>
        </r>
      </text>
    </comment>
    <comment ref="BR40" authorId="0" shapeId="0" xr:uid="{4B6A05D8-93B2-4B8B-9900-8C1D8A3118BD}">
      <text>
        <r>
          <rPr>
            <b/>
            <sz val="9"/>
            <color indexed="81"/>
            <rFont val="Tahoma"/>
            <family val="2"/>
          </rPr>
          <t>Richard Waite:</t>
        </r>
        <r>
          <rPr>
            <sz val="9"/>
            <color indexed="81"/>
            <rFont val="Tahoma"/>
            <family val="2"/>
          </rPr>
          <t xml:space="preserve">
USDA database 45238584</t>
        </r>
      </text>
    </comment>
    <comment ref="BS40" authorId="0" shapeId="0" xr:uid="{4D3163F0-C6B8-4DF1-AE5B-C95E0D60738B}">
      <text>
        <r>
          <rPr>
            <b/>
            <sz val="9"/>
            <color indexed="81"/>
            <rFont val="Tahoma"/>
            <family val="2"/>
          </rPr>
          <t>Richard Waite:</t>
        </r>
        <r>
          <rPr>
            <sz val="9"/>
            <color indexed="81"/>
            <rFont val="Tahoma"/>
            <family val="2"/>
          </rPr>
          <t xml:space="preserve">
USDA database 45238584</t>
        </r>
      </text>
    </comment>
    <comment ref="BT40" authorId="0" shapeId="0" xr:uid="{830192BB-18A7-4796-92DF-130A8EA993A5}">
      <text>
        <r>
          <rPr>
            <b/>
            <sz val="9"/>
            <color indexed="81"/>
            <rFont val="Tahoma"/>
            <family val="2"/>
          </rPr>
          <t>Richard Waite:</t>
        </r>
        <r>
          <rPr>
            <sz val="9"/>
            <color indexed="81"/>
            <rFont val="Tahoma"/>
            <family val="2"/>
          </rPr>
          <t xml:space="preserve">
USDA database 45238584</t>
        </r>
      </text>
    </comment>
    <comment ref="BU40" authorId="0" shapeId="0" xr:uid="{6ADE9D0D-B4F2-457D-9B4E-CF1242778A2A}">
      <text>
        <r>
          <rPr>
            <b/>
            <sz val="9"/>
            <color indexed="81"/>
            <rFont val="Tahoma"/>
            <family val="2"/>
          </rPr>
          <t>Richard Waite:</t>
        </r>
        <r>
          <rPr>
            <sz val="9"/>
            <color indexed="81"/>
            <rFont val="Tahoma"/>
            <family val="2"/>
          </rPr>
          <t xml:space="preserve">
USDA database 45238584</t>
        </r>
      </text>
    </comment>
    <comment ref="BV40" authorId="0" shapeId="0" xr:uid="{1F0C926A-BE6D-4382-8D68-1FF1C3A7B396}">
      <text>
        <r>
          <rPr>
            <b/>
            <sz val="9"/>
            <color indexed="81"/>
            <rFont val="Tahoma"/>
            <family val="2"/>
          </rPr>
          <t>Richard Waite:</t>
        </r>
        <r>
          <rPr>
            <sz val="9"/>
            <color indexed="81"/>
            <rFont val="Tahoma"/>
            <family val="2"/>
          </rPr>
          <t xml:space="preserve">
USDA database 45238584</t>
        </r>
      </text>
    </comment>
    <comment ref="A41" authorId="0" shapeId="0" xr:uid="{B635F09B-8A4D-4731-8940-EEE54BA9EFBF}">
      <text>
        <r>
          <rPr>
            <b/>
            <sz val="9"/>
            <color indexed="81"/>
            <rFont val="Tahoma"/>
            <charset val="1"/>
          </rPr>
          <t>Richard Waite:</t>
        </r>
        <r>
          <rPr>
            <sz val="9"/>
            <color indexed="81"/>
            <rFont val="Tahoma"/>
            <charset val="1"/>
          </rPr>
          <t xml:space="preserve">
Emission factors for Metric 2 divided by 1.01 to convert from liters to kg (6/10/22)</t>
        </r>
      </text>
    </comment>
    <comment ref="AG41" authorId="0" shapeId="0" xr:uid="{5E72629B-E534-4841-8F13-CCB29E2DA3D3}">
      <text>
        <r>
          <rPr>
            <b/>
            <sz val="9"/>
            <color indexed="81"/>
            <rFont val="Tahoma"/>
            <family val="2"/>
          </rPr>
          <t>Richard Waite:</t>
        </r>
        <r>
          <rPr>
            <sz val="9"/>
            <color indexed="81"/>
            <rFont val="Tahoma"/>
            <family val="2"/>
          </rPr>
          <t xml:space="preserve">
Global</t>
        </r>
      </text>
    </comment>
    <comment ref="AN41" authorId="0" shapeId="0" xr:uid="{9C67D9C0-6162-4A8F-BCFA-2416D7530EFC}">
      <text>
        <r>
          <rPr>
            <b/>
            <sz val="9"/>
            <color indexed="81"/>
            <rFont val="Tahoma"/>
            <family val="2"/>
          </rPr>
          <t>Richard Waite:</t>
        </r>
        <r>
          <rPr>
            <sz val="9"/>
            <color indexed="81"/>
            <rFont val="Tahoma"/>
            <family val="2"/>
          </rPr>
          <t xml:space="preserve">
Global</t>
        </r>
      </text>
    </comment>
    <comment ref="AU41" authorId="0" shapeId="0" xr:uid="{12D63826-EECA-47C5-B8FE-8BFEE80BDBFF}">
      <text>
        <r>
          <rPr>
            <b/>
            <sz val="9"/>
            <color indexed="81"/>
            <rFont val="Tahoma"/>
            <family val="2"/>
          </rPr>
          <t>Richard Waite:</t>
        </r>
        <r>
          <rPr>
            <sz val="9"/>
            <color indexed="81"/>
            <rFont val="Tahoma"/>
            <family val="2"/>
          </rPr>
          <t xml:space="preserve">
Global</t>
        </r>
      </text>
    </comment>
    <comment ref="BE41" authorId="0" shapeId="0" xr:uid="{2A42B6AB-3382-4AF8-A55E-5666E860910F}">
      <text>
        <r>
          <rPr>
            <b/>
            <sz val="9"/>
            <color indexed="81"/>
            <rFont val="Tahoma"/>
            <family val="2"/>
          </rPr>
          <t>Richard Waite:</t>
        </r>
        <r>
          <rPr>
            <sz val="9"/>
            <color indexed="81"/>
            <rFont val="Tahoma"/>
            <family val="2"/>
          </rPr>
          <t xml:space="preserve">
Global</t>
        </r>
      </text>
    </comment>
    <comment ref="BK41" authorId="0" shapeId="0" xr:uid="{AF6BC797-89C7-4A2D-9537-F9FDA24D84CA}">
      <text>
        <r>
          <rPr>
            <b/>
            <sz val="9"/>
            <color indexed="81"/>
            <rFont val="Tahoma"/>
            <family val="2"/>
          </rPr>
          <t>Richard Waite:</t>
        </r>
        <r>
          <rPr>
            <sz val="9"/>
            <color indexed="81"/>
            <rFont val="Tahoma"/>
            <family val="2"/>
          </rPr>
          <t xml:space="preserve">
Global</t>
        </r>
      </text>
    </comment>
    <comment ref="BN41" authorId="0" shapeId="0" xr:uid="{E1FA4E25-B93C-4325-A846-9277ADA90028}">
      <text>
        <r>
          <rPr>
            <b/>
            <sz val="9"/>
            <color indexed="81"/>
            <rFont val="Tahoma"/>
            <family val="2"/>
          </rPr>
          <t>Richard Waite:</t>
        </r>
        <r>
          <rPr>
            <sz val="9"/>
            <color indexed="81"/>
            <rFont val="Tahoma"/>
            <family val="2"/>
          </rPr>
          <t xml:space="preserve">
Used rice/rice milk ratio from Metric 3 cropland use</t>
        </r>
      </text>
    </comment>
    <comment ref="BQ41" authorId="0" shapeId="0" xr:uid="{55CD9107-C53E-4B3D-860B-16443B7E4C6A}">
      <text>
        <r>
          <rPr>
            <b/>
            <sz val="9"/>
            <color indexed="81"/>
            <rFont val="Tahoma"/>
            <family val="2"/>
          </rPr>
          <t>Richard Waite:</t>
        </r>
        <r>
          <rPr>
            <sz val="9"/>
            <color indexed="81"/>
            <rFont val="Tahoma"/>
            <family val="2"/>
          </rPr>
          <t xml:space="preserve">
USDA database 14639</t>
        </r>
      </text>
    </comment>
    <comment ref="BR41" authorId="0" shapeId="0" xr:uid="{BA31E4E4-7A8A-47AE-B651-866A4210D11D}">
      <text>
        <r>
          <rPr>
            <b/>
            <sz val="9"/>
            <color indexed="81"/>
            <rFont val="Tahoma"/>
            <family val="2"/>
          </rPr>
          <t>Richard Waite:</t>
        </r>
        <r>
          <rPr>
            <sz val="9"/>
            <color indexed="81"/>
            <rFont val="Tahoma"/>
            <family val="2"/>
          </rPr>
          <t xml:space="preserve">
USDA database 14639</t>
        </r>
      </text>
    </comment>
    <comment ref="BS41" authorId="0" shapeId="0" xr:uid="{27BC3D08-0EB3-4C08-992C-468E2CAB235D}">
      <text>
        <r>
          <rPr>
            <b/>
            <sz val="9"/>
            <color indexed="81"/>
            <rFont val="Tahoma"/>
            <family val="2"/>
          </rPr>
          <t>Richard Waite:</t>
        </r>
        <r>
          <rPr>
            <sz val="9"/>
            <color indexed="81"/>
            <rFont val="Tahoma"/>
            <family val="2"/>
          </rPr>
          <t xml:space="preserve">
USDA database 14639</t>
        </r>
      </text>
    </comment>
    <comment ref="BT41" authorId="0" shapeId="0" xr:uid="{4C431CC0-054E-429B-A739-710FACB29804}">
      <text>
        <r>
          <rPr>
            <b/>
            <sz val="9"/>
            <color indexed="81"/>
            <rFont val="Tahoma"/>
            <family val="2"/>
          </rPr>
          <t>Richard Waite:</t>
        </r>
        <r>
          <rPr>
            <sz val="9"/>
            <color indexed="81"/>
            <rFont val="Tahoma"/>
            <family val="2"/>
          </rPr>
          <t xml:space="preserve">
USDA database 14639</t>
        </r>
      </text>
    </comment>
    <comment ref="BU41" authorId="0" shapeId="0" xr:uid="{4B5A7B95-A4C4-4FBE-B9B9-554C3170B9D2}">
      <text>
        <r>
          <rPr>
            <b/>
            <sz val="9"/>
            <color indexed="81"/>
            <rFont val="Tahoma"/>
            <family val="2"/>
          </rPr>
          <t>Richard Waite:</t>
        </r>
        <r>
          <rPr>
            <sz val="9"/>
            <color indexed="81"/>
            <rFont val="Tahoma"/>
            <family val="2"/>
          </rPr>
          <t xml:space="preserve">
USDA database 14639</t>
        </r>
      </text>
    </comment>
    <comment ref="BV41" authorId="0" shapeId="0" xr:uid="{8D3F0571-B4B6-42D1-802F-05BDAAB36CA4}">
      <text>
        <r>
          <rPr>
            <b/>
            <sz val="9"/>
            <color indexed="81"/>
            <rFont val="Tahoma"/>
            <family val="2"/>
          </rPr>
          <t>Richard Waite:</t>
        </r>
        <r>
          <rPr>
            <sz val="9"/>
            <color indexed="81"/>
            <rFont val="Tahoma"/>
            <family val="2"/>
          </rPr>
          <t xml:space="preserve">
USDA database 14639</t>
        </r>
      </text>
    </comment>
    <comment ref="A42" authorId="0" shapeId="0" xr:uid="{1ED67D53-3D45-4BF5-A317-B962D297F226}">
      <text>
        <r>
          <rPr>
            <b/>
            <sz val="9"/>
            <color indexed="81"/>
            <rFont val="Tahoma"/>
            <charset val="1"/>
          </rPr>
          <t>Richard Waite:</t>
        </r>
        <r>
          <rPr>
            <sz val="9"/>
            <color indexed="81"/>
            <rFont val="Tahoma"/>
            <charset val="1"/>
          </rPr>
          <t xml:space="preserve">
Emission factors for Metric 2 divided by 1.01 to convert from liters to kg (6/10/22)</t>
        </r>
      </text>
    </comment>
    <comment ref="AA42" authorId="0" shapeId="0" xr:uid="{909A6174-FF62-4955-844A-18A2EC651FD1}">
      <text>
        <r>
          <rPr>
            <b/>
            <sz val="9"/>
            <color indexed="81"/>
            <rFont val="Tahoma"/>
            <family val="2"/>
          </rPr>
          <t>Richard Waite:</t>
        </r>
        <r>
          <rPr>
            <sz val="9"/>
            <color indexed="81"/>
            <rFont val="Tahoma"/>
            <family val="2"/>
          </rPr>
          <t xml:space="preserve">
Global</t>
        </r>
      </text>
    </comment>
    <comment ref="AG42" authorId="0" shapeId="0" xr:uid="{EF1D28DD-9389-4790-92E7-87C57CF06443}">
      <text>
        <r>
          <rPr>
            <b/>
            <sz val="9"/>
            <color indexed="81"/>
            <rFont val="Tahoma"/>
            <family val="2"/>
          </rPr>
          <t>Richard Waite:</t>
        </r>
        <r>
          <rPr>
            <sz val="9"/>
            <color indexed="81"/>
            <rFont val="Tahoma"/>
            <family val="2"/>
          </rPr>
          <t xml:space="preserve">
Global</t>
        </r>
      </text>
    </comment>
    <comment ref="AO42" authorId="0" shapeId="0" xr:uid="{2F29B7D0-C14B-46AC-9718-BD151410A9C3}">
      <text>
        <r>
          <rPr>
            <b/>
            <sz val="9"/>
            <color indexed="81"/>
            <rFont val="Tahoma"/>
            <family val="2"/>
          </rPr>
          <t>Richard Waite:</t>
        </r>
        <r>
          <rPr>
            <sz val="9"/>
            <color indexed="81"/>
            <rFont val="Tahoma"/>
            <family val="2"/>
          </rPr>
          <t xml:space="preserve">
Global</t>
        </r>
      </text>
    </comment>
    <comment ref="BK42" authorId="0" shapeId="0" xr:uid="{3F623DA9-76BF-4F35-AF74-FE4F28ECE5E1}">
      <text>
        <r>
          <rPr>
            <b/>
            <sz val="9"/>
            <color indexed="81"/>
            <rFont val="Tahoma"/>
            <family val="2"/>
          </rPr>
          <t>Richard Waite:</t>
        </r>
        <r>
          <rPr>
            <sz val="9"/>
            <color indexed="81"/>
            <rFont val="Tahoma"/>
            <family val="2"/>
          </rPr>
          <t xml:space="preserve">
Global</t>
        </r>
      </text>
    </comment>
    <comment ref="BN42" authorId="0" shapeId="0" xr:uid="{7E2C0777-F4B9-46C0-8267-613225B8D058}">
      <text>
        <r>
          <rPr>
            <b/>
            <sz val="9"/>
            <color indexed="81"/>
            <rFont val="Tahoma"/>
            <family val="2"/>
          </rPr>
          <t>Richard Waite:</t>
        </r>
        <r>
          <rPr>
            <sz val="9"/>
            <color indexed="81"/>
            <rFont val="Tahoma"/>
            <family val="2"/>
          </rPr>
          <t xml:space="preserve">
Used soy/soy milk ratio from Metric 3 cropland use</t>
        </r>
      </text>
    </comment>
    <comment ref="BQ42" authorId="0" shapeId="0" xr:uid="{69B53484-50EE-4210-A0A0-98371662AF8C}">
      <text>
        <r>
          <rPr>
            <b/>
            <sz val="9"/>
            <color indexed="81"/>
            <rFont val="Tahoma"/>
            <family val="2"/>
          </rPr>
          <t>Richard Waite:</t>
        </r>
        <r>
          <rPr>
            <sz val="9"/>
            <color indexed="81"/>
            <rFont val="Tahoma"/>
            <family val="2"/>
          </rPr>
          <t xml:space="preserve">
USDA database 45237653</t>
        </r>
      </text>
    </comment>
    <comment ref="BR42" authorId="0" shapeId="0" xr:uid="{FEDD58DA-1E4B-469C-A08F-C954D0C382B2}">
      <text>
        <r>
          <rPr>
            <b/>
            <sz val="9"/>
            <color indexed="81"/>
            <rFont val="Tahoma"/>
            <family val="2"/>
          </rPr>
          <t>Richard Waite:</t>
        </r>
        <r>
          <rPr>
            <sz val="9"/>
            <color indexed="81"/>
            <rFont val="Tahoma"/>
            <family val="2"/>
          </rPr>
          <t xml:space="preserve">
USDA database 45237653</t>
        </r>
      </text>
    </comment>
    <comment ref="BS42" authorId="0" shapeId="0" xr:uid="{EE48255B-40B8-493E-BDAB-E81F022CCB13}">
      <text>
        <r>
          <rPr>
            <b/>
            <sz val="9"/>
            <color indexed="81"/>
            <rFont val="Tahoma"/>
            <family val="2"/>
          </rPr>
          <t>Richard Waite:</t>
        </r>
        <r>
          <rPr>
            <sz val="9"/>
            <color indexed="81"/>
            <rFont val="Tahoma"/>
            <family val="2"/>
          </rPr>
          <t xml:space="preserve">
USDA database 45237653</t>
        </r>
      </text>
    </comment>
    <comment ref="BT42" authorId="0" shapeId="0" xr:uid="{33D98E8D-6945-4D54-9703-3D3CE346A01B}">
      <text>
        <r>
          <rPr>
            <b/>
            <sz val="9"/>
            <color indexed="81"/>
            <rFont val="Tahoma"/>
            <family val="2"/>
          </rPr>
          <t>Richard Waite:</t>
        </r>
        <r>
          <rPr>
            <sz val="9"/>
            <color indexed="81"/>
            <rFont val="Tahoma"/>
            <family val="2"/>
          </rPr>
          <t xml:space="preserve">
USDA database 45237653</t>
        </r>
      </text>
    </comment>
    <comment ref="BU42" authorId="0" shapeId="0" xr:uid="{FAED2A1E-B678-4195-8CA0-A92E401E6EA5}">
      <text>
        <r>
          <rPr>
            <b/>
            <sz val="9"/>
            <color indexed="81"/>
            <rFont val="Tahoma"/>
            <family val="2"/>
          </rPr>
          <t>Richard Waite:</t>
        </r>
        <r>
          <rPr>
            <sz val="9"/>
            <color indexed="81"/>
            <rFont val="Tahoma"/>
            <family val="2"/>
          </rPr>
          <t xml:space="preserve">
USDA database 45237653</t>
        </r>
      </text>
    </comment>
    <comment ref="BV42" authorId="0" shapeId="0" xr:uid="{D7FDAC59-B484-43CA-9252-4BFBFF20C3BA}">
      <text>
        <r>
          <rPr>
            <b/>
            <sz val="9"/>
            <color indexed="81"/>
            <rFont val="Tahoma"/>
            <family val="2"/>
          </rPr>
          <t>Richard Waite:</t>
        </r>
        <r>
          <rPr>
            <sz val="9"/>
            <color indexed="81"/>
            <rFont val="Tahoma"/>
            <family val="2"/>
          </rPr>
          <t xml:space="preserve">
USDA database 45237653</t>
        </r>
      </text>
    </comment>
    <comment ref="BN44" authorId="1" shapeId="0" xr:uid="{BC64DF71-D3C2-486D-A9AA-0D7CDC6281FA}">
      <text>
        <r>
          <rPr>
            <b/>
            <sz val="9"/>
            <color indexed="81"/>
            <rFont val="Tahoma"/>
            <family val="2"/>
          </rPr>
          <t>Gerard Pozzi:</t>
        </r>
        <r>
          <rPr>
            <sz val="9"/>
            <color indexed="81"/>
            <rFont val="Tahoma"/>
            <family val="2"/>
          </rPr>
          <t xml:space="preserve">
Used temperate fruit number</t>
        </r>
      </text>
    </comment>
    <comment ref="AO46" authorId="0" shapeId="0" xr:uid="{A3EE854D-9069-4E69-BF7E-7C3A4A006AD0}">
      <text>
        <r>
          <rPr>
            <b/>
            <sz val="9"/>
            <color indexed="81"/>
            <rFont val="Tahoma"/>
            <family val="2"/>
          </rPr>
          <t>Richard Waite:</t>
        </r>
        <r>
          <rPr>
            <sz val="9"/>
            <color indexed="81"/>
            <rFont val="Tahoma"/>
            <family val="2"/>
          </rPr>
          <t xml:space="preserve">
Global</t>
        </r>
      </text>
    </comment>
    <comment ref="BK46" authorId="0" shapeId="0" xr:uid="{9813CBD7-0233-4AA2-9F7C-A13F65D32125}">
      <text>
        <r>
          <rPr>
            <b/>
            <sz val="9"/>
            <color indexed="81"/>
            <rFont val="Tahoma"/>
            <family val="2"/>
          </rPr>
          <t>Richard Waite:</t>
        </r>
        <r>
          <rPr>
            <sz val="9"/>
            <color indexed="81"/>
            <rFont val="Tahoma"/>
            <family val="2"/>
          </rPr>
          <t xml:space="preserve">
Global</t>
        </r>
      </text>
    </comment>
    <comment ref="BN46" authorId="1" shapeId="0" xr:uid="{AB9D0B4F-9CEC-4574-804E-CF7199F151FA}">
      <text>
        <r>
          <rPr>
            <b/>
            <sz val="9"/>
            <color indexed="81"/>
            <rFont val="Tahoma"/>
            <family val="2"/>
          </rPr>
          <t>Gerard Pozzi:</t>
        </r>
        <r>
          <rPr>
            <sz val="9"/>
            <color indexed="81"/>
            <rFont val="Tahoma"/>
            <family val="2"/>
          </rPr>
          <t xml:space="preserve">
Used temperate fruit number</t>
        </r>
      </text>
    </comment>
    <comment ref="BQ46" authorId="0" shapeId="0" xr:uid="{A6920F59-DD25-4447-95CC-42FF6AE5030D}">
      <text>
        <r>
          <rPr>
            <b/>
            <sz val="9"/>
            <color indexed="81"/>
            <rFont val="Tahoma"/>
            <family val="2"/>
          </rPr>
          <t>Richard Waite:</t>
        </r>
        <r>
          <rPr>
            <sz val="9"/>
            <color indexed="81"/>
            <rFont val="Tahoma"/>
            <family val="2"/>
          </rPr>
          <t xml:space="preserve">
Used weighted avg for fruits</t>
        </r>
      </text>
    </comment>
    <comment ref="BR46" authorId="0" shapeId="0" xr:uid="{ED0A2EDE-C8CD-4758-B316-53DE4ACE5DE7}">
      <text>
        <r>
          <rPr>
            <b/>
            <sz val="9"/>
            <color indexed="81"/>
            <rFont val="Tahoma"/>
            <family val="2"/>
          </rPr>
          <t>Richard Waite:</t>
        </r>
        <r>
          <rPr>
            <sz val="9"/>
            <color indexed="81"/>
            <rFont val="Tahoma"/>
            <family val="2"/>
          </rPr>
          <t xml:space="preserve">
Used weighted avg for fruits</t>
        </r>
      </text>
    </comment>
    <comment ref="BS46" authorId="0" shapeId="0" xr:uid="{ED70BD9C-FB42-43F1-A553-469B58366330}">
      <text>
        <r>
          <rPr>
            <b/>
            <sz val="9"/>
            <color indexed="81"/>
            <rFont val="Tahoma"/>
            <family val="2"/>
          </rPr>
          <t>Richard Waite:</t>
        </r>
        <r>
          <rPr>
            <sz val="9"/>
            <color indexed="81"/>
            <rFont val="Tahoma"/>
            <family val="2"/>
          </rPr>
          <t xml:space="preserve">
Weighted average for fruits</t>
        </r>
      </text>
    </comment>
    <comment ref="BT46" authorId="0" shapeId="0" xr:uid="{6FDDC3A8-0295-4D8A-8E58-018B5F4C19EF}">
      <text>
        <r>
          <rPr>
            <b/>
            <sz val="9"/>
            <color indexed="81"/>
            <rFont val="Tahoma"/>
            <family val="2"/>
          </rPr>
          <t>Richard Waite:</t>
        </r>
        <r>
          <rPr>
            <sz val="9"/>
            <color indexed="81"/>
            <rFont val="Tahoma"/>
            <family val="2"/>
          </rPr>
          <t xml:space="preserve">
Used weighted avg for fruits</t>
        </r>
      </text>
    </comment>
    <comment ref="BU46" authorId="0" shapeId="0" xr:uid="{A100B402-7471-4830-B9D7-DBBEB881A309}">
      <text>
        <r>
          <rPr>
            <b/>
            <sz val="9"/>
            <color indexed="81"/>
            <rFont val="Tahoma"/>
            <family val="2"/>
          </rPr>
          <t>Richard Waite:</t>
        </r>
        <r>
          <rPr>
            <sz val="9"/>
            <color indexed="81"/>
            <rFont val="Tahoma"/>
            <family val="2"/>
          </rPr>
          <t xml:space="preserve">
Used weighted avg for fruits</t>
        </r>
      </text>
    </comment>
    <comment ref="BV46" authorId="0" shapeId="0" xr:uid="{F869C65A-E50B-4397-B058-B996A771619E}">
      <text>
        <r>
          <rPr>
            <b/>
            <sz val="9"/>
            <color indexed="81"/>
            <rFont val="Tahoma"/>
            <family val="2"/>
          </rPr>
          <t>Richard Waite:</t>
        </r>
        <r>
          <rPr>
            <sz val="9"/>
            <color indexed="81"/>
            <rFont val="Tahoma"/>
            <family val="2"/>
          </rPr>
          <t xml:space="preserve">
Used weighted avg for fruits</t>
        </r>
      </text>
    </comment>
    <comment ref="AO47" authorId="0" shapeId="0" xr:uid="{FCC0AE44-2F69-4CFC-B8EA-9C2EB6FFCD96}">
      <text>
        <r>
          <rPr>
            <b/>
            <sz val="9"/>
            <color indexed="81"/>
            <rFont val="Tahoma"/>
            <family val="2"/>
          </rPr>
          <t>Richard Waite:</t>
        </r>
        <r>
          <rPr>
            <sz val="9"/>
            <color indexed="81"/>
            <rFont val="Tahoma"/>
            <family val="2"/>
          </rPr>
          <t xml:space="preserve">
Global</t>
        </r>
      </text>
    </comment>
    <comment ref="BK47" authorId="0" shapeId="0" xr:uid="{8F351F73-BB07-4C67-BBD8-0FECCAA312CE}">
      <text>
        <r>
          <rPr>
            <b/>
            <sz val="9"/>
            <color indexed="81"/>
            <rFont val="Tahoma"/>
            <family val="2"/>
          </rPr>
          <t>Richard Waite:</t>
        </r>
        <r>
          <rPr>
            <sz val="9"/>
            <color indexed="81"/>
            <rFont val="Tahoma"/>
            <family val="2"/>
          </rPr>
          <t xml:space="preserve">
Global</t>
        </r>
      </text>
    </comment>
    <comment ref="BN47" authorId="1" shapeId="0" xr:uid="{97C2EDA3-5681-4961-A232-E42B1D521EE5}">
      <text>
        <r>
          <rPr>
            <b/>
            <sz val="9"/>
            <color indexed="81"/>
            <rFont val="Tahoma"/>
            <family val="2"/>
          </rPr>
          <t>Gerard Pozzi:</t>
        </r>
        <r>
          <rPr>
            <sz val="9"/>
            <color indexed="81"/>
            <rFont val="Tahoma"/>
            <family val="2"/>
          </rPr>
          <t xml:space="preserve">
Used tropical fruit number</t>
        </r>
      </text>
    </comment>
    <comment ref="BS47" authorId="1" shapeId="0" xr:uid="{7439D895-407A-4E52-B7BC-7A011811C8E9}">
      <text>
        <r>
          <rPr>
            <b/>
            <sz val="9"/>
            <color indexed="81"/>
            <rFont val="Tahoma"/>
            <family val="2"/>
          </rPr>
          <t>Gerard Pozzi:</t>
        </r>
        <r>
          <rPr>
            <sz val="9"/>
            <color indexed="81"/>
            <rFont val="Tahoma"/>
            <family val="2"/>
          </rPr>
          <t xml:space="preserve">
Average of Citrus, Other, Grapefruit and products, Lemons, Limes and products, Oranges, Mandarins</t>
        </r>
      </text>
    </comment>
    <comment ref="BN48" authorId="1" shapeId="0" xr:uid="{55336321-E468-479D-9A3B-AD66A9EADABA}">
      <text>
        <r>
          <rPr>
            <b/>
            <sz val="9"/>
            <color indexed="81"/>
            <rFont val="Tahoma"/>
            <family val="2"/>
          </rPr>
          <t>Gerard Pozzi:</t>
        </r>
        <r>
          <rPr>
            <sz val="9"/>
            <color indexed="81"/>
            <rFont val="Tahoma"/>
            <family val="2"/>
          </rPr>
          <t xml:space="preserve">
Vegetables (all) from Carbon Benefits Calculator</t>
        </r>
      </text>
    </comment>
    <comment ref="AA49" authorId="0" shapeId="0" xr:uid="{9A27C8A0-4EA9-4579-AC0F-D3FE9B60C36D}">
      <text>
        <r>
          <rPr>
            <b/>
            <sz val="9"/>
            <color indexed="81"/>
            <rFont val="Tahoma"/>
            <family val="2"/>
          </rPr>
          <t>Richard Waite:</t>
        </r>
        <r>
          <rPr>
            <sz val="9"/>
            <color indexed="81"/>
            <rFont val="Tahoma"/>
            <family val="2"/>
          </rPr>
          <t xml:space="preserve">
Global</t>
        </r>
      </text>
    </comment>
    <comment ref="AB49" authorId="0" shapeId="0" xr:uid="{3B372730-3DA6-4B0E-99BD-AB48ED2028AF}">
      <text>
        <r>
          <rPr>
            <b/>
            <sz val="9"/>
            <color indexed="81"/>
            <rFont val="Tahoma"/>
            <family val="2"/>
          </rPr>
          <t>Richard Waite:</t>
        </r>
        <r>
          <rPr>
            <sz val="9"/>
            <color indexed="81"/>
            <rFont val="Tahoma"/>
            <family val="2"/>
          </rPr>
          <t xml:space="preserve">
Global</t>
        </r>
      </text>
    </comment>
    <comment ref="AC49" authorId="0" shapeId="0" xr:uid="{E39BE097-F7A9-4A94-88D6-D1B34F0FF642}">
      <text>
        <r>
          <rPr>
            <b/>
            <sz val="9"/>
            <color indexed="81"/>
            <rFont val="Tahoma"/>
            <family val="2"/>
          </rPr>
          <t>Richard Waite:</t>
        </r>
        <r>
          <rPr>
            <sz val="9"/>
            <color indexed="81"/>
            <rFont val="Tahoma"/>
            <family val="2"/>
          </rPr>
          <t xml:space="preserve">
Global</t>
        </r>
      </text>
    </comment>
    <comment ref="AD49" authorId="0" shapeId="0" xr:uid="{EB3C9AFE-27FF-4DF5-8F4C-E5F2D652BFB1}">
      <text>
        <r>
          <rPr>
            <b/>
            <sz val="9"/>
            <color indexed="81"/>
            <rFont val="Tahoma"/>
            <family val="2"/>
          </rPr>
          <t>Richard Waite:</t>
        </r>
        <r>
          <rPr>
            <sz val="9"/>
            <color indexed="81"/>
            <rFont val="Tahoma"/>
            <family val="2"/>
          </rPr>
          <t xml:space="preserve">
Global</t>
        </r>
      </text>
    </comment>
    <comment ref="AE49" authorId="0" shapeId="0" xr:uid="{FBD51E7F-6C78-47DB-87D8-D40DB20E2B37}">
      <text>
        <r>
          <rPr>
            <b/>
            <sz val="9"/>
            <color indexed="81"/>
            <rFont val="Tahoma"/>
            <family val="2"/>
          </rPr>
          <t>Richard Waite:</t>
        </r>
        <r>
          <rPr>
            <sz val="9"/>
            <color indexed="81"/>
            <rFont val="Tahoma"/>
            <family val="2"/>
          </rPr>
          <t xml:space="preserve">
Global</t>
        </r>
      </text>
    </comment>
    <comment ref="AF49" authorId="0" shapeId="0" xr:uid="{4490C065-E57A-4139-A629-1ECB4458E0D8}">
      <text>
        <r>
          <rPr>
            <b/>
            <sz val="9"/>
            <color indexed="81"/>
            <rFont val="Tahoma"/>
            <family val="2"/>
          </rPr>
          <t>Richard Waite:</t>
        </r>
        <r>
          <rPr>
            <sz val="9"/>
            <color indexed="81"/>
            <rFont val="Tahoma"/>
            <family val="2"/>
          </rPr>
          <t xml:space="preserve">
Global</t>
        </r>
      </text>
    </comment>
    <comment ref="AG49" authorId="0" shapeId="0" xr:uid="{43DB7F14-E99E-4113-90D2-365B28F5AB35}">
      <text>
        <r>
          <rPr>
            <b/>
            <sz val="9"/>
            <color indexed="81"/>
            <rFont val="Tahoma"/>
            <family val="2"/>
          </rPr>
          <t>Richard Waite:</t>
        </r>
        <r>
          <rPr>
            <sz val="9"/>
            <color indexed="81"/>
            <rFont val="Tahoma"/>
            <family val="2"/>
          </rPr>
          <t xml:space="preserve">
Global</t>
        </r>
      </text>
    </comment>
    <comment ref="BE49" authorId="0" shapeId="0" xr:uid="{4345C399-E724-450F-B36C-02C5537D03FC}">
      <text>
        <r>
          <rPr>
            <b/>
            <sz val="9"/>
            <color indexed="81"/>
            <rFont val="Tahoma"/>
            <family val="2"/>
          </rPr>
          <t>Richard Waite:</t>
        </r>
        <r>
          <rPr>
            <sz val="9"/>
            <color indexed="81"/>
            <rFont val="Tahoma"/>
            <family val="2"/>
          </rPr>
          <t xml:space="preserve">
Global</t>
        </r>
      </text>
    </comment>
    <comment ref="BQ49" authorId="0" shapeId="0" xr:uid="{74925A2D-8A71-499F-8319-A5D137519244}">
      <text>
        <r>
          <rPr>
            <b/>
            <sz val="9"/>
            <color indexed="81"/>
            <rFont val="Tahoma"/>
            <family val="2"/>
          </rPr>
          <t>Richard Waite:</t>
        </r>
        <r>
          <rPr>
            <sz val="9"/>
            <color indexed="81"/>
            <rFont val="Tahoma"/>
            <family val="2"/>
          </rPr>
          <t xml:space="preserve">
Used weighted average for veg</t>
        </r>
      </text>
    </comment>
    <comment ref="BR49" authorId="0" shapeId="0" xr:uid="{70F3AA86-0ADD-48B7-BC6B-BADA54B3B969}">
      <text>
        <r>
          <rPr>
            <b/>
            <sz val="9"/>
            <color indexed="81"/>
            <rFont val="Tahoma"/>
            <family val="2"/>
          </rPr>
          <t>Richard Waite:</t>
        </r>
        <r>
          <rPr>
            <sz val="9"/>
            <color indexed="81"/>
            <rFont val="Tahoma"/>
            <family val="2"/>
          </rPr>
          <t xml:space="preserve">
Used weighted average for veg</t>
        </r>
      </text>
    </comment>
    <comment ref="BS49" authorId="0" shapeId="0" xr:uid="{92F0C430-BEC9-495E-A9CB-C0CEC655E98D}">
      <text>
        <r>
          <rPr>
            <b/>
            <sz val="9"/>
            <color indexed="81"/>
            <rFont val="Tahoma"/>
            <family val="2"/>
          </rPr>
          <t>Richard Waite:</t>
        </r>
        <r>
          <rPr>
            <sz val="9"/>
            <color indexed="81"/>
            <rFont val="Tahoma"/>
            <family val="2"/>
          </rPr>
          <t xml:space="preserve">
Used weighted average for veg</t>
        </r>
      </text>
    </comment>
    <comment ref="BT49" authorId="0" shapeId="0" xr:uid="{2504D80E-CD7D-4D40-848A-856E61247788}">
      <text>
        <r>
          <rPr>
            <b/>
            <sz val="9"/>
            <color indexed="81"/>
            <rFont val="Tahoma"/>
            <family val="2"/>
          </rPr>
          <t>Richard Waite:</t>
        </r>
        <r>
          <rPr>
            <sz val="9"/>
            <color indexed="81"/>
            <rFont val="Tahoma"/>
            <family val="2"/>
          </rPr>
          <t xml:space="preserve">
Used weighted average for veg</t>
        </r>
      </text>
    </comment>
    <comment ref="BU49" authorId="0" shapeId="0" xr:uid="{CE758490-C860-48C2-B1D7-E36511CB42BD}">
      <text>
        <r>
          <rPr>
            <b/>
            <sz val="9"/>
            <color indexed="81"/>
            <rFont val="Tahoma"/>
            <family val="2"/>
          </rPr>
          <t>Richard Waite:</t>
        </r>
        <r>
          <rPr>
            <sz val="9"/>
            <color indexed="81"/>
            <rFont val="Tahoma"/>
            <family val="2"/>
          </rPr>
          <t xml:space="preserve">
Used weighted average for vegetables</t>
        </r>
      </text>
    </comment>
    <comment ref="BV49" authorId="0" shapeId="0" xr:uid="{52BD04CC-43CB-4092-B0AC-F50821094E13}">
      <text>
        <r>
          <rPr>
            <b/>
            <sz val="9"/>
            <color indexed="81"/>
            <rFont val="Tahoma"/>
            <family val="2"/>
          </rPr>
          <t>Richard Waite:</t>
        </r>
        <r>
          <rPr>
            <sz val="9"/>
            <color indexed="81"/>
            <rFont val="Tahoma"/>
            <family val="2"/>
          </rPr>
          <t xml:space="preserve">
Used weighted average for veg</t>
        </r>
      </text>
    </comment>
    <comment ref="F51" authorId="0" shapeId="0" xr:uid="{18F65592-9FED-4CD6-8045-BE564C8838B8}">
      <text>
        <r>
          <rPr>
            <b/>
            <sz val="9"/>
            <color indexed="81"/>
            <rFont val="Tahoma"/>
            <family val="2"/>
          </rPr>
          <t>Richard Waite:</t>
        </r>
        <r>
          <rPr>
            <sz val="9"/>
            <color indexed="81"/>
            <rFont val="Tahoma"/>
            <family val="2"/>
          </rPr>
          <t xml:space="preserve">
Global</t>
        </r>
      </text>
    </comment>
    <comment ref="AA51" authorId="0" shapeId="0" xr:uid="{5F66B70A-685A-476A-8915-67108654A55F}">
      <text>
        <r>
          <rPr>
            <b/>
            <sz val="9"/>
            <color indexed="81"/>
            <rFont val="Tahoma"/>
            <family val="2"/>
          </rPr>
          <t>Richard Waite:</t>
        </r>
        <r>
          <rPr>
            <sz val="9"/>
            <color indexed="81"/>
            <rFont val="Tahoma"/>
            <family val="2"/>
          </rPr>
          <t xml:space="preserve">
Global</t>
        </r>
      </text>
    </comment>
    <comment ref="AB51" authorId="0" shapeId="0" xr:uid="{FF31CE3D-2BB9-49CC-AF22-C68EE43E6065}">
      <text>
        <r>
          <rPr>
            <b/>
            <sz val="9"/>
            <color indexed="81"/>
            <rFont val="Tahoma"/>
            <family val="2"/>
          </rPr>
          <t>Richard Waite:</t>
        </r>
        <r>
          <rPr>
            <sz val="9"/>
            <color indexed="81"/>
            <rFont val="Tahoma"/>
            <family val="2"/>
          </rPr>
          <t xml:space="preserve">
Global</t>
        </r>
      </text>
    </comment>
    <comment ref="AC51" authorId="0" shapeId="0" xr:uid="{58819134-FAD6-4AED-9EAD-A2414591FAC9}">
      <text>
        <r>
          <rPr>
            <b/>
            <sz val="9"/>
            <color indexed="81"/>
            <rFont val="Tahoma"/>
            <family val="2"/>
          </rPr>
          <t>Richard Waite:</t>
        </r>
        <r>
          <rPr>
            <sz val="9"/>
            <color indexed="81"/>
            <rFont val="Tahoma"/>
            <family val="2"/>
          </rPr>
          <t xml:space="preserve">
Global</t>
        </r>
      </text>
    </comment>
    <comment ref="AD51" authorId="0" shapeId="0" xr:uid="{7F9793A3-ABC6-4281-B7B5-862D80699C4A}">
      <text>
        <r>
          <rPr>
            <b/>
            <sz val="9"/>
            <color indexed="81"/>
            <rFont val="Tahoma"/>
            <family val="2"/>
          </rPr>
          <t>Richard Waite:</t>
        </r>
        <r>
          <rPr>
            <sz val="9"/>
            <color indexed="81"/>
            <rFont val="Tahoma"/>
            <family val="2"/>
          </rPr>
          <t xml:space="preserve">
Global</t>
        </r>
      </text>
    </comment>
    <comment ref="AE51" authorId="0" shapeId="0" xr:uid="{A7ABA562-6B9B-4B94-B6AF-18C48A468190}">
      <text>
        <r>
          <rPr>
            <b/>
            <sz val="9"/>
            <color indexed="81"/>
            <rFont val="Tahoma"/>
            <family val="2"/>
          </rPr>
          <t>Richard Waite:</t>
        </r>
        <r>
          <rPr>
            <sz val="9"/>
            <color indexed="81"/>
            <rFont val="Tahoma"/>
            <family val="2"/>
          </rPr>
          <t xml:space="preserve">
Global</t>
        </r>
      </text>
    </comment>
    <comment ref="AF51" authorId="0" shapeId="0" xr:uid="{BA8D93F4-3986-4A77-8CFB-DCB496A125D3}">
      <text>
        <r>
          <rPr>
            <b/>
            <sz val="9"/>
            <color indexed="81"/>
            <rFont val="Tahoma"/>
            <family val="2"/>
          </rPr>
          <t>Richard Waite:</t>
        </r>
        <r>
          <rPr>
            <sz val="9"/>
            <color indexed="81"/>
            <rFont val="Tahoma"/>
            <family val="2"/>
          </rPr>
          <t xml:space="preserve">
Global</t>
        </r>
      </text>
    </comment>
    <comment ref="AG51" authorId="0" shapeId="0" xr:uid="{4AC0062A-915E-4F6D-B5AB-23A258591311}">
      <text>
        <r>
          <rPr>
            <b/>
            <sz val="9"/>
            <color indexed="81"/>
            <rFont val="Tahoma"/>
            <family val="2"/>
          </rPr>
          <t>Richard Waite:</t>
        </r>
        <r>
          <rPr>
            <sz val="9"/>
            <color indexed="81"/>
            <rFont val="Tahoma"/>
            <family val="2"/>
          </rPr>
          <t xml:space="preserve">
Global</t>
        </r>
      </text>
    </comment>
    <comment ref="AV51" authorId="0" shapeId="0" xr:uid="{BF36262C-6FE7-4582-9C5D-E94F94417675}">
      <text>
        <r>
          <rPr>
            <b/>
            <sz val="9"/>
            <color indexed="81"/>
            <rFont val="Tahoma"/>
            <family val="2"/>
          </rPr>
          <t>Richard Waite:</t>
        </r>
        <r>
          <rPr>
            <sz val="9"/>
            <color indexed="81"/>
            <rFont val="Tahoma"/>
            <family val="2"/>
          </rPr>
          <t xml:space="preserve">
Global</t>
        </r>
      </text>
    </comment>
    <comment ref="BE51" authorId="0" shapeId="0" xr:uid="{B70BAB0D-F130-4B4E-A932-098BCAF3902F}">
      <text>
        <r>
          <rPr>
            <b/>
            <sz val="9"/>
            <color indexed="81"/>
            <rFont val="Tahoma"/>
            <family val="2"/>
          </rPr>
          <t>Richard Waite:</t>
        </r>
        <r>
          <rPr>
            <sz val="9"/>
            <color indexed="81"/>
            <rFont val="Tahoma"/>
            <family val="2"/>
          </rPr>
          <t xml:space="preserve">
Global</t>
        </r>
      </text>
    </comment>
    <comment ref="BQ51" authorId="0" shapeId="0" xr:uid="{7DC94C8E-5D57-459A-A0FA-AD6440B65659}">
      <text>
        <r>
          <rPr>
            <b/>
            <sz val="9"/>
            <color indexed="81"/>
            <rFont val="Tahoma"/>
            <family val="2"/>
          </rPr>
          <t>Richard Waite:</t>
        </r>
        <r>
          <rPr>
            <sz val="9"/>
            <color indexed="81"/>
            <rFont val="Tahoma"/>
            <family val="2"/>
          </rPr>
          <t xml:space="preserve">
Used weighted average for veg</t>
        </r>
      </text>
    </comment>
    <comment ref="BR51" authorId="0" shapeId="0" xr:uid="{229699C3-0AE1-4F2E-A304-389C8342C292}">
      <text>
        <r>
          <rPr>
            <b/>
            <sz val="9"/>
            <color indexed="81"/>
            <rFont val="Tahoma"/>
            <family val="2"/>
          </rPr>
          <t>Richard Waite:</t>
        </r>
        <r>
          <rPr>
            <sz val="9"/>
            <color indexed="81"/>
            <rFont val="Tahoma"/>
            <family val="2"/>
          </rPr>
          <t xml:space="preserve">
Used weighted average for veg</t>
        </r>
      </text>
    </comment>
    <comment ref="BT51" authorId="0" shapeId="0" xr:uid="{B7EE47A7-06BB-48F2-A056-04FCE6142D7D}">
      <text>
        <r>
          <rPr>
            <b/>
            <sz val="9"/>
            <color indexed="81"/>
            <rFont val="Tahoma"/>
            <family val="2"/>
          </rPr>
          <t>Richard Waite:</t>
        </r>
        <r>
          <rPr>
            <sz val="9"/>
            <color indexed="81"/>
            <rFont val="Tahoma"/>
            <family val="2"/>
          </rPr>
          <t xml:space="preserve">
Used weighted average for veg</t>
        </r>
      </text>
    </comment>
    <comment ref="BV51" authorId="0" shapeId="0" xr:uid="{7ABB423C-BDF3-47B6-91D8-5F394F351EB5}">
      <text>
        <r>
          <rPr>
            <b/>
            <sz val="9"/>
            <color indexed="81"/>
            <rFont val="Tahoma"/>
            <family val="2"/>
          </rPr>
          <t>Richard Waite:</t>
        </r>
        <r>
          <rPr>
            <sz val="9"/>
            <color indexed="81"/>
            <rFont val="Tahoma"/>
            <family val="2"/>
          </rPr>
          <t xml:space="preserve">
Used weighted average for veg</t>
        </r>
      </text>
    </comment>
    <comment ref="AA52" authorId="0" shapeId="0" xr:uid="{8A4878D6-3869-4DEC-8253-92E28DB4933A}">
      <text>
        <r>
          <rPr>
            <b/>
            <sz val="9"/>
            <color indexed="81"/>
            <rFont val="Tahoma"/>
            <family val="2"/>
          </rPr>
          <t>Richard Waite:</t>
        </r>
        <r>
          <rPr>
            <sz val="9"/>
            <color indexed="81"/>
            <rFont val="Tahoma"/>
            <family val="2"/>
          </rPr>
          <t xml:space="preserve">
Global</t>
        </r>
      </text>
    </comment>
    <comment ref="AB52" authorId="0" shapeId="0" xr:uid="{4B60A7B0-6995-4F24-AE02-F64E8F6EA5E2}">
      <text>
        <r>
          <rPr>
            <b/>
            <sz val="9"/>
            <color indexed="81"/>
            <rFont val="Tahoma"/>
            <family val="2"/>
          </rPr>
          <t>Richard Waite:</t>
        </r>
        <r>
          <rPr>
            <sz val="9"/>
            <color indexed="81"/>
            <rFont val="Tahoma"/>
            <family val="2"/>
          </rPr>
          <t xml:space="preserve">
Global</t>
        </r>
      </text>
    </comment>
    <comment ref="AC52" authorId="0" shapeId="0" xr:uid="{232CC25D-1681-4DFC-88CA-D54AEADE8B37}">
      <text>
        <r>
          <rPr>
            <b/>
            <sz val="9"/>
            <color indexed="81"/>
            <rFont val="Tahoma"/>
            <family val="2"/>
          </rPr>
          <t>Richard Waite:</t>
        </r>
        <r>
          <rPr>
            <sz val="9"/>
            <color indexed="81"/>
            <rFont val="Tahoma"/>
            <family val="2"/>
          </rPr>
          <t xml:space="preserve">
Global</t>
        </r>
      </text>
    </comment>
    <comment ref="AD52" authorId="0" shapeId="0" xr:uid="{2FB26D01-B1D9-4A20-A929-D94B5C29E8F5}">
      <text>
        <r>
          <rPr>
            <b/>
            <sz val="9"/>
            <color indexed="81"/>
            <rFont val="Tahoma"/>
            <family val="2"/>
          </rPr>
          <t>Richard Waite:</t>
        </r>
        <r>
          <rPr>
            <sz val="9"/>
            <color indexed="81"/>
            <rFont val="Tahoma"/>
            <family val="2"/>
          </rPr>
          <t xml:space="preserve">
Global</t>
        </r>
      </text>
    </comment>
    <comment ref="AE52" authorId="0" shapeId="0" xr:uid="{55E8C514-ABF8-4564-8C8F-B8A6BE432E40}">
      <text>
        <r>
          <rPr>
            <b/>
            <sz val="9"/>
            <color indexed="81"/>
            <rFont val="Tahoma"/>
            <family val="2"/>
          </rPr>
          <t>Richard Waite:</t>
        </r>
        <r>
          <rPr>
            <sz val="9"/>
            <color indexed="81"/>
            <rFont val="Tahoma"/>
            <family val="2"/>
          </rPr>
          <t xml:space="preserve">
Global</t>
        </r>
      </text>
    </comment>
    <comment ref="AF52" authorId="0" shapeId="0" xr:uid="{944F14E6-F3C0-4B69-B08A-3049885431DF}">
      <text>
        <r>
          <rPr>
            <b/>
            <sz val="9"/>
            <color indexed="81"/>
            <rFont val="Tahoma"/>
            <family val="2"/>
          </rPr>
          <t>Richard Waite:</t>
        </r>
        <r>
          <rPr>
            <sz val="9"/>
            <color indexed="81"/>
            <rFont val="Tahoma"/>
            <family val="2"/>
          </rPr>
          <t xml:space="preserve">
Global</t>
        </r>
      </text>
    </comment>
    <comment ref="AG52" authorId="0" shapeId="0" xr:uid="{1A28502C-9E26-4876-96C1-384190ED9D4C}">
      <text>
        <r>
          <rPr>
            <b/>
            <sz val="9"/>
            <color indexed="81"/>
            <rFont val="Tahoma"/>
            <family val="2"/>
          </rPr>
          <t>Richard Waite:</t>
        </r>
        <r>
          <rPr>
            <sz val="9"/>
            <color indexed="81"/>
            <rFont val="Tahoma"/>
            <family val="2"/>
          </rPr>
          <t xml:space="preserve">
Global</t>
        </r>
      </text>
    </comment>
    <comment ref="BE52" authorId="0" shapeId="0" xr:uid="{8B680C32-4BA2-42FB-8484-EE0C0B197B98}">
      <text>
        <r>
          <rPr>
            <b/>
            <sz val="9"/>
            <color indexed="81"/>
            <rFont val="Tahoma"/>
            <family val="2"/>
          </rPr>
          <t>Richard Waite:</t>
        </r>
        <r>
          <rPr>
            <sz val="9"/>
            <color indexed="81"/>
            <rFont val="Tahoma"/>
            <family val="2"/>
          </rPr>
          <t xml:space="preserve">
Global</t>
        </r>
      </text>
    </comment>
    <comment ref="BS52" authorId="1" shapeId="0" xr:uid="{5FAC257A-E274-412F-81E0-75E290AD9677}">
      <text>
        <r>
          <rPr>
            <b/>
            <sz val="9"/>
            <color indexed="81"/>
            <rFont val="Tahoma"/>
            <family val="2"/>
          </rPr>
          <t>Gerard Pozzi:</t>
        </r>
        <r>
          <rPr>
            <sz val="9"/>
            <color indexed="81"/>
            <rFont val="Tahoma"/>
            <family val="2"/>
          </rPr>
          <t xml:space="preserve">
Onions</t>
        </r>
      </text>
    </comment>
    <comment ref="AA53" authorId="0" shapeId="0" xr:uid="{405306FC-5BAC-44A0-9D2A-14CE4AB7597E}">
      <text>
        <r>
          <rPr>
            <b/>
            <sz val="9"/>
            <color indexed="81"/>
            <rFont val="Tahoma"/>
            <family val="2"/>
          </rPr>
          <t>Richard Waite:</t>
        </r>
        <r>
          <rPr>
            <sz val="9"/>
            <color indexed="81"/>
            <rFont val="Tahoma"/>
            <family val="2"/>
          </rPr>
          <t xml:space="preserve">
Global</t>
        </r>
      </text>
    </comment>
    <comment ref="AB53" authorId="0" shapeId="0" xr:uid="{6872022F-3D81-4587-8E88-40BAA6E463EB}">
      <text>
        <r>
          <rPr>
            <b/>
            <sz val="9"/>
            <color indexed="81"/>
            <rFont val="Tahoma"/>
            <family val="2"/>
          </rPr>
          <t>Richard Waite:</t>
        </r>
        <r>
          <rPr>
            <sz val="9"/>
            <color indexed="81"/>
            <rFont val="Tahoma"/>
            <family val="2"/>
          </rPr>
          <t xml:space="preserve">
Global</t>
        </r>
      </text>
    </comment>
    <comment ref="AC53" authorId="0" shapeId="0" xr:uid="{73705177-DBD9-4793-BA29-79AC3E124316}">
      <text>
        <r>
          <rPr>
            <b/>
            <sz val="9"/>
            <color indexed="81"/>
            <rFont val="Tahoma"/>
            <family val="2"/>
          </rPr>
          <t>Richard Waite:</t>
        </r>
        <r>
          <rPr>
            <sz val="9"/>
            <color indexed="81"/>
            <rFont val="Tahoma"/>
            <family val="2"/>
          </rPr>
          <t xml:space="preserve">
Global</t>
        </r>
      </text>
    </comment>
    <comment ref="AD53" authorId="0" shapeId="0" xr:uid="{EF30F61D-014D-4138-A1A8-EB212AA89E3B}">
      <text>
        <r>
          <rPr>
            <b/>
            <sz val="9"/>
            <color indexed="81"/>
            <rFont val="Tahoma"/>
            <family val="2"/>
          </rPr>
          <t>Richard Waite:</t>
        </r>
        <r>
          <rPr>
            <sz val="9"/>
            <color indexed="81"/>
            <rFont val="Tahoma"/>
            <family val="2"/>
          </rPr>
          <t xml:space="preserve">
Global</t>
        </r>
      </text>
    </comment>
    <comment ref="AE53" authorId="0" shapeId="0" xr:uid="{E82877A1-0F83-4531-B651-643DD9E4C8CD}">
      <text>
        <r>
          <rPr>
            <b/>
            <sz val="9"/>
            <color indexed="81"/>
            <rFont val="Tahoma"/>
            <family val="2"/>
          </rPr>
          <t>Richard Waite:</t>
        </r>
        <r>
          <rPr>
            <sz val="9"/>
            <color indexed="81"/>
            <rFont val="Tahoma"/>
            <family val="2"/>
          </rPr>
          <t xml:space="preserve">
Global</t>
        </r>
      </text>
    </comment>
    <comment ref="AF53" authorId="0" shapeId="0" xr:uid="{49AB5EF4-C93C-4889-BAB4-CE32EACA7D9E}">
      <text>
        <r>
          <rPr>
            <b/>
            <sz val="9"/>
            <color indexed="81"/>
            <rFont val="Tahoma"/>
            <family val="2"/>
          </rPr>
          <t>Richard Waite:</t>
        </r>
        <r>
          <rPr>
            <sz val="9"/>
            <color indexed="81"/>
            <rFont val="Tahoma"/>
            <family val="2"/>
          </rPr>
          <t xml:space="preserve">
Global</t>
        </r>
      </text>
    </comment>
    <comment ref="AG53" authorId="0" shapeId="0" xr:uid="{16AA4883-4B72-4513-B4F9-3FD965EE7BD0}">
      <text>
        <r>
          <rPr>
            <b/>
            <sz val="9"/>
            <color indexed="81"/>
            <rFont val="Tahoma"/>
            <family val="2"/>
          </rPr>
          <t>Richard Waite:</t>
        </r>
        <r>
          <rPr>
            <sz val="9"/>
            <color indexed="81"/>
            <rFont val="Tahoma"/>
            <family val="2"/>
          </rPr>
          <t xml:space="preserve">
Global</t>
        </r>
      </text>
    </comment>
    <comment ref="BE53" authorId="0" shapeId="0" xr:uid="{F414EF6F-57A6-4B5F-BFC6-1B39C509ABEB}">
      <text>
        <r>
          <rPr>
            <b/>
            <sz val="9"/>
            <color indexed="81"/>
            <rFont val="Tahoma"/>
            <family val="2"/>
          </rPr>
          <t>Richard Waite:</t>
        </r>
        <r>
          <rPr>
            <sz val="9"/>
            <color indexed="81"/>
            <rFont val="Tahoma"/>
            <family val="2"/>
          </rPr>
          <t xml:space="preserve">
Global</t>
        </r>
      </text>
    </comment>
    <comment ref="AA55" authorId="0" shapeId="0" xr:uid="{EEBE172A-8E7C-4047-AA00-5B106A896F9B}">
      <text>
        <r>
          <rPr>
            <b/>
            <sz val="9"/>
            <color indexed="81"/>
            <rFont val="Tahoma"/>
            <family val="2"/>
          </rPr>
          <t>Richard Waite:</t>
        </r>
        <r>
          <rPr>
            <sz val="9"/>
            <color indexed="81"/>
            <rFont val="Tahoma"/>
            <family val="2"/>
          </rPr>
          <t xml:space="preserve">
Global</t>
        </r>
      </text>
    </comment>
    <comment ref="AB55" authorId="0" shapeId="0" xr:uid="{C824D405-9ABF-4A10-938C-DB5211A42F49}">
      <text>
        <r>
          <rPr>
            <b/>
            <sz val="9"/>
            <color indexed="81"/>
            <rFont val="Tahoma"/>
            <family val="2"/>
          </rPr>
          <t>Richard Waite:</t>
        </r>
        <r>
          <rPr>
            <sz val="9"/>
            <color indexed="81"/>
            <rFont val="Tahoma"/>
            <family val="2"/>
          </rPr>
          <t xml:space="preserve">
Global</t>
        </r>
      </text>
    </comment>
    <comment ref="AC55" authorId="0" shapeId="0" xr:uid="{5E30C263-3F61-4E8E-8248-65A3BB32AFB3}">
      <text>
        <r>
          <rPr>
            <b/>
            <sz val="9"/>
            <color indexed="81"/>
            <rFont val="Tahoma"/>
            <family val="2"/>
          </rPr>
          <t>Richard Waite:</t>
        </r>
        <r>
          <rPr>
            <sz val="9"/>
            <color indexed="81"/>
            <rFont val="Tahoma"/>
            <family val="2"/>
          </rPr>
          <t xml:space="preserve">
Global</t>
        </r>
      </text>
    </comment>
    <comment ref="AD55" authorId="0" shapeId="0" xr:uid="{1A8189DF-ADBE-42C5-A86F-869F2429A844}">
      <text>
        <r>
          <rPr>
            <b/>
            <sz val="9"/>
            <color indexed="81"/>
            <rFont val="Tahoma"/>
            <family val="2"/>
          </rPr>
          <t>Richard Waite:</t>
        </r>
        <r>
          <rPr>
            <sz val="9"/>
            <color indexed="81"/>
            <rFont val="Tahoma"/>
            <family val="2"/>
          </rPr>
          <t xml:space="preserve">
Global</t>
        </r>
      </text>
    </comment>
    <comment ref="AE55" authorId="0" shapeId="0" xr:uid="{B9745E66-58FB-421F-A021-D473C9D71FCC}">
      <text>
        <r>
          <rPr>
            <b/>
            <sz val="9"/>
            <color indexed="81"/>
            <rFont val="Tahoma"/>
            <family val="2"/>
          </rPr>
          <t>Richard Waite:</t>
        </r>
        <r>
          <rPr>
            <sz val="9"/>
            <color indexed="81"/>
            <rFont val="Tahoma"/>
            <family val="2"/>
          </rPr>
          <t xml:space="preserve">
Global</t>
        </r>
      </text>
    </comment>
    <comment ref="AF55" authorId="0" shapeId="0" xr:uid="{A52C4C9F-0F32-4DB2-95CA-E08E2E9795C4}">
      <text>
        <r>
          <rPr>
            <b/>
            <sz val="9"/>
            <color indexed="81"/>
            <rFont val="Tahoma"/>
            <family val="2"/>
          </rPr>
          <t>Richard Waite:</t>
        </r>
        <r>
          <rPr>
            <sz val="9"/>
            <color indexed="81"/>
            <rFont val="Tahoma"/>
            <family val="2"/>
          </rPr>
          <t xml:space="preserve">
Global</t>
        </r>
      </text>
    </comment>
    <comment ref="AG55" authorId="0" shapeId="0" xr:uid="{1768C162-ABCF-4FA8-8777-9BEA1DDA62B0}">
      <text>
        <r>
          <rPr>
            <b/>
            <sz val="9"/>
            <color indexed="81"/>
            <rFont val="Tahoma"/>
            <family val="2"/>
          </rPr>
          <t>Richard Waite:</t>
        </r>
        <r>
          <rPr>
            <sz val="9"/>
            <color indexed="81"/>
            <rFont val="Tahoma"/>
            <family val="2"/>
          </rPr>
          <t xml:space="preserve">
Global</t>
        </r>
      </text>
    </comment>
    <comment ref="BE55" authorId="0" shapeId="0" xr:uid="{02835CA9-DDD9-4B7B-ACC3-2F71DAE73FDB}">
      <text>
        <r>
          <rPr>
            <b/>
            <sz val="9"/>
            <color indexed="81"/>
            <rFont val="Tahoma"/>
            <family val="2"/>
          </rPr>
          <t>Richard Waite:</t>
        </r>
        <r>
          <rPr>
            <sz val="9"/>
            <color indexed="81"/>
            <rFont val="Tahoma"/>
            <family val="2"/>
          </rPr>
          <t xml:space="preserve">
Global</t>
        </r>
      </text>
    </comment>
    <comment ref="BN55" authorId="1" shapeId="0" xr:uid="{EB4E1D43-0838-4455-8E29-286E48E17F2B}">
      <text>
        <r>
          <rPr>
            <b/>
            <sz val="9"/>
            <color indexed="81"/>
            <rFont val="Tahoma"/>
            <family val="2"/>
          </rPr>
          <t xml:space="preserve">Gerard Pozzi:
Gerard Pozzi:
</t>
        </r>
        <r>
          <rPr>
            <sz val="9"/>
            <color indexed="81"/>
            <rFont val="Tahoma"/>
            <family val="2"/>
          </rPr>
          <t>White potato tubers</t>
        </r>
      </text>
    </comment>
    <comment ref="AO56" authorId="0" shapeId="0" xr:uid="{CABC12A8-99C1-43CA-9FBD-0F8893182604}">
      <text>
        <r>
          <rPr>
            <b/>
            <sz val="9"/>
            <color indexed="81"/>
            <rFont val="Tahoma"/>
            <family val="2"/>
          </rPr>
          <t>Richard Waite:</t>
        </r>
        <r>
          <rPr>
            <sz val="9"/>
            <color indexed="81"/>
            <rFont val="Tahoma"/>
            <family val="2"/>
          </rPr>
          <t xml:space="preserve">
Global</t>
        </r>
      </text>
    </comment>
    <comment ref="BK56" authorId="0" shapeId="0" xr:uid="{ED8A52A2-6EF1-4BE6-90B4-3F93CC98C42E}">
      <text>
        <r>
          <rPr>
            <b/>
            <sz val="9"/>
            <color indexed="81"/>
            <rFont val="Tahoma"/>
            <family val="2"/>
          </rPr>
          <t>Richard Waite:</t>
        </r>
        <r>
          <rPr>
            <sz val="9"/>
            <color indexed="81"/>
            <rFont val="Tahoma"/>
            <family val="2"/>
          </rPr>
          <t xml:space="preserve">
Global</t>
        </r>
      </text>
    </comment>
    <comment ref="BN56" authorId="1" shapeId="0" xr:uid="{5F72B2EA-6206-40B7-856B-B664593D8D01}">
      <text>
        <r>
          <rPr>
            <b/>
            <sz val="9"/>
            <color indexed="81"/>
            <rFont val="Tahoma"/>
            <family val="2"/>
          </rPr>
          <t>Gerard Pozzi:</t>
        </r>
        <r>
          <rPr>
            <sz val="9"/>
            <color indexed="81"/>
            <rFont val="Tahoma"/>
            <family val="2"/>
          </rPr>
          <t xml:space="preserve">
Cassava tubers</t>
        </r>
      </text>
    </comment>
    <comment ref="F57" authorId="0" shapeId="0" xr:uid="{D2A6E383-A1EE-41DF-B91F-327A66A66CDB}">
      <text>
        <r>
          <rPr>
            <b/>
            <sz val="9"/>
            <color indexed="81"/>
            <rFont val="Tahoma"/>
            <family val="2"/>
          </rPr>
          <t>Richard Waite:</t>
        </r>
        <r>
          <rPr>
            <sz val="9"/>
            <color indexed="81"/>
            <rFont val="Tahoma"/>
            <family val="2"/>
          </rPr>
          <t xml:space="preserve">
All from sugar cane per FAOSTAT FBS</t>
        </r>
      </text>
    </comment>
    <comment ref="AI57" authorId="1" shapeId="0" xr:uid="{5F14F070-3C69-4BE2-BDAA-1EDA04728369}">
      <text>
        <r>
          <rPr>
            <b/>
            <sz val="9"/>
            <color indexed="81"/>
            <rFont val="Tahoma"/>
            <family val="2"/>
          </rPr>
          <t>Gerard Pozzi:</t>
        </r>
        <r>
          <rPr>
            <sz val="9"/>
            <color indexed="81"/>
            <rFont val="Tahoma"/>
            <family val="2"/>
          </rPr>
          <t xml:space="preserve">
This is just sugar beet</t>
        </r>
      </text>
    </comment>
    <comment ref="BN57" authorId="0" shapeId="0" xr:uid="{8B34D595-4899-40E7-AA15-1DA1909E724D}">
      <text>
        <r>
          <rPr>
            <b/>
            <sz val="9"/>
            <color indexed="81"/>
            <rFont val="Tahoma"/>
            <family val="2"/>
          </rPr>
          <t>Richard Waite:</t>
        </r>
        <r>
          <rPr>
            <sz val="9"/>
            <color indexed="81"/>
            <rFont val="Tahoma"/>
            <family val="2"/>
          </rPr>
          <t xml:space="preserve">
Correction 11/20/21: 88% cane white sugar (1.86), 12% beet white sugar (0.89) - weights taken from FAOSTAT 2010 production</t>
        </r>
      </text>
    </comment>
    <comment ref="BS57" authorId="1" shapeId="0" xr:uid="{391296A1-6839-4A46-9954-7766CF98D72A}">
      <text>
        <r>
          <rPr>
            <b/>
            <sz val="9"/>
            <color indexed="81"/>
            <rFont val="Tahoma"/>
            <family val="2"/>
          </rPr>
          <t>Gerard Pozzi:</t>
        </r>
        <r>
          <rPr>
            <sz val="9"/>
            <color indexed="81"/>
            <rFont val="Tahoma"/>
            <family val="2"/>
          </rPr>
          <t xml:space="preserve">
Sugar (Raw Equivalent)</t>
        </r>
      </text>
    </comment>
    <comment ref="A58" authorId="0" shapeId="0" xr:uid="{F122378E-9286-4C65-9409-6E50CD9E0CEA}">
      <text>
        <r>
          <rPr>
            <b/>
            <sz val="9"/>
            <color indexed="81"/>
            <rFont val="Tahoma"/>
            <charset val="1"/>
          </rPr>
          <t>Richard Waite:</t>
        </r>
        <r>
          <rPr>
            <sz val="9"/>
            <color indexed="81"/>
            <rFont val="Tahoma"/>
            <charset val="1"/>
          </rPr>
          <t xml:space="preserve">
Emission factors for Metric 2 divided by 0.913 to convert from liters to kg (6/10/22)</t>
        </r>
      </text>
    </comment>
    <comment ref="A59" authorId="0" shapeId="0" xr:uid="{2640D1AA-D388-41BC-93AF-F639524F21FA}">
      <text>
        <r>
          <rPr>
            <b/>
            <sz val="9"/>
            <color indexed="81"/>
            <rFont val="Tahoma"/>
            <charset val="1"/>
          </rPr>
          <t>Richard Waite:</t>
        </r>
        <r>
          <rPr>
            <sz val="9"/>
            <color indexed="81"/>
            <rFont val="Tahoma"/>
            <charset val="1"/>
          </rPr>
          <t xml:space="preserve">
Emission factors for Metric 2 divided by 0.93 to convert from liters to kg (6/10/22)</t>
        </r>
      </text>
    </comment>
    <comment ref="AO59" authorId="0" shapeId="0" xr:uid="{5BE4AA17-3DB6-456D-8BAB-1911DC209B82}">
      <text>
        <r>
          <rPr>
            <b/>
            <sz val="9"/>
            <color indexed="81"/>
            <rFont val="Tahoma"/>
            <family val="2"/>
          </rPr>
          <t>Richard Waite:</t>
        </r>
        <r>
          <rPr>
            <sz val="9"/>
            <color indexed="81"/>
            <rFont val="Tahoma"/>
            <family val="2"/>
          </rPr>
          <t xml:space="preserve">
Global</t>
        </r>
      </text>
    </comment>
    <comment ref="BK59" authorId="0" shapeId="0" xr:uid="{D47D26BA-6C25-47AE-BD34-7B3EF29A9090}">
      <text>
        <r>
          <rPr>
            <b/>
            <sz val="9"/>
            <color indexed="81"/>
            <rFont val="Tahoma"/>
            <family val="2"/>
          </rPr>
          <t>Richard Waite:</t>
        </r>
        <r>
          <rPr>
            <sz val="9"/>
            <color indexed="81"/>
            <rFont val="Tahoma"/>
            <family val="2"/>
          </rPr>
          <t xml:space="preserve">
Global</t>
        </r>
      </text>
    </comment>
    <comment ref="A60" authorId="0" shapeId="0" xr:uid="{456CC55C-8123-488A-877C-A186CB9AE8C1}">
      <text>
        <r>
          <rPr>
            <b/>
            <sz val="9"/>
            <color indexed="81"/>
            <rFont val="Tahoma"/>
            <charset val="1"/>
          </rPr>
          <t>Richard Waite:</t>
        </r>
        <r>
          <rPr>
            <sz val="9"/>
            <color indexed="81"/>
            <rFont val="Tahoma"/>
            <charset val="1"/>
          </rPr>
          <t xml:space="preserve">
Emission factors for Metric 2 divided by 0.89 to convert from liters to kg (6/10/22)</t>
        </r>
      </text>
    </comment>
    <comment ref="AO60" authorId="0" shapeId="0" xr:uid="{62F6FA2B-1F74-43E4-8C43-DDE34F856BCE}">
      <text>
        <r>
          <rPr>
            <b/>
            <sz val="9"/>
            <color indexed="81"/>
            <rFont val="Tahoma"/>
            <family val="2"/>
          </rPr>
          <t>Richard Waite:</t>
        </r>
        <r>
          <rPr>
            <sz val="9"/>
            <color indexed="81"/>
            <rFont val="Tahoma"/>
            <family val="2"/>
          </rPr>
          <t xml:space="preserve">
Global</t>
        </r>
      </text>
    </comment>
    <comment ref="BK60" authorId="0" shapeId="0" xr:uid="{94D48476-BBBD-4FA5-BBF4-4E4A5E42FCC2}">
      <text>
        <r>
          <rPr>
            <b/>
            <sz val="9"/>
            <color indexed="81"/>
            <rFont val="Tahoma"/>
            <family val="2"/>
          </rPr>
          <t>Richard Waite:</t>
        </r>
        <r>
          <rPr>
            <sz val="9"/>
            <color indexed="81"/>
            <rFont val="Tahoma"/>
            <family val="2"/>
          </rPr>
          <t xml:space="preserve">
Global</t>
        </r>
      </text>
    </comment>
    <comment ref="BU60" authorId="0" shapeId="0" xr:uid="{E2638E57-F184-4D0E-803B-5FF6F7D7EE0D}">
      <text>
        <r>
          <rPr>
            <b/>
            <sz val="9"/>
            <color indexed="81"/>
            <rFont val="Tahoma"/>
            <family val="2"/>
          </rPr>
          <t>Richard Waite:</t>
        </r>
        <r>
          <rPr>
            <sz val="9"/>
            <color indexed="81"/>
            <rFont val="Tahoma"/>
            <family val="2"/>
          </rPr>
          <t xml:space="preserve">
Global</t>
        </r>
      </text>
    </comment>
    <comment ref="A61" authorId="0" shapeId="0" xr:uid="{A2414036-BEAE-47D2-9D3C-6036B7C18027}">
      <text>
        <r>
          <rPr>
            <b/>
            <sz val="9"/>
            <color indexed="81"/>
            <rFont val="Tahoma"/>
            <charset val="1"/>
          </rPr>
          <t>Richard Waite:</t>
        </r>
        <r>
          <rPr>
            <sz val="9"/>
            <color indexed="81"/>
            <rFont val="Tahoma"/>
            <charset val="1"/>
          </rPr>
          <t xml:space="preserve">
Emission factors for Metric 2 divided by 0.92 to convert from liters to kg (6/10/22)</t>
        </r>
      </text>
    </comment>
    <comment ref="AO61" authorId="0" shapeId="0" xr:uid="{8492CD33-73DE-4ADD-A34F-E8D23AB2CDC7}">
      <text>
        <r>
          <rPr>
            <b/>
            <sz val="9"/>
            <color indexed="81"/>
            <rFont val="Tahoma"/>
            <family val="2"/>
          </rPr>
          <t>Richard Waite:</t>
        </r>
        <r>
          <rPr>
            <sz val="9"/>
            <color indexed="81"/>
            <rFont val="Tahoma"/>
            <family val="2"/>
          </rPr>
          <t xml:space="preserve">
Global</t>
        </r>
      </text>
    </comment>
    <comment ref="BK61" authorId="0" shapeId="0" xr:uid="{FCDEE96A-E4AD-4CC8-9372-90BFB3397A17}">
      <text>
        <r>
          <rPr>
            <b/>
            <sz val="9"/>
            <color indexed="81"/>
            <rFont val="Tahoma"/>
            <family val="2"/>
          </rPr>
          <t>Richard Waite:</t>
        </r>
        <r>
          <rPr>
            <sz val="9"/>
            <color indexed="81"/>
            <rFont val="Tahoma"/>
            <family val="2"/>
          </rPr>
          <t xml:space="preserve">
Global</t>
        </r>
      </text>
    </comment>
    <comment ref="A62" authorId="0" shapeId="0" xr:uid="{47F878B7-88E5-4893-889C-AF6C27EEB8EF}">
      <text>
        <r>
          <rPr>
            <b/>
            <sz val="9"/>
            <color indexed="81"/>
            <rFont val="Tahoma"/>
            <charset val="1"/>
          </rPr>
          <t>Richard Waite:</t>
        </r>
        <r>
          <rPr>
            <sz val="9"/>
            <color indexed="81"/>
            <rFont val="Tahoma"/>
            <charset val="1"/>
          </rPr>
          <t xml:space="preserve">
Emission factors for Metric 2 divided by 0.92 to convert from liters to kg (6/10/22)</t>
        </r>
      </text>
    </comment>
    <comment ref="A63" authorId="0" shapeId="0" xr:uid="{9F6CBA19-854E-465F-9CF7-CDC4EF84EB13}">
      <text>
        <r>
          <rPr>
            <b/>
            <sz val="9"/>
            <color indexed="81"/>
            <rFont val="Tahoma"/>
            <charset val="1"/>
          </rPr>
          <t>Richard Waite:</t>
        </r>
        <r>
          <rPr>
            <sz val="9"/>
            <color indexed="81"/>
            <rFont val="Tahoma"/>
            <charset val="1"/>
          </rPr>
          <t xml:space="preserve">
Emission factors for Metric 2 divided by 0.86 to convert from liters to kg (6/10/22)</t>
        </r>
      </text>
    </comment>
    <comment ref="F63" authorId="0" shapeId="0" xr:uid="{D367F14D-8FC8-4D3D-BE2C-0CD5C32673ED}">
      <text>
        <r>
          <rPr>
            <b/>
            <sz val="9"/>
            <color indexed="81"/>
            <rFont val="Tahoma"/>
            <family val="2"/>
          </rPr>
          <t>Richard Waite:</t>
        </r>
        <r>
          <rPr>
            <sz val="9"/>
            <color indexed="81"/>
            <rFont val="Tahoma"/>
            <family val="2"/>
          </rPr>
          <t xml:space="preserve">
Global</t>
        </r>
      </text>
    </comment>
    <comment ref="AA63" authorId="0" shapeId="0" xr:uid="{F2ACBB86-35B8-406B-8C39-7DF39E8C90FF}">
      <text>
        <r>
          <rPr>
            <b/>
            <sz val="9"/>
            <color indexed="81"/>
            <rFont val="Tahoma"/>
            <family val="2"/>
          </rPr>
          <t>Richard Waite:</t>
        </r>
        <r>
          <rPr>
            <sz val="9"/>
            <color indexed="81"/>
            <rFont val="Tahoma"/>
            <family val="2"/>
          </rPr>
          <t xml:space="preserve">
Global</t>
        </r>
      </text>
    </comment>
    <comment ref="AB63" authorId="0" shapeId="0" xr:uid="{B2B4F3BE-7671-4C6D-9B67-A3C9B05B6633}">
      <text>
        <r>
          <rPr>
            <b/>
            <sz val="9"/>
            <color indexed="81"/>
            <rFont val="Tahoma"/>
            <family val="2"/>
          </rPr>
          <t>Richard Waite:</t>
        </r>
        <r>
          <rPr>
            <sz val="9"/>
            <color indexed="81"/>
            <rFont val="Tahoma"/>
            <family val="2"/>
          </rPr>
          <t xml:space="preserve">
Global</t>
        </r>
      </text>
    </comment>
    <comment ref="AC63" authorId="0" shapeId="0" xr:uid="{646B5088-D160-4077-B3D0-9E44D6B97BEF}">
      <text>
        <r>
          <rPr>
            <b/>
            <sz val="9"/>
            <color indexed="81"/>
            <rFont val="Tahoma"/>
            <family val="2"/>
          </rPr>
          <t>Richard Waite:</t>
        </r>
        <r>
          <rPr>
            <sz val="9"/>
            <color indexed="81"/>
            <rFont val="Tahoma"/>
            <family val="2"/>
          </rPr>
          <t xml:space="preserve">
Global</t>
        </r>
      </text>
    </comment>
    <comment ref="AD63" authorId="0" shapeId="0" xr:uid="{FB6F7EE5-74B3-420E-8B6A-7827BC26424B}">
      <text>
        <r>
          <rPr>
            <b/>
            <sz val="9"/>
            <color indexed="81"/>
            <rFont val="Tahoma"/>
            <family val="2"/>
          </rPr>
          <t>Richard Waite:</t>
        </r>
        <r>
          <rPr>
            <sz val="9"/>
            <color indexed="81"/>
            <rFont val="Tahoma"/>
            <family val="2"/>
          </rPr>
          <t xml:space="preserve">
Global</t>
        </r>
      </text>
    </comment>
    <comment ref="AE63" authorId="0" shapeId="0" xr:uid="{75F75D77-60E4-4539-9842-F828F9F397DF}">
      <text>
        <r>
          <rPr>
            <b/>
            <sz val="9"/>
            <color indexed="81"/>
            <rFont val="Tahoma"/>
            <family val="2"/>
          </rPr>
          <t>Richard Waite:</t>
        </r>
        <r>
          <rPr>
            <sz val="9"/>
            <color indexed="81"/>
            <rFont val="Tahoma"/>
            <family val="2"/>
          </rPr>
          <t xml:space="preserve">
Global</t>
        </r>
      </text>
    </comment>
    <comment ref="AF63" authorId="0" shapeId="0" xr:uid="{C1909419-5431-4975-A3D5-0067A7695E37}">
      <text>
        <r>
          <rPr>
            <b/>
            <sz val="9"/>
            <color indexed="81"/>
            <rFont val="Tahoma"/>
            <family val="2"/>
          </rPr>
          <t>Richard Waite:</t>
        </r>
        <r>
          <rPr>
            <sz val="9"/>
            <color indexed="81"/>
            <rFont val="Tahoma"/>
            <family val="2"/>
          </rPr>
          <t xml:space="preserve">
Global</t>
        </r>
      </text>
    </comment>
    <comment ref="AG63" authorId="0" shapeId="0" xr:uid="{F2EB2E9C-F359-491A-B9F7-0BDE2FEF86C6}">
      <text>
        <r>
          <rPr>
            <b/>
            <sz val="9"/>
            <color indexed="81"/>
            <rFont val="Tahoma"/>
            <family val="2"/>
          </rPr>
          <t>Richard Waite:</t>
        </r>
        <r>
          <rPr>
            <sz val="9"/>
            <color indexed="81"/>
            <rFont val="Tahoma"/>
            <family val="2"/>
          </rPr>
          <t xml:space="preserve">
Global</t>
        </r>
      </text>
    </comment>
    <comment ref="AO63" authorId="0" shapeId="0" xr:uid="{154CED78-A3BC-4605-8756-9A853AD86AB9}">
      <text>
        <r>
          <rPr>
            <b/>
            <sz val="9"/>
            <color indexed="81"/>
            <rFont val="Tahoma"/>
            <family val="2"/>
          </rPr>
          <t>Richard Waite:</t>
        </r>
        <r>
          <rPr>
            <sz val="9"/>
            <color indexed="81"/>
            <rFont val="Tahoma"/>
            <family val="2"/>
          </rPr>
          <t xml:space="preserve">
Global</t>
        </r>
      </text>
    </comment>
    <comment ref="AV63" authorId="0" shapeId="0" xr:uid="{5382E817-CEA5-4CE1-828A-1A8FFB7366F1}">
      <text>
        <r>
          <rPr>
            <b/>
            <sz val="9"/>
            <color indexed="81"/>
            <rFont val="Tahoma"/>
            <family val="2"/>
          </rPr>
          <t>Richard Waite:</t>
        </r>
        <r>
          <rPr>
            <sz val="9"/>
            <color indexed="81"/>
            <rFont val="Tahoma"/>
            <family val="2"/>
          </rPr>
          <t xml:space="preserve">
Global</t>
        </r>
      </text>
    </comment>
    <comment ref="BE63" authorId="0" shapeId="0" xr:uid="{E1F65921-71E0-4B4B-9CC1-DDA111EC1F1B}">
      <text>
        <r>
          <rPr>
            <b/>
            <sz val="9"/>
            <color indexed="81"/>
            <rFont val="Tahoma"/>
            <family val="2"/>
          </rPr>
          <t>Richard Waite:</t>
        </r>
        <r>
          <rPr>
            <sz val="9"/>
            <color indexed="81"/>
            <rFont val="Tahoma"/>
            <family val="2"/>
          </rPr>
          <t xml:space="preserve">
Global</t>
        </r>
      </text>
    </comment>
    <comment ref="BK63" authorId="0" shapeId="0" xr:uid="{13ECB606-1A17-4BE6-ABA5-96B178055169}">
      <text>
        <r>
          <rPr>
            <b/>
            <sz val="9"/>
            <color indexed="81"/>
            <rFont val="Tahoma"/>
            <family val="2"/>
          </rPr>
          <t>Richard Waite:</t>
        </r>
        <r>
          <rPr>
            <sz val="9"/>
            <color indexed="81"/>
            <rFont val="Tahoma"/>
            <family val="2"/>
          </rPr>
          <t xml:space="preserve">
Global</t>
        </r>
      </text>
    </comment>
    <comment ref="BN63" authorId="0" shapeId="0" xr:uid="{FB398979-6DB2-43DE-8948-26E11A5F11A8}">
      <text>
        <r>
          <rPr>
            <b/>
            <sz val="9"/>
            <color indexed="81"/>
            <rFont val="Tahoma"/>
            <charset val="1"/>
          </rPr>
          <t>Richard Waite:</t>
        </r>
        <r>
          <rPr>
            <sz val="9"/>
            <color indexed="81"/>
            <rFont val="Tahoma"/>
            <charset val="1"/>
          </rPr>
          <t xml:space="preserve">
Update 5/13/22 using 4/7/22 updated results from S. Wirsenius</t>
        </r>
      </text>
    </comment>
    <comment ref="AA65" authorId="0" shapeId="0" xr:uid="{E8392BBD-0810-4A2C-846E-2E0D5A350F2B}">
      <text>
        <r>
          <rPr>
            <b/>
            <sz val="9"/>
            <color indexed="81"/>
            <rFont val="Tahoma"/>
            <family val="2"/>
          </rPr>
          <t>Richard Waite:</t>
        </r>
        <r>
          <rPr>
            <sz val="9"/>
            <color indexed="81"/>
            <rFont val="Tahoma"/>
            <family val="2"/>
          </rPr>
          <t xml:space="preserve">
Global</t>
        </r>
      </text>
    </comment>
    <comment ref="AB65" authorId="0" shapeId="0" xr:uid="{947DC9D0-9E27-48AA-A148-E594723B1E7D}">
      <text>
        <r>
          <rPr>
            <b/>
            <sz val="9"/>
            <color indexed="81"/>
            <rFont val="Tahoma"/>
            <family val="2"/>
          </rPr>
          <t>Richard Waite:</t>
        </r>
        <r>
          <rPr>
            <sz val="9"/>
            <color indexed="81"/>
            <rFont val="Tahoma"/>
            <family val="2"/>
          </rPr>
          <t xml:space="preserve">
Global</t>
        </r>
      </text>
    </comment>
    <comment ref="AC65" authorId="0" shapeId="0" xr:uid="{CDAD7A93-2C6C-49F5-956F-36C1C1623522}">
      <text>
        <r>
          <rPr>
            <b/>
            <sz val="9"/>
            <color indexed="81"/>
            <rFont val="Tahoma"/>
            <family val="2"/>
          </rPr>
          <t>Richard Waite:</t>
        </r>
        <r>
          <rPr>
            <sz val="9"/>
            <color indexed="81"/>
            <rFont val="Tahoma"/>
            <family val="2"/>
          </rPr>
          <t xml:space="preserve">
Global</t>
        </r>
      </text>
    </comment>
    <comment ref="AD65" authorId="0" shapeId="0" xr:uid="{4BAF3322-5738-46EE-9BE3-BF66E91946F3}">
      <text>
        <r>
          <rPr>
            <b/>
            <sz val="9"/>
            <color indexed="81"/>
            <rFont val="Tahoma"/>
            <family val="2"/>
          </rPr>
          <t>Richard Waite:</t>
        </r>
        <r>
          <rPr>
            <sz val="9"/>
            <color indexed="81"/>
            <rFont val="Tahoma"/>
            <family val="2"/>
          </rPr>
          <t xml:space="preserve">
Global</t>
        </r>
      </text>
    </comment>
    <comment ref="AE65" authorId="0" shapeId="0" xr:uid="{78988866-5C91-483C-9F9E-83F24BBD35EF}">
      <text>
        <r>
          <rPr>
            <b/>
            <sz val="9"/>
            <color indexed="81"/>
            <rFont val="Tahoma"/>
            <family val="2"/>
          </rPr>
          <t>Richard Waite:</t>
        </r>
        <r>
          <rPr>
            <sz val="9"/>
            <color indexed="81"/>
            <rFont val="Tahoma"/>
            <family val="2"/>
          </rPr>
          <t xml:space="preserve">
Global</t>
        </r>
      </text>
    </comment>
    <comment ref="AF65" authorId="0" shapeId="0" xr:uid="{AF91BE21-DC0B-4539-9DC1-4CBC920475B0}">
      <text>
        <r>
          <rPr>
            <b/>
            <sz val="9"/>
            <color indexed="81"/>
            <rFont val="Tahoma"/>
            <family val="2"/>
          </rPr>
          <t>Richard Waite:</t>
        </r>
        <r>
          <rPr>
            <sz val="9"/>
            <color indexed="81"/>
            <rFont val="Tahoma"/>
            <family val="2"/>
          </rPr>
          <t xml:space="preserve">
Global</t>
        </r>
      </text>
    </comment>
    <comment ref="AG65" authorId="0" shapeId="0" xr:uid="{A1526091-2E8A-462C-A869-DF5B8110A063}">
      <text>
        <r>
          <rPr>
            <b/>
            <sz val="9"/>
            <color indexed="81"/>
            <rFont val="Tahoma"/>
            <family val="2"/>
          </rPr>
          <t>Richard Waite:</t>
        </r>
        <r>
          <rPr>
            <sz val="9"/>
            <color indexed="81"/>
            <rFont val="Tahoma"/>
            <family val="2"/>
          </rPr>
          <t xml:space="preserve">
Global</t>
        </r>
      </text>
    </comment>
    <comment ref="AO65" authorId="0" shapeId="0" xr:uid="{1F25C408-2C54-4B5A-8504-52E909889C3A}">
      <text>
        <r>
          <rPr>
            <b/>
            <sz val="9"/>
            <color indexed="81"/>
            <rFont val="Tahoma"/>
            <family val="2"/>
          </rPr>
          <t>Richard Waite:</t>
        </r>
        <r>
          <rPr>
            <sz val="9"/>
            <color indexed="81"/>
            <rFont val="Tahoma"/>
            <family val="2"/>
          </rPr>
          <t xml:space="preserve">
Global</t>
        </r>
      </text>
    </comment>
    <comment ref="A66" authorId="0" shapeId="0" xr:uid="{CB299B92-262E-4FBF-9EEE-6DE74E31088F}">
      <text>
        <r>
          <rPr>
            <b/>
            <sz val="9"/>
            <color indexed="81"/>
            <rFont val="Tahoma"/>
            <charset val="1"/>
          </rPr>
          <t>Richard Waite:</t>
        </r>
        <r>
          <rPr>
            <sz val="9"/>
            <color indexed="81"/>
            <rFont val="Tahoma"/>
            <charset val="1"/>
          </rPr>
          <t xml:space="preserve">
Emission factors for Metric 2 divided by 0.99 to convert from liters to kg (6/10/22)</t>
        </r>
      </text>
    </comment>
    <comment ref="F66" authorId="0" shapeId="0" xr:uid="{7D40E6F7-3C0E-4AFF-B3B6-8A2EB746B771}">
      <text>
        <r>
          <rPr>
            <b/>
            <sz val="9"/>
            <color indexed="81"/>
            <rFont val="Tahoma"/>
            <family val="2"/>
          </rPr>
          <t>Richard Waite:</t>
        </r>
        <r>
          <rPr>
            <sz val="9"/>
            <color indexed="81"/>
            <rFont val="Tahoma"/>
            <family val="2"/>
          </rPr>
          <t xml:space="preserve">
Global</t>
        </r>
      </text>
    </comment>
    <comment ref="AO66" authorId="0" shapeId="0" xr:uid="{BAA947A8-01BD-4004-8235-83C41DE790A1}">
      <text>
        <r>
          <rPr>
            <b/>
            <sz val="9"/>
            <color indexed="81"/>
            <rFont val="Tahoma"/>
            <family val="2"/>
          </rPr>
          <t>Richard Waite:</t>
        </r>
        <r>
          <rPr>
            <sz val="9"/>
            <color indexed="81"/>
            <rFont val="Tahoma"/>
            <family val="2"/>
          </rPr>
          <t xml:space="preserve">
Global</t>
        </r>
      </text>
    </comment>
    <comment ref="AV66" authorId="0" shapeId="0" xr:uid="{03D40B43-EA81-4E5C-B5A0-6E6DE32B0A0D}">
      <text>
        <r>
          <rPr>
            <b/>
            <sz val="9"/>
            <color indexed="81"/>
            <rFont val="Tahoma"/>
            <family val="2"/>
          </rPr>
          <t>Richard Waite:</t>
        </r>
        <r>
          <rPr>
            <sz val="9"/>
            <color indexed="81"/>
            <rFont val="Tahoma"/>
            <family val="2"/>
          </rPr>
          <t xml:space="preserve">
Global</t>
        </r>
      </text>
    </comment>
    <comment ref="BK66" authorId="0" shapeId="0" xr:uid="{2186E44B-F409-4B14-80B0-7106650B4427}">
      <text>
        <r>
          <rPr>
            <b/>
            <sz val="9"/>
            <color indexed="81"/>
            <rFont val="Tahoma"/>
            <family val="2"/>
          </rPr>
          <t>Richard Waite:</t>
        </r>
        <r>
          <rPr>
            <sz val="9"/>
            <color indexed="81"/>
            <rFont val="Tahoma"/>
            <family val="2"/>
          </rPr>
          <t xml:space="preserve">
Global</t>
        </r>
      </text>
    </comment>
    <comment ref="BN66" authorId="0" shapeId="0" xr:uid="{213D7E58-4AC3-466B-95E8-F2079BD6FE25}">
      <text>
        <r>
          <rPr>
            <b/>
            <sz val="9"/>
            <color indexed="81"/>
            <rFont val="Tahoma"/>
            <family val="2"/>
          </rPr>
          <t>Richard Waite:</t>
        </r>
        <r>
          <rPr>
            <sz val="9"/>
            <color indexed="81"/>
            <rFont val="Tahoma"/>
            <family val="2"/>
          </rPr>
          <t xml:space="preserve">
Used beer to wine ratio in Metric 3: cropland use</t>
        </r>
      </text>
    </comment>
    <comment ref="AO68" authorId="0" shapeId="0" xr:uid="{7BF7DC93-43F7-4CB6-BDA8-EF96CE3F5147}">
      <text>
        <r>
          <rPr>
            <b/>
            <sz val="9"/>
            <color indexed="81"/>
            <rFont val="Tahoma"/>
            <family val="2"/>
          </rPr>
          <t>Richard Waite:</t>
        </r>
        <r>
          <rPr>
            <sz val="9"/>
            <color indexed="81"/>
            <rFont val="Tahoma"/>
            <family val="2"/>
          </rPr>
          <t xml:space="preserve">
Global</t>
        </r>
      </text>
    </comment>
    <comment ref="BQ68" authorId="0" shapeId="0" xr:uid="{8A7A482F-FF44-45F4-81D7-28EBCD8BF393}">
      <text>
        <r>
          <rPr>
            <b/>
            <sz val="9"/>
            <color indexed="81"/>
            <rFont val="Tahoma"/>
            <family val="2"/>
          </rPr>
          <t>Richard Waite:</t>
        </r>
        <r>
          <rPr>
            <sz val="9"/>
            <color indexed="81"/>
            <rFont val="Tahoma"/>
            <family val="2"/>
          </rPr>
          <t xml:space="preserve">
Global</t>
        </r>
      </text>
    </comment>
    <comment ref="BT68" authorId="0" shapeId="0" xr:uid="{351CA093-6BCB-4EA2-9607-5E9E6A3597D9}">
      <text>
        <r>
          <rPr>
            <b/>
            <sz val="9"/>
            <color indexed="81"/>
            <rFont val="Tahoma"/>
            <family val="2"/>
          </rPr>
          <t>Richard Waite:</t>
        </r>
        <r>
          <rPr>
            <sz val="9"/>
            <color indexed="81"/>
            <rFont val="Tahoma"/>
            <family val="2"/>
          </rPr>
          <t xml:space="preserve">
Global</t>
        </r>
      </text>
    </comment>
    <comment ref="BV68" authorId="0" shapeId="0" xr:uid="{F9E42DD2-9424-4495-9E85-A0564CB5B6E3}">
      <text>
        <r>
          <rPr>
            <b/>
            <sz val="9"/>
            <color indexed="81"/>
            <rFont val="Tahoma"/>
            <family val="2"/>
          </rPr>
          <t>Richard Waite:</t>
        </r>
        <r>
          <rPr>
            <sz val="9"/>
            <color indexed="81"/>
            <rFont val="Tahoma"/>
            <family val="2"/>
          </rPr>
          <t xml:space="preserve">
Global</t>
        </r>
      </text>
    </comment>
    <comment ref="F69" authorId="0" shapeId="0" xr:uid="{C2786B60-451F-4EB8-AD03-209392B52F56}">
      <text>
        <r>
          <rPr>
            <b/>
            <sz val="9"/>
            <color indexed="81"/>
            <rFont val="Tahoma"/>
            <family val="2"/>
          </rPr>
          <t>Richard Waite:</t>
        </r>
        <r>
          <rPr>
            <sz val="9"/>
            <color indexed="81"/>
            <rFont val="Tahoma"/>
            <family val="2"/>
          </rPr>
          <t xml:space="preserve">
Global</t>
        </r>
      </text>
    </comment>
    <comment ref="AO69" authorId="0" shapeId="0" xr:uid="{9E6175D1-3E15-4ABE-A040-75F0CB6209F1}">
      <text>
        <r>
          <rPr>
            <b/>
            <sz val="9"/>
            <color indexed="81"/>
            <rFont val="Tahoma"/>
            <family val="2"/>
          </rPr>
          <t>Richard Waite:</t>
        </r>
        <r>
          <rPr>
            <sz val="9"/>
            <color indexed="81"/>
            <rFont val="Tahoma"/>
            <family val="2"/>
          </rPr>
          <t xml:space="preserve">
Global</t>
        </r>
      </text>
    </comment>
    <comment ref="BQ69" authorId="0" shapeId="0" xr:uid="{29E32E78-D137-4065-9435-5C2EA00849B1}">
      <text>
        <r>
          <rPr>
            <b/>
            <sz val="9"/>
            <color indexed="81"/>
            <rFont val="Tahoma"/>
            <family val="2"/>
          </rPr>
          <t>Richard Waite:</t>
        </r>
        <r>
          <rPr>
            <sz val="9"/>
            <color indexed="81"/>
            <rFont val="Tahoma"/>
            <family val="2"/>
          </rPr>
          <t xml:space="preserve">
Global</t>
        </r>
      </text>
    </comment>
    <comment ref="F70" authorId="0" shapeId="0" xr:uid="{721B68EC-1579-4C88-8231-8DEE4CAA039E}">
      <text>
        <r>
          <rPr>
            <b/>
            <sz val="9"/>
            <color indexed="81"/>
            <rFont val="Tahoma"/>
            <family val="2"/>
          </rPr>
          <t>Richard Waite:</t>
        </r>
        <r>
          <rPr>
            <sz val="9"/>
            <color indexed="81"/>
            <rFont val="Tahoma"/>
            <family val="2"/>
          </rPr>
          <t xml:space="preserve">
Global</t>
        </r>
      </text>
    </comment>
    <comment ref="AO70" authorId="0" shapeId="0" xr:uid="{C6E7D9D2-8DB6-4EA6-81E6-2694810C27D6}">
      <text>
        <r>
          <rPr>
            <b/>
            <sz val="9"/>
            <color indexed="81"/>
            <rFont val="Tahoma"/>
            <family val="2"/>
          </rPr>
          <t>Richard Waite:</t>
        </r>
        <r>
          <rPr>
            <sz val="9"/>
            <color indexed="81"/>
            <rFont val="Tahoma"/>
            <family val="2"/>
          </rPr>
          <t xml:space="preserve">
Global</t>
        </r>
      </text>
    </comment>
    <comment ref="AV70" authorId="0" shapeId="0" xr:uid="{FC92B830-0EE0-43A1-ABB4-8C1546009039}">
      <text>
        <r>
          <rPr>
            <b/>
            <sz val="9"/>
            <color indexed="81"/>
            <rFont val="Tahoma"/>
            <family val="2"/>
          </rPr>
          <t>Richard Waite:</t>
        </r>
        <r>
          <rPr>
            <sz val="9"/>
            <color indexed="81"/>
            <rFont val="Tahoma"/>
            <family val="2"/>
          </rPr>
          <t xml:space="preserve">
Global</t>
        </r>
      </text>
    </comment>
    <comment ref="BE70" authorId="0" shapeId="0" xr:uid="{326EC774-4D97-4E88-B3A7-6371A4F00E10}">
      <text>
        <r>
          <rPr>
            <b/>
            <sz val="9"/>
            <color indexed="81"/>
            <rFont val="Tahoma"/>
            <family val="2"/>
          </rPr>
          <t>Richard Waite:</t>
        </r>
        <r>
          <rPr>
            <sz val="9"/>
            <color indexed="81"/>
            <rFont val="Tahoma"/>
            <family val="2"/>
          </rPr>
          <t xml:space="preserve">
Global</t>
        </r>
      </text>
    </comment>
    <comment ref="BN70" authorId="0" shapeId="0" xr:uid="{96C74696-6C32-4E5D-8A3D-4BBD91F102A3}">
      <text>
        <r>
          <rPr>
            <b/>
            <sz val="9"/>
            <color indexed="81"/>
            <rFont val="Tahoma"/>
            <family val="2"/>
          </rPr>
          <t>Richard Waite:</t>
        </r>
        <r>
          <rPr>
            <sz val="9"/>
            <color indexed="81"/>
            <rFont val="Tahoma"/>
            <family val="2"/>
          </rPr>
          <t xml:space="preserve">
Used stimulants/spices misc to coffee ratio in Metric 3: cropland use</t>
        </r>
      </text>
    </comment>
    <comment ref="BS70" authorId="1" shapeId="0" xr:uid="{0CE7376B-553F-44AA-AC3A-E16E6F62B2AD}">
      <text>
        <r>
          <rPr>
            <b/>
            <sz val="9"/>
            <color indexed="81"/>
            <rFont val="Tahoma"/>
            <family val="2"/>
          </rPr>
          <t>Gerard Pozzi:</t>
        </r>
        <r>
          <rPr>
            <sz val="9"/>
            <color indexed="81"/>
            <rFont val="Tahoma"/>
            <family val="2"/>
          </rPr>
          <t xml:space="preserve">
Spices, Other</t>
        </r>
      </text>
    </comment>
  </commentList>
</comments>
</file>

<file path=xl/sharedStrings.xml><?xml version="1.0" encoding="utf-8"?>
<sst xmlns="http://schemas.openxmlformats.org/spreadsheetml/2006/main" count="717" uniqueCount="230">
  <si>
    <t>Region</t>
  </si>
  <si>
    <t>% boneless</t>
  </si>
  <si>
    <t>Feed</t>
  </si>
  <si>
    <t>Farm</t>
  </si>
  <si>
    <t>Processing</t>
  </si>
  <si>
    <t>Transport</t>
  </si>
  <si>
    <t>Packaging</t>
  </si>
  <si>
    <t>Losses</t>
  </si>
  <si>
    <t>Total</t>
  </si>
  <si>
    <t>kcal/kg fresh product (FBS)</t>
  </si>
  <si>
    <t>Global</t>
  </si>
  <si>
    <t>Europe</t>
  </si>
  <si>
    <t>North America</t>
  </si>
  <si>
    <t>Source</t>
  </si>
  <si>
    <t>Poore and Nemecek (2018)</t>
  </si>
  <si>
    <t>Animal-based foods</t>
  </si>
  <si>
    <t>Ruminant meats</t>
  </si>
  <si>
    <t>Beef &amp; buffalo meat</t>
  </si>
  <si>
    <t>Lamb/mutton &amp; goat meat</t>
  </si>
  <si>
    <t>Other meats</t>
  </si>
  <si>
    <t>Pork (pig meat)</t>
  </si>
  <si>
    <t>Poultry</t>
  </si>
  <si>
    <t>Dairy</t>
  </si>
  <si>
    <t>Butter</t>
  </si>
  <si>
    <t>Cheese</t>
  </si>
  <si>
    <t>Cream</t>
  </si>
  <si>
    <t>Milk (cow's milk)</t>
  </si>
  <si>
    <t>Yogurt</t>
  </si>
  <si>
    <t>Eggs</t>
  </si>
  <si>
    <t>Fish and seafood</t>
  </si>
  <si>
    <t>Animal fats</t>
  </si>
  <si>
    <t>Plant-based foods</t>
  </si>
  <si>
    <t>Legumes and pulses</t>
  </si>
  <si>
    <t>Beans and pulses (dried)</t>
  </si>
  <si>
    <t>Peas</t>
  </si>
  <si>
    <t>Peanuts/groundnuts</t>
  </si>
  <si>
    <t>Soybeans/Tofu</t>
  </si>
  <si>
    <t>Roots and Tubers</t>
  </si>
  <si>
    <t>Potatoes</t>
  </si>
  <si>
    <t>Cassava and Other Roots</t>
  </si>
  <si>
    <t>Grains/cereals (except rice)</t>
  </si>
  <si>
    <t xml:space="preserve">Corn (Maize) </t>
  </si>
  <si>
    <t>Oats (Oatmeal)</t>
  </si>
  <si>
    <t>Wheat/Rye (Bread, pasta, baked goods)</t>
  </si>
  <si>
    <t>Rice</t>
  </si>
  <si>
    <t>Tree nuts and seeds</t>
  </si>
  <si>
    <t>Plant-based meat/dairy substitutes</t>
  </si>
  <si>
    <t>Almond milk</t>
  </si>
  <si>
    <t>Oat milk</t>
  </si>
  <si>
    <t>Rice milk</t>
  </si>
  <si>
    <t>Soy milk</t>
  </si>
  <si>
    <t xml:space="preserve">Fruits  </t>
  </si>
  <si>
    <t>Apples</t>
  </si>
  <si>
    <t>Bananas</t>
  </si>
  <si>
    <t>Berries</t>
  </si>
  <si>
    <t xml:space="preserve">Citrus Fruit </t>
  </si>
  <si>
    <t>Vegetables</t>
  </si>
  <si>
    <t>Cabbages and other Brassicas (Broccoli)</t>
  </si>
  <si>
    <t>Tomatoes</t>
  </si>
  <si>
    <t>Root Vegetables</t>
  </si>
  <si>
    <t>Onions and Leeks</t>
  </si>
  <si>
    <t>Other vegetables</t>
  </si>
  <si>
    <t>Sugars and sweeteners</t>
  </si>
  <si>
    <t>Vegetable oils</t>
  </si>
  <si>
    <t>Soybeans (Oil)</t>
  </si>
  <si>
    <t>Palm (Oil)</t>
  </si>
  <si>
    <t>Sunflower (Oil)</t>
  </si>
  <si>
    <t>Rapeseed/canola (Oil)</t>
  </si>
  <si>
    <t>Olives (Oil)</t>
  </si>
  <si>
    <t>Alcohol</t>
  </si>
  <si>
    <t>Barley (Beer)</t>
  </si>
  <si>
    <t>Wine Grapes (Wine)</t>
  </si>
  <si>
    <t>Stimulants</t>
  </si>
  <si>
    <t>Cocoa</t>
  </si>
  <si>
    <t>Coffee</t>
  </si>
  <si>
    <t>Stimulants &amp; Spices Misc.</t>
  </si>
  <si>
    <t>Subtotals</t>
  </si>
  <si>
    <t>% of total</t>
  </si>
  <si>
    <t>Total ALL animal-based foods</t>
  </si>
  <si>
    <t>Total meat (excl. dairy, fish, eggs)</t>
  </si>
  <si>
    <t>Total ruminant (beef/lamb/goat) meat</t>
  </si>
  <si>
    <t>Total ALL plant-based foods</t>
  </si>
  <si>
    <t>Total supply chain</t>
  </si>
  <si>
    <t>Searchinger et al. (2018b)</t>
  </si>
  <si>
    <t>FAO (2019)</t>
  </si>
  <si>
    <t>Metrics by food category</t>
  </si>
  <si>
    <t>Pork</t>
  </si>
  <si>
    <t>Seafood</t>
  </si>
  <si>
    <t>Grains</t>
  </si>
  <si>
    <t>Legumes</t>
  </si>
  <si>
    <t>Fruits &amp; vegetables</t>
  </si>
  <si>
    <t>Roots/tubers</t>
  </si>
  <si>
    <t>Added sugars</t>
  </si>
  <si>
    <t>Food type</t>
  </si>
  <si>
    <t>Poultry (chicken, turkey)</t>
  </si>
  <si>
    <t>Metric</t>
  </si>
  <si>
    <t>Sub-metric</t>
  </si>
  <si>
    <t>Conversion factors</t>
  </si>
  <si>
    <t>FBS weight to retail weight</t>
  </si>
  <si>
    <t>Name of organization</t>
  </si>
  <si>
    <t>Location of organization</t>
  </si>
  <si>
    <t>Default region for emission factors</t>
  </si>
  <si>
    <t>Metric 3: Food-related land use (ha)</t>
  </si>
  <si>
    <t>For Metric 5: Total calories (millions of kcal)</t>
  </si>
  <si>
    <t>Metric 5: normalization</t>
  </si>
  <si>
    <t>Metric per kg of food</t>
  </si>
  <si>
    <t>Metric per optional normalization factor</t>
  </si>
  <si>
    <t>About this calculator:</t>
  </si>
  <si>
    <t>1. Food purchases (kg, boneless equivalent)</t>
  </si>
  <si>
    <t>3. Food-related land use (hectares)</t>
  </si>
  <si>
    <t xml:space="preserve">100% = </t>
  </si>
  <si>
    <t>kg</t>
  </si>
  <si>
    <t>Metric 1: Food purchases over time (kg)</t>
  </si>
  <si>
    <t>Legend</t>
  </si>
  <si>
    <t>Ruminant meats (beef, lamb, goat)</t>
  </si>
  <si>
    <t>Other animal-based foods (dairy, poultry, pork, seafood, eggs)</t>
  </si>
  <si>
    <t>ha</t>
  </si>
  <si>
    <t>Metric 3: Food-related land use over time (hectares)</t>
  </si>
  <si>
    <t>How to use this calculator:</t>
  </si>
  <si>
    <t>Fruits (misc.)</t>
  </si>
  <si>
    <t>Vegetables (misc.)</t>
  </si>
  <si>
    <t>Stimulants &amp; Spices (misc.)</t>
  </si>
  <si>
    <t>Metric 2</t>
  </si>
  <si>
    <t>Metric 4</t>
  </si>
  <si>
    <t>2030 (Target)</t>
  </si>
  <si>
    <t>Metric per 1,000 kcal</t>
  </si>
  <si>
    <t>Legumes/nuts/seeds</t>
  </si>
  <si>
    <t>Other animal-based foods</t>
  </si>
  <si>
    <t>Other plant-based foods</t>
  </si>
  <si>
    <t>Plant proteins (grains, legumes, nuts, seeds, plant-based meat/dairy substitutes)</t>
  </si>
  <si>
    <t>Legumes (misc.)</t>
  </si>
  <si>
    <t>City, Country</t>
  </si>
  <si>
    <t>Sample company</t>
  </si>
  <si>
    <t>ACTIVE Total land use</t>
  </si>
  <si>
    <t>1. Enter your organizational information in this tab. The region selected becomes the default region for emission factors.</t>
  </si>
  <si>
    <t>2. Enter your annual food purchase data in the "Inputs - Food purchases" tab.</t>
  </si>
  <si>
    <t>4. You may view results in graphical format in the "Outputs - Graphs" tab.</t>
  </si>
  <si>
    <t>Reporting period(s)</t>
  </si>
  <si>
    <t>ACTIVE Kcal/kg fresh product</t>
  </si>
  <si>
    <t>ACTIVE Total supply chain emissions</t>
  </si>
  <si>
    <t>ACTIVE Carbon opp'ty costs</t>
  </si>
  <si>
    <t>Metric 2: Food-related emissions from agricultural supply chains (kg CO2e)</t>
  </si>
  <si>
    <r>
      <t xml:space="preserve">(Optional) normalization factor (e.g., meals served, card swipes, transactions). LIST FACTOR HERE: </t>
    </r>
    <r>
      <rPr>
        <sz val="10"/>
        <color rgb="FFFF0000"/>
        <rFont val="Arial Narrow"/>
        <family val="2"/>
      </rPr>
      <t>Transactions</t>
    </r>
  </si>
  <si>
    <r>
      <t>Metric 2: Total food-related emissions from agricultural supply chains (tonnes CO</t>
    </r>
    <r>
      <rPr>
        <b/>
        <vertAlign val="subscript"/>
        <sz val="10"/>
        <rFont val="Arial Narrow"/>
        <family val="2"/>
      </rPr>
      <t>2</t>
    </r>
    <r>
      <rPr>
        <b/>
        <sz val="10"/>
        <rFont val="Arial Narrow"/>
        <family val="2"/>
      </rPr>
      <t>e)</t>
    </r>
  </si>
  <si>
    <r>
      <t>Metric 4: Food-related carbon opportunity costs (annualized) (tonnes CO</t>
    </r>
    <r>
      <rPr>
        <b/>
        <vertAlign val="subscript"/>
        <sz val="10"/>
        <rFont val="Arial Narrow"/>
        <family val="2"/>
      </rPr>
      <t>2</t>
    </r>
    <r>
      <rPr>
        <b/>
        <sz val="10"/>
        <rFont val="Arial Narrow"/>
        <family val="2"/>
      </rPr>
      <t>e)</t>
    </r>
  </si>
  <si>
    <r>
      <t>Metric 2: Total food-related emissions from agricultural supply chains (kg CO</t>
    </r>
    <r>
      <rPr>
        <b/>
        <vertAlign val="subscript"/>
        <sz val="10"/>
        <rFont val="Arial Narrow"/>
        <family val="2"/>
      </rPr>
      <t>2</t>
    </r>
    <r>
      <rPr>
        <b/>
        <sz val="10"/>
        <rFont val="Arial Narrow"/>
        <family val="2"/>
      </rPr>
      <t>e)</t>
    </r>
  </si>
  <si>
    <r>
      <t>Metric 3: Food-related land use (m</t>
    </r>
    <r>
      <rPr>
        <b/>
        <vertAlign val="superscript"/>
        <sz val="10"/>
        <rFont val="Arial Narrow"/>
        <family val="2"/>
      </rPr>
      <t>2</t>
    </r>
    <r>
      <rPr>
        <b/>
        <sz val="10"/>
        <rFont val="Arial Narrow"/>
        <family val="2"/>
      </rPr>
      <t>)</t>
    </r>
  </si>
  <si>
    <r>
      <t>Metric 4: Food-related carbon opportunity costs (annualized) (kg CO</t>
    </r>
    <r>
      <rPr>
        <b/>
        <vertAlign val="subscript"/>
        <sz val="10"/>
        <rFont val="Arial Narrow"/>
        <family val="2"/>
      </rPr>
      <t>2</t>
    </r>
    <r>
      <rPr>
        <b/>
        <sz val="10"/>
        <rFont val="Arial Narrow"/>
        <family val="2"/>
      </rPr>
      <t>e)</t>
    </r>
  </si>
  <si>
    <r>
      <t>Metric 2 + Metric 4 (topline metric):
Total annual food-related carbon costs (kg CO</t>
    </r>
    <r>
      <rPr>
        <b/>
        <vertAlign val="subscript"/>
        <sz val="10"/>
        <rFont val="Arial Narrow"/>
        <family val="2"/>
      </rPr>
      <t>2</t>
    </r>
    <r>
      <rPr>
        <b/>
        <sz val="10"/>
        <rFont val="Arial Narrow"/>
        <family val="2"/>
      </rPr>
      <t>e)</t>
    </r>
  </si>
  <si>
    <r>
      <t>t CO</t>
    </r>
    <r>
      <rPr>
        <vertAlign val="subscript"/>
        <sz val="10"/>
        <color theme="1"/>
        <rFont val="Arial Narrow"/>
        <family val="2"/>
      </rPr>
      <t>2</t>
    </r>
    <r>
      <rPr>
        <sz val="10"/>
        <color theme="1"/>
        <rFont val="Arial Narrow"/>
        <family val="2"/>
      </rPr>
      <t>e</t>
    </r>
  </si>
  <si>
    <r>
      <t>Metric 2: Food-related GHG emissions from agricultural supply chains over time (t CO</t>
    </r>
    <r>
      <rPr>
        <b/>
        <vertAlign val="subscript"/>
        <sz val="10"/>
        <color theme="1"/>
        <rFont val="Arial Narrow"/>
        <family val="2"/>
      </rPr>
      <t>2</t>
    </r>
    <r>
      <rPr>
        <b/>
        <sz val="10"/>
        <color theme="1"/>
        <rFont val="Arial Narrow"/>
        <family val="2"/>
      </rPr>
      <t>e)</t>
    </r>
  </si>
  <si>
    <r>
      <t>Metric 4: Food-related carbon opportunity costs over time (t CO</t>
    </r>
    <r>
      <rPr>
        <b/>
        <vertAlign val="subscript"/>
        <sz val="10"/>
        <color theme="1"/>
        <rFont val="Arial Narrow"/>
        <family val="2"/>
      </rPr>
      <t>2</t>
    </r>
    <r>
      <rPr>
        <b/>
        <sz val="10"/>
        <color theme="1"/>
        <rFont val="Arial Narrow"/>
        <family val="2"/>
      </rPr>
      <t>e)</t>
    </r>
  </si>
  <si>
    <r>
      <t>Metric 2: Food-related emissions from agricultural supply chains (kg CO</t>
    </r>
    <r>
      <rPr>
        <b/>
        <vertAlign val="subscript"/>
        <sz val="10"/>
        <rFont val="Arial Narrow"/>
        <family val="2"/>
      </rPr>
      <t>2</t>
    </r>
    <r>
      <rPr>
        <b/>
        <sz val="10"/>
        <rFont val="Arial Narrow"/>
        <family val="2"/>
      </rPr>
      <t>e)</t>
    </r>
  </si>
  <si>
    <r>
      <t>Metric 4: Food-related carbon opportunity costs (kg CO</t>
    </r>
    <r>
      <rPr>
        <b/>
        <vertAlign val="subscript"/>
        <sz val="10"/>
        <rFont val="Arial Narrow"/>
        <family val="2"/>
      </rPr>
      <t>2</t>
    </r>
    <r>
      <rPr>
        <b/>
        <sz val="10"/>
        <rFont val="Arial Narrow"/>
        <family val="2"/>
      </rPr>
      <t>e)</t>
    </r>
  </si>
  <si>
    <r>
      <t>Cropland use (m</t>
    </r>
    <r>
      <rPr>
        <b/>
        <vertAlign val="superscript"/>
        <sz val="10"/>
        <rFont val="Arial Narrow"/>
        <family val="2"/>
      </rPr>
      <t>2</t>
    </r>
    <r>
      <rPr>
        <b/>
        <sz val="10"/>
        <rFont val="Arial Narrow"/>
        <family val="2"/>
      </rPr>
      <t>)/kg</t>
    </r>
  </si>
  <si>
    <r>
      <t>Pastureland use (m</t>
    </r>
    <r>
      <rPr>
        <b/>
        <vertAlign val="superscript"/>
        <sz val="10"/>
        <rFont val="Arial Narrow"/>
        <family val="2"/>
      </rPr>
      <t>2</t>
    </r>
    <r>
      <rPr>
        <b/>
        <sz val="10"/>
        <rFont val="Arial Narrow"/>
        <family val="2"/>
      </rPr>
      <t>)/kg</t>
    </r>
  </si>
  <si>
    <r>
      <t>Total land use (m</t>
    </r>
    <r>
      <rPr>
        <b/>
        <vertAlign val="superscript"/>
        <sz val="10"/>
        <rFont val="Arial Narrow"/>
        <family val="2"/>
      </rPr>
      <t>2</t>
    </r>
    <r>
      <rPr>
        <b/>
        <sz val="10"/>
        <rFont val="Arial Narrow"/>
        <family val="2"/>
      </rPr>
      <t>)/kg</t>
    </r>
  </si>
  <si>
    <r>
      <t>Carbon Opportunity Cost (kg CO</t>
    </r>
    <r>
      <rPr>
        <b/>
        <vertAlign val="subscript"/>
        <sz val="10"/>
        <rFont val="Arial Narrow"/>
        <family val="2"/>
      </rPr>
      <t>2</t>
    </r>
    <r>
      <rPr>
        <b/>
        <sz val="10"/>
        <rFont val="Arial Narrow"/>
        <family val="2"/>
      </rPr>
      <t>e)/kg fresh weight</t>
    </r>
  </si>
  <si>
    <r>
      <t>Carbon Opportunity Cost (kg CO</t>
    </r>
    <r>
      <rPr>
        <b/>
        <vertAlign val="subscript"/>
        <sz val="10"/>
        <rFont val="Arial Narrow"/>
        <family val="2"/>
      </rPr>
      <t>2</t>
    </r>
    <r>
      <rPr>
        <b/>
        <sz val="10"/>
        <rFont val="Arial Narrow"/>
        <family val="2"/>
      </rPr>
      <t>e)/kg retail weight</t>
    </r>
  </si>
  <si>
    <t>% Change since baseline</t>
  </si>
  <si>
    <r>
      <t>Metric 2 + Metric 4:
Total annual food-related carbon costs (tonnes CO</t>
    </r>
    <r>
      <rPr>
        <b/>
        <vertAlign val="subscript"/>
        <sz val="10"/>
        <rFont val="Arial Narrow"/>
        <family val="2"/>
      </rPr>
      <t>2</t>
    </r>
    <r>
      <rPr>
        <b/>
        <sz val="10"/>
        <rFont val="Arial Narrow"/>
        <family val="2"/>
      </rPr>
      <t>e)</t>
    </r>
  </si>
  <si>
    <t>Plant-based milk substitutes</t>
  </si>
  <si>
    <t>Total ALL mandatory items</t>
  </si>
  <si>
    <t>Total plant-based mandatory items</t>
  </si>
  <si>
    <t>Plant-based milk subs.</t>
  </si>
  <si>
    <t>Mollusks</t>
  </si>
  <si>
    <t>Fish (finfish)</t>
  </si>
  <si>
    <t>Crustaceans (shrimp/prawns)</t>
  </si>
  <si>
    <t>Ice cream</t>
  </si>
  <si>
    <r>
      <t>Absolute target: Total food-related carbon costs (t CO</t>
    </r>
    <r>
      <rPr>
        <b/>
        <vertAlign val="subscript"/>
        <sz val="10"/>
        <color theme="1"/>
        <rFont val="Arial Narrow"/>
        <family val="2"/>
      </rPr>
      <t>2</t>
    </r>
    <r>
      <rPr>
        <b/>
        <sz val="10"/>
        <color theme="1"/>
        <rFont val="Arial Narrow"/>
        <family val="2"/>
      </rPr>
      <t>e) over time, with comparison to pathway toward 25% reduction target for 2030</t>
    </r>
  </si>
  <si>
    <t>% change since baseline</t>
  </si>
  <si>
    <t>% change to be on target</t>
  </si>
  <si>
    <r>
      <t>2. Food-related GHG emissions from agricultural supply chains (tonnes CO</t>
    </r>
    <r>
      <rPr>
        <vertAlign val="subscript"/>
        <sz val="10"/>
        <color theme="1"/>
        <rFont val="Arial Narrow"/>
        <family val="2"/>
      </rPr>
      <t>2</t>
    </r>
    <r>
      <rPr>
        <sz val="10"/>
        <color theme="1"/>
        <rFont val="Arial Narrow"/>
        <family val="2"/>
      </rPr>
      <t>e)</t>
    </r>
  </si>
  <si>
    <r>
      <t>4. Food-related carbon opportunity costs (tonnes CO</t>
    </r>
    <r>
      <rPr>
        <vertAlign val="subscript"/>
        <sz val="10"/>
        <color theme="1"/>
        <rFont val="Arial Narrow"/>
        <family val="2"/>
      </rPr>
      <t>2</t>
    </r>
    <r>
      <rPr>
        <sz val="10"/>
        <color theme="1"/>
        <rFont val="Arial Narrow"/>
        <family val="2"/>
      </rPr>
      <t>e)</t>
    </r>
  </si>
  <si>
    <t>Calculation date</t>
  </si>
  <si>
    <t>Today's date</t>
  </si>
  <si>
    <t>Total calories over time (millions of kcal)</t>
  </si>
  <si>
    <t>million kcal</t>
  </si>
  <si>
    <r>
      <t>Relative target: Total food-related carbon costs (kg CO</t>
    </r>
    <r>
      <rPr>
        <b/>
        <vertAlign val="subscript"/>
        <sz val="10"/>
        <color theme="1"/>
        <rFont val="Arial Narrow"/>
        <family val="2"/>
      </rPr>
      <t>2</t>
    </r>
    <r>
      <rPr>
        <b/>
        <sz val="10"/>
        <color theme="1"/>
        <rFont val="Arial Narrow"/>
        <family val="2"/>
      </rPr>
      <t>e) per 1,000 kcal over time, with comparison to pathway toward 38% reduction target for 2030</t>
    </r>
  </si>
  <si>
    <t>Alcohol, stimulants, spices</t>
  </si>
  <si>
    <t xml:space="preserve">This calculator is intended to help Cool Food Pledge members measure and monitor over time the greenhouse gas (GHG) emissions and land use impacts of the food they purchase. </t>
  </si>
  <si>
    <t>The calculator facilitates entry of members’ annual food purchase data and automates the GHG analysis using emission factors from Poore and Nemecek (2018) and Searchinger et al. (2018).</t>
  </si>
  <si>
    <t>5. Normalized metrics (per kg, per 1,000 kcal, and per optional additional normalization factor provided by member)</t>
  </si>
  <si>
    <t>MANDATORY for Cool Food Pledge members</t>
  </si>
  <si>
    <t>OPTIONAL for Cool Food Pledge members</t>
  </si>
  <si>
    <r>
      <t>Metric 2 + Metric 4: Total food-related carbon costs over time (t CO</t>
    </r>
    <r>
      <rPr>
        <b/>
        <vertAlign val="subscript"/>
        <sz val="10"/>
        <color theme="1"/>
        <rFont val="Arial Narrow"/>
        <family val="2"/>
      </rPr>
      <t>2</t>
    </r>
    <r>
      <rPr>
        <b/>
        <sz val="10"/>
        <color theme="1"/>
        <rFont val="Arial Narrow"/>
        <family val="2"/>
      </rPr>
      <t>e)</t>
    </r>
  </si>
  <si>
    <t>t CO2e</t>
  </si>
  <si>
    <t>US passenger vehicle equivalency:</t>
  </si>
  <si>
    <t>EU passenger car equivalency:</t>
  </si>
  <si>
    <t>Base year</t>
  </si>
  <si>
    <t>Most recent year</t>
  </si>
  <si>
    <t>Metric 1 - base</t>
  </si>
  <si>
    <t>Metric 1 - recent</t>
  </si>
  <si>
    <t>Metric 2 - base</t>
  </si>
  <si>
    <t>Metric 2 - recent</t>
  </si>
  <si>
    <t>Metric 3 - base</t>
  </si>
  <si>
    <t>Metric 3 - recent</t>
  </si>
  <si>
    <t>Metric 4 - base</t>
  </si>
  <si>
    <t>Metric 4 - recent</t>
  </si>
  <si>
    <t>Metric 2 + 4 - base</t>
  </si>
  <si>
    <t>Metric 2 + 4 - recent</t>
  </si>
  <si>
    <t>Metric 5 - base</t>
  </si>
  <si>
    <t>Metric 5 - recent</t>
  </si>
  <si>
    <t>For base year and most recent year pie charts</t>
  </si>
  <si>
    <t>Metric 1: Food purchases (boneless equivalent)</t>
  </si>
  <si>
    <t>Base year:</t>
  </si>
  <si>
    <t>Metric 2 + Metric 4: Total food-related carbon costs</t>
  </si>
  <si>
    <t xml:space="preserve">Base year: </t>
  </si>
  <si>
    <t>Recent year:</t>
  </si>
  <si>
    <t xml:space="preserve">Recent year: </t>
  </si>
  <si>
    <t>Baseline</t>
  </si>
  <si>
    <t>Years base to 2030:</t>
  </si>
  <si>
    <t>Reduction by 2030 (annual):</t>
  </si>
  <si>
    <t>Total base year carbon costs:</t>
  </si>
  <si>
    <t>Metric 2: Food-related GHG emissions from agricultural supply chains</t>
  </si>
  <si>
    <t>Metric 3: Food-related land use</t>
  </si>
  <si>
    <t>Metric 4: Food-related carbon opportunity costs</t>
  </si>
  <si>
    <t>Total calories</t>
  </si>
  <si>
    <t>3. You may view the results for the following metrics in the "EXTENDED Outputs - Metrics 1-5" tab:</t>
  </si>
  <si>
    <t xml:space="preserve">Purchasing change vs. base </t>
  </si>
  <si>
    <t>Latin America</t>
  </si>
  <si>
    <t xml:space="preserve"> </t>
  </si>
  <si>
    <t>Asia</t>
  </si>
  <si>
    <t>Oceania</t>
  </si>
  <si>
    <t>FAO (2021)</t>
  </si>
  <si>
    <t>January 2018-December 2021</t>
  </si>
  <si>
    <r>
      <rPr>
        <i/>
        <sz val="10"/>
        <color theme="1"/>
        <rFont val="Arial Narrow"/>
        <family val="2"/>
      </rPr>
      <t>Note:</t>
    </r>
    <r>
      <rPr>
        <sz val="10"/>
        <color theme="1"/>
        <rFont val="Arial Narrow"/>
        <family val="2"/>
      </rPr>
      <t xml:space="preserve"> Environmental data and conversion factors are stored in the "Env Data and Conversions" tab and include global emission factors plus regional factors for Asia, Europe, North America, Latin America, and Oceania. See the technical note "Tracking Progress Toward the Cool Food Pledge" for additional details about the metrics, methods, data, and other considerations for pledge members (www.coolfoodpledge.org).</t>
    </r>
  </si>
  <si>
    <t>Food purchase weight (kg)</t>
  </si>
  <si>
    <t>Metric 1: Food purchase weight (kg) (boneless equivalent)</t>
  </si>
  <si>
    <t>Cool Food Pledge Calculator - Version June 10,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</si>
</sst>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5" x14ac:knownFonts="1">
    <font>
      <sz val="11"/>
      <color theme="1"/>
      <name val="Calibri"/>
      <family val="2"/>
      <scheme val="minor"/>
    </font>
    <font>
      <b/>
      <sz val="10"/>
      <name val="Arial"/>
      <family val="2"/>
    </font>
    <font>
      <b/>
      <sz val="12"/>
      <name val="Arial"/>
      <family val="2"/>
    </font>
    <font>
      <sz val="10"/>
      <name val="Arial"/>
      <family val="2"/>
    </font>
    <font>
      <b/>
      <sz val="9"/>
      <color indexed="81"/>
      <name val="Tahoma"/>
      <family val="2"/>
    </font>
    <font>
      <sz val="9"/>
      <color indexed="81"/>
      <name val="Tahoma"/>
      <family val="2"/>
    </font>
    <font>
      <sz val="12"/>
      <name val="Arial"/>
      <family val="2"/>
    </font>
    <font>
      <sz val="11"/>
      <color theme="1"/>
      <name val="Arial"/>
      <family val="2"/>
    </font>
    <font>
      <sz val="10"/>
      <color theme="1"/>
      <name val="Arial"/>
      <family val="2"/>
    </font>
    <font>
      <b/>
      <sz val="10"/>
      <color theme="1"/>
      <name val="Arial"/>
      <family val="2"/>
    </font>
    <font>
      <sz val="11"/>
      <name val="Calibri"/>
      <family val="2"/>
      <scheme val="minor"/>
    </font>
    <font>
      <b/>
      <sz val="10"/>
      <color theme="1"/>
      <name val="Arial Narrow"/>
      <family val="2"/>
    </font>
    <font>
      <sz val="10"/>
      <color theme="1"/>
      <name val="Arial Narrow"/>
      <family val="2"/>
    </font>
    <font>
      <b/>
      <i/>
      <sz val="10"/>
      <color theme="1"/>
      <name val="Arial Narrow"/>
      <family val="2"/>
    </font>
    <font>
      <sz val="11"/>
      <color theme="1"/>
      <name val="Arial Narrow"/>
      <family val="2"/>
    </font>
    <font>
      <b/>
      <sz val="10"/>
      <name val="Arial Narrow"/>
      <family val="2"/>
    </font>
    <font>
      <b/>
      <sz val="12"/>
      <name val="Arial Narrow"/>
      <family val="2"/>
    </font>
    <font>
      <sz val="10"/>
      <name val="Arial Narrow"/>
      <family val="2"/>
    </font>
    <font>
      <sz val="10"/>
      <color rgb="FFFF0000"/>
      <name val="Arial Narrow"/>
      <family val="2"/>
    </font>
    <font>
      <b/>
      <sz val="18"/>
      <name val="Arial Narrow"/>
      <family val="2"/>
    </font>
    <font>
      <b/>
      <vertAlign val="subscript"/>
      <sz val="10"/>
      <name val="Arial Narrow"/>
      <family val="2"/>
    </font>
    <font>
      <b/>
      <vertAlign val="superscript"/>
      <sz val="10"/>
      <name val="Arial Narrow"/>
      <family val="2"/>
    </font>
    <font>
      <sz val="12"/>
      <name val="Arial Narrow"/>
      <family val="2"/>
    </font>
    <font>
      <b/>
      <vertAlign val="subscript"/>
      <sz val="10"/>
      <color theme="1"/>
      <name val="Arial Narrow"/>
      <family val="2"/>
    </font>
    <font>
      <vertAlign val="subscript"/>
      <sz val="10"/>
      <color theme="1"/>
      <name val="Arial Narrow"/>
      <family val="2"/>
    </font>
    <font>
      <b/>
      <sz val="12"/>
      <color theme="1"/>
      <name val="Arial Narrow"/>
      <family val="2"/>
    </font>
    <font>
      <i/>
      <sz val="10"/>
      <color theme="1"/>
      <name val="Arial Narrow"/>
      <family val="2"/>
    </font>
    <font>
      <sz val="12"/>
      <color theme="1"/>
      <name val="Arial"/>
      <family val="2"/>
    </font>
    <font>
      <b/>
      <sz val="18"/>
      <color theme="1"/>
      <name val="Arial Narrow"/>
      <family val="2"/>
    </font>
    <font>
      <sz val="11"/>
      <color theme="1"/>
      <name val="Calibri"/>
      <family val="2"/>
      <scheme val="minor"/>
    </font>
    <font>
      <b/>
      <sz val="14"/>
      <color theme="1"/>
      <name val="Arial Narrow"/>
      <family val="2"/>
    </font>
    <font>
      <sz val="12"/>
      <color theme="1"/>
      <name val="Arial Narrow"/>
      <family val="2"/>
    </font>
    <font>
      <sz val="9"/>
      <color indexed="81"/>
      <name val="Tahoma"/>
      <charset val="1"/>
    </font>
    <font>
      <sz val="9"/>
      <name val="Arial"/>
      <family val="2"/>
    </font>
    <font>
      <b/>
      <sz val="9"/>
      <color indexed="81"/>
      <name val="Tahoma"/>
      <charset val="1"/>
    </font>
  </fonts>
  <fills count="10">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rgb="FFC00000"/>
        <bgColor indexed="64"/>
      </patternFill>
    </fill>
    <fill>
      <patternFill patternType="solid">
        <fgColor rgb="FFFFC000"/>
        <bgColor indexed="64"/>
      </patternFill>
    </fill>
    <fill>
      <patternFill patternType="solid">
        <fgColor rgb="FF96BC33"/>
        <bgColor indexed="64"/>
      </patternFill>
    </fill>
    <fill>
      <patternFill patternType="solid">
        <fgColor rgb="FF0092C3"/>
        <bgColor indexed="64"/>
      </patternFill>
    </fill>
    <fill>
      <patternFill patternType="solid">
        <fgColor rgb="FFFDB813"/>
        <bgColor indexed="64"/>
      </patternFill>
    </fill>
  </fills>
  <borders count="26">
    <border>
      <left/>
      <right/>
      <top/>
      <bottom/>
      <diagonal/>
    </border>
    <border>
      <left style="medium">
        <color indexed="64"/>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medium">
        <color indexed="64"/>
      </bottom>
      <diagonal/>
    </border>
    <border>
      <left/>
      <right style="medium">
        <color indexed="64"/>
      </right>
      <top/>
      <bottom style="medium">
        <color indexed="64"/>
      </bottom>
      <diagonal/>
    </border>
    <border>
      <left/>
      <right style="thin">
        <color auto="1"/>
      </right>
      <top/>
      <bottom style="thin">
        <color auto="1"/>
      </bottom>
      <diagonal/>
    </border>
  </borders>
  <cellStyleXfs count="4">
    <xf numFmtId="0" fontId="0" fillId="0" borderId="0"/>
    <xf numFmtId="43" fontId="29" fillId="0" borderId="0" applyFont="0" applyFill="0" applyBorder="0" applyAlignment="0" applyProtection="0"/>
    <xf numFmtId="9" fontId="29" fillId="0" borderId="0" applyFont="0" applyFill="0" applyBorder="0" applyAlignment="0" applyProtection="0"/>
    <xf numFmtId="164" fontId="33" fillId="0" borderId="0"/>
  </cellStyleXfs>
  <cellXfs count="309">
    <xf numFmtId="0" fontId="0" fillId="0" borderId="0" xfId="0"/>
    <xf numFmtId="0" fontId="0" fillId="4" borderId="0" xfId="0" applyFill="1" applyAlignment="1"/>
    <xf numFmtId="0" fontId="0" fillId="4" borderId="0" xfId="0" applyFill="1"/>
    <xf numFmtId="3" fontId="0" fillId="4" borderId="14" xfId="0" applyNumberFormat="1" applyFill="1" applyBorder="1"/>
    <xf numFmtId="0" fontId="0" fillId="0" borderId="0" xfId="0" applyFill="1"/>
    <xf numFmtId="0" fontId="3" fillId="4" borderId="0" xfId="0" applyFont="1" applyFill="1"/>
    <xf numFmtId="0" fontId="1" fillId="4" borderId="0" xfId="0" applyFont="1" applyFill="1"/>
    <xf numFmtId="0" fontId="1" fillId="0" borderId="0" xfId="0" applyFont="1" applyFill="1"/>
    <xf numFmtId="0" fontId="2" fillId="4" borderId="0" xfId="0" applyFont="1" applyFill="1"/>
    <xf numFmtId="10" fontId="0" fillId="4" borderId="0" xfId="0" applyNumberFormat="1" applyFill="1"/>
    <xf numFmtId="0" fontId="0" fillId="2" borderId="8" xfId="0" applyFill="1" applyBorder="1"/>
    <xf numFmtId="3" fontId="0" fillId="4" borderId="0" xfId="0" applyNumberFormat="1" applyFill="1"/>
    <xf numFmtId="3" fontId="0" fillId="0" borderId="0" xfId="0" applyNumberFormat="1" applyFill="1"/>
    <xf numFmtId="2" fontId="3" fillId="4" borderId="14" xfId="0" applyNumberFormat="1" applyFont="1" applyFill="1" applyBorder="1" applyAlignment="1">
      <alignment horizontal="right"/>
    </xf>
    <xf numFmtId="0" fontId="3" fillId="4" borderId="14" xfId="0" applyFont="1" applyFill="1" applyBorder="1" applyAlignment="1">
      <alignment horizontal="right"/>
    </xf>
    <xf numFmtId="3" fontId="3" fillId="4" borderId="14" xfId="0" applyNumberFormat="1" applyFont="1" applyFill="1" applyBorder="1" applyAlignment="1">
      <alignment horizontal="right"/>
    </xf>
    <xf numFmtId="2" fontId="0" fillId="4" borderId="14" xfId="0" applyNumberFormat="1" applyFill="1" applyBorder="1" applyAlignment="1">
      <alignment horizontal="right"/>
    </xf>
    <xf numFmtId="0" fontId="0" fillId="4" borderId="14" xfId="0" applyFill="1" applyBorder="1" applyAlignment="1">
      <alignment horizontal="right"/>
    </xf>
    <xf numFmtId="3" fontId="0" fillId="4" borderId="14" xfId="0" applyNumberFormat="1" applyFill="1" applyBorder="1" applyAlignment="1">
      <alignment horizontal="right"/>
    </xf>
    <xf numFmtId="10" fontId="6" fillId="4" borderId="0" xfId="0" applyNumberFormat="1" applyFont="1" applyFill="1"/>
    <xf numFmtId="0" fontId="0" fillId="2" borderId="20" xfId="0" applyFill="1" applyBorder="1"/>
    <xf numFmtId="0" fontId="0" fillId="2" borderId="21" xfId="0" applyFill="1" applyBorder="1"/>
    <xf numFmtId="0" fontId="3" fillId="4" borderId="12" xfId="0" applyFont="1" applyFill="1" applyBorder="1" applyAlignment="1">
      <alignment horizontal="right"/>
    </xf>
    <xf numFmtId="3" fontId="0" fillId="4" borderId="12" xfId="0" applyNumberFormat="1" applyFill="1" applyBorder="1"/>
    <xf numFmtId="0" fontId="7" fillId="4" borderId="0" xfId="0" applyFont="1" applyFill="1" applyAlignment="1"/>
    <xf numFmtId="0" fontId="7" fillId="4" borderId="0" xfId="0" applyFont="1" applyFill="1"/>
    <xf numFmtId="0" fontId="7" fillId="0" borderId="0" xfId="0" applyFont="1" applyFill="1"/>
    <xf numFmtId="3" fontId="8" fillId="4" borderId="0" xfId="0" applyNumberFormat="1" applyFont="1" applyFill="1"/>
    <xf numFmtId="0" fontId="3" fillId="4" borderId="0" xfId="0" applyFont="1" applyFill="1" applyBorder="1" applyAlignment="1">
      <alignment horizontal="right"/>
    </xf>
    <xf numFmtId="0" fontId="0" fillId="4" borderId="0" xfId="0" applyFill="1" applyBorder="1" applyAlignment="1">
      <alignment horizontal="right"/>
    </xf>
    <xf numFmtId="0" fontId="8" fillId="2" borderId="0" xfId="0" applyFont="1" applyFill="1" applyBorder="1"/>
    <xf numFmtId="0" fontId="9" fillId="0" borderId="0" xfId="0" applyFont="1"/>
    <xf numFmtId="0" fontId="8" fillId="0" borderId="0" xfId="0" applyFont="1"/>
    <xf numFmtId="0" fontId="8" fillId="0" borderId="0" xfId="0" applyFont="1" applyBorder="1"/>
    <xf numFmtId="0" fontId="0" fillId="2" borderId="13" xfId="0" applyFill="1" applyBorder="1"/>
    <xf numFmtId="0" fontId="0" fillId="0" borderId="21" xfId="0" applyBorder="1"/>
    <xf numFmtId="0" fontId="0" fillId="2" borderId="24" xfId="0" applyFill="1" applyBorder="1"/>
    <xf numFmtId="0" fontId="8" fillId="2" borderId="0" xfId="0" applyFont="1" applyFill="1" applyBorder="1" applyAlignment="1">
      <alignment horizontal="left" wrapText="1" indent="2"/>
    </xf>
    <xf numFmtId="0" fontId="8" fillId="3" borderId="10" xfId="0" applyFont="1" applyFill="1" applyBorder="1"/>
    <xf numFmtId="0" fontId="0" fillId="2" borderId="21" xfId="0" applyFont="1" applyFill="1" applyBorder="1" applyAlignment="1">
      <alignment horizontal="left" wrapText="1" indent="2"/>
    </xf>
    <xf numFmtId="0" fontId="11" fillId="3" borderId="11" xfId="0" applyFont="1" applyFill="1" applyBorder="1"/>
    <xf numFmtId="0" fontId="11" fillId="3" borderId="14" xfId="0" applyFont="1" applyFill="1" applyBorder="1"/>
    <xf numFmtId="0" fontId="12" fillId="0" borderId="14" xfId="0" applyFont="1" applyBorder="1"/>
    <xf numFmtId="0" fontId="12" fillId="4" borderId="14" xfId="0" applyFont="1" applyFill="1" applyBorder="1"/>
    <xf numFmtId="0" fontId="13" fillId="3" borderId="14" xfId="0" applyFont="1" applyFill="1" applyBorder="1" applyAlignment="1">
      <alignment wrapText="1"/>
    </xf>
    <xf numFmtId="0" fontId="12" fillId="3" borderId="14" xfId="0" applyFont="1" applyFill="1" applyBorder="1" applyAlignment="1">
      <alignment wrapText="1"/>
    </xf>
    <xf numFmtId="0" fontId="12" fillId="3" borderId="14" xfId="0" applyFont="1" applyFill="1" applyBorder="1" applyAlignment="1">
      <alignment horizontal="left" wrapText="1"/>
    </xf>
    <xf numFmtId="0" fontId="12" fillId="2" borderId="0" xfId="0" applyFont="1" applyFill="1" applyBorder="1" applyAlignment="1">
      <alignment horizontal="left" wrapText="1"/>
    </xf>
    <xf numFmtId="0" fontId="12" fillId="3" borderId="14" xfId="0" applyFont="1" applyFill="1" applyBorder="1"/>
    <xf numFmtId="0" fontId="12" fillId="3" borderId="14" xfId="0" applyFont="1" applyFill="1" applyBorder="1" applyAlignment="1">
      <alignment horizontal="left" wrapText="1" indent="2"/>
    </xf>
    <xf numFmtId="1" fontId="15" fillId="3" borderId="5" xfId="0" applyNumberFormat="1" applyFont="1" applyFill="1" applyBorder="1" applyAlignment="1">
      <alignment horizontal="center" wrapText="1"/>
    </xf>
    <xf numFmtId="0" fontId="19" fillId="2" borderId="1" xfId="0" applyFont="1" applyFill="1" applyBorder="1" applyAlignment="1"/>
    <xf numFmtId="0" fontId="14" fillId="2" borderId="6" xfId="0" applyFont="1" applyFill="1" applyBorder="1" applyAlignment="1">
      <alignment horizontal="right"/>
    </xf>
    <xf numFmtId="3" fontId="14" fillId="2" borderId="6" xfId="0" applyNumberFormat="1" applyFont="1" applyFill="1" applyBorder="1" applyAlignment="1"/>
    <xf numFmtId="0" fontId="14" fillId="2" borderId="6" xfId="0" applyFont="1" applyFill="1" applyBorder="1" applyAlignment="1"/>
    <xf numFmtId="3" fontId="15" fillId="2" borderId="7" xfId="0" applyNumberFormat="1" applyFont="1" applyFill="1" applyBorder="1" applyAlignment="1">
      <alignment horizontal="center" wrapText="1"/>
    </xf>
    <xf numFmtId="1" fontId="15" fillId="3" borderId="14" xfId="0" applyNumberFormat="1" applyFont="1" applyFill="1" applyBorder="1" applyAlignment="1">
      <alignment horizontal="center" wrapText="1"/>
    </xf>
    <xf numFmtId="1" fontId="15" fillId="3" borderId="15" xfId="0" applyNumberFormat="1" applyFont="1" applyFill="1" applyBorder="1" applyAlignment="1">
      <alignment horizontal="center" wrapText="1"/>
    </xf>
    <xf numFmtId="0" fontId="14" fillId="2" borderId="0" xfId="0" applyFont="1" applyFill="1" applyBorder="1" applyAlignment="1">
      <alignment horizontal="right"/>
    </xf>
    <xf numFmtId="3" fontId="15" fillId="2" borderId="0" xfId="0" applyNumberFormat="1" applyFont="1" applyFill="1" applyBorder="1" applyAlignment="1">
      <alignment wrapText="1"/>
    </xf>
    <xf numFmtId="0" fontId="14" fillId="2" borderId="0" xfId="0" applyFont="1" applyFill="1" applyBorder="1"/>
    <xf numFmtId="1" fontId="15" fillId="2" borderId="13" xfId="0" applyNumberFormat="1" applyFont="1" applyFill="1" applyBorder="1" applyAlignment="1">
      <alignment horizontal="center" wrapText="1"/>
    </xf>
    <xf numFmtId="0" fontId="16" fillId="3" borderId="9" xfId="0" applyFont="1" applyFill="1" applyBorder="1"/>
    <xf numFmtId="4" fontId="14" fillId="3" borderId="5" xfId="0" applyNumberFormat="1" applyFont="1" applyFill="1" applyBorder="1"/>
    <xf numFmtId="4" fontId="14" fillId="3" borderId="14" xfId="0" applyNumberFormat="1" applyFont="1" applyFill="1" applyBorder="1"/>
    <xf numFmtId="4" fontId="14" fillId="3" borderId="15" xfId="0" applyNumberFormat="1" applyFont="1" applyFill="1" applyBorder="1"/>
    <xf numFmtId="4" fontId="14" fillId="2" borderId="0" xfId="0" applyNumberFormat="1" applyFont="1" applyFill="1" applyBorder="1"/>
    <xf numFmtId="4" fontId="14" fillId="2" borderId="13" xfId="0" applyNumberFormat="1" applyFont="1" applyFill="1" applyBorder="1"/>
    <xf numFmtId="0" fontId="15" fillId="3" borderId="9" xfId="0" applyFont="1" applyFill="1" applyBorder="1"/>
    <xf numFmtId="0" fontId="17" fillId="3" borderId="9" xfId="0" applyFont="1" applyFill="1" applyBorder="1"/>
    <xf numFmtId="4" fontId="12" fillId="3" borderId="5" xfId="0" applyNumberFormat="1" applyFont="1" applyFill="1" applyBorder="1"/>
    <xf numFmtId="4" fontId="12" fillId="3" borderId="14" xfId="0" applyNumberFormat="1" applyFont="1" applyFill="1" applyBorder="1"/>
    <xf numFmtId="4" fontId="12" fillId="3" borderId="15" xfId="0" applyNumberFormat="1" applyFont="1" applyFill="1" applyBorder="1"/>
    <xf numFmtId="2" fontId="12" fillId="2" borderId="0" xfId="0" applyNumberFormat="1" applyFont="1" applyFill="1" applyBorder="1" applyAlignment="1">
      <alignment horizontal="right"/>
    </xf>
    <xf numFmtId="4" fontId="12" fillId="2" borderId="0" xfId="0" applyNumberFormat="1" applyFont="1" applyFill="1" applyBorder="1"/>
    <xf numFmtId="0" fontId="12" fillId="2" borderId="0" xfId="0" applyFont="1" applyFill="1" applyBorder="1"/>
    <xf numFmtId="0" fontId="12" fillId="2" borderId="0" xfId="0" applyFont="1" applyFill="1" applyBorder="1" applyAlignment="1">
      <alignment horizontal="right"/>
    </xf>
    <xf numFmtId="0" fontId="17" fillId="2" borderId="0" xfId="0" applyFont="1" applyFill="1" applyBorder="1" applyAlignment="1">
      <alignment horizontal="right"/>
    </xf>
    <xf numFmtId="4" fontId="17" fillId="2" borderId="0" xfId="0" applyNumberFormat="1" applyFont="1" applyFill="1" applyBorder="1"/>
    <xf numFmtId="0" fontId="17" fillId="2" borderId="0" xfId="0" applyFont="1" applyFill="1" applyBorder="1"/>
    <xf numFmtId="2" fontId="17" fillId="3" borderId="9" xfId="0" applyNumberFormat="1" applyFont="1" applyFill="1" applyBorder="1"/>
    <xf numFmtId="0" fontId="15" fillId="2" borderId="0" xfId="0" applyFont="1" applyFill="1" applyBorder="1" applyAlignment="1">
      <alignment horizontal="right"/>
    </xf>
    <xf numFmtId="4" fontId="15" fillId="2" borderId="0" xfId="0" applyNumberFormat="1" applyFont="1" applyFill="1" applyBorder="1"/>
    <xf numFmtId="0" fontId="15" fillId="2" borderId="0" xfId="0" applyFont="1" applyFill="1" applyBorder="1"/>
    <xf numFmtId="2" fontId="17" fillId="2" borderId="0" xfId="0" applyNumberFormat="1" applyFont="1" applyFill="1" applyBorder="1" applyAlignment="1">
      <alignment horizontal="right"/>
    </xf>
    <xf numFmtId="0" fontId="14" fillId="3" borderId="9" xfId="0" applyFont="1" applyFill="1" applyBorder="1"/>
    <xf numFmtId="4" fontId="16" fillId="3" borderId="16" xfId="0" applyNumberFormat="1" applyFont="1" applyFill="1" applyBorder="1"/>
    <xf numFmtId="4" fontId="16" fillId="3" borderId="17" xfId="0" applyNumberFormat="1" applyFont="1" applyFill="1" applyBorder="1"/>
    <xf numFmtId="4" fontId="16" fillId="3" borderId="18" xfId="0" applyNumberFormat="1" applyFont="1" applyFill="1" applyBorder="1"/>
    <xf numFmtId="2" fontId="16" fillId="2" borderId="0" xfId="0" applyNumberFormat="1" applyFont="1" applyFill="1" applyBorder="1" applyAlignment="1">
      <alignment horizontal="right"/>
    </xf>
    <xf numFmtId="4" fontId="16" fillId="3" borderId="14" xfId="0" applyNumberFormat="1" applyFont="1" applyFill="1" applyBorder="1"/>
    <xf numFmtId="4" fontId="16" fillId="2" borderId="0" xfId="0" applyNumberFormat="1" applyFont="1" applyFill="1" applyBorder="1"/>
    <xf numFmtId="10" fontId="16" fillId="2" borderId="0" xfId="0" applyNumberFormat="1" applyFont="1" applyFill="1" applyBorder="1"/>
    <xf numFmtId="4" fontId="16" fillId="2" borderId="13" xfId="0" applyNumberFormat="1" applyFont="1" applyFill="1" applyBorder="1"/>
    <xf numFmtId="0" fontId="16" fillId="2" borderId="9" xfId="0" applyFont="1" applyFill="1" applyBorder="1"/>
    <xf numFmtId="3" fontId="15" fillId="2" borderId="0" xfId="0" applyNumberFormat="1" applyFont="1" applyFill="1" applyBorder="1"/>
    <xf numFmtId="2" fontId="15" fillId="2" borderId="0" xfId="0" applyNumberFormat="1" applyFont="1" applyFill="1" applyBorder="1" applyAlignment="1">
      <alignment horizontal="right"/>
    </xf>
    <xf numFmtId="10" fontId="15" fillId="2" borderId="0" xfId="0" applyNumberFormat="1" applyFont="1" applyFill="1" applyBorder="1"/>
    <xf numFmtId="3" fontId="15" fillId="2" borderId="13" xfId="0" applyNumberFormat="1" applyFont="1" applyFill="1" applyBorder="1"/>
    <xf numFmtId="4" fontId="12" fillId="3" borderId="2" xfId="0" applyNumberFormat="1" applyFont="1" applyFill="1" applyBorder="1"/>
    <xf numFmtId="3" fontId="12" fillId="2" borderId="0" xfId="0" applyNumberFormat="1" applyFont="1" applyFill="1" applyBorder="1"/>
    <xf numFmtId="4" fontId="12" fillId="2" borderId="13" xfId="0" applyNumberFormat="1" applyFont="1" applyFill="1" applyBorder="1"/>
    <xf numFmtId="10" fontId="17" fillId="3" borderId="9" xfId="0" applyNumberFormat="1" applyFont="1" applyFill="1" applyBorder="1"/>
    <xf numFmtId="10" fontId="12" fillId="3" borderId="5" xfId="0" applyNumberFormat="1" applyFont="1" applyFill="1" applyBorder="1"/>
    <xf numFmtId="10" fontId="12" fillId="3" borderId="14" xfId="0" applyNumberFormat="1" applyFont="1" applyFill="1" applyBorder="1"/>
    <xf numFmtId="10" fontId="12" fillId="3" borderId="15" xfId="0" applyNumberFormat="1" applyFont="1" applyFill="1" applyBorder="1"/>
    <xf numFmtId="10" fontId="12" fillId="2" borderId="0" xfId="0" applyNumberFormat="1" applyFont="1" applyFill="1" applyBorder="1"/>
    <xf numFmtId="10" fontId="12" fillId="2" borderId="13" xfId="0" applyNumberFormat="1" applyFont="1" applyFill="1" applyBorder="1"/>
    <xf numFmtId="10" fontId="12" fillId="3" borderId="16" xfId="0" applyNumberFormat="1" applyFont="1" applyFill="1" applyBorder="1"/>
    <xf numFmtId="10" fontId="12" fillId="3" borderId="17" xfId="0" applyNumberFormat="1" applyFont="1" applyFill="1" applyBorder="1"/>
    <xf numFmtId="10" fontId="12" fillId="3" borderId="18" xfId="0" applyNumberFormat="1" applyFont="1" applyFill="1" applyBorder="1"/>
    <xf numFmtId="0" fontId="14" fillId="2" borderId="9" xfId="0" applyFont="1" applyFill="1" applyBorder="1"/>
    <xf numFmtId="3" fontId="14" fillId="2" borderId="0" xfId="0" applyNumberFormat="1" applyFont="1" applyFill="1" applyBorder="1"/>
    <xf numFmtId="3" fontId="14" fillId="2" borderId="13" xfId="0" applyNumberFormat="1" applyFont="1" applyFill="1" applyBorder="1"/>
    <xf numFmtId="3" fontId="15" fillId="2" borderId="0" xfId="0" applyNumberFormat="1" applyFont="1" applyFill="1" applyBorder="1" applyAlignment="1">
      <alignment horizontal="center"/>
    </xf>
    <xf numFmtId="4" fontId="17" fillId="2" borderId="8" xfId="0" applyNumberFormat="1" applyFont="1" applyFill="1" applyBorder="1"/>
    <xf numFmtId="4" fontId="17" fillId="3" borderId="5" xfId="0" applyNumberFormat="1" applyFont="1" applyFill="1" applyBorder="1"/>
    <xf numFmtId="4" fontId="17" fillId="3" borderId="14" xfId="0" applyNumberFormat="1" applyFont="1" applyFill="1" applyBorder="1"/>
    <xf numFmtId="4" fontId="17" fillId="3" borderId="15" xfId="0" applyNumberFormat="1" applyFont="1" applyFill="1" applyBorder="1"/>
    <xf numFmtId="4" fontId="17" fillId="2" borderId="13" xfId="0" applyNumberFormat="1" applyFont="1" applyFill="1" applyBorder="1"/>
    <xf numFmtId="0" fontId="17" fillId="3" borderId="19" xfId="0" applyFont="1" applyFill="1" applyBorder="1" applyAlignment="1">
      <alignment wrapText="1"/>
    </xf>
    <xf numFmtId="4" fontId="17" fillId="3" borderId="16" xfId="0" applyNumberFormat="1" applyFont="1" applyFill="1" applyBorder="1"/>
    <xf numFmtId="4" fontId="17" fillId="3" borderId="17" xfId="0" applyNumberFormat="1" applyFont="1" applyFill="1" applyBorder="1"/>
    <xf numFmtId="4" fontId="17" fillId="3" borderId="18" xfId="0" applyNumberFormat="1" applyFont="1" applyFill="1" applyBorder="1"/>
    <xf numFmtId="0" fontId="14" fillId="2" borderId="8" xfId="0" applyFont="1" applyFill="1" applyBorder="1"/>
    <xf numFmtId="0" fontId="16" fillId="3" borderId="8" xfId="0" applyFont="1" applyFill="1" applyBorder="1"/>
    <xf numFmtId="0" fontId="15" fillId="3" borderId="22" xfId="0" applyFont="1" applyFill="1" applyBorder="1"/>
    <xf numFmtId="1" fontId="15" fillId="3" borderId="2" xfId="0" applyNumberFormat="1" applyFont="1" applyFill="1" applyBorder="1" applyAlignment="1">
      <alignment horizontal="center"/>
    </xf>
    <xf numFmtId="1" fontId="15" fillId="3" borderId="3" xfId="0" applyNumberFormat="1" applyFont="1" applyFill="1" applyBorder="1" applyAlignment="1">
      <alignment horizontal="center"/>
    </xf>
    <xf numFmtId="1" fontId="15" fillId="3" borderId="4" xfId="0" applyNumberFormat="1" applyFont="1" applyFill="1" applyBorder="1" applyAlignment="1">
      <alignment horizontal="center"/>
    </xf>
    <xf numFmtId="0" fontId="15" fillId="2" borderId="0" xfId="0" applyFont="1" applyFill="1" applyBorder="1" applyAlignment="1">
      <alignment horizontal="center"/>
    </xf>
    <xf numFmtId="1" fontId="15" fillId="2" borderId="0" xfId="0" applyNumberFormat="1" applyFont="1" applyFill="1" applyBorder="1" applyAlignment="1">
      <alignment horizontal="center"/>
    </xf>
    <xf numFmtId="1" fontId="15" fillId="2" borderId="13" xfId="0" applyNumberFormat="1" applyFont="1" applyFill="1" applyBorder="1"/>
    <xf numFmtId="0" fontId="12" fillId="3" borderId="9" xfId="0" applyFont="1" applyFill="1" applyBorder="1"/>
    <xf numFmtId="4" fontId="16" fillId="3" borderId="5" xfId="0" applyNumberFormat="1" applyFont="1" applyFill="1" applyBorder="1"/>
    <xf numFmtId="4" fontId="16" fillId="3" borderId="15" xfId="0" applyNumberFormat="1" applyFont="1" applyFill="1" applyBorder="1"/>
    <xf numFmtId="0" fontId="16" fillId="2" borderId="0" xfId="0" applyFont="1" applyFill="1" applyBorder="1"/>
    <xf numFmtId="3" fontId="16" fillId="2" borderId="0" xfId="0" applyNumberFormat="1" applyFont="1" applyFill="1" applyBorder="1"/>
    <xf numFmtId="10" fontId="22" fillId="3" borderId="23" xfId="0" applyNumberFormat="1" applyFont="1" applyFill="1" applyBorder="1"/>
    <xf numFmtId="10" fontId="22" fillId="3" borderId="16" xfId="0" applyNumberFormat="1" applyFont="1" applyFill="1" applyBorder="1"/>
    <xf numFmtId="10" fontId="22" fillId="3" borderId="17" xfId="0" applyNumberFormat="1" applyFont="1" applyFill="1" applyBorder="1"/>
    <xf numFmtId="10" fontId="22" fillId="3" borderId="18" xfId="0" applyNumberFormat="1" applyFont="1" applyFill="1" applyBorder="1"/>
    <xf numFmtId="10" fontId="22" fillId="2" borderId="0" xfId="0" applyNumberFormat="1" applyFont="1" applyFill="1" applyBorder="1" applyAlignment="1">
      <alignment horizontal="right"/>
    </xf>
    <xf numFmtId="10" fontId="22" fillId="2" borderId="0" xfId="0" applyNumberFormat="1" applyFont="1" applyFill="1" applyBorder="1"/>
    <xf numFmtId="10" fontId="22" fillId="2" borderId="13" xfId="0" applyNumberFormat="1" applyFont="1" applyFill="1" applyBorder="1"/>
    <xf numFmtId="0" fontId="14" fillId="2" borderId="20" xfId="0" applyFont="1" applyFill="1" applyBorder="1"/>
    <xf numFmtId="3" fontId="14" fillId="2" borderId="21" xfId="0" applyNumberFormat="1" applyFont="1" applyFill="1" applyBorder="1"/>
    <xf numFmtId="0" fontId="17" fillId="2" borderId="21" xfId="0" applyFont="1" applyFill="1" applyBorder="1" applyAlignment="1">
      <alignment horizontal="right"/>
    </xf>
    <xf numFmtId="0" fontId="14" fillId="2" borderId="21" xfId="0" applyFont="1" applyFill="1" applyBorder="1"/>
    <xf numFmtId="3" fontId="14" fillId="2" borderId="24" xfId="0" applyNumberFormat="1" applyFont="1" applyFill="1" applyBorder="1"/>
    <xf numFmtId="0" fontId="11" fillId="0" borderId="0" xfId="0" applyFont="1"/>
    <xf numFmtId="0" fontId="12" fillId="0" borderId="0" xfId="0" applyFont="1"/>
    <xf numFmtId="0" fontId="12" fillId="5" borderId="0" xfId="0" applyFont="1" applyFill="1"/>
    <xf numFmtId="0" fontId="12" fillId="6" borderId="0" xfId="0" applyFont="1" applyFill="1"/>
    <xf numFmtId="4" fontId="12" fillId="0" borderId="0" xfId="0" applyNumberFormat="1" applyFont="1"/>
    <xf numFmtId="0" fontId="16" fillId="3" borderId="14" xfId="0" applyFont="1" applyFill="1" applyBorder="1" applyAlignment="1">
      <alignment horizontal="left" wrapText="1"/>
    </xf>
    <xf numFmtId="0" fontId="25" fillId="3" borderId="14" xfId="0" applyFont="1" applyFill="1" applyBorder="1" applyAlignment="1">
      <alignment horizontal="center" wrapText="1"/>
    </xf>
    <xf numFmtId="2" fontId="15" fillId="3" borderId="14" xfId="0" applyNumberFormat="1" applyFont="1" applyFill="1" applyBorder="1" applyAlignment="1">
      <alignment horizontal="center" wrapText="1"/>
    </xf>
    <xf numFmtId="3" fontId="15" fillId="3" borderId="14" xfId="0" applyNumberFormat="1" applyFont="1" applyFill="1" applyBorder="1" applyAlignment="1">
      <alignment horizontal="center" wrapText="1"/>
    </xf>
    <xf numFmtId="0" fontId="16" fillId="3" borderId="14" xfId="0" applyFont="1" applyFill="1" applyBorder="1" applyAlignment="1">
      <alignment wrapText="1"/>
    </xf>
    <xf numFmtId="2" fontId="17" fillId="3" borderId="14" xfId="0" applyNumberFormat="1" applyFont="1" applyFill="1" applyBorder="1" applyAlignment="1">
      <alignment horizontal="center" wrapText="1"/>
    </xf>
    <xf numFmtId="3" fontId="17" fillId="3" borderId="14" xfId="0" applyNumberFormat="1" applyFont="1" applyFill="1" applyBorder="1" applyAlignment="1">
      <alignment horizontal="center" wrapText="1"/>
    </xf>
    <xf numFmtId="0" fontId="17" fillId="3" borderId="14" xfId="0" applyFont="1" applyFill="1" applyBorder="1" applyAlignment="1">
      <alignment horizontal="center" wrapText="1"/>
    </xf>
    <xf numFmtId="0" fontId="16" fillId="3" borderId="14" xfId="0" applyFont="1" applyFill="1" applyBorder="1"/>
    <xf numFmtId="2" fontId="14" fillId="3" borderId="14" xfId="0" applyNumberFormat="1" applyFont="1" applyFill="1" applyBorder="1" applyAlignment="1">
      <alignment horizontal="right"/>
    </xf>
    <xf numFmtId="3" fontId="16" fillId="3" borderId="14" xfId="0" applyNumberFormat="1" applyFont="1" applyFill="1" applyBorder="1"/>
    <xf numFmtId="3" fontId="14" fillId="3" borderId="14" xfId="0" applyNumberFormat="1" applyFont="1" applyFill="1" applyBorder="1" applyAlignment="1">
      <alignment horizontal="right"/>
    </xf>
    <xf numFmtId="0" fontId="15" fillId="3" borderId="14" xfId="0" applyFont="1" applyFill="1" applyBorder="1"/>
    <xf numFmtId="2" fontId="12" fillId="3" borderId="14" xfId="0" applyNumberFormat="1" applyFont="1" applyFill="1" applyBorder="1" applyAlignment="1">
      <alignment horizontal="right"/>
    </xf>
    <xf numFmtId="2" fontId="15" fillId="3" borderId="14" xfId="0" applyNumberFormat="1" applyFont="1" applyFill="1" applyBorder="1" applyAlignment="1">
      <alignment horizontal="right"/>
    </xf>
    <xf numFmtId="3" fontId="15" fillId="3" borderId="14" xfId="0" applyNumberFormat="1" applyFont="1" applyFill="1" applyBorder="1"/>
    <xf numFmtId="3" fontId="15" fillId="3" borderId="14" xfId="0" applyNumberFormat="1" applyFont="1" applyFill="1" applyBorder="1" applyAlignment="1">
      <alignment horizontal="right"/>
    </xf>
    <xf numFmtId="2" fontId="17" fillId="3" borderId="14" xfId="0" applyNumberFormat="1" applyFont="1" applyFill="1" applyBorder="1"/>
    <xf numFmtId="3" fontId="12" fillId="3" borderId="14" xfId="0" applyNumberFormat="1" applyFont="1" applyFill="1" applyBorder="1" applyAlignment="1">
      <alignment horizontal="right"/>
    </xf>
    <xf numFmtId="2" fontId="17" fillId="3" borderId="14" xfId="0" applyNumberFormat="1" applyFont="1" applyFill="1" applyBorder="1" applyAlignment="1">
      <alignment horizontal="right"/>
    </xf>
    <xf numFmtId="3" fontId="17" fillId="3" borderId="14" xfId="0" applyNumberFormat="1" applyFont="1" applyFill="1" applyBorder="1" applyAlignment="1">
      <alignment horizontal="right"/>
    </xf>
    <xf numFmtId="4" fontId="15" fillId="3" borderId="14" xfId="0" applyNumberFormat="1" applyFont="1" applyFill="1" applyBorder="1"/>
    <xf numFmtId="2" fontId="16" fillId="3" borderId="14" xfId="0" applyNumberFormat="1" applyFont="1" applyFill="1" applyBorder="1"/>
    <xf numFmtId="0" fontId="15" fillId="3" borderId="14" xfId="0" applyFont="1" applyFill="1" applyBorder="1" applyAlignment="1">
      <alignment horizontal="center" wrapText="1"/>
    </xf>
    <xf numFmtId="0" fontId="12" fillId="7" borderId="0" xfId="0" applyFont="1" applyFill="1"/>
    <xf numFmtId="0" fontId="12" fillId="8" borderId="0" xfId="0" applyFont="1" applyFill="1"/>
    <xf numFmtId="0" fontId="12" fillId="0" borderId="0" xfId="0" applyFont="1" applyFill="1"/>
    <xf numFmtId="10" fontId="12" fillId="0" borderId="0" xfId="0" applyNumberFormat="1" applyFont="1"/>
    <xf numFmtId="9" fontId="12" fillId="0" borderId="0" xfId="0" applyNumberFormat="1" applyFont="1"/>
    <xf numFmtId="3" fontId="14" fillId="2" borderId="8" xfId="0" applyNumberFormat="1" applyFont="1" applyFill="1" applyBorder="1"/>
    <xf numFmtId="4" fontId="12" fillId="3" borderId="3" xfId="0" applyNumberFormat="1" applyFont="1" applyFill="1" applyBorder="1"/>
    <xf numFmtId="4" fontId="12" fillId="3" borderId="4" xfId="0" applyNumberFormat="1" applyFont="1" applyFill="1" applyBorder="1"/>
    <xf numFmtId="0" fontId="25" fillId="3" borderId="14" xfId="0" applyFont="1" applyFill="1" applyBorder="1"/>
    <xf numFmtId="0" fontId="17" fillId="3" borderId="14" xfId="0" applyFont="1" applyFill="1" applyBorder="1"/>
    <xf numFmtId="1" fontId="17" fillId="3" borderId="14" xfId="0" applyNumberFormat="1" applyFont="1" applyFill="1" applyBorder="1"/>
    <xf numFmtId="0" fontId="0" fillId="2" borderId="0" xfId="0" applyFill="1"/>
    <xf numFmtId="0" fontId="27" fillId="9" borderId="0" xfId="0" applyFont="1" applyFill="1"/>
    <xf numFmtId="0" fontId="27" fillId="0" borderId="0" xfId="0" applyFont="1"/>
    <xf numFmtId="0" fontId="28" fillId="2" borderId="0" xfId="0" applyFont="1" applyFill="1"/>
    <xf numFmtId="0" fontId="11" fillId="2" borderId="0" xfId="0" applyFont="1" applyFill="1"/>
    <xf numFmtId="0" fontId="8" fillId="2" borderId="0" xfId="0" applyFont="1" applyFill="1"/>
    <xf numFmtId="0" fontId="8" fillId="0" borderId="0" xfId="0" applyFont="1" applyFill="1"/>
    <xf numFmtId="0" fontId="11" fillId="0" borderId="0" xfId="0" applyFont="1" applyFill="1"/>
    <xf numFmtId="0" fontId="0" fillId="0" borderId="0" xfId="0" applyFill="1" applyBorder="1"/>
    <xf numFmtId="0" fontId="0" fillId="0" borderId="0" xfId="0" applyFont="1" applyFill="1" applyBorder="1" applyAlignment="1">
      <alignment horizontal="left" wrapText="1" indent="2"/>
    </xf>
    <xf numFmtId="0" fontId="0" fillId="0" borderId="0" xfId="0" applyBorder="1"/>
    <xf numFmtId="0" fontId="10" fillId="0" borderId="0" xfId="0" applyFont="1" applyFill="1" applyBorder="1" applyAlignment="1">
      <alignment horizontal="left" wrapText="1" indent="2"/>
    </xf>
    <xf numFmtId="0" fontId="3" fillId="0" borderId="0" xfId="0" applyFont="1" applyFill="1"/>
    <xf numFmtId="0" fontId="2" fillId="0" borderId="0" xfId="0" applyFont="1" applyFill="1"/>
    <xf numFmtId="3" fontId="7" fillId="0" borderId="0" xfId="0" applyNumberFormat="1" applyFont="1" applyFill="1"/>
    <xf numFmtId="3" fontId="8" fillId="0" borderId="0" xfId="0" applyNumberFormat="1" applyFont="1" applyFill="1"/>
    <xf numFmtId="0" fontId="7" fillId="0" borderId="0" xfId="0" applyFont="1" applyFill="1" applyBorder="1"/>
    <xf numFmtId="3" fontId="8" fillId="0" borderId="0" xfId="0" applyNumberFormat="1" applyFont="1" applyFill="1" applyBorder="1"/>
    <xf numFmtId="9" fontId="8" fillId="0" borderId="0" xfId="0" applyNumberFormat="1" applyFont="1" applyFill="1" applyBorder="1"/>
    <xf numFmtId="3" fontId="7" fillId="0" borderId="0" xfId="0" applyNumberFormat="1" applyFont="1" applyFill="1" applyBorder="1"/>
    <xf numFmtId="14" fontId="12" fillId="4" borderId="14" xfId="0" applyNumberFormat="1" applyFont="1" applyFill="1" applyBorder="1"/>
    <xf numFmtId="14" fontId="16" fillId="2" borderId="8" xfId="0" applyNumberFormat="1" applyFont="1" applyFill="1" applyBorder="1" applyAlignment="1">
      <alignment wrapText="1"/>
    </xf>
    <xf numFmtId="14" fontId="11" fillId="2" borderId="0" xfId="0" applyNumberFormat="1" applyFont="1" applyFill="1"/>
    <xf numFmtId="3" fontId="15" fillId="2" borderId="0" xfId="0" applyNumberFormat="1" applyFont="1" applyFill="1" applyBorder="1" applyAlignment="1">
      <alignment horizontal="center"/>
    </xf>
    <xf numFmtId="0" fontId="15" fillId="3" borderId="14" xfId="0" applyFont="1" applyFill="1" applyBorder="1" applyAlignment="1">
      <alignment horizontal="center"/>
    </xf>
    <xf numFmtId="4" fontId="8" fillId="0" borderId="0" xfId="0" applyNumberFormat="1" applyFont="1"/>
    <xf numFmtId="1" fontId="12" fillId="0" borderId="0" xfId="0" applyNumberFormat="1" applyFont="1"/>
    <xf numFmtId="0" fontId="12" fillId="2" borderId="0" xfId="0" applyFont="1" applyFill="1"/>
    <xf numFmtId="0" fontId="12" fillId="0" borderId="14" xfId="0" applyFont="1" applyFill="1" applyBorder="1"/>
    <xf numFmtId="10" fontId="6" fillId="0" borderId="0" xfId="0" applyNumberFormat="1" applyFont="1" applyFill="1"/>
    <xf numFmtId="0" fontId="1" fillId="2" borderId="0" xfId="0" applyFont="1" applyFill="1"/>
    <xf numFmtId="0" fontId="2" fillId="2" borderId="0" xfId="0" applyFont="1" applyFill="1"/>
    <xf numFmtId="0" fontId="12" fillId="0" borderId="0" xfId="0" applyFont="1" applyFill="1" applyAlignment="1">
      <alignment wrapText="1"/>
    </xf>
    <xf numFmtId="10" fontId="31" fillId="3" borderId="14" xfId="2" applyNumberFormat="1" applyFont="1" applyFill="1" applyBorder="1"/>
    <xf numFmtId="4" fontId="25" fillId="3" borderId="12" xfId="0" applyNumberFormat="1" applyFont="1" applyFill="1" applyBorder="1"/>
    <xf numFmtId="4" fontId="12" fillId="0" borderId="0" xfId="0" applyNumberFormat="1" applyFont="1" applyFill="1"/>
    <xf numFmtId="0" fontId="9" fillId="0" borderId="0" xfId="0" applyFont="1" applyFill="1"/>
    <xf numFmtId="0" fontId="7" fillId="3" borderId="0" xfId="0" applyFont="1" applyFill="1"/>
    <xf numFmtId="0" fontId="7" fillId="2" borderId="0" xfId="0" applyFont="1" applyFill="1"/>
    <xf numFmtId="0" fontId="3" fillId="2" borderId="0" xfId="0" applyFont="1" applyFill="1"/>
    <xf numFmtId="0" fontId="7" fillId="2" borderId="0" xfId="0" applyFont="1" applyFill="1" applyAlignment="1"/>
    <xf numFmtId="0" fontId="17" fillId="2" borderId="0" xfId="0" applyFont="1" applyFill="1"/>
    <xf numFmtId="0" fontId="15" fillId="2" borderId="0" xfId="0" applyFont="1" applyFill="1"/>
    <xf numFmtId="9" fontId="12" fillId="4" borderId="14" xfId="0" applyNumberFormat="1" applyFont="1" applyFill="1" applyBorder="1"/>
    <xf numFmtId="0" fontId="7" fillId="3" borderId="0" xfId="0" applyFont="1" applyFill="1" applyBorder="1"/>
    <xf numFmtId="0" fontId="7" fillId="3" borderId="0" xfId="0" applyFont="1" applyFill="1" applyBorder="1" applyAlignment="1"/>
    <xf numFmtId="0" fontId="7" fillId="2" borderId="0" xfId="0" applyFont="1" applyFill="1" applyBorder="1"/>
    <xf numFmtId="0" fontId="17" fillId="3" borderId="0" xfId="0" applyFont="1" applyFill="1" applyBorder="1"/>
    <xf numFmtId="0" fontId="3" fillId="2" borderId="0" xfId="0" applyFont="1" applyFill="1" applyBorder="1"/>
    <xf numFmtId="3" fontId="18" fillId="2" borderId="0" xfId="0" applyNumberFormat="1" applyFont="1" applyFill="1" applyBorder="1"/>
    <xf numFmtId="0" fontId="1" fillId="2" borderId="0" xfId="0" applyFont="1" applyFill="1" applyBorder="1"/>
    <xf numFmtId="0" fontId="14" fillId="3" borderId="0" xfId="0" applyFont="1" applyFill="1" applyBorder="1"/>
    <xf numFmtId="3" fontId="12" fillId="3" borderId="0" xfId="0" applyNumberFormat="1" applyFont="1" applyFill="1" applyBorder="1"/>
    <xf numFmtId="0" fontId="2" fillId="2" borderId="0" xfId="0" applyFont="1" applyFill="1" applyBorder="1"/>
    <xf numFmtId="0" fontId="28" fillId="2" borderId="14" xfId="0" applyFont="1" applyFill="1" applyBorder="1" applyAlignment="1"/>
    <xf numFmtId="0" fontId="25" fillId="3" borderId="14" xfId="0" applyFont="1" applyFill="1" applyBorder="1" applyAlignment="1"/>
    <xf numFmtId="0" fontId="15" fillId="3" borderId="14" xfId="0" applyNumberFormat="1" applyFont="1" applyFill="1" applyBorder="1" applyAlignment="1">
      <alignment horizontal="center"/>
    </xf>
    <xf numFmtId="0" fontId="11" fillId="3" borderId="14" xfId="0" applyFont="1" applyFill="1" applyBorder="1" applyAlignment="1"/>
    <xf numFmtId="3" fontId="12" fillId="0" borderId="14" xfId="0" applyNumberFormat="1" applyFont="1" applyBorder="1"/>
    <xf numFmtId="3" fontId="12" fillId="4" borderId="14" xfId="0" applyNumberFormat="1" applyFont="1" applyFill="1" applyBorder="1"/>
    <xf numFmtId="3" fontId="17" fillId="4" borderId="14" xfId="0" applyNumberFormat="1" applyFont="1" applyFill="1" applyBorder="1"/>
    <xf numFmtId="3" fontId="17" fillId="0" borderId="14" xfId="0" applyNumberFormat="1" applyFont="1" applyFill="1" applyBorder="1"/>
    <xf numFmtId="3" fontId="17" fillId="0" borderId="14" xfId="0" applyNumberFormat="1" applyFont="1" applyBorder="1"/>
    <xf numFmtId="3" fontId="15" fillId="4" borderId="14" xfId="0" applyNumberFormat="1" applyFont="1" applyFill="1" applyBorder="1"/>
    <xf numFmtId="3" fontId="15" fillId="0" borderId="14" xfId="0" applyNumberFormat="1" applyFont="1" applyFill="1" applyBorder="1"/>
    <xf numFmtId="3" fontId="17" fillId="2" borderId="0" xfId="0" applyNumberFormat="1" applyFont="1" applyFill="1" applyBorder="1"/>
    <xf numFmtId="3" fontId="12" fillId="0" borderId="10" xfId="0" applyNumberFormat="1" applyFont="1" applyBorder="1"/>
    <xf numFmtId="3" fontId="12" fillId="4" borderId="10" xfId="0" applyNumberFormat="1" applyFont="1" applyFill="1" applyBorder="1"/>
    <xf numFmtId="3" fontId="17" fillId="4" borderId="10" xfId="0" applyNumberFormat="1" applyFont="1" applyFill="1" applyBorder="1"/>
    <xf numFmtId="3" fontId="17" fillId="0" borderId="10" xfId="0" applyNumberFormat="1" applyFont="1" applyFill="1" applyBorder="1"/>
    <xf numFmtId="3" fontId="17" fillId="0" borderId="10" xfId="0" applyNumberFormat="1" applyFont="1" applyBorder="1"/>
    <xf numFmtId="0" fontId="17" fillId="3" borderId="14" xfId="0" applyFont="1" applyFill="1" applyBorder="1" applyAlignment="1">
      <alignment wrapText="1"/>
    </xf>
    <xf numFmtId="0" fontId="14" fillId="3" borderId="14" xfId="0" applyFont="1" applyFill="1" applyBorder="1"/>
    <xf numFmtId="10" fontId="17" fillId="3" borderId="14" xfId="0" applyNumberFormat="1" applyFont="1" applyFill="1" applyBorder="1"/>
    <xf numFmtId="10" fontId="22" fillId="3" borderId="14" xfId="0" applyNumberFormat="1" applyFont="1" applyFill="1" applyBorder="1"/>
    <xf numFmtId="4" fontId="25" fillId="3" borderId="25" xfId="0" applyNumberFormat="1" applyFont="1" applyFill="1" applyBorder="1"/>
    <xf numFmtId="1" fontId="15" fillId="3" borderId="14" xfId="0" applyNumberFormat="1" applyFont="1" applyFill="1" applyBorder="1" applyAlignment="1">
      <alignment horizontal="center"/>
    </xf>
    <xf numFmtId="0" fontId="0" fillId="3" borderId="14" xfId="0" applyFill="1" applyBorder="1"/>
    <xf numFmtId="0" fontId="11" fillId="3" borderId="14" xfId="0" applyFont="1" applyFill="1" applyBorder="1" applyAlignment="1">
      <alignment horizontal="center" wrapText="1"/>
    </xf>
    <xf numFmtId="43" fontId="12" fillId="3" borderId="14" xfId="1" applyFont="1" applyFill="1" applyBorder="1"/>
    <xf numFmtId="43" fontId="25" fillId="3" borderId="14" xfId="1" applyFont="1" applyFill="1" applyBorder="1"/>
    <xf numFmtId="0" fontId="0" fillId="2" borderId="1" xfId="0" applyFill="1" applyBorder="1"/>
    <xf numFmtId="0" fontId="0" fillId="2" borderId="6" xfId="0" applyFill="1" applyBorder="1"/>
    <xf numFmtId="0" fontId="0" fillId="2" borderId="7" xfId="0" applyFill="1" applyBorder="1"/>
    <xf numFmtId="0" fontId="1" fillId="2" borderId="8" xfId="0" applyFont="1" applyFill="1" applyBorder="1"/>
    <xf numFmtId="0" fontId="1" fillId="2" borderId="13" xfId="0" applyFont="1" applyFill="1" applyBorder="1"/>
    <xf numFmtId="0" fontId="2" fillId="2" borderId="8" xfId="0" applyFont="1" applyFill="1" applyBorder="1"/>
    <xf numFmtId="0" fontId="2" fillId="2" borderId="13" xfId="0" applyFont="1" applyFill="1" applyBorder="1"/>
    <xf numFmtId="10" fontId="6" fillId="2" borderId="8" xfId="0" applyNumberFormat="1" applyFont="1" applyFill="1" applyBorder="1"/>
    <xf numFmtId="10" fontId="6" fillId="2" borderId="0" xfId="0" applyNumberFormat="1" applyFont="1" applyFill="1" applyBorder="1"/>
    <xf numFmtId="10" fontId="6" fillId="2" borderId="13" xfId="0" applyNumberFormat="1" applyFont="1" applyFill="1" applyBorder="1"/>
    <xf numFmtId="0" fontId="0" fillId="2" borderId="0" xfId="0" applyFill="1" applyBorder="1"/>
    <xf numFmtId="0" fontId="0" fillId="0" borderId="0" xfId="0" applyFill="1" applyAlignment="1"/>
    <xf numFmtId="10" fontId="0" fillId="0" borderId="0" xfId="0" applyNumberFormat="1" applyFill="1"/>
    <xf numFmtId="0" fontId="15" fillId="3" borderId="14" xfId="0" applyFont="1" applyFill="1" applyBorder="1" applyAlignment="1">
      <alignment horizontal="center"/>
    </xf>
    <xf numFmtId="10" fontId="12" fillId="3" borderId="14" xfId="2" applyNumberFormat="1" applyFont="1" applyFill="1" applyBorder="1"/>
    <xf numFmtId="10" fontId="25" fillId="3" borderId="14" xfId="2" applyNumberFormat="1" applyFont="1" applyFill="1" applyBorder="1"/>
    <xf numFmtId="3" fontId="15" fillId="3" borderId="14" xfId="0" applyNumberFormat="1" applyFont="1" applyFill="1" applyBorder="1" applyAlignment="1">
      <alignment horizontal="center" wrapText="1"/>
    </xf>
    <xf numFmtId="0" fontId="15" fillId="3" borderId="14" xfId="0" applyFont="1" applyFill="1" applyBorder="1" applyAlignment="1">
      <alignment horizontal="center" wrapText="1"/>
    </xf>
    <xf numFmtId="0" fontId="3" fillId="4" borderId="0" xfId="0" applyFont="1" applyFill="1" applyAlignment="1">
      <alignment horizontal="right"/>
    </xf>
    <xf numFmtId="0" fontId="0" fillId="4" borderId="0" xfId="0" applyFill="1" applyAlignment="1">
      <alignment horizontal="right"/>
    </xf>
    <xf numFmtId="0" fontId="27" fillId="9" borderId="0" xfId="0" applyFont="1" applyFill="1"/>
    <xf numFmtId="3" fontId="30" fillId="3" borderId="14" xfId="0" applyNumberFormat="1" applyFont="1" applyFill="1" applyBorder="1" applyAlignment="1">
      <alignment horizontal="center"/>
    </xf>
    <xf numFmtId="0" fontId="30" fillId="3" borderId="14" xfId="0" applyFont="1" applyFill="1" applyBorder="1" applyAlignment="1">
      <alignment horizontal="center"/>
    </xf>
    <xf numFmtId="0" fontId="16" fillId="3" borderId="0" xfId="0" applyFont="1" applyFill="1" applyBorder="1" applyAlignment="1">
      <alignment horizontal="left"/>
    </xf>
    <xf numFmtId="0" fontId="16" fillId="3" borderId="0" xfId="0" applyFont="1" applyFill="1" applyBorder="1" applyAlignment="1">
      <alignment horizontal="left" wrapText="1"/>
    </xf>
    <xf numFmtId="3" fontId="15" fillId="2" borderId="8" xfId="0" applyNumberFormat="1" applyFont="1" applyFill="1" applyBorder="1" applyAlignment="1">
      <alignment horizontal="center"/>
    </xf>
    <xf numFmtId="3" fontId="15" fillId="2" borderId="0" xfId="0" applyNumberFormat="1" applyFont="1" applyFill="1" applyBorder="1" applyAlignment="1">
      <alignment horizontal="center"/>
    </xf>
    <xf numFmtId="3" fontId="15" fillId="3" borderId="2" xfId="0" applyNumberFormat="1" applyFont="1" applyFill="1" applyBorder="1" applyAlignment="1">
      <alignment horizontal="center" wrapText="1"/>
    </xf>
    <xf numFmtId="3" fontId="15" fillId="3" borderId="3" xfId="0" applyNumberFormat="1" applyFont="1" applyFill="1" applyBorder="1" applyAlignment="1">
      <alignment horizontal="center" wrapText="1"/>
    </xf>
    <xf numFmtId="3" fontId="15" fillId="3" borderId="4" xfId="0" applyNumberFormat="1" applyFont="1" applyFill="1" applyBorder="1" applyAlignment="1">
      <alignment horizontal="center" wrapText="1"/>
    </xf>
    <xf numFmtId="3" fontId="15" fillId="3" borderId="2" xfId="0" applyNumberFormat="1" applyFont="1" applyFill="1" applyBorder="1" applyAlignment="1">
      <alignment horizontal="center"/>
    </xf>
    <xf numFmtId="3" fontId="15" fillId="3" borderId="3" xfId="0" applyNumberFormat="1" applyFont="1" applyFill="1" applyBorder="1" applyAlignment="1">
      <alignment horizontal="center"/>
    </xf>
    <xf numFmtId="3" fontId="15" fillId="3" borderId="4" xfId="0" applyNumberFormat="1" applyFont="1" applyFill="1" applyBorder="1" applyAlignment="1">
      <alignment horizontal="center"/>
    </xf>
    <xf numFmtId="3" fontId="15" fillId="3" borderId="14" xfId="0" applyNumberFormat="1" applyFont="1" applyFill="1" applyBorder="1" applyAlignment="1">
      <alignment horizontal="center" wrapText="1"/>
    </xf>
    <xf numFmtId="3" fontId="15" fillId="3" borderId="14" xfId="0" applyNumberFormat="1" applyFont="1" applyFill="1" applyBorder="1" applyAlignment="1">
      <alignment horizontal="center"/>
    </xf>
    <xf numFmtId="0" fontId="15" fillId="3" borderId="14" xfId="0" applyFont="1" applyFill="1" applyBorder="1" applyAlignment="1">
      <alignment horizontal="center"/>
    </xf>
    <xf numFmtId="0" fontId="15" fillId="3" borderId="14" xfId="0" applyFont="1" applyFill="1" applyBorder="1" applyAlignment="1">
      <alignment horizontal="center" wrapText="1"/>
    </xf>
    <xf numFmtId="0" fontId="7" fillId="4" borderId="0" xfId="0" applyFont="1" applyFill="1" applyBorder="1"/>
  </cellXfs>
  <cellStyles count="4">
    <cellStyle name="Comma" xfId="1" builtinId="3"/>
    <cellStyle name="Normal" xfId="0" builtinId="0"/>
    <cellStyle name="Normal 2" xfId="3" xr:uid="{6AFAE47E-78A3-4795-B2FA-255EFCC20CD5}"/>
    <cellStyle name="Percent" xfId="2" builtinId="5"/>
  </cellStyles>
  <dxfs count="2">
    <dxf>
      <font>
        <color theme="0"/>
      </font>
    </dxf>
    <dxf>
      <font>
        <color theme="0"/>
      </font>
    </dxf>
  </dxfs>
  <tableStyles count="0" defaultTableStyle="TableStyleMedium2" defaultPivotStyle="PivotStyleLight16"/>
  <colors>
    <mruColors>
      <color rgb="FF0092C3"/>
      <color rgb="FF96BC33"/>
      <color rgb="FFFDB913"/>
      <color rgb="FFC416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'EXTENDED Outputs - Metrics 1-5'!$A$94</c:f>
              <c:strCache>
                <c:ptCount val="1"/>
                <c:pt idx="0">
                  <c:v>Ruminant meats</c:v>
                </c:pt>
              </c:strCache>
            </c:strRef>
          </c:tx>
          <c:spPr>
            <a:solidFill>
              <a:srgbClr val="C4161C"/>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1-5'!$B$94:$Q$94</c:f>
              <c:numCache>
                <c:formatCode>#,##0.00</c:formatCode>
                <c:ptCount val="16"/>
                <c:pt idx="0">
                  <c:v>9079</c:v>
                </c:pt>
                <c:pt idx="1">
                  <c:v>8633</c:v>
                </c:pt>
                <c:pt idx="2">
                  <c:v>8133</c:v>
                </c:pt>
                <c:pt idx="3">
                  <c:v>7733</c:v>
                </c:pt>
                <c:pt idx="4">
                  <c:v>7133</c:v>
                </c:pt>
                <c:pt idx="5">
                  <c:v>6633</c:v>
                </c:pt>
                <c:pt idx="6">
                  <c:v>6133</c:v>
                </c:pt>
                <c:pt idx="7">
                  <c:v>5633</c:v>
                </c:pt>
                <c:pt idx="8">
                  <c:v>5133</c:v>
                </c:pt>
                <c:pt idx="9">
                  <c:v>4933</c:v>
                </c:pt>
                <c:pt idx="10">
                  <c:v>4733</c:v>
                </c:pt>
                <c:pt idx="11">
                  <c:v>4533</c:v>
                </c:pt>
                <c:pt idx="12">
                  <c:v>4433</c:v>
                </c:pt>
                <c:pt idx="13">
                  <c:v>4333</c:v>
                </c:pt>
                <c:pt idx="14">
                  <c:v>4233</c:v>
                </c:pt>
                <c:pt idx="15">
                  <c:v>4133</c:v>
                </c:pt>
              </c:numCache>
            </c:numRef>
          </c:val>
          <c:extLst>
            <c:ext xmlns:c16="http://schemas.microsoft.com/office/drawing/2014/chart" uri="{C3380CC4-5D6E-409C-BE32-E72D297353CC}">
              <c16:uniqueId val="{00000000-0B06-4B93-BA47-45C9B7E226E2}"/>
            </c:ext>
          </c:extLst>
        </c:ser>
        <c:ser>
          <c:idx val="1"/>
          <c:order val="1"/>
          <c:tx>
            <c:strRef>
              <c:f>'EXTENDED Outputs - Metrics 1-5'!$A$95</c:f>
              <c:strCache>
                <c:ptCount val="1"/>
                <c:pt idx="0">
                  <c:v>Dairy</c:v>
                </c:pt>
              </c:strCache>
            </c:strRef>
          </c:tx>
          <c:spPr>
            <a:solidFill>
              <a:srgbClr val="FDB91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1-5'!$B$95:$Q$95</c:f>
              <c:numCache>
                <c:formatCode>#,##0.00</c:formatCode>
                <c:ptCount val="16"/>
                <c:pt idx="0">
                  <c:v>88509</c:v>
                </c:pt>
                <c:pt idx="1">
                  <c:v>85231</c:v>
                </c:pt>
                <c:pt idx="2">
                  <c:v>81231</c:v>
                </c:pt>
                <c:pt idx="3">
                  <c:v>77231</c:v>
                </c:pt>
                <c:pt idx="4">
                  <c:v>77231</c:v>
                </c:pt>
                <c:pt idx="5">
                  <c:v>77231</c:v>
                </c:pt>
                <c:pt idx="6">
                  <c:v>77231</c:v>
                </c:pt>
                <c:pt idx="7">
                  <c:v>77231</c:v>
                </c:pt>
                <c:pt idx="8">
                  <c:v>77231</c:v>
                </c:pt>
                <c:pt idx="9">
                  <c:v>77231</c:v>
                </c:pt>
                <c:pt idx="10">
                  <c:v>77231</c:v>
                </c:pt>
                <c:pt idx="11">
                  <c:v>77231</c:v>
                </c:pt>
                <c:pt idx="12">
                  <c:v>77231</c:v>
                </c:pt>
                <c:pt idx="13">
                  <c:v>77231</c:v>
                </c:pt>
                <c:pt idx="14">
                  <c:v>77231</c:v>
                </c:pt>
                <c:pt idx="15">
                  <c:v>77231</c:v>
                </c:pt>
              </c:numCache>
            </c:numRef>
          </c:val>
          <c:extLst>
            <c:ext xmlns:c16="http://schemas.microsoft.com/office/drawing/2014/chart" uri="{C3380CC4-5D6E-409C-BE32-E72D297353CC}">
              <c16:uniqueId val="{00000001-0B06-4B93-BA47-45C9B7E226E2}"/>
            </c:ext>
          </c:extLst>
        </c:ser>
        <c:ser>
          <c:idx val="2"/>
          <c:order val="2"/>
          <c:tx>
            <c:strRef>
              <c:f>'EXTENDED Outputs - Metrics 1-5'!$A$96</c:f>
              <c:strCache>
                <c:ptCount val="1"/>
                <c:pt idx="0">
                  <c:v>Pork</c:v>
                </c:pt>
              </c:strCache>
            </c:strRef>
          </c:tx>
          <c:spPr>
            <a:solidFill>
              <a:srgbClr val="FDB91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1-5'!$B$96:$Q$96</c:f>
              <c:numCache>
                <c:formatCode>#,##0.00</c:formatCode>
                <c:ptCount val="16"/>
                <c:pt idx="0">
                  <c:v>7090</c:v>
                </c:pt>
                <c:pt idx="1">
                  <c:v>7090</c:v>
                </c:pt>
                <c:pt idx="2">
                  <c:v>7090</c:v>
                </c:pt>
                <c:pt idx="3">
                  <c:v>7090</c:v>
                </c:pt>
                <c:pt idx="4">
                  <c:v>7090</c:v>
                </c:pt>
                <c:pt idx="5">
                  <c:v>7090</c:v>
                </c:pt>
                <c:pt idx="6">
                  <c:v>7090</c:v>
                </c:pt>
                <c:pt idx="7">
                  <c:v>7090</c:v>
                </c:pt>
                <c:pt idx="8">
                  <c:v>7090</c:v>
                </c:pt>
                <c:pt idx="9">
                  <c:v>7090</c:v>
                </c:pt>
                <c:pt idx="10">
                  <c:v>7090</c:v>
                </c:pt>
                <c:pt idx="11">
                  <c:v>7090</c:v>
                </c:pt>
                <c:pt idx="12">
                  <c:v>7090</c:v>
                </c:pt>
                <c:pt idx="13">
                  <c:v>7090</c:v>
                </c:pt>
                <c:pt idx="14">
                  <c:v>7090</c:v>
                </c:pt>
                <c:pt idx="15">
                  <c:v>7090</c:v>
                </c:pt>
              </c:numCache>
            </c:numRef>
          </c:val>
          <c:extLst>
            <c:ext xmlns:c16="http://schemas.microsoft.com/office/drawing/2014/chart" uri="{C3380CC4-5D6E-409C-BE32-E72D297353CC}">
              <c16:uniqueId val="{00000002-0B06-4B93-BA47-45C9B7E226E2}"/>
            </c:ext>
          </c:extLst>
        </c:ser>
        <c:ser>
          <c:idx val="3"/>
          <c:order val="3"/>
          <c:tx>
            <c:strRef>
              <c:f>'EXTENDED Outputs - Metrics 1-5'!$A$97</c:f>
              <c:strCache>
                <c:ptCount val="1"/>
                <c:pt idx="0">
                  <c:v>Poultry</c:v>
                </c:pt>
              </c:strCache>
            </c:strRef>
          </c:tx>
          <c:spPr>
            <a:solidFill>
              <a:srgbClr val="FDB91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1-5'!$B$97:$Q$97</c:f>
              <c:numCache>
                <c:formatCode>#,##0.00</c:formatCode>
                <c:ptCount val="16"/>
                <c:pt idx="0">
                  <c:v>13742</c:v>
                </c:pt>
                <c:pt idx="1">
                  <c:v>13742</c:v>
                </c:pt>
                <c:pt idx="2">
                  <c:v>13742</c:v>
                </c:pt>
                <c:pt idx="3">
                  <c:v>13742</c:v>
                </c:pt>
                <c:pt idx="4">
                  <c:v>13742</c:v>
                </c:pt>
                <c:pt idx="5">
                  <c:v>13742</c:v>
                </c:pt>
                <c:pt idx="6">
                  <c:v>13742</c:v>
                </c:pt>
                <c:pt idx="7">
                  <c:v>13742</c:v>
                </c:pt>
                <c:pt idx="8">
                  <c:v>13742</c:v>
                </c:pt>
                <c:pt idx="9">
                  <c:v>13742</c:v>
                </c:pt>
                <c:pt idx="10">
                  <c:v>13742</c:v>
                </c:pt>
                <c:pt idx="11">
                  <c:v>13742</c:v>
                </c:pt>
                <c:pt idx="12">
                  <c:v>13742</c:v>
                </c:pt>
                <c:pt idx="13">
                  <c:v>13742</c:v>
                </c:pt>
                <c:pt idx="14">
                  <c:v>13742</c:v>
                </c:pt>
                <c:pt idx="15">
                  <c:v>13742</c:v>
                </c:pt>
              </c:numCache>
            </c:numRef>
          </c:val>
          <c:extLst>
            <c:ext xmlns:c16="http://schemas.microsoft.com/office/drawing/2014/chart" uri="{C3380CC4-5D6E-409C-BE32-E72D297353CC}">
              <c16:uniqueId val="{00000003-0B06-4B93-BA47-45C9B7E226E2}"/>
            </c:ext>
          </c:extLst>
        </c:ser>
        <c:ser>
          <c:idx val="4"/>
          <c:order val="4"/>
          <c:tx>
            <c:strRef>
              <c:f>'EXTENDED Outputs - Metrics 1-5'!$A$98</c:f>
              <c:strCache>
                <c:ptCount val="1"/>
                <c:pt idx="0">
                  <c:v>Seafood</c:v>
                </c:pt>
              </c:strCache>
            </c:strRef>
          </c:tx>
          <c:spPr>
            <a:solidFill>
              <a:srgbClr val="FDB91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1-5'!$B$98:$Q$98</c:f>
              <c:numCache>
                <c:formatCode>#,##0.00</c:formatCode>
                <c:ptCount val="16"/>
                <c:pt idx="0">
                  <c:v>4138</c:v>
                </c:pt>
                <c:pt idx="1">
                  <c:v>4138</c:v>
                </c:pt>
                <c:pt idx="2">
                  <c:v>4138</c:v>
                </c:pt>
                <c:pt idx="3">
                  <c:v>4138</c:v>
                </c:pt>
                <c:pt idx="4">
                  <c:v>4138</c:v>
                </c:pt>
                <c:pt idx="5">
                  <c:v>4138</c:v>
                </c:pt>
                <c:pt idx="6">
                  <c:v>4138</c:v>
                </c:pt>
                <c:pt idx="7">
                  <c:v>4138</c:v>
                </c:pt>
                <c:pt idx="8">
                  <c:v>4138</c:v>
                </c:pt>
                <c:pt idx="9">
                  <c:v>4138</c:v>
                </c:pt>
                <c:pt idx="10">
                  <c:v>4138</c:v>
                </c:pt>
                <c:pt idx="11">
                  <c:v>4138</c:v>
                </c:pt>
                <c:pt idx="12">
                  <c:v>4138</c:v>
                </c:pt>
                <c:pt idx="13">
                  <c:v>4138</c:v>
                </c:pt>
                <c:pt idx="14">
                  <c:v>4138</c:v>
                </c:pt>
                <c:pt idx="15">
                  <c:v>4138</c:v>
                </c:pt>
              </c:numCache>
            </c:numRef>
          </c:val>
          <c:extLst>
            <c:ext xmlns:c16="http://schemas.microsoft.com/office/drawing/2014/chart" uri="{C3380CC4-5D6E-409C-BE32-E72D297353CC}">
              <c16:uniqueId val="{00000004-0B06-4B93-BA47-45C9B7E226E2}"/>
            </c:ext>
          </c:extLst>
        </c:ser>
        <c:ser>
          <c:idx val="5"/>
          <c:order val="5"/>
          <c:tx>
            <c:strRef>
              <c:f>'EXTENDED Outputs - Metrics 1-5'!$A$99</c:f>
              <c:strCache>
                <c:ptCount val="1"/>
                <c:pt idx="0">
                  <c:v>Eggs</c:v>
                </c:pt>
              </c:strCache>
            </c:strRef>
          </c:tx>
          <c:spPr>
            <a:solidFill>
              <a:srgbClr val="FDB91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1-5'!$B$99:$Q$99</c:f>
              <c:numCache>
                <c:formatCode>#,##0.00</c:formatCode>
                <c:ptCount val="16"/>
                <c:pt idx="0">
                  <c:v>5174</c:v>
                </c:pt>
                <c:pt idx="1">
                  <c:v>5174</c:v>
                </c:pt>
                <c:pt idx="2">
                  <c:v>5174</c:v>
                </c:pt>
                <c:pt idx="3">
                  <c:v>5174</c:v>
                </c:pt>
                <c:pt idx="4">
                  <c:v>5174</c:v>
                </c:pt>
                <c:pt idx="5">
                  <c:v>5174</c:v>
                </c:pt>
                <c:pt idx="6">
                  <c:v>5174</c:v>
                </c:pt>
                <c:pt idx="7">
                  <c:v>5174</c:v>
                </c:pt>
                <c:pt idx="8">
                  <c:v>5174</c:v>
                </c:pt>
                <c:pt idx="9">
                  <c:v>5174</c:v>
                </c:pt>
                <c:pt idx="10">
                  <c:v>5174</c:v>
                </c:pt>
                <c:pt idx="11">
                  <c:v>5174</c:v>
                </c:pt>
                <c:pt idx="12">
                  <c:v>5174</c:v>
                </c:pt>
                <c:pt idx="13">
                  <c:v>5174</c:v>
                </c:pt>
                <c:pt idx="14">
                  <c:v>5174</c:v>
                </c:pt>
                <c:pt idx="15">
                  <c:v>5174</c:v>
                </c:pt>
              </c:numCache>
            </c:numRef>
          </c:val>
          <c:extLst>
            <c:ext xmlns:c16="http://schemas.microsoft.com/office/drawing/2014/chart" uri="{C3380CC4-5D6E-409C-BE32-E72D297353CC}">
              <c16:uniqueId val="{00000005-0B06-4B93-BA47-45C9B7E226E2}"/>
            </c:ext>
          </c:extLst>
        </c:ser>
        <c:ser>
          <c:idx val="6"/>
          <c:order val="6"/>
          <c:tx>
            <c:strRef>
              <c:f>'EXTENDED Outputs - Metrics 1-5'!$A$100</c:f>
              <c:strCache>
                <c:ptCount val="1"/>
                <c:pt idx="0">
                  <c:v>Other animal-based foods</c:v>
                </c:pt>
              </c:strCache>
            </c:strRef>
          </c:tx>
          <c:spPr>
            <a:solidFill>
              <a:srgbClr val="FDB91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1-5'!$B$100:$Q$100</c:f>
              <c:numCache>
                <c:formatCode>#,##0.00</c:formatCode>
                <c:ptCount val="16"/>
                <c:pt idx="0">
                  <c:v>433</c:v>
                </c:pt>
                <c:pt idx="1">
                  <c:v>433</c:v>
                </c:pt>
                <c:pt idx="2">
                  <c:v>433</c:v>
                </c:pt>
                <c:pt idx="3">
                  <c:v>433</c:v>
                </c:pt>
                <c:pt idx="4">
                  <c:v>433</c:v>
                </c:pt>
                <c:pt idx="5">
                  <c:v>433</c:v>
                </c:pt>
                <c:pt idx="6">
                  <c:v>433</c:v>
                </c:pt>
                <c:pt idx="7">
                  <c:v>433</c:v>
                </c:pt>
                <c:pt idx="8">
                  <c:v>433</c:v>
                </c:pt>
                <c:pt idx="9">
                  <c:v>433</c:v>
                </c:pt>
                <c:pt idx="10">
                  <c:v>433</c:v>
                </c:pt>
                <c:pt idx="11">
                  <c:v>433</c:v>
                </c:pt>
                <c:pt idx="12">
                  <c:v>433</c:v>
                </c:pt>
                <c:pt idx="13">
                  <c:v>433</c:v>
                </c:pt>
                <c:pt idx="14">
                  <c:v>433</c:v>
                </c:pt>
                <c:pt idx="15">
                  <c:v>433</c:v>
                </c:pt>
              </c:numCache>
            </c:numRef>
          </c:val>
          <c:extLst>
            <c:ext xmlns:c16="http://schemas.microsoft.com/office/drawing/2014/chart" uri="{C3380CC4-5D6E-409C-BE32-E72D297353CC}">
              <c16:uniqueId val="{00000006-0B06-4B93-BA47-45C9B7E226E2}"/>
            </c:ext>
          </c:extLst>
        </c:ser>
        <c:ser>
          <c:idx val="7"/>
          <c:order val="7"/>
          <c:tx>
            <c:strRef>
              <c:f>'EXTENDED Outputs - Metrics 1-5'!$A$101</c:f>
              <c:strCache>
                <c:ptCount val="1"/>
                <c:pt idx="0">
                  <c:v>Grains</c:v>
                </c:pt>
              </c:strCache>
            </c:strRef>
          </c:tx>
          <c:spPr>
            <a:solidFill>
              <a:srgbClr val="96BC3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1-5'!$B$101:$Q$101</c:f>
              <c:numCache>
                <c:formatCode>#,##0.00</c:formatCode>
                <c:ptCount val="16"/>
                <c:pt idx="0">
                  <c:v>38434</c:v>
                </c:pt>
                <c:pt idx="1">
                  <c:v>38434</c:v>
                </c:pt>
                <c:pt idx="2">
                  <c:v>38434</c:v>
                </c:pt>
                <c:pt idx="3">
                  <c:v>38434</c:v>
                </c:pt>
                <c:pt idx="4">
                  <c:v>38434</c:v>
                </c:pt>
                <c:pt idx="5">
                  <c:v>38434</c:v>
                </c:pt>
                <c:pt idx="6">
                  <c:v>38434</c:v>
                </c:pt>
                <c:pt idx="7">
                  <c:v>38434</c:v>
                </c:pt>
                <c:pt idx="8">
                  <c:v>38434</c:v>
                </c:pt>
                <c:pt idx="9">
                  <c:v>38434</c:v>
                </c:pt>
                <c:pt idx="10">
                  <c:v>38434</c:v>
                </c:pt>
                <c:pt idx="11">
                  <c:v>38434</c:v>
                </c:pt>
                <c:pt idx="12">
                  <c:v>38434</c:v>
                </c:pt>
                <c:pt idx="13">
                  <c:v>38434</c:v>
                </c:pt>
                <c:pt idx="14">
                  <c:v>38434</c:v>
                </c:pt>
                <c:pt idx="15">
                  <c:v>38434</c:v>
                </c:pt>
              </c:numCache>
            </c:numRef>
          </c:val>
          <c:extLst>
            <c:ext xmlns:c16="http://schemas.microsoft.com/office/drawing/2014/chart" uri="{C3380CC4-5D6E-409C-BE32-E72D297353CC}">
              <c16:uniqueId val="{00000007-0B06-4B93-BA47-45C9B7E226E2}"/>
            </c:ext>
          </c:extLst>
        </c:ser>
        <c:ser>
          <c:idx val="8"/>
          <c:order val="8"/>
          <c:tx>
            <c:strRef>
              <c:f>'EXTENDED Outputs - Metrics 1-5'!$A$102</c:f>
              <c:strCache>
                <c:ptCount val="1"/>
                <c:pt idx="0">
                  <c:v>Legumes/nuts/seeds</c:v>
                </c:pt>
              </c:strCache>
            </c:strRef>
          </c:tx>
          <c:spPr>
            <a:solidFill>
              <a:srgbClr val="96BC3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1-5'!$B$102:$Q$102</c:f>
              <c:numCache>
                <c:formatCode>#,##0.00</c:formatCode>
                <c:ptCount val="16"/>
                <c:pt idx="0">
                  <c:v>3962</c:v>
                </c:pt>
                <c:pt idx="1">
                  <c:v>4385</c:v>
                </c:pt>
                <c:pt idx="2">
                  <c:v>4885</c:v>
                </c:pt>
                <c:pt idx="3">
                  <c:v>5385</c:v>
                </c:pt>
                <c:pt idx="4">
                  <c:v>5385</c:v>
                </c:pt>
                <c:pt idx="5">
                  <c:v>5385</c:v>
                </c:pt>
                <c:pt idx="6">
                  <c:v>5385</c:v>
                </c:pt>
                <c:pt idx="7">
                  <c:v>5385</c:v>
                </c:pt>
                <c:pt idx="8">
                  <c:v>5385</c:v>
                </c:pt>
                <c:pt idx="9">
                  <c:v>5385</c:v>
                </c:pt>
                <c:pt idx="10">
                  <c:v>5385</c:v>
                </c:pt>
                <c:pt idx="11">
                  <c:v>5385</c:v>
                </c:pt>
                <c:pt idx="12">
                  <c:v>5385</c:v>
                </c:pt>
                <c:pt idx="13">
                  <c:v>5385</c:v>
                </c:pt>
                <c:pt idx="14">
                  <c:v>5385</c:v>
                </c:pt>
                <c:pt idx="15">
                  <c:v>5385</c:v>
                </c:pt>
              </c:numCache>
            </c:numRef>
          </c:val>
          <c:extLst>
            <c:ext xmlns:c16="http://schemas.microsoft.com/office/drawing/2014/chart" uri="{C3380CC4-5D6E-409C-BE32-E72D297353CC}">
              <c16:uniqueId val="{00000008-0B06-4B93-BA47-45C9B7E226E2}"/>
            </c:ext>
          </c:extLst>
        </c:ser>
        <c:ser>
          <c:idx val="9"/>
          <c:order val="9"/>
          <c:tx>
            <c:strRef>
              <c:f>'EXTENDED Outputs - Metrics 1-5'!$A$103</c:f>
              <c:strCache>
                <c:ptCount val="1"/>
                <c:pt idx="0">
                  <c:v>Plant-based milk subs.</c:v>
                </c:pt>
              </c:strCache>
            </c:strRef>
          </c:tx>
          <c:spPr>
            <a:solidFill>
              <a:srgbClr val="96BC3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1-5'!$B$103:$Q$103</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0B06-4B93-BA47-45C9B7E226E2}"/>
            </c:ext>
          </c:extLst>
        </c:ser>
        <c:ser>
          <c:idx val="10"/>
          <c:order val="10"/>
          <c:tx>
            <c:strRef>
              <c:f>'EXTENDED Outputs - Metrics 1-5'!$A$104</c:f>
              <c:strCache>
                <c:ptCount val="1"/>
                <c:pt idx="0">
                  <c:v>Fruits &amp; vegetables</c:v>
                </c:pt>
              </c:strCache>
            </c:strRef>
          </c:tx>
          <c:spPr>
            <a:solidFill>
              <a:srgbClr val="0092C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1-5'!$B$104:$Q$104</c:f>
              <c:numCache>
                <c:formatCode>#,##0.00</c:formatCode>
                <c:ptCount val="16"/>
                <c:pt idx="0">
                  <c:v>72985</c:v>
                </c:pt>
                <c:pt idx="1">
                  <c:v>77770</c:v>
                </c:pt>
                <c:pt idx="2">
                  <c:v>82770</c:v>
                </c:pt>
                <c:pt idx="3">
                  <c:v>87770</c:v>
                </c:pt>
                <c:pt idx="4">
                  <c:v>87770</c:v>
                </c:pt>
                <c:pt idx="5">
                  <c:v>87770</c:v>
                </c:pt>
                <c:pt idx="6">
                  <c:v>87770</c:v>
                </c:pt>
                <c:pt idx="7">
                  <c:v>87770</c:v>
                </c:pt>
                <c:pt idx="8">
                  <c:v>87770</c:v>
                </c:pt>
                <c:pt idx="9">
                  <c:v>87770</c:v>
                </c:pt>
                <c:pt idx="10">
                  <c:v>87770</c:v>
                </c:pt>
                <c:pt idx="11">
                  <c:v>87770</c:v>
                </c:pt>
                <c:pt idx="12">
                  <c:v>87770</c:v>
                </c:pt>
                <c:pt idx="13">
                  <c:v>87770</c:v>
                </c:pt>
                <c:pt idx="14">
                  <c:v>87770</c:v>
                </c:pt>
                <c:pt idx="15">
                  <c:v>87770</c:v>
                </c:pt>
              </c:numCache>
            </c:numRef>
          </c:val>
          <c:extLst>
            <c:ext xmlns:c16="http://schemas.microsoft.com/office/drawing/2014/chart" uri="{C3380CC4-5D6E-409C-BE32-E72D297353CC}">
              <c16:uniqueId val="{0000000A-0B06-4B93-BA47-45C9B7E226E2}"/>
            </c:ext>
          </c:extLst>
        </c:ser>
        <c:ser>
          <c:idx val="11"/>
          <c:order val="11"/>
          <c:tx>
            <c:strRef>
              <c:f>'EXTENDED Outputs - Metrics 1-5'!$A$105</c:f>
              <c:strCache>
                <c:ptCount val="1"/>
                <c:pt idx="0">
                  <c:v>Roots/tubers</c:v>
                </c:pt>
              </c:strCache>
            </c:strRef>
          </c:tx>
          <c:spPr>
            <a:solidFill>
              <a:srgbClr val="0092C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1-5'!$B$105:$Q$105</c:f>
              <c:numCache>
                <c:formatCode>#,##0.00</c:formatCode>
                <c:ptCount val="16"/>
                <c:pt idx="0">
                  <c:v>19721</c:v>
                </c:pt>
                <c:pt idx="1">
                  <c:v>19721</c:v>
                </c:pt>
                <c:pt idx="2">
                  <c:v>19721</c:v>
                </c:pt>
                <c:pt idx="3">
                  <c:v>19721</c:v>
                </c:pt>
                <c:pt idx="4">
                  <c:v>19721</c:v>
                </c:pt>
                <c:pt idx="5">
                  <c:v>19721</c:v>
                </c:pt>
                <c:pt idx="6">
                  <c:v>19721</c:v>
                </c:pt>
                <c:pt idx="7">
                  <c:v>19721</c:v>
                </c:pt>
                <c:pt idx="8">
                  <c:v>19721</c:v>
                </c:pt>
                <c:pt idx="9">
                  <c:v>19721</c:v>
                </c:pt>
                <c:pt idx="10">
                  <c:v>19721</c:v>
                </c:pt>
                <c:pt idx="11">
                  <c:v>19721</c:v>
                </c:pt>
                <c:pt idx="12">
                  <c:v>19721</c:v>
                </c:pt>
                <c:pt idx="13">
                  <c:v>19721</c:v>
                </c:pt>
                <c:pt idx="14">
                  <c:v>19721</c:v>
                </c:pt>
                <c:pt idx="15">
                  <c:v>19721</c:v>
                </c:pt>
              </c:numCache>
            </c:numRef>
          </c:val>
          <c:extLst>
            <c:ext xmlns:c16="http://schemas.microsoft.com/office/drawing/2014/chart" uri="{C3380CC4-5D6E-409C-BE32-E72D297353CC}">
              <c16:uniqueId val="{0000000B-0B06-4B93-BA47-45C9B7E226E2}"/>
            </c:ext>
          </c:extLst>
        </c:ser>
        <c:ser>
          <c:idx val="12"/>
          <c:order val="12"/>
          <c:tx>
            <c:strRef>
              <c:f>'EXTENDED Outputs - Metrics 1-5'!$A$106</c:f>
              <c:strCache>
                <c:ptCount val="1"/>
                <c:pt idx="0">
                  <c:v>Added sugars</c:v>
                </c:pt>
              </c:strCache>
            </c:strRef>
          </c:tx>
          <c:spPr>
            <a:solidFill>
              <a:srgbClr val="0092C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1-5'!$B$106:$Q$106</c:f>
              <c:numCache>
                <c:formatCode>#,##0.00</c:formatCode>
                <c:ptCount val="16"/>
                <c:pt idx="0">
                  <c:v>24630</c:v>
                </c:pt>
                <c:pt idx="1">
                  <c:v>24630</c:v>
                </c:pt>
                <c:pt idx="2">
                  <c:v>24630</c:v>
                </c:pt>
                <c:pt idx="3">
                  <c:v>24630</c:v>
                </c:pt>
                <c:pt idx="4">
                  <c:v>24630</c:v>
                </c:pt>
                <c:pt idx="5">
                  <c:v>24630</c:v>
                </c:pt>
                <c:pt idx="6">
                  <c:v>24630</c:v>
                </c:pt>
                <c:pt idx="7">
                  <c:v>24630</c:v>
                </c:pt>
                <c:pt idx="8">
                  <c:v>24630</c:v>
                </c:pt>
                <c:pt idx="9">
                  <c:v>24630</c:v>
                </c:pt>
                <c:pt idx="10">
                  <c:v>24630</c:v>
                </c:pt>
                <c:pt idx="11">
                  <c:v>24630</c:v>
                </c:pt>
                <c:pt idx="12">
                  <c:v>24630</c:v>
                </c:pt>
                <c:pt idx="13">
                  <c:v>24630</c:v>
                </c:pt>
                <c:pt idx="14">
                  <c:v>24630</c:v>
                </c:pt>
                <c:pt idx="15">
                  <c:v>24630</c:v>
                </c:pt>
              </c:numCache>
            </c:numRef>
          </c:val>
          <c:extLst>
            <c:ext xmlns:c16="http://schemas.microsoft.com/office/drawing/2014/chart" uri="{C3380CC4-5D6E-409C-BE32-E72D297353CC}">
              <c16:uniqueId val="{0000000C-0B06-4B93-BA47-45C9B7E226E2}"/>
            </c:ext>
          </c:extLst>
        </c:ser>
        <c:ser>
          <c:idx val="13"/>
          <c:order val="13"/>
          <c:tx>
            <c:strRef>
              <c:f>'EXTENDED Outputs - Metrics 1-5'!$A$107</c:f>
              <c:strCache>
                <c:ptCount val="1"/>
                <c:pt idx="0">
                  <c:v>Vegetable oils</c:v>
                </c:pt>
              </c:strCache>
            </c:strRef>
          </c:tx>
          <c:spPr>
            <a:solidFill>
              <a:srgbClr val="0092C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1-5'!$B$107:$Q$107</c:f>
              <c:numCache>
                <c:formatCode>#,##0.00</c:formatCode>
                <c:ptCount val="16"/>
                <c:pt idx="0">
                  <c:v>7853</c:v>
                </c:pt>
                <c:pt idx="1">
                  <c:v>7853</c:v>
                </c:pt>
                <c:pt idx="2">
                  <c:v>7853</c:v>
                </c:pt>
                <c:pt idx="3">
                  <c:v>7853</c:v>
                </c:pt>
                <c:pt idx="4">
                  <c:v>7853</c:v>
                </c:pt>
                <c:pt idx="5">
                  <c:v>7853</c:v>
                </c:pt>
                <c:pt idx="6">
                  <c:v>7853</c:v>
                </c:pt>
                <c:pt idx="7">
                  <c:v>7853</c:v>
                </c:pt>
                <c:pt idx="8">
                  <c:v>7853</c:v>
                </c:pt>
                <c:pt idx="9">
                  <c:v>7853</c:v>
                </c:pt>
                <c:pt idx="10">
                  <c:v>7853</c:v>
                </c:pt>
                <c:pt idx="11">
                  <c:v>7853</c:v>
                </c:pt>
                <c:pt idx="12">
                  <c:v>7853</c:v>
                </c:pt>
                <c:pt idx="13">
                  <c:v>7853</c:v>
                </c:pt>
                <c:pt idx="14">
                  <c:v>7853</c:v>
                </c:pt>
                <c:pt idx="15">
                  <c:v>7853</c:v>
                </c:pt>
              </c:numCache>
            </c:numRef>
          </c:val>
          <c:extLst>
            <c:ext xmlns:c16="http://schemas.microsoft.com/office/drawing/2014/chart" uri="{C3380CC4-5D6E-409C-BE32-E72D297353CC}">
              <c16:uniqueId val="{00000000-C5DF-4CA8-8417-75AECFECF343}"/>
            </c:ext>
          </c:extLst>
        </c:ser>
        <c:ser>
          <c:idx val="14"/>
          <c:order val="14"/>
          <c:tx>
            <c:strRef>
              <c:f>'EXTENDED Outputs - Metrics 1-5'!$A$108</c:f>
              <c:strCache>
                <c:ptCount val="1"/>
                <c:pt idx="0">
                  <c:v>Alcohol, stimulants, spices</c:v>
                </c:pt>
              </c:strCache>
            </c:strRef>
          </c:tx>
          <c:spPr>
            <a:solidFill>
              <a:srgbClr val="0092C3"/>
            </a:solidFill>
            <a:ln>
              <a:noFill/>
            </a:ln>
            <a:effectLst/>
          </c:spPr>
          <c:invertIfNegative val="0"/>
          <c:cat>
            <c:numRef>
              <c:f>'EXTENDED Outputs - Metrics 1-5'!$B$93:$Q$93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1-5'!$B$108:$Q$108</c:f>
              <c:numCache>
                <c:formatCode>#,##0.00</c:formatCode>
                <c:ptCount val="16"/>
                <c:pt idx="0">
                  <c:v>36530</c:v>
                </c:pt>
                <c:pt idx="1">
                  <c:v>36530</c:v>
                </c:pt>
                <c:pt idx="2">
                  <c:v>36530</c:v>
                </c:pt>
                <c:pt idx="3">
                  <c:v>36530</c:v>
                </c:pt>
                <c:pt idx="4">
                  <c:v>36530</c:v>
                </c:pt>
                <c:pt idx="5">
                  <c:v>36530</c:v>
                </c:pt>
                <c:pt idx="6">
                  <c:v>36530</c:v>
                </c:pt>
                <c:pt idx="7">
                  <c:v>36530</c:v>
                </c:pt>
                <c:pt idx="8">
                  <c:v>36530</c:v>
                </c:pt>
                <c:pt idx="9">
                  <c:v>36530</c:v>
                </c:pt>
                <c:pt idx="10">
                  <c:v>36530</c:v>
                </c:pt>
                <c:pt idx="11">
                  <c:v>36530</c:v>
                </c:pt>
                <c:pt idx="12">
                  <c:v>36530</c:v>
                </c:pt>
                <c:pt idx="13">
                  <c:v>36530</c:v>
                </c:pt>
                <c:pt idx="14">
                  <c:v>36530</c:v>
                </c:pt>
                <c:pt idx="15">
                  <c:v>36530</c:v>
                </c:pt>
              </c:numCache>
            </c:numRef>
          </c:val>
          <c:extLst>
            <c:ext xmlns:c16="http://schemas.microsoft.com/office/drawing/2014/chart" uri="{C3380CC4-5D6E-409C-BE32-E72D297353CC}">
              <c16:uniqueId val="{00000001-C5DF-4CA8-8417-75AECFECF343}"/>
            </c:ext>
          </c:extLst>
        </c:ser>
        <c:dLbls>
          <c:showLegendKey val="0"/>
          <c:showVal val="0"/>
          <c:showCatName val="0"/>
          <c:showSerName val="0"/>
          <c:showPercent val="0"/>
          <c:showBubbleSize val="0"/>
        </c:dLbls>
        <c:gapWidth val="150"/>
        <c:overlap val="100"/>
        <c:axId val="1043134952"/>
        <c:axId val="1043133968"/>
      </c:barChart>
      <c:catAx>
        <c:axId val="104313495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43133968"/>
        <c:crosses val="autoZero"/>
        <c:auto val="1"/>
        <c:lblAlgn val="ctr"/>
        <c:lblOffset val="100"/>
        <c:noMultiLvlLbl val="0"/>
      </c:catAx>
      <c:valAx>
        <c:axId val="1043133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43134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'EXTENDED Outputs - Metrics 1-5'!$A$94</c:f>
              <c:strCache>
                <c:ptCount val="1"/>
                <c:pt idx="0">
                  <c:v>Ruminant meats</c:v>
                </c:pt>
              </c:strCache>
            </c:strRef>
          </c:tx>
          <c:spPr>
            <a:solidFill>
              <a:srgbClr val="C4161C"/>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1-5'!$S$94:$AH$94</c:f>
              <c:numCache>
                <c:formatCode>#,##0.00</c:formatCode>
                <c:ptCount val="16"/>
                <c:pt idx="0">
                  <c:v>375.41948648698389</c:v>
                </c:pt>
                <c:pt idx="1">
                  <c:v>356.97904277932599</c:v>
                </c:pt>
                <c:pt idx="2">
                  <c:v>336.30589960930598</c:v>
                </c:pt>
                <c:pt idx="3">
                  <c:v>319.76738507328997</c:v>
                </c:pt>
                <c:pt idx="4">
                  <c:v>294.95961326926596</c:v>
                </c:pt>
                <c:pt idx="5">
                  <c:v>274.286470099246</c:v>
                </c:pt>
                <c:pt idx="6">
                  <c:v>253.61332692922593</c:v>
                </c:pt>
                <c:pt idx="7">
                  <c:v>232.94018375920592</c:v>
                </c:pt>
                <c:pt idx="8">
                  <c:v>212.26704058918591</c:v>
                </c:pt>
                <c:pt idx="9">
                  <c:v>203.99778332117791</c:v>
                </c:pt>
                <c:pt idx="10">
                  <c:v>195.7285260531699</c:v>
                </c:pt>
                <c:pt idx="11">
                  <c:v>187.4592687851619</c:v>
                </c:pt>
                <c:pt idx="12">
                  <c:v>183.32464015115789</c:v>
                </c:pt>
                <c:pt idx="13">
                  <c:v>179.19001151715389</c:v>
                </c:pt>
                <c:pt idx="14">
                  <c:v>175.05538288314989</c:v>
                </c:pt>
                <c:pt idx="15">
                  <c:v>170.92075424914589</c:v>
                </c:pt>
              </c:numCache>
            </c:numRef>
          </c:val>
          <c:extLst>
            <c:ext xmlns:c16="http://schemas.microsoft.com/office/drawing/2014/chart" uri="{C3380CC4-5D6E-409C-BE32-E72D297353CC}">
              <c16:uniqueId val="{00000000-2F28-4847-8F42-4BCA050113FC}"/>
            </c:ext>
          </c:extLst>
        </c:ser>
        <c:ser>
          <c:idx val="1"/>
          <c:order val="1"/>
          <c:tx>
            <c:strRef>
              <c:f>'EXTENDED Outputs - Metrics 1-5'!$A$95</c:f>
              <c:strCache>
                <c:ptCount val="1"/>
                <c:pt idx="0">
                  <c:v>Dairy</c:v>
                </c:pt>
              </c:strCache>
            </c:strRef>
          </c:tx>
          <c:spPr>
            <a:solidFill>
              <a:srgbClr val="FDB91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1-5'!$S$95:$AH$95</c:f>
              <c:numCache>
                <c:formatCode>#,##0.00</c:formatCode>
                <c:ptCount val="16"/>
                <c:pt idx="0">
                  <c:v>201.33469999786229</c:v>
                </c:pt>
                <c:pt idx="1">
                  <c:v>194.22974684541987</c:v>
                </c:pt>
                <c:pt idx="2">
                  <c:v>185.55988332810145</c:v>
                </c:pt>
                <c:pt idx="3">
                  <c:v>176.89001981078303</c:v>
                </c:pt>
                <c:pt idx="4">
                  <c:v>176.89001981078303</c:v>
                </c:pt>
                <c:pt idx="5">
                  <c:v>176.89001981078303</c:v>
                </c:pt>
                <c:pt idx="6">
                  <c:v>176.89001981078303</c:v>
                </c:pt>
                <c:pt idx="7">
                  <c:v>176.89001981078303</c:v>
                </c:pt>
                <c:pt idx="8">
                  <c:v>176.89001981078303</c:v>
                </c:pt>
                <c:pt idx="9">
                  <c:v>176.89001981078303</c:v>
                </c:pt>
                <c:pt idx="10">
                  <c:v>176.89001981078303</c:v>
                </c:pt>
                <c:pt idx="11">
                  <c:v>176.89001981078303</c:v>
                </c:pt>
                <c:pt idx="12">
                  <c:v>176.89001981078303</c:v>
                </c:pt>
                <c:pt idx="13">
                  <c:v>176.89001981078303</c:v>
                </c:pt>
                <c:pt idx="14">
                  <c:v>176.89001981078303</c:v>
                </c:pt>
                <c:pt idx="15">
                  <c:v>176.89001981078303</c:v>
                </c:pt>
              </c:numCache>
            </c:numRef>
          </c:val>
          <c:extLst>
            <c:ext xmlns:c16="http://schemas.microsoft.com/office/drawing/2014/chart" uri="{C3380CC4-5D6E-409C-BE32-E72D297353CC}">
              <c16:uniqueId val="{00000001-2F28-4847-8F42-4BCA050113FC}"/>
            </c:ext>
          </c:extLst>
        </c:ser>
        <c:ser>
          <c:idx val="2"/>
          <c:order val="2"/>
          <c:tx>
            <c:strRef>
              <c:f>'EXTENDED Outputs - Metrics 1-5'!$A$96</c:f>
              <c:strCache>
                <c:ptCount val="1"/>
                <c:pt idx="0">
                  <c:v>Pork</c:v>
                </c:pt>
              </c:strCache>
            </c:strRef>
          </c:tx>
          <c:spPr>
            <a:solidFill>
              <a:srgbClr val="FDB91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1-5'!$S$96:$AH$96</c:f>
              <c:numCache>
                <c:formatCode>#,##0.00</c:formatCode>
                <c:ptCount val="16"/>
                <c:pt idx="0">
                  <c:v>69.705355231365232</c:v>
                </c:pt>
                <c:pt idx="1">
                  <c:v>69.705355231365232</c:v>
                </c:pt>
                <c:pt idx="2">
                  <c:v>69.705355231365232</c:v>
                </c:pt>
                <c:pt idx="3">
                  <c:v>69.705355231365232</c:v>
                </c:pt>
                <c:pt idx="4">
                  <c:v>69.705355231365232</c:v>
                </c:pt>
                <c:pt idx="5">
                  <c:v>69.705355231365232</c:v>
                </c:pt>
                <c:pt idx="6">
                  <c:v>69.705355231365232</c:v>
                </c:pt>
                <c:pt idx="7">
                  <c:v>69.705355231365232</c:v>
                </c:pt>
                <c:pt idx="8">
                  <c:v>69.705355231365232</c:v>
                </c:pt>
                <c:pt idx="9">
                  <c:v>69.705355231365232</c:v>
                </c:pt>
                <c:pt idx="10">
                  <c:v>69.705355231365232</c:v>
                </c:pt>
                <c:pt idx="11">
                  <c:v>69.705355231365232</c:v>
                </c:pt>
                <c:pt idx="12">
                  <c:v>69.705355231365232</c:v>
                </c:pt>
                <c:pt idx="13">
                  <c:v>69.705355231365232</c:v>
                </c:pt>
                <c:pt idx="14">
                  <c:v>69.705355231365232</c:v>
                </c:pt>
                <c:pt idx="15">
                  <c:v>69.705355231365232</c:v>
                </c:pt>
              </c:numCache>
            </c:numRef>
          </c:val>
          <c:extLst>
            <c:ext xmlns:c16="http://schemas.microsoft.com/office/drawing/2014/chart" uri="{C3380CC4-5D6E-409C-BE32-E72D297353CC}">
              <c16:uniqueId val="{00000002-2F28-4847-8F42-4BCA050113FC}"/>
            </c:ext>
          </c:extLst>
        </c:ser>
        <c:ser>
          <c:idx val="3"/>
          <c:order val="3"/>
          <c:tx>
            <c:strRef>
              <c:f>'EXTENDED Outputs - Metrics 1-5'!$A$97</c:f>
              <c:strCache>
                <c:ptCount val="1"/>
                <c:pt idx="0">
                  <c:v>Poultry</c:v>
                </c:pt>
              </c:strCache>
            </c:strRef>
          </c:tx>
          <c:spPr>
            <a:solidFill>
              <a:srgbClr val="FDB91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1-5'!$S$97:$AH$97</c:f>
              <c:numCache>
                <c:formatCode>#,##0.00</c:formatCode>
                <c:ptCount val="16"/>
                <c:pt idx="0">
                  <c:v>60.45943768175345</c:v>
                </c:pt>
                <c:pt idx="1">
                  <c:v>60.45943768175345</c:v>
                </c:pt>
                <c:pt idx="2">
                  <c:v>60.45943768175345</c:v>
                </c:pt>
                <c:pt idx="3">
                  <c:v>60.45943768175345</c:v>
                </c:pt>
                <c:pt idx="4">
                  <c:v>60.45943768175345</c:v>
                </c:pt>
                <c:pt idx="5">
                  <c:v>60.45943768175345</c:v>
                </c:pt>
                <c:pt idx="6">
                  <c:v>60.45943768175345</c:v>
                </c:pt>
                <c:pt idx="7">
                  <c:v>60.45943768175345</c:v>
                </c:pt>
                <c:pt idx="8">
                  <c:v>60.45943768175345</c:v>
                </c:pt>
                <c:pt idx="9">
                  <c:v>60.45943768175345</c:v>
                </c:pt>
                <c:pt idx="10">
                  <c:v>60.45943768175345</c:v>
                </c:pt>
                <c:pt idx="11">
                  <c:v>60.45943768175345</c:v>
                </c:pt>
                <c:pt idx="12">
                  <c:v>60.45943768175345</c:v>
                </c:pt>
                <c:pt idx="13">
                  <c:v>60.45943768175345</c:v>
                </c:pt>
                <c:pt idx="14">
                  <c:v>60.45943768175345</c:v>
                </c:pt>
                <c:pt idx="15">
                  <c:v>60.45943768175345</c:v>
                </c:pt>
              </c:numCache>
            </c:numRef>
          </c:val>
          <c:extLst>
            <c:ext xmlns:c16="http://schemas.microsoft.com/office/drawing/2014/chart" uri="{C3380CC4-5D6E-409C-BE32-E72D297353CC}">
              <c16:uniqueId val="{00000003-2F28-4847-8F42-4BCA050113FC}"/>
            </c:ext>
          </c:extLst>
        </c:ser>
        <c:ser>
          <c:idx val="4"/>
          <c:order val="4"/>
          <c:tx>
            <c:strRef>
              <c:f>'EXTENDED Outputs - Metrics 1-5'!$A$98</c:f>
              <c:strCache>
                <c:ptCount val="1"/>
                <c:pt idx="0">
                  <c:v>Seafood</c:v>
                </c:pt>
              </c:strCache>
            </c:strRef>
          </c:tx>
          <c:spPr>
            <a:solidFill>
              <a:srgbClr val="FDB91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1-5'!$S$98:$AH$98</c:f>
              <c:numCache>
                <c:formatCode>#,##0.00</c:formatCode>
                <c:ptCount val="16"/>
                <c:pt idx="0">
                  <c:v>39.850141425477098</c:v>
                </c:pt>
                <c:pt idx="1">
                  <c:v>39.850141425477098</c:v>
                </c:pt>
                <c:pt idx="2">
                  <c:v>39.850141425477098</c:v>
                </c:pt>
                <c:pt idx="3">
                  <c:v>39.850141425477098</c:v>
                </c:pt>
                <c:pt idx="4">
                  <c:v>39.850141425477098</c:v>
                </c:pt>
                <c:pt idx="5">
                  <c:v>39.850141425477098</c:v>
                </c:pt>
                <c:pt idx="6">
                  <c:v>39.850141425477098</c:v>
                </c:pt>
                <c:pt idx="7">
                  <c:v>39.850141425477098</c:v>
                </c:pt>
                <c:pt idx="8">
                  <c:v>39.850141425477098</c:v>
                </c:pt>
                <c:pt idx="9">
                  <c:v>39.850141425477098</c:v>
                </c:pt>
                <c:pt idx="10">
                  <c:v>39.850141425477098</c:v>
                </c:pt>
                <c:pt idx="11">
                  <c:v>39.850141425477098</c:v>
                </c:pt>
                <c:pt idx="12">
                  <c:v>39.850141425477098</c:v>
                </c:pt>
                <c:pt idx="13">
                  <c:v>39.850141425477098</c:v>
                </c:pt>
                <c:pt idx="14">
                  <c:v>39.850141425477098</c:v>
                </c:pt>
                <c:pt idx="15">
                  <c:v>39.850141425477098</c:v>
                </c:pt>
              </c:numCache>
            </c:numRef>
          </c:val>
          <c:extLst>
            <c:ext xmlns:c16="http://schemas.microsoft.com/office/drawing/2014/chart" uri="{C3380CC4-5D6E-409C-BE32-E72D297353CC}">
              <c16:uniqueId val="{00000004-2F28-4847-8F42-4BCA050113FC}"/>
            </c:ext>
          </c:extLst>
        </c:ser>
        <c:ser>
          <c:idx val="5"/>
          <c:order val="5"/>
          <c:tx>
            <c:strRef>
              <c:f>'EXTENDED Outputs - Metrics 1-5'!$A$99</c:f>
              <c:strCache>
                <c:ptCount val="1"/>
                <c:pt idx="0">
                  <c:v>Eggs</c:v>
                </c:pt>
              </c:strCache>
            </c:strRef>
          </c:tx>
          <c:spPr>
            <a:solidFill>
              <a:srgbClr val="FDB91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1-5'!$S$99:$AH$99</c:f>
              <c:numCache>
                <c:formatCode>#,##0.00</c:formatCode>
                <c:ptCount val="16"/>
                <c:pt idx="0">
                  <c:v>18.944380408394736</c:v>
                </c:pt>
                <c:pt idx="1">
                  <c:v>18.944380408394736</c:v>
                </c:pt>
                <c:pt idx="2">
                  <c:v>18.944380408394736</c:v>
                </c:pt>
                <c:pt idx="3">
                  <c:v>18.944380408394736</c:v>
                </c:pt>
                <c:pt idx="4">
                  <c:v>18.944380408394736</c:v>
                </c:pt>
                <c:pt idx="5">
                  <c:v>18.944380408394736</c:v>
                </c:pt>
                <c:pt idx="6">
                  <c:v>18.944380408394736</c:v>
                </c:pt>
                <c:pt idx="7">
                  <c:v>18.944380408394736</c:v>
                </c:pt>
                <c:pt idx="8">
                  <c:v>18.944380408394736</c:v>
                </c:pt>
                <c:pt idx="9">
                  <c:v>18.944380408394736</c:v>
                </c:pt>
                <c:pt idx="10">
                  <c:v>18.944380408394736</c:v>
                </c:pt>
                <c:pt idx="11">
                  <c:v>18.944380408394736</c:v>
                </c:pt>
                <c:pt idx="12">
                  <c:v>18.944380408394736</c:v>
                </c:pt>
                <c:pt idx="13">
                  <c:v>18.944380408394736</c:v>
                </c:pt>
                <c:pt idx="14">
                  <c:v>18.944380408394736</c:v>
                </c:pt>
                <c:pt idx="15">
                  <c:v>18.944380408394736</c:v>
                </c:pt>
              </c:numCache>
            </c:numRef>
          </c:val>
          <c:extLst>
            <c:ext xmlns:c16="http://schemas.microsoft.com/office/drawing/2014/chart" uri="{C3380CC4-5D6E-409C-BE32-E72D297353CC}">
              <c16:uniqueId val="{00000005-2F28-4847-8F42-4BCA050113FC}"/>
            </c:ext>
          </c:extLst>
        </c:ser>
        <c:ser>
          <c:idx val="6"/>
          <c:order val="6"/>
          <c:tx>
            <c:strRef>
              <c:f>'EXTENDED Outputs - Metrics 1-5'!$A$100</c:f>
              <c:strCache>
                <c:ptCount val="1"/>
                <c:pt idx="0">
                  <c:v>Other animal-based foods</c:v>
                </c:pt>
              </c:strCache>
            </c:strRef>
          </c:tx>
          <c:spPr>
            <a:solidFill>
              <a:srgbClr val="FDB91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1-5'!$S$100:$AH$100</c:f>
              <c:numCache>
                <c:formatCode>#,##0.00</c:formatCode>
                <c:ptCount val="16"/>
                <c:pt idx="0">
                  <c:v>3.017693340194453</c:v>
                </c:pt>
                <c:pt idx="1">
                  <c:v>3.017693340194453</c:v>
                </c:pt>
                <c:pt idx="2">
                  <c:v>3.017693340194453</c:v>
                </c:pt>
                <c:pt idx="3">
                  <c:v>3.017693340194453</c:v>
                </c:pt>
                <c:pt idx="4">
                  <c:v>3.017693340194453</c:v>
                </c:pt>
                <c:pt idx="5">
                  <c:v>3.017693340194453</c:v>
                </c:pt>
                <c:pt idx="6">
                  <c:v>3.017693340194453</c:v>
                </c:pt>
                <c:pt idx="7">
                  <c:v>3.017693340194453</c:v>
                </c:pt>
                <c:pt idx="8">
                  <c:v>3.017693340194453</c:v>
                </c:pt>
                <c:pt idx="9">
                  <c:v>3.017693340194453</c:v>
                </c:pt>
                <c:pt idx="10">
                  <c:v>3.017693340194453</c:v>
                </c:pt>
                <c:pt idx="11">
                  <c:v>3.017693340194453</c:v>
                </c:pt>
                <c:pt idx="12">
                  <c:v>3.017693340194453</c:v>
                </c:pt>
                <c:pt idx="13">
                  <c:v>3.017693340194453</c:v>
                </c:pt>
                <c:pt idx="14">
                  <c:v>3.017693340194453</c:v>
                </c:pt>
                <c:pt idx="15">
                  <c:v>3.017693340194453</c:v>
                </c:pt>
              </c:numCache>
            </c:numRef>
          </c:val>
          <c:extLst>
            <c:ext xmlns:c16="http://schemas.microsoft.com/office/drawing/2014/chart" uri="{C3380CC4-5D6E-409C-BE32-E72D297353CC}">
              <c16:uniqueId val="{00000006-2F28-4847-8F42-4BCA050113FC}"/>
            </c:ext>
          </c:extLst>
        </c:ser>
        <c:ser>
          <c:idx val="7"/>
          <c:order val="7"/>
          <c:tx>
            <c:strRef>
              <c:f>'EXTENDED Outputs - Metrics 1-5'!$A$101</c:f>
              <c:strCache>
                <c:ptCount val="1"/>
                <c:pt idx="0">
                  <c:v>Grains</c:v>
                </c:pt>
              </c:strCache>
            </c:strRef>
          </c:tx>
          <c:spPr>
            <a:solidFill>
              <a:srgbClr val="96BC3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1-5'!$S$101:$AH$101</c:f>
              <c:numCache>
                <c:formatCode>#,##0.00</c:formatCode>
                <c:ptCount val="16"/>
                <c:pt idx="0">
                  <c:v>61.738203626061818</c:v>
                </c:pt>
                <c:pt idx="1">
                  <c:v>61.738203626061818</c:v>
                </c:pt>
                <c:pt idx="2">
                  <c:v>61.738203626061818</c:v>
                </c:pt>
                <c:pt idx="3">
                  <c:v>61.738203626061818</c:v>
                </c:pt>
                <c:pt idx="4">
                  <c:v>61.738203626061818</c:v>
                </c:pt>
                <c:pt idx="5">
                  <c:v>61.738203626061818</c:v>
                </c:pt>
                <c:pt idx="6">
                  <c:v>61.738203626061818</c:v>
                </c:pt>
                <c:pt idx="7">
                  <c:v>61.738203626061818</c:v>
                </c:pt>
                <c:pt idx="8">
                  <c:v>61.738203626061818</c:v>
                </c:pt>
                <c:pt idx="9">
                  <c:v>61.738203626061818</c:v>
                </c:pt>
                <c:pt idx="10">
                  <c:v>61.738203626061818</c:v>
                </c:pt>
                <c:pt idx="11">
                  <c:v>61.738203626061818</c:v>
                </c:pt>
                <c:pt idx="12">
                  <c:v>61.738203626061818</c:v>
                </c:pt>
                <c:pt idx="13">
                  <c:v>61.738203626061818</c:v>
                </c:pt>
                <c:pt idx="14">
                  <c:v>61.738203626061818</c:v>
                </c:pt>
                <c:pt idx="15">
                  <c:v>61.738203626061818</c:v>
                </c:pt>
              </c:numCache>
            </c:numRef>
          </c:val>
          <c:extLst>
            <c:ext xmlns:c16="http://schemas.microsoft.com/office/drawing/2014/chart" uri="{C3380CC4-5D6E-409C-BE32-E72D297353CC}">
              <c16:uniqueId val="{00000007-2F28-4847-8F42-4BCA050113FC}"/>
            </c:ext>
          </c:extLst>
        </c:ser>
        <c:ser>
          <c:idx val="8"/>
          <c:order val="8"/>
          <c:tx>
            <c:strRef>
              <c:f>'EXTENDED Outputs - Metrics 1-5'!$A$102</c:f>
              <c:strCache>
                <c:ptCount val="1"/>
                <c:pt idx="0">
                  <c:v>Legumes/nuts/seeds</c:v>
                </c:pt>
              </c:strCache>
            </c:strRef>
          </c:tx>
          <c:spPr>
            <a:solidFill>
              <a:srgbClr val="96BC3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1-5'!$S$102:$AH$102</c:f>
              <c:numCache>
                <c:formatCode>#,##0.00</c:formatCode>
                <c:ptCount val="16"/>
                <c:pt idx="0">
                  <c:v>9.3621366171503198</c:v>
                </c:pt>
                <c:pt idx="1">
                  <c:v>10.071776188924296</c:v>
                </c:pt>
                <c:pt idx="2">
                  <c:v>10.910593649650039</c:v>
                </c:pt>
                <c:pt idx="3">
                  <c:v>11.749411110375783</c:v>
                </c:pt>
                <c:pt idx="4">
                  <c:v>11.749411110375783</c:v>
                </c:pt>
                <c:pt idx="5">
                  <c:v>11.749411110375783</c:v>
                </c:pt>
                <c:pt idx="6">
                  <c:v>11.749411110375783</c:v>
                </c:pt>
                <c:pt idx="7">
                  <c:v>11.749411110375783</c:v>
                </c:pt>
                <c:pt idx="8">
                  <c:v>11.749411110375783</c:v>
                </c:pt>
                <c:pt idx="9">
                  <c:v>11.749411110375783</c:v>
                </c:pt>
                <c:pt idx="10">
                  <c:v>11.749411110375783</c:v>
                </c:pt>
                <c:pt idx="11">
                  <c:v>11.749411110375783</c:v>
                </c:pt>
                <c:pt idx="12">
                  <c:v>11.749411110375783</c:v>
                </c:pt>
                <c:pt idx="13">
                  <c:v>11.749411110375783</c:v>
                </c:pt>
                <c:pt idx="14">
                  <c:v>11.749411110375783</c:v>
                </c:pt>
                <c:pt idx="15">
                  <c:v>11.749411110375783</c:v>
                </c:pt>
              </c:numCache>
            </c:numRef>
          </c:val>
          <c:extLst>
            <c:ext xmlns:c16="http://schemas.microsoft.com/office/drawing/2014/chart" uri="{C3380CC4-5D6E-409C-BE32-E72D297353CC}">
              <c16:uniqueId val="{00000008-2F28-4847-8F42-4BCA050113FC}"/>
            </c:ext>
          </c:extLst>
        </c:ser>
        <c:ser>
          <c:idx val="9"/>
          <c:order val="9"/>
          <c:tx>
            <c:strRef>
              <c:f>'EXTENDED Outputs - Metrics 1-5'!$A$103</c:f>
              <c:strCache>
                <c:ptCount val="1"/>
                <c:pt idx="0">
                  <c:v>Plant-based milk subs.</c:v>
                </c:pt>
              </c:strCache>
            </c:strRef>
          </c:tx>
          <c:spPr>
            <a:solidFill>
              <a:srgbClr val="96BC3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1-5'!$S$103:$AH$103</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2F28-4847-8F42-4BCA050113FC}"/>
            </c:ext>
          </c:extLst>
        </c:ser>
        <c:ser>
          <c:idx val="10"/>
          <c:order val="10"/>
          <c:tx>
            <c:strRef>
              <c:f>'EXTENDED Outputs - Metrics 1-5'!$A$104</c:f>
              <c:strCache>
                <c:ptCount val="1"/>
                <c:pt idx="0">
                  <c:v>Fruits &amp; vegetables</c:v>
                </c:pt>
              </c:strCache>
            </c:strRef>
          </c:tx>
          <c:spPr>
            <a:solidFill>
              <a:srgbClr val="0092C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1-5'!$S$104:$AH$104</c:f>
              <c:numCache>
                <c:formatCode>#,##0.00</c:formatCode>
                <c:ptCount val="16"/>
                <c:pt idx="0">
                  <c:v>37.074325708952927</c:v>
                </c:pt>
                <c:pt idx="1">
                  <c:v>39.480527499327145</c:v>
                </c:pt>
                <c:pt idx="2">
                  <c:v>41.994844939634589</c:v>
                </c:pt>
                <c:pt idx="3">
                  <c:v>44.509162379942026</c:v>
                </c:pt>
                <c:pt idx="4">
                  <c:v>44.509162379942026</c:v>
                </c:pt>
                <c:pt idx="5">
                  <c:v>44.509162379942026</c:v>
                </c:pt>
                <c:pt idx="6">
                  <c:v>44.509162379942026</c:v>
                </c:pt>
                <c:pt idx="7">
                  <c:v>44.509162379942026</c:v>
                </c:pt>
                <c:pt idx="8">
                  <c:v>44.509162379942026</c:v>
                </c:pt>
                <c:pt idx="9">
                  <c:v>44.509162379942026</c:v>
                </c:pt>
                <c:pt idx="10">
                  <c:v>44.509162379942026</c:v>
                </c:pt>
                <c:pt idx="11">
                  <c:v>44.509162379942026</c:v>
                </c:pt>
                <c:pt idx="12">
                  <c:v>44.509162379942026</c:v>
                </c:pt>
                <c:pt idx="13">
                  <c:v>44.509162379942026</c:v>
                </c:pt>
                <c:pt idx="14">
                  <c:v>44.509162379942026</c:v>
                </c:pt>
                <c:pt idx="15">
                  <c:v>44.509162379942026</c:v>
                </c:pt>
              </c:numCache>
            </c:numRef>
          </c:val>
          <c:extLst>
            <c:ext xmlns:c16="http://schemas.microsoft.com/office/drawing/2014/chart" uri="{C3380CC4-5D6E-409C-BE32-E72D297353CC}">
              <c16:uniqueId val="{0000000A-2F28-4847-8F42-4BCA050113FC}"/>
            </c:ext>
          </c:extLst>
        </c:ser>
        <c:ser>
          <c:idx val="11"/>
          <c:order val="11"/>
          <c:tx>
            <c:strRef>
              <c:f>'EXTENDED Outputs - Metrics 1-5'!$A$105</c:f>
              <c:strCache>
                <c:ptCount val="1"/>
                <c:pt idx="0">
                  <c:v>Roots/tubers</c:v>
                </c:pt>
              </c:strCache>
            </c:strRef>
          </c:tx>
          <c:spPr>
            <a:solidFill>
              <a:srgbClr val="0092C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1-5'!$S$105:$AH$105</c:f>
              <c:numCache>
                <c:formatCode>#,##0.00</c:formatCode>
                <c:ptCount val="16"/>
                <c:pt idx="0">
                  <c:v>7.8283480325797843</c:v>
                </c:pt>
                <c:pt idx="1">
                  <c:v>7.8283480325797843</c:v>
                </c:pt>
                <c:pt idx="2">
                  <c:v>7.8283480325797843</c:v>
                </c:pt>
                <c:pt idx="3">
                  <c:v>7.8283480325797843</c:v>
                </c:pt>
                <c:pt idx="4">
                  <c:v>7.8283480325797843</c:v>
                </c:pt>
                <c:pt idx="5">
                  <c:v>7.8283480325797843</c:v>
                </c:pt>
                <c:pt idx="6">
                  <c:v>7.8283480325797843</c:v>
                </c:pt>
                <c:pt idx="7">
                  <c:v>7.8283480325797843</c:v>
                </c:pt>
                <c:pt idx="8">
                  <c:v>7.8283480325797843</c:v>
                </c:pt>
                <c:pt idx="9">
                  <c:v>7.8283480325797843</c:v>
                </c:pt>
                <c:pt idx="10">
                  <c:v>7.8283480325797843</c:v>
                </c:pt>
                <c:pt idx="11">
                  <c:v>7.8283480325797843</c:v>
                </c:pt>
                <c:pt idx="12">
                  <c:v>7.8283480325797843</c:v>
                </c:pt>
                <c:pt idx="13">
                  <c:v>7.8283480325797843</c:v>
                </c:pt>
                <c:pt idx="14">
                  <c:v>7.8283480325797843</c:v>
                </c:pt>
                <c:pt idx="15">
                  <c:v>7.8283480325797843</c:v>
                </c:pt>
              </c:numCache>
            </c:numRef>
          </c:val>
          <c:extLst>
            <c:ext xmlns:c16="http://schemas.microsoft.com/office/drawing/2014/chart" uri="{C3380CC4-5D6E-409C-BE32-E72D297353CC}">
              <c16:uniqueId val="{0000000B-2F28-4847-8F42-4BCA050113FC}"/>
            </c:ext>
          </c:extLst>
        </c:ser>
        <c:ser>
          <c:idx val="12"/>
          <c:order val="12"/>
          <c:tx>
            <c:strRef>
              <c:f>'EXTENDED Outputs - Metrics 1-5'!$A$106</c:f>
              <c:strCache>
                <c:ptCount val="1"/>
                <c:pt idx="0">
                  <c:v>Added sugars</c:v>
                </c:pt>
              </c:strCache>
            </c:strRef>
          </c:tx>
          <c:spPr>
            <a:solidFill>
              <a:srgbClr val="0092C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1-5'!$S$106:$AH$106</c:f>
              <c:numCache>
                <c:formatCode>#,##0.00</c:formatCode>
                <c:ptCount val="16"/>
                <c:pt idx="0">
                  <c:v>40.426921968748346</c:v>
                </c:pt>
                <c:pt idx="1">
                  <c:v>40.426921968748346</c:v>
                </c:pt>
                <c:pt idx="2">
                  <c:v>40.426921968748346</c:v>
                </c:pt>
                <c:pt idx="3">
                  <c:v>40.426921968748346</c:v>
                </c:pt>
                <c:pt idx="4">
                  <c:v>40.426921968748346</c:v>
                </c:pt>
                <c:pt idx="5">
                  <c:v>40.426921968748346</c:v>
                </c:pt>
                <c:pt idx="6">
                  <c:v>40.426921968748346</c:v>
                </c:pt>
                <c:pt idx="7">
                  <c:v>40.426921968748346</c:v>
                </c:pt>
                <c:pt idx="8">
                  <c:v>40.426921968748346</c:v>
                </c:pt>
                <c:pt idx="9">
                  <c:v>40.426921968748346</c:v>
                </c:pt>
                <c:pt idx="10">
                  <c:v>40.426921968748346</c:v>
                </c:pt>
                <c:pt idx="11">
                  <c:v>40.426921968748346</c:v>
                </c:pt>
                <c:pt idx="12">
                  <c:v>40.426921968748346</c:v>
                </c:pt>
                <c:pt idx="13">
                  <c:v>40.426921968748346</c:v>
                </c:pt>
                <c:pt idx="14">
                  <c:v>40.426921968748346</c:v>
                </c:pt>
                <c:pt idx="15">
                  <c:v>40.426921968748346</c:v>
                </c:pt>
              </c:numCache>
            </c:numRef>
          </c:val>
          <c:extLst>
            <c:ext xmlns:c16="http://schemas.microsoft.com/office/drawing/2014/chart" uri="{C3380CC4-5D6E-409C-BE32-E72D297353CC}">
              <c16:uniqueId val="{0000000C-2F28-4847-8F42-4BCA050113FC}"/>
            </c:ext>
          </c:extLst>
        </c:ser>
        <c:ser>
          <c:idx val="13"/>
          <c:order val="13"/>
          <c:tx>
            <c:strRef>
              <c:f>'EXTENDED Outputs - Metrics 1-5'!$A$107</c:f>
              <c:strCache>
                <c:ptCount val="1"/>
                <c:pt idx="0">
                  <c:v>Vegetable oils</c:v>
                </c:pt>
              </c:strCache>
            </c:strRef>
          </c:tx>
          <c:spPr>
            <a:solidFill>
              <a:srgbClr val="0092C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1-5'!$S$107:$AH$107</c:f>
              <c:numCache>
                <c:formatCode>#,##0.00</c:formatCode>
                <c:ptCount val="16"/>
                <c:pt idx="0">
                  <c:v>27.545940226816317</c:v>
                </c:pt>
                <c:pt idx="1">
                  <c:v>27.545940226816317</c:v>
                </c:pt>
                <c:pt idx="2">
                  <c:v>27.545940226816317</c:v>
                </c:pt>
                <c:pt idx="3">
                  <c:v>27.545940226816317</c:v>
                </c:pt>
                <c:pt idx="4">
                  <c:v>27.545940226816317</c:v>
                </c:pt>
                <c:pt idx="5">
                  <c:v>27.545940226816317</c:v>
                </c:pt>
                <c:pt idx="6">
                  <c:v>27.545940226816317</c:v>
                </c:pt>
                <c:pt idx="7">
                  <c:v>27.545940226816317</c:v>
                </c:pt>
                <c:pt idx="8">
                  <c:v>27.545940226816317</c:v>
                </c:pt>
                <c:pt idx="9">
                  <c:v>27.545940226816317</c:v>
                </c:pt>
                <c:pt idx="10">
                  <c:v>27.545940226816317</c:v>
                </c:pt>
                <c:pt idx="11">
                  <c:v>27.545940226816317</c:v>
                </c:pt>
                <c:pt idx="12">
                  <c:v>27.545940226816317</c:v>
                </c:pt>
                <c:pt idx="13">
                  <c:v>27.545940226816317</c:v>
                </c:pt>
                <c:pt idx="14">
                  <c:v>27.545940226816317</c:v>
                </c:pt>
                <c:pt idx="15">
                  <c:v>27.545940226816317</c:v>
                </c:pt>
              </c:numCache>
            </c:numRef>
          </c:val>
          <c:extLst>
            <c:ext xmlns:c16="http://schemas.microsoft.com/office/drawing/2014/chart" uri="{C3380CC4-5D6E-409C-BE32-E72D297353CC}">
              <c16:uniqueId val="{00000000-963F-443C-8AEB-15AFF8BB89C7}"/>
            </c:ext>
          </c:extLst>
        </c:ser>
        <c:ser>
          <c:idx val="14"/>
          <c:order val="14"/>
          <c:tx>
            <c:strRef>
              <c:f>'EXTENDED Outputs - Metrics 1-5'!$A$108</c:f>
              <c:strCache>
                <c:ptCount val="1"/>
                <c:pt idx="0">
                  <c:v>Alcohol, stimulants, spices</c:v>
                </c:pt>
              </c:strCache>
            </c:strRef>
          </c:tx>
          <c:spPr>
            <a:solidFill>
              <a:srgbClr val="0092C3"/>
            </a:solidFill>
            <a:ln>
              <a:noFill/>
            </a:ln>
            <a:effectLst/>
          </c:spPr>
          <c:invertIfNegative val="0"/>
          <c:cat>
            <c:numRef>
              <c:f>'EXTENDED Outputs - Metrics 1-5'!$S$93:$AH$93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1-5'!$S$108:$AH$108</c:f>
              <c:numCache>
                <c:formatCode>#,##0.00</c:formatCode>
                <c:ptCount val="16"/>
                <c:pt idx="0">
                  <c:v>62.29904891147465</c:v>
                </c:pt>
                <c:pt idx="1">
                  <c:v>62.29904891147465</c:v>
                </c:pt>
                <c:pt idx="2">
                  <c:v>62.29904891147465</c:v>
                </c:pt>
                <c:pt idx="3">
                  <c:v>62.29904891147465</c:v>
                </c:pt>
                <c:pt idx="4">
                  <c:v>62.29904891147465</c:v>
                </c:pt>
                <c:pt idx="5">
                  <c:v>62.29904891147465</c:v>
                </c:pt>
                <c:pt idx="6">
                  <c:v>62.29904891147465</c:v>
                </c:pt>
                <c:pt idx="7">
                  <c:v>62.29904891147465</c:v>
                </c:pt>
                <c:pt idx="8">
                  <c:v>62.29904891147465</c:v>
                </c:pt>
                <c:pt idx="9">
                  <c:v>62.29904891147465</c:v>
                </c:pt>
                <c:pt idx="10">
                  <c:v>62.29904891147465</c:v>
                </c:pt>
                <c:pt idx="11">
                  <c:v>62.29904891147465</c:v>
                </c:pt>
                <c:pt idx="12">
                  <c:v>62.29904891147465</c:v>
                </c:pt>
                <c:pt idx="13">
                  <c:v>62.29904891147465</c:v>
                </c:pt>
                <c:pt idx="14">
                  <c:v>62.29904891147465</c:v>
                </c:pt>
                <c:pt idx="15">
                  <c:v>62.29904891147465</c:v>
                </c:pt>
              </c:numCache>
            </c:numRef>
          </c:val>
          <c:extLst>
            <c:ext xmlns:c16="http://schemas.microsoft.com/office/drawing/2014/chart" uri="{C3380CC4-5D6E-409C-BE32-E72D297353CC}">
              <c16:uniqueId val="{00000001-963F-443C-8AEB-15AFF8BB89C7}"/>
            </c:ext>
          </c:extLst>
        </c:ser>
        <c:dLbls>
          <c:showLegendKey val="0"/>
          <c:showVal val="0"/>
          <c:showCatName val="0"/>
          <c:showSerName val="0"/>
          <c:showPercent val="0"/>
          <c:showBubbleSize val="0"/>
        </c:dLbls>
        <c:gapWidth val="150"/>
        <c:overlap val="100"/>
        <c:axId val="1079536760"/>
        <c:axId val="1079539056"/>
      </c:barChart>
      <c:catAx>
        <c:axId val="1079536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9056"/>
        <c:crosses val="autoZero"/>
        <c:auto val="1"/>
        <c:lblAlgn val="ctr"/>
        <c:lblOffset val="100"/>
        <c:noMultiLvlLbl val="0"/>
      </c:catAx>
      <c:valAx>
        <c:axId val="1079539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6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'EXTENDED Outputs - Metrics 1-5'!$A$94</c:f>
              <c:strCache>
                <c:ptCount val="1"/>
                <c:pt idx="0">
                  <c:v>Ruminant meats</c:v>
                </c:pt>
              </c:strCache>
            </c:strRef>
          </c:tx>
          <c:spPr>
            <a:solidFill>
              <a:srgbClr val="C4161C"/>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1-5'!$AJ$94:$AY$94</c:f>
              <c:numCache>
                <c:formatCode>#,##0.00</c:formatCode>
                <c:ptCount val="16"/>
                <c:pt idx="0">
                  <c:v>115.02448417900972</c:v>
                </c:pt>
                <c:pt idx="1">
                  <c:v>109.38492614370475</c:v>
                </c:pt>
                <c:pt idx="2">
                  <c:v>103.0625516646633</c:v>
                </c:pt>
                <c:pt idx="3">
                  <c:v>98.004652081430123</c:v>
                </c:pt>
                <c:pt idx="4">
                  <c:v>90.417802706580389</c:v>
                </c:pt>
                <c:pt idx="5">
                  <c:v>84.095428227538918</c:v>
                </c:pt>
                <c:pt idx="6">
                  <c:v>77.773053748497475</c:v>
                </c:pt>
                <c:pt idx="7">
                  <c:v>71.450679269456018</c:v>
                </c:pt>
                <c:pt idx="8">
                  <c:v>65.12830479041456</c:v>
                </c:pt>
                <c:pt idx="9">
                  <c:v>62.59935499879797</c:v>
                </c:pt>
                <c:pt idx="10">
                  <c:v>60.070405207181381</c:v>
                </c:pt>
                <c:pt idx="11">
                  <c:v>57.541455415564812</c:v>
                </c:pt>
                <c:pt idx="12">
                  <c:v>56.276980519756513</c:v>
                </c:pt>
                <c:pt idx="13">
                  <c:v>55.012505623948222</c:v>
                </c:pt>
                <c:pt idx="14">
                  <c:v>53.748030728139931</c:v>
                </c:pt>
                <c:pt idx="15">
                  <c:v>52.483555832331646</c:v>
                </c:pt>
              </c:numCache>
            </c:numRef>
          </c:val>
          <c:extLst>
            <c:ext xmlns:c16="http://schemas.microsoft.com/office/drawing/2014/chart" uri="{C3380CC4-5D6E-409C-BE32-E72D297353CC}">
              <c16:uniqueId val="{00000000-8E0E-466B-9AE5-50562C4E77EE}"/>
            </c:ext>
          </c:extLst>
        </c:ser>
        <c:ser>
          <c:idx val="1"/>
          <c:order val="1"/>
          <c:tx>
            <c:strRef>
              <c:f>'EXTENDED Outputs - Metrics 1-5'!$A$95</c:f>
              <c:strCache>
                <c:ptCount val="1"/>
                <c:pt idx="0">
                  <c:v>Dairy</c:v>
                </c:pt>
              </c:strCache>
            </c:strRef>
          </c:tx>
          <c:spPr>
            <a:solidFill>
              <a:srgbClr val="FDB91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1-5'!$AJ$95:$AY$95</c:f>
              <c:numCache>
                <c:formatCode>#,##0.00</c:formatCode>
                <c:ptCount val="16"/>
                <c:pt idx="0">
                  <c:v>19.403090053634088</c:v>
                </c:pt>
                <c:pt idx="1">
                  <c:v>18.730528604236266</c:v>
                </c:pt>
                <c:pt idx="2">
                  <c:v>17.909831289534839</c:v>
                </c:pt>
                <c:pt idx="3">
                  <c:v>17.089133974833413</c:v>
                </c:pt>
                <c:pt idx="4">
                  <c:v>17.089133974833413</c:v>
                </c:pt>
                <c:pt idx="5">
                  <c:v>17.089133974833413</c:v>
                </c:pt>
                <c:pt idx="6">
                  <c:v>17.089133974833413</c:v>
                </c:pt>
                <c:pt idx="7">
                  <c:v>17.089133974833413</c:v>
                </c:pt>
                <c:pt idx="8">
                  <c:v>17.089133974833413</c:v>
                </c:pt>
                <c:pt idx="9">
                  <c:v>17.089133974833413</c:v>
                </c:pt>
                <c:pt idx="10">
                  <c:v>17.089133974833413</c:v>
                </c:pt>
                <c:pt idx="11">
                  <c:v>17.089133974833413</c:v>
                </c:pt>
                <c:pt idx="12">
                  <c:v>17.089133974833413</c:v>
                </c:pt>
                <c:pt idx="13">
                  <c:v>17.089133974833413</c:v>
                </c:pt>
                <c:pt idx="14">
                  <c:v>17.089133974833413</c:v>
                </c:pt>
                <c:pt idx="15">
                  <c:v>17.089133974833413</c:v>
                </c:pt>
              </c:numCache>
            </c:numRef>
          </c:val>
          <c:extLst>
            <c:ext xmlns:c16="http://schemas.microsoft.com/office/drawing/2014/chart" uri="{C3380CC4-5D6E-409C-BE32-E72D297353CC}">
              <c16:uniqueId val="{00000001-8E0E-466B-9AE5-50562C4E77EE}"/>
            </c:ext>
          </c:extLst>
        </c:ser>
        <c:ser>
          <c:idx val="2"/>
          <c:order val="2"/>
          <c:tx>
            <c:strRef>
              <c:f>'EXTENDED Outputs - Metrics 1-5'!$A$96</c:f>
              <c:strCache>
                <c:ptCount val="1"/>
                <c:pt idx="0">
                  <c:v>Pork</c:v>
                </c:pt>
              </c:strCache>
            </c:strRef>
          </c:tx>
          <c:spPr>
            <a:solidFill>
              <a:srgbClr val="FDB91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1-5'!$AJ$96:$AY$96</c:f>
              <c:numCache>
                <c:formatCode>#,##0.00</c:formatCode>
                <c:ptCount val="16"/>
                <c:pt idx="0">
                  <c:v>14.902822769875632</c:v>
                </c:pt>
                <c:pt idx="1">
                  <c:v>14.902822769875632</c:v>
                </c:pt>
                <c:pt idx="2">
                  <c:v>14.902822769875632</c:v>
                </c:pt>
                <c:pt idx="3">
                  <c:v>14.902822769875632</c:v>
                </c:pt>
                <c:pt idx="4">
                  <c:v>14.902822769875632</c:v>
                </c:pt>
                <c:pt idx="5">
                  <c:v>14.902822769875632</c:v>
                </c:pt>
                <c:pt idx="6">
                  <c:v>14.902822769875632</c:v>
                </c:pt>
                <c:pt idx="7">
                  <c:v>14.902822769875632</c:v>
                </c:pt>
                <c:pt idx="8">
                  <c:v>14.902822769875632</c:v>
                </c:pt>
                <c:pt idx="9">
                  <c:v>14.902822769875632</c:v>
                </c:pt>
                <c:pt idx="10">
                  <c:v>14.902822769875632</c:v>
                </c:pt>
                <c:pt idx="11">
                  <c:v>14.902822769875632</c:v>
                </c:pt>
                <c:pt idx="12">
                  <c:v>14.902822769875632</c:v>
                </c:pt>
                <c:pt idx="13">
                  <c:v>14.902822769875632</c:v>
                </c:pt>
                <c:pt idx="14">
                  <c:v>14.902822769875632</c:v>
                </c:pt>
                <c:pt idx="15">
                  <c:v>14.902822769875632</c:v>
                </c:pt>
              </c:numCache>
            </c:numRef>
          </c:val>
          <c:extLst>
            <c:ext xmlns:c16="http://schemas.microsoft.com/office/drawing/2014/chart" uri="{C3380CC4-5D6E-409C-BE32-E72D297353CC}">
              <c16:uniqueId val="{00000002-8E0E-466B-9AE5-50562C4E77EE}"/>
            </c:ext>
          </c:extLst>
        </c:ser>
        <c:ser>
          <c:idx val="3"/>
          <c:order val="3"/>
          <c:tx>
            <c:strRef>
              <c:f>'EXTENDED Outputs - Metrics 1-5'!$A$97</c:f>
              <c:strCache>
                <c:ptCount val="1"/>
                <c:pt idx="0">
                  <c:v>Poultry</c:v>
                </c:pt>
              </c:strCache>
            </c:strRef>
          </c:tx>
          <c:spPr>
            <a:solidFill>
              <a:srgbClr val="FDB91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1-5'!$AJ$97:$AY$97</c:f>
              <c:numCache>
                <c:formatCode>#,##0.00</c:formatCode>
                <c:ptCount val="16"/>
                <c:pt idx="0">
                  <c:v>15.81648771212306</c:v>
                </c:pt>
                <c:pt idx="1">
                  <c:v>15.81648771212306</c:v>
                </c:pt>
                <c:pt idx="2">
                  <c:v>15.81648771212306</c:v>
                </c:pt>
                <c:pt idx="3">
                  <c:v>15.81648771212306</c:v>
                </c:pt>
                <c:pt idx="4">
                  <c:v>15.81648771212306</c:v>
                </c:pt>
                <c:pt idx="5">
                  <c:v>15.81648771212306</c:v>
                </c:pt>
                <c:pt idx="6">
                  <c:v>15.81648771212306</c:v>
                </c:pt>
                <c:pt idx="7">
                  <c:v>15.81648771212306</c:v>
                </c:pt>
                <c:pt idx="8">
                  <c:v>15.81648771212306</c:v>
                </c:pt>
                <c:pt idx="9">
                  <c:v>15.81648771212306</c:v>
                </c:pt>
                <c:pt idx="10">
                  <c:v>15.81648771212306</c:v>
                </c:pt>
                <c:pt idx="11">
                  <c:v>15.81648771212306</c:v>
                </c:pt>
                <c:pt idx="12">
                  <c:v>15.81648771212306</c:v>
                </c:pt>
                <c:pt idx="13">
                  <c:v>15.81648771212306</c:v>
                </c:pt>
                <c:pt idx="14">
                  <c:v>15.81648771212306</c:v>
                </c:pt>
                <c:pt idx="15">
                  <c:v>15.81648771212306</c:v>
                </c:pt>
              </c:numCache>
            </c:numRef>
          </c:val>
          <c:extLst>
            <c:ext xmlns:c16="http://schemas.microsoft.com/office/drawing/2014/chart" uri="{C3380CC4-5D6E-409C-BE32-E72D297353CC}">
              <c16:uniqueId val="{00000003-8E0E-466B-9AE5-50562C4E77EE}"/>
            </c:ext>
          </c:extLst>
        </c:ser>
        <c:ser>
          <c:idx val="4"/>
          <c:order val="4"/>
          <c:tx>
            <c:strRef>
              <c:f>'EXTENDED Outputs - Metrics 1-5'!$A$98</c:f>
              <c:strCache>
                <c:ptCount val="1"/>
                <c:pt idx="0">
                  <c:v>Seafood</c:v>
                </c:pt>
              </c:strCache>
            </c:strRef>
          </c:tx>
          <c:spPr>
            <a:solidFill>
              <a:srgbClr val="FDB91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1-5'!$AJ$98:$AY$98</c:f>
              <c:numCache>
                <c:formatCode>#,##0.00</c:formatCode>
                <c:ptCount val="16"/>
                <c:pt idx="0">
                  <c:v>1.9944049123747862</c:v>
                </c:pt>
                <c:pt idx="1">
                  <c:v>1.9944049123747862</c:v>
                </c:pt>
                <c:pt idx="2">
                  <c:v>1.9944049123747862</c:v>
                </c:pt>
                <c:pt idx="3">
                  <c:v>1.9944049123747862</c:v>
                </c:pt>
                <c:pt idx="4">
                  <c:v>1.9944049123747862</c:v>
                </c:pt>
                <c:pt idx="5">
                  <c:v>1.9944049123747862</c:v>
                </c:pt>
                <c:pt idx="6">
                  <c:v>1.9944049123747862</c:v>
                </c:pt>
                <c:pt idx="7">
                  <c:v>1.9944049123747862</c:v>
                </c:pt>
                <c:pt idx="8">
                  <c:v>1.9944049123747862</c:v>
                </c:pt>
                <c:pt idx="9">
                  <c:v>1.9944049123747862</c:v>
                </c:pt>
                <c:pt idx="10">
                  <c:v>1.9944049123747862</c:v>
                </c:pt>
                <c:pt idx="11">
                  <c:v>1.9944049123747862</c:v>
                </c:pt>
                <c:pt idx="12">
                  <c:v>1.9944049123747862</c:v>
                </c:pt>
                <c:pt idx="13">
                  <c:v>1.9944049123747862</c:v>
                </c:pt>
                <c:pt idx="14">
                  <c:v>1.9944049123747862</c:v>
                </c:pt>
                <c:pt idx="15">
                  <c:v>1.9944049123747862</c:v>
                </c:pt>
              </c:numCache>
            </c:numRef>
          </c:val>
          <c:extLst>
            <c:ext xmlns:c16="http://schemas.microsoft.com/office/drawing/2014/chart" uri="{C3380CC4-5D6E-409C-BE32-E72D297353CC}">
              <c16:uniqueId val="{00000004-8E0E-466B-9AE5-50562C4E77EE}"/>
            </c:ext>
          </c:extLst>
        </c:ser>
        <c:ser>
          <c:idx val="5"/>
          <c:order val="5"/>
          <c:tx>
            <c:strRef>
              <c:f>'EXTENDED Outputs - Metrics 1-5'!$A$99</c:f>
              <c:strCache>
                <c:ptCount val="1"/>
                <c:pt idx="0">
                  <c:v>Eggs</c:v>
                </c:pt>
              </c:strCache>
            </c:strRef>
          </c:tx>
          <c:spPr>
            <a:solidFill>
              <a:srgbClr val="FDB91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1-5'!$AJ$99:$AY$99</c:f>
              <c:numCache>
                <c:formatCode>#,##0.00</c:formatCode>
                <c:ptCount val="16"/>
                <c:pt idx="0">
                  <c:v>3.5390839961832317</c:v>
                </c:pt>
                <c:pt idx="1">
                  <c:v>3.5390839961832317</c:v>
                </c:pt>
                <c:pt idx="2">
                  <c:v>3.5390839961832317</c:v>
                </c:pt>
                <c:pt idx="3">
                  <c:v>3.5390839961832317</c:v>
                </c:pt>
                <c:pt idx="4">
                  <c:v>3.5390839961832317</c:v>
                </c:pt>
                <c:pt idx="5">
                  <c:v>3.5390839961832317</c:v>
                </c:pt>
                <c:pt idx="6">
                  <c:v>3.5390839961832317</c:v>
                </c:pt>
                <c:pt idx="7">
                  <c:v>3.5390839961832317</c:v>
                </c:pt>
                <c:pt idx="8">
                  <c:v>3.5390839961832317</c:v>
                </c:pt>
                <c:pt idx="9">
                  <c:v>3.5390839961832317</c:v>
                </c:pt>
                <c:pt idx="10">
                  <c:v>3.5390839961832317</c:v>
                </c:pt>
                <c:pt idx="11">
                  <c:v>3.5390839961832317</c:v>
                </c:pt>
                <c:pt idx="12">
                  <c:v>3.5390839961832317</c:v>
                </c:pt>
                <c:pt idx="13">
                  <c:v>3.5390839961832317</c:v>
                </c:pt>
                <c:pt idx="14">
                  <c:v>3.5390839961832317</c:v>
                </c:pt>
                <c:pt idx="15">
                  <c:v>3.5390839961832317</c:v>
                </c:pt>
              </c:numCache>
            </c:numRef>
          </c:val>
          <c:extLst>
            <c:ext xmlns:c16="http://schemas.microsoft.com/office/drawing/2014/chart" uri="{C3380CC4-5D6E-409C-BE32-E72D297353CC}">
              <c16:uniqueId val="{00000005-8E0E-466B-9AE5-50562C4E77EE}"/>
            </c:ext>
          </c:extLst>
        </c:ser>
        <c:ser>
          <c:idx val="6"/>
          <c:order val="6"/>
          <c:tx>
            <c:strRef>
              <c:f>'EXTENDED Outputs - Metrics 1-5'!$A$100</c:f>
              <c:strCache>
                <c:ptCount val="1"/>
                <c:pt idx="0">
                  <c:v>Other animal-based foods</c:v>
                </c:pt>
              </c:strCache>
            </c:strRef>
          </c:tx>
          <c:spPr>
            <a:solidFill>
              <a:srgbClr val="FDB91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1-5'!$AJ$100:$AY$100</c:f>
              <c:numCache>
                <c:formatCode>#,##0.00</c:formatCode>
                <c:ptCount val="16"/>
                <c:pt idx="0">
                  <c:v>0.64747456389303792</c:v>
                </c:pt>
                <c:pt idx="1">
                  <c:v>0.64747456389303792</c:v>
                </c:pt>
                <c:pt idx="2">
                  <c:v>0.64747456389303792</c:v>
                </c:pt>
                <c:pt idx="3">
                  <c:v>0.64747456389303792</c:v>
                </c:pt>
                <c:pt idx="4">
                  <c:v>0.64747456389303792</c:v>
                </c:pt>
                <c:pt idx="5">
                  <c:v>0.64747456389303792</c:v>
                </c:pt>
                <c:pt idx="6">
                  <c:v>0.64747456389303792</c:v>
                </c:pt>
                <c:pt idx="7">
                  <c:v>0.64747456389303792</c:v>
                </c:pt>
                <c:pt idx="8">
                  <c:v>0.64747456389303792</c:v>
                </c:pt>
                <c:pt idx="9">
                  <c:v>0.64747456389303792</c:v>
                </c:pt>
                <c:pt idx="10">
                  <c:v>0.64747456389303792</c:v>
                </c:pt>
                <c:pt idx="11">
                  <c:v>0.64747456389303792</c:v>
                </c:pt>
                <c:pt idx="12">
                  <c:v>0.64747456389303792</c:v>
                </c:pt>
                <c:pt idx="13">
                  <c:v>0.64747456389303792</c:v>
                </c:pt>
                <c:pt idx="14">
                  <c:v>0.64747456389303792</c:v>
                </c:pt>
                <c:pt idx="15">
                  <c:v>0.64747456389303792</c:v>
                </c:pt>
              </c:numCache>
            </c:numRef>
          </c:val>
          <c:extLst>
            <c:ext xmlns:c16="http://schemas.microsoft.com/office/drawing/2014/chart" uri="{C3380CC4-5D6E-409C-BE32-E72D297353CC}">
              <c16:uniqueId val="{00000006-8E0E-466B-9AE5-50562C4E77EE}"/>
            </c:ext>
          </c:extLst>
        </c:ser>
        <c:ser>
          <c:idx val="7"/>
          <c:order val="7"/>
          <c:tx>
            <c:strRef>
              <c:f>'EXTENDED Outputs - Metrics 1-5'!$A$101</c:f>
              <c:strCache>
                <c:ptCount val="1"/>
                <c:pt idx="0">
                  <c:v>Grains</c:v>
                </c:pt>
              </c:strCache>
            </c:strRef>
          </c:tx>
          <c:spPr>
            <a:solidFill>
              <a:srgbClr val="96BC3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1-5'!$AJ$101:$AY$101</c:f>
              <c:numCache>
                <c:formatCode>#,##0.00</c:formatCode>
                <c:ptCount val="16"/>
                <c:pt idx="0">
                  <c:v>16.978546897569274</c:v>
                </c:pt>
                <c:pt idx="1">
                  <c:v>16.978546897569274</c:v>
                </c:pt>
                <c:pt idx="2">
                  <c:v>16.978546897569274</c:v>
                </c:pt>
                <c:pt idx="3">
                  <c:v>16.978546897569274</c:v>
                </c:pt>
                <c:pt idx="4">
                  <c:v>16.978546897569274</c:v>
                </c:pt>
                <c:pt idx="5">
                  <c:v>16.978546897569274</c:v>
                </c:pt>
                <c:pt idx="6">
                  <c:v>16.978546897569274</c:v>
                </c:pt>
                <c:pt idx="7">
                  <c:v>16.978546897569274</c:v>
                </c:pt>
                <c:pt idx="8">
                  <c:v>16.978546897569274</c:v>
                </c:pt>
                <c:pt idx="9">
                  <c:v>16.978546897569274</c:v>
                </c:pt>
                <c:pt idx="10">
                  <c:v>16.978546897569274</c:v>
                </c:pt>
                <c:pt idx="11">
                  <c:v>16.978546897569274</c:v>
                </c:pt>
                <c:pt idx="12">
                  <c:v>16.978546897569274</c:v>
                </c:pt>
                <c:pt idx="13">
                  <c:v>16.978546897569274</c:v>
                </c:pt>
                <c:pt idx="14">
                  <c:v>16.978546897569274</c:v>
                </c:pt>
                <c:pt idx="15">
                  <c:v>16.978546897569274</c:v>
                </c:pt>
              </c:numCache>
            </c:numRef>
          </c:val>
          <c:extLst>
            <c:ext xmlns:c16="http://schemas.microsoft.com/office/drawing/2014/chart" uri="{C3380CC4-5D6E-409C-BE32-E72D297353CC}">
              <c16:uniqueId val="{00000007-8E0E-466B-9AE5-50562C4E77EE}"/>
            </c:ext>
          </c:extLst>
        </c:ser>
        <c:ser>
          <c:idx val="8"/>
          <c:order val="8"/>
          <c:tx>
            <c:strRef>
              <c:f>'EXTENDED Outputs - Metrics 1-5'!$A$102</c:f>
              <c:strCache>
                <c:ptCount val="1"/>
                <c:pt idx="0">
                  <c:v>Legumes/nuts/seeds</c:v>
                </c:pt>
              </c:strCache>
            </c:strRef>
          </c:tx>
          <c:spPr>
            <a:solidFill>
              <a:srgbClr val="96BC3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1-5'!$AJ$102:$AY$102</c:f>
              <c:numCache>
                <c:formatCode>#,##0.00</c:formatCode>
                <c:ptCount val="16"/>
                <c:pt idx="0">
                  <c:v>3.4167271514933399</c:v>
                </c:pt>
                <c:pt idx="1">
                  <c:v>3.9645920934475085</c:v>
                </c:pt>
                <c:pt idx="2">
                  <c:v>4.6121865874831673</c:v>
                </c:pt>
                <c:pt idx="3">
                  <c:v>5.2597810815188275</c:v>
                </c:pt>
                <c:pt idx="4">
                  <c:v>5.2597810815188275</c:v>
                </c:pt>
                <c:pt idx="5">
                  <c:v>5.2597810815188275</c:v>
                </c:pt>
                <c:pt idx="6">
                  <c:v>5.2597810815188275</c:v>
                </c:pt>
                <c:pt idx="7">
                  <c:v>5.2597810815188275</c:v>
                </c:pt>
                <c:pt idx="8">
                  <c:v>5.2597810815188275</c:v>
                </c:pt>
                <c:pt idx="9">
                  <c:v>5.2597810815188275</c:v>
                </c:pt>
                <c:pt idx="10">
                  <c:v>5.2597810815188275</c:v>
                </c:pt>
                <c:pt idx="11">
                  <c:v>5.2597810815188275</c:v>
                </c:pt>
                <c:pt idx="12">
                  <c:v>5.2597810815188275</c:v>
                </c:pt>
                <c:pt idx="13">
                  <c:v>5.2597810815188275</c:v>
                </c:pt>
                <c:pt idx="14">
                  <c:v>5.2597810815188275</c:v>
                </c:pt>
                <c:pt idx="15">
                  <c:v>5.2597810815188275</c:v>
                </c:pt>
              </c:numCache>
            </c:numRef>
          </c:val>
          <c:extLst>
            <c:ext xmlns:c16="http://schemas.microsoft.com/office/drawing/2014/chart" uri="{C3380CC4-5D6E-409C-BE32-E72D297353CC}">
              <c16:uniqueId val="{00000008-8E0E-466B-9AE5-50562C4E77EE}"/>
            </c:ext>
          </c:extLst>
        </c:ser>
        <c:ser>
          <c:idx val="9"/>
          <c:order val="9"/>
          <c:tx>
            <c:strRef>
              <c:f>'EXTENDED Outputs - Metrics 1-5'!$A$103</c:f>
              <c:strCache>
                <c:ptCount val="1"/>
                <c:pt idx="0">
                  <c:v>Plant-based milk subs.</c:v>
                </c:pt>
              </c:strCache>
            </c:strRef>
          </c:tx>
          <c:spPr>
            <a:solidFill>
              <a:srgbClr val="96BC3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1-5'!$AJ$103:$AY$103</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8E0E-466B-9AE5-50562C4E77EE}"/>
            </c:ext>
          </c:extLst>
        </c:ser>
        <c:ser>
          <c:idx val="10"/>
          <c:order val="10"/>
          <c:tx>
            <c:strRef>
              <c:f>'EXTENDED Outputs - Metrics 1-5'!$A$104</c:f>
              <c:strCache>
                <c:ptCount val="1"/>
                <c:pt idx="0">
                  <c:v>Fruits &amp; vegetables</c:v>
                </c:pt>
              </c:strCache>
            </c:strRef>
          </c:tx>
          <c:spPr>
            <a:solidFill>
              <a:srgbClr val="0092C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1-5'!$AJ$104:$AY$104</c:f>
              <c:numCache>
                <c:formatCode>#,##0.00</c:formatCode>
                <c:ptCount val="16"/>
                <c:pt idx="0">
                  <c:v>5.745638478021684</c:v>
                </c:pt>
                <c:pt idx="1">
                  <c:v>6.3171244606103878</c:v>
                </c:pt>
                <c:pt idx="2">
                  <c:v>6.9142884967532341</c:v>
                </c:pt>
                <c:pt idx="3">
                  <c:v>7.5114525328960804</c:v>
                </c:pt>
                <c:pt idx="4">
                  <c:v>7.5114525328960804</c:v>
                </c:pt>
                <c:pt idx="5">
                  <c:v>7.5114525328960804</c:v>
                </c:pt>
                <c:pt idx="6">
                  <c:v>7.5114525328960804</c:v>
                </c:pt>
                <c:pt idx="7">
                  <c:v>7.5114525328960804</c:v>
                </c:pt>
                <c:pt idx="8">
                  <c:v>7.5114525328960804</c:v>
                </c:pt>
                <c:pt idx="9">
                  <c:v>7.5114525328960804</c:v>
                </c:pt>
                <c:pt idx="10">
                  <c:v>7.5114525328960804</c:v>
                </c:pt>
                <c:pt idx="11">
                  <c:v>7.5114525328960804</c:v>
                </c:pt>
                <c:pt idx="12">
                  <c:v>7.5114525328960804</c:v>
                </c:pt>
                <c:pt idx="13">
                  <c:v>7.5114525328960804</c:v>
                </c:pt>
                <c:pt idx="14">
                  <c:v>7.5114525328960804</c:v>
                </c:pt>
                <c:pt idx="15">
                  <c:v>7.5114525328960804</c:v>
                </c:pt>
              </c:numCache>
            </c:numRef>
          </c:val>
          <c:extLst>
            <c:ext xmlns:c16="http://schemas.microsoft.com/office/drawing/2014/chart" uri="{C3380CC4-5D6E-409C-BE32-E72D297353CC}">
              <c16:uniqueId val="{0000000A-8E0E-466B-9AE5-50562C4E77EE}"/>
            </c:ext>
          </c:extLst>
        </c:ser>
        <c:ser>
          <c:idx val="11"/>
          <c:order val="11"/>
          <c:tx>
            <c:strRef>
              <c:f>'EXTENDED Outputs - Metrics 1-5'!$A$105</c:f>
              <c:strCache>
                <c:ptCount val="1"/>
                <c:pt idx="0">
                  <c:v>Roots/tubers</c:v>
                </c:pt>
              </c:strCache>
            </c:strRef>
          </c:tx>
          <c:spPr>
            <a:solidFill>
              <a:srgbClr val="0092C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1-5'!$AJ$105:$AY$105</c:f>
              <c:numCache>
                <c:formatCode>#,##0.00</c:formatCode>
                <c:ptCount val="16"/>
                <c:pt idx="0">
                  <c:v>1.0245463249762319</c:v>
                </c:pt>
                <c:pt idx="1">
                  <c:v>1.0245463249762319</c:v>
                </c:pt>
                <c:pt idx="2">
                  <c:v>1.0245463249762319</c:v>
                </c:pt>
                <c:pt idx="3">
                  <c:v>1.0245463249762319</c:v>
                </c:pt>
                <c:pt idx="4">
                  <c:v>1.0245463249762319</c:v>
                </c:pt>
                <c:pt idx="5">
                  <c:v>1.0245463249762319</c:v>
                </c:pt>
                <c:pt idx="6">
                  <c:v>1.0245463249762319</c:v>
                </c:pt>
                <c:pt idx="7">
                  <c:v>1.0245463249762319</c:v>
                </c:pt>
                <c:pt idx="8">
                  <c:v>1.0245463249762319</c:v>
                </c:pt>
                <c:pt idx="9">
                  <c:v>1.0245463249762319</c:v>
                </c:pt>
                <c:pt idx="10">
                  <c:v>1.0245463249762319</c:v>
                </c:pt>
                <c:pt idx="11">
                  <c:v>1.0245463249762319</c:v>
                </c:pt>
                <c:pt idx="12">
                  <c:v>1.0245463249762319</c:v>
                </c:pt>
                <c:pt idx="13">
                  <c:v>1.0245463249762319</c:v>
                </c:pt>
                <c:pt idx="14">
                  <c:v>1.0245463249762319</c:v>
                </c:pt>
                <c:pt idx="15">
                  <c:v>1.0245463249762319</c:v>
                </c:pt>
              </c:numCache>
            </c:numRef>
          </c:val>
          <c:extLst>
            <c:ext xmlns:c16="http://schemas.microsoft.com/office/drawing/2014/chart" uri="{C3380CC4-5D6E-409C-BE32-E72D297353CC}">
              <c16:uniqueId val="{0000000B-8E0E-466B-9AE5-50562C4E77EE}"/>
            </c:ext>
          </c:extLst>
        </c:ser>
        <c:ser>
          <c:idx val="12"/>
          <c:order val="12"/>
          <c:tx>
            <c:strRef>
              <c:f>'EXTENDED Outputs - Metrics 1-5'!$A$106</c:f>
              <c:strCache>
                <c:ptCount val="1"/>
                <c:pt idx="0">
                  <c:v>Added sugars</c:v>
                </c:pt>
              </c:strCache>
            </c:strRef>
          </c:tx>
          <c:spPr>
            <a:solidFill>
              <a:srgbClr val="0092C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1-5'!$AJ$106:$AY$106</c:f>
              <c:numCache>
                <c:formatCode>#,##0.00</c:formatCode>
                <c:ptCount val="16"/>
                <c:pt idx="0">
                  <c:v>5.8943763271732363</c:v>
                </c:pt>
                <c:pt idx="1">
                  <c:v>5.8943763271732363</c:v>
                </c:pt>
                <c:pt idx="2">
                  <c:v>5.8943763271732363</c:v>
                </c:pt>
                <c:pt idx="3">
                  <c:v>5.8943763271732363</c:v>
                </c:pt>
                <c:pt idx="4">
                  <c:v>5.8943763271732363</c:v>
                </c:pt>
                <c:pt idx="5">
                  <c:v>5.8943763271732363</c:v>
                </c:pt>
                <c:pt idx="6">
                  <c:v>5.8943763271732363</c:v>
                </c:pt>
                <c:pt idx="7">
                  <c:v>5.8943763271732363</c:v>
                </c:pt>
                <c:pt idx="8">
                  <c:v>5.8943763271732363</c:v>
                </c:pt>
                <c:pt idx="9">
                  <c:v>5.8943763271732363</c:v>
                </c:pt>
                <c:pt idx="10">
                  <c:v>5.8943763271732363</c:v>
                </c:pt>
                <c:pt idx="11">
                  <c:v>5.8943763271732363</c:v>
                </c:pt>
                <c:pt idx="12">
                  <c:v>5.8943763271732363</c:v>
                </c:pt>
                <c:pt idx="13">
                  <c:v>5.8943763271732363</c:v>
                </c:pt>
                <c:pt idx="14">
                  <c:v>5.8943763271732363</c:v>
                </c:pt>
                <c:pt idx="15">
                  <c:v>5.8943763271732363</c:v>
                </c:pt>
              </c:numCache>
            </c:numRef>
          </c:val>
          <c:extLst>
            <c:ext xmlns:c16="http://schemas.microsoft.com/office/drawing/2014/chart" uri="{C3380CC4-5D6E-409C-BE32-E72D297353CC}">
              <c16:uniqueId val="{0000000C-8E0E-466B-9AE5-50562C4E77EE}"/>
            </c:ext>
          </c:extLst>
        </c:ser>
        <c:ser>
          <c:idx val="13"/>
          <c:order val="13"/>
          <c:tx>
            <c:strRef>
              <c:f>'EXTENDED Outputs - Metrics 1-5'!$A$107</c:f>
              <c:strCache>
                <c:ptCount val="1"/>
                <c:pt idx="0">
                  <c:v>Vegetable oils</c:v>
                </c:pt>
              </c:strCache>
            </c:strRef>
          </c:tx>
          <c:spPr>
            <a:solidFill>
              <a:srgbClr val="0092C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1-5'!$AJ$107:$AY$107</c:f>
              <c:numCache>
                <c:formatCode>#,##0.00</c:formatCode>
                <c:ptCount val="16"/>
                <c:pt idx="0">
                  <c:v>10.690153403611566</c:v>
                </c:pt>
                <c:pt idx="1">
                  <c:v>10.690153403611566</c:v>
                </c:pt>
                <c:pt idx="2">
                  <c:v>10.690153403611566</c:v>
                </c:pt>
                <c:pt idx="3">
                  <c:v>10.690153403611566</c:v>
                </c:pt>
                <c:pt idx="4">
                  <c:v>10.690153403611566</c:v>
                </c:pt>
                <c:pt idx="5">
                  <c:v>10.690153403611566</c:v>
                </c:pt>
                <c:pt idx="6">
                  <c:v>10.690153403611566</c:v>
                </c:pt>
                <c:pt idx="7">
                  <c:v>10.690153403611566</c:v>
                </c:pt>
                <c:pt idx="8">
                  <c:v>10.690153403611566</c:v>
                </c:pt>
                <c:pt idx="9">
                  <c:v>10.690153403611566</c:v>
                </c:pt>
                <c:pt idx="10">
                  <c:v>10.690153403611566</c:v>
                </c:pt>
                <c:pt idx="11">
                  <c:v>10.690153403611566</c:v>
                </c:pt>
                <c:pt idx="12">
                  <c:v>10.690153403611566</c:v>
                </c:pt>
                <c:pt idx="13">
                  <c:v>10.690153403611566</c:v>
                </c:pt>
                <c:pt idx="14">
                  <c:v>10.690153403611566</c:v>
                </c:pt>
                <c:pt idx="15">
                  <c:v>10.690153403611566</c:v>
                </c:pt>
              </c:numCache>
            </c:numRef>
          </c:val>
          <c:extLst>
            <c:ext xmlns:c16="http://schemas.microsoft.com/office/drawing/2014/chart" uri="{C3380CC4-5D6E-409C-BE32-E72D297353CC}">
              <c16:uniqueId val="{00000000-C174-4729-8FDD-9EC1F1F127D3}"/>
            </c:ext>
          </c:extLst>
        </c:ser>
        <c:ser>
          <c:idx val="14"/>
          <c:order val="14"/>
          <c:tx>
            <c:strRef>
              <c:f>'EXTENDED Outputs - Metrics 1-5'!$A$108</c:f>
              <c:strCache>
                <c:ptCount val="1"/>
                <c:pt idx="0">
                  <c:v>Alcohol, stimulants, spices</c:v>
                </c:pt>
              </c:strCache>
            </c:strRef>
          </c:tx>
          <c:spPr>
            <a:solidFill>
              <a:srgbClr val="0092C3"/>
            </a:solidFill>
            <a:ln>
              <a:noFill/>
            </a:ln>
            <a:effectLst/>
          </c:spPr>
          <c:invertIfNegative val="0"/>
          <c:cat>
            <c:numRef>
              <c:f>'EXTENDED Outputs - Metrics 1-5'!$AJ$93:$AY$93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1-5'!$AJ$108:$AY$108</c:f>
              <c:numCache>
                <c:formatCode>#,##0.00</c:formatCode>
                <c:ptCount val="16"/>
                <c:pt idx="0">
                  <c:v>8.771956235432727</c:v>
                </c:pt>
                <c:pt idx="1">
                  <c:v>8.771956235432727</c:v>
                </c:pt>
                <c:pt idx="2">
                  <c:v>8.771956235432727</c:v>
                </c:pt>
                <c:pt idx="3">
                  <c:v>8.771956235432727</c:v>
                </c:pt>
                <c:pt idx="4">
                  <c:v>8.771956235432727</c:v>
                </c:pt>
                <c:pt idx="5">
                  <c:v>8.771956235432727</c:v>
                </c:pt>
                <c:pt idx="6">
                  <c:v>8.771956235432727</c:v>
                </c:pt>
                <c:pt idx="7">
                  <c:v>8.771956235432727</c:v>
                </c:pt>
                <c:pt idx="8">
                  <c:v>8.771956235432727</c:v>
                </c:pt>
                <c:pt idx="9">
                  <c:v>8.771956235432727</c:v>
                </c:pt>
                <c:pt idx="10">
                  <c:v>8.771956235432727</c:v>
                </c:pt>
                <c:pt idx="11">
                  <c:v>8.771956235432727</c:v>
                </c:pt>
                <c:pt idx="12">
                  <c:v>8.771956235432727</c:v>
                </c:pt>
                <c:pt idx="13">
                  <c:v>8.771956235432727</c:v>
                </c:pt>
                <c:pt idx="14">
                  <c:v>8.771956235432727</c:v>
                </c:pt>
                <c:pt idx="15">
                  <c:v>8.771956235432727</c:v>
                </c:pt>
              </c:numCache>
            </c:numRef>
          </c:val>
          <c:extLst>
            <c:ext xmlns:c16="http://schemas.microsoft.com/office/drawing/2014/chart" uri="{C3380CC4-5D6E-409C-BE32-E72D297353CC}">
              <c16:uniqueId val="{00000001-C174-4729-8FDD-9EC1F1F127D3}"/>
            </c:ext>
          </c:extLst>
        </c:ser>
        <c:dLbls>
          <c:showLegendKey val="0"/>
          <c:showVal val="0"/>
          <c:showCatName val="0"/>
          <c:showSerName val="0"/>
          <c:showPercent val="0"/>
          <c:showBubbleSize val="0"/>
        </c:dLbls>
        <c:gapWidth val="150"/>
        <c:overlap val="100"/>
        <c:axId val="1079536760"/>
        <c:axId val="1079539056"/>
      </c:barChart>
      <c:catAx>
        <c:axId val="1079536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9056"/>
        <c:crosses val="autoZero"/>
        <c:auto val="1"/>
        <c:lblAlgn val="ctr"/>
        <c:lblOffset val="100"/>
        <c:noMultiLvlLbl val="0"/>
      </c:catAx>
      <c:valAx>
        <c:axId val="1079539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6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'EXTENDED Outputs - Metrics 1-5'!$A$94</c:f>
              <c:strCache>
                <c:ptCount val="1"/>
                <c:pt idx="0">
                  <c:v>Ruminant meats</c:v>
                </c:pt>
              </c:strCache>
            </c:strRef>
          </c:tx>
          <c:spPr>
            <a:solidFill>
              <a:srgbClr val="C4161C"/>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1-5'!$BA$94:$BP$94</c:f>
              <c:numCache>
                <c:formatCode>#,##0.00</c:formatCode>
                <c:ptCount val="16"/>
                <c:pt idx="0">
                  <c:v>1838.7850541181276</c:v>
                </c:pt>
                <c:pt idx="1">
                  <c:v>1748.8504211901629</c:v>
                </c:pt>
                <c:pt idx="2">
                  <c:v>1648.0268416745078</c:v>
                </c:pt>
                <c:pt idx="3">
                  <c:v>1567.3679780619834</c:v>
                </c:pt>
                <c:pt idx="4">
                  <c:v>1446.3796826431972</c:v>
                </c:pt>
                <c:pt idx="5">
                  <c:v>1345.5561031275417</c:v>
                </c:pt>
                <c:pt idx="6">
                  <c:v>1244.7325236118866</c:v>
                </c:pt>
                <c:pt idx="7">
                  <c:v>1143.9089440962312</c:v>
                </c:pt>
                <c:pt idx="8">
                  <c:v>1043.085364580576</c:v>
                </c:pt>
                <c:pt idx="9">
                  <c:v>1002.7559327743139</c:v>
                </c:pt>
                <c:pt idx="10">
                  <c:v>962.42650096805164</c:v>
                </c:pt>
                <c:pt idx="11">
                  <c:v>922.09706916178959</c:v>
                </c:pt>
                <c:pt idx="12">
                  <c:v>901.93235325865851</c:v>
                </c:pt>
                <c:pt idx="13">
                  <c:v>881.76763735552743</c:v>
                </c:pt>
                <c:pt idx="14">
                  <c:v>861.60292145239634</c:v>
                </c:pt>
                <c:pt idx="15">
                  <c:v>841.43820554926538</c:v>
                </c:pt>
              </c:numCache>
            </c:numRef>
          </c:val>
          <c:extLst>
            <c:ext xmlns:c16="http://schemas.microsoft.com/office/drawing/2014/chart" uri="{C3380CC4-5D6E-409C-BE32-E72D297353CC}">
              <c16:uniqueId val="{00000000-C69B-4AC5-A613-D3FE747FE557}"/>
            </c:ext>
          </c:extLst>
        </c:ser>
        <c:ser>
          <c:idx val="1"/>
          <c:order val="1"/>
          <c:tx>
            <c:strRef>
              <c:f>'EXTENDED Outputs - Metrics 1-5'!$A$95</c:f>
              <c:strCache>
                <c:ptCount val="1"/>
                <c:pt idx="0">
                  <c:v>Dairy</c:v>
                </c:pt>
              </c:strCache>
            </c:strRef>
          </c:tx>
          <c:spPr>
            <a:solidFill>
              <a:srgbClr val="FDB91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1-5'!$BA$95:$BP$95</c:f>
              <c:numCache>
                <c:formatCode>#,##0.00</c:formatCode>
                <c:ptCount val="16"/>
                <c:pt idx="0">
                  <c:v>585.86933101951786</c:v>
                </c:pt>
                <c:pt idx="1">
                  <c:v>565.56157976242275</c:v>
                </c:pt>
                <c:pt idx="2">
                  <c:v>540.78091929006746</c:v>
                </c:pt>
                <c:pt idx="3">
                  <c:v>516.00025881771217</c:v>
                </c:pt>
                <c:pt idx="4">
                  <c:v>516.00025881771217</c:v>
                </c:pt>
                <c:pt idx="5">
                  <c:v>516.00025881771217</c:v>
                </c:pt>
                <c:pt idx="6">
                  <c:v>516.00025881771217</c:v>
                </c:pt>
                <c:pt idx="7">
                  <c:v>516.00025881771217</c:v>
                </c:pt>
                <c:pt idx="8">
                  <c:v>516.00025881771217</c:v>
                </c:pt>
                <c:pt idx="9">
                  <c:v>516.00025881771217</c:v>
                </c:pt>
                <c:pt idx="10">
                  <c:v>516.00025881771217</c:v>
                </c:pt>
                <c:pt idx="11">
                  <c:v>516.00025881771217</c:v>
                </c:pt>
                <c:pt idx="12">
                  <c:v>516.00025881771217</c:v>
                </c:pt>
                <c:pt idx="13">
                  <c:v>516.00025881771217</c:v>
                </c:pt>
                <c:pt idx="14">
                  <c:v>516.00025881771217</c:v>
                </c:pt>
                <c:pt idx="15">
                  <c:v>516.00025881771217</c:v>
                </c:pt>
              </c:numCache>
            </c:numRef>
          </c:val>
          <c:extLst>
            <c:ext xmlns:c16="http://schemas.microsoft.com/office/drawing/2014/chart" uri="{C3380CC4-5D6E-409C-BE32-E72D297353CC}">
              <c16:uniqueId val="{00000001-C69B-4AC5-A613-D3FE747FE557}"/>
            </c:ext>
          </c:extLst>
        </c:ser>
        <c:ser>
          <c:idx val="2"/>
          <c:order val="2"/>
          <c:tx>
            <c:strRef>
              <c:f>'EXTENDED Outputs - Metrics 1-5'!$A$96</c:f>
              <c:strCache>
                <c:ptCount val="1"/>
                <c:pt idx="0">
                  <c:v>Pork</c:v>
                </c:pt>
              </c:strCache>
            </c:strRef>
          </c:tx>
          <c:spPr>
            <a:solidFill>
              <a:srgbClr val="FDB91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1-5'!$BA$96:$BP$96</c:f>
              <c:numCache>
                <c:formatCode>#,##0.00</c:formatCode>
                <c:ptCount val="16"/>
                <c:pt idx="0">
                  <c:v>149.58027454025409</c:v>
                </c:pt>
                <c:pt idx="1">
                  <c:v>149.58027454025409</c:v>
                </c:pt>
                <c:pt idx="2">
                  <c:v>149.58027454025409</c:v>
                </c:pt>
                <c:pt idx="3">
                  <c:v>149.58027454025409</c:v>
                </c:pt>
                <c:pt idx="4">
                  <c:v>149.58027454025409</c:v>
                </c:pt>
                <c:pt idx="5">
                  <c:v>149.58027454025409</c:v>
                </c:pt>
                <c:pt idx="6">
                  <c:v>149.58027454025409</c:v>
                </c:pt>
                <c:pt idx="7">
                  <c:v>149.58027454025409</c:v>
                </c:pt>
                <c:pt idx="8">
                  <c:v>149.58027454025409</c:v>
                </c:pt>
                <c:pt idx="9">
                  <c:v>149.58027454025409</c:v>
                </c:pt>
                <c:pt idx="10">
                  <c:v>149.58027454025409</c:v>
                </c:pt>
                <c:pt idx="11">
                  <c:v>149.58027454025409</c:v>
                </c:pt>
                <c:pt idx="12">
                  <c:v>149.58027454025409</c:v>
                </c:pt>
                <c:pt idx="13">
                  <c:v>149.58027454025409</c:v>
                </c:pt>
                <c:pt idx="14">
                  <c:v>149.58027454025409</c:v>
                </c:pt>
                <c:pt idx="15">
                  <c:v>149.58027454025409</c:v>
                </c:pt>
              </c:numCache>
            </c:numRef>
          </c:val>
          <c:extLst>
            <c:ext xmlns:c16="http://schemas.microsoft.com/office/drawing/2014/chart" uri="{C3380CC4-5D6E-409C-BE32-E72D297353CC}">
              <c16:uniqueId val="{00000002-C69B-4AC5-A613-D3FE747FE557}"/>
            </c:ext>
          </c:extLst>
        </c:ser>
        <c:ser>
          <c:idx val="3"/>
          <c:order val="3"/>
          <c:tx>
            <c:strRef>
              <c:f>'EXTENDED Outputs - Metrics 1-5'!$A$97</c:f>
              <c:strCache>
                <c:ptCount val="1"/>
                <c:pt idx="0">
                  <c:v>Poultry</c:v>
                </c:pt>
              </c:strCache>
            </c:strRef>
          </c:tx>
          <c:spPr>
            <a:solidFill>
              <a:srgbClr val="FDB91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1-5'!$BA$97:$BP$97</c:f>
              <c:numCache>
                <c:formatCode>#,##0.00</c:formatCode>
                <c:ptCount val="16"/>
                <c:pt idx="0">
                  <c:v>202.06579769155383</c:v>
                </c:pt>
                <c:pt idx="1">
                  <c:v>202.06579769155383</c:v>
                </c:pt>
                <c:pt idx="2">
                  <c:v>202.06579769155383</c:v>
                </c:pt>
                <c:pt idx="3">
                  <c:v>202.06579769155383</c:v>
                </c:pt>
                <c:pt idx="4">
                  <c:v>202.06579769155383</c:v>
                </c:pt>
                <c:pt idx="5">
                  <c:v>202.06579769155383</c:v>
                </c:pt>
                <c:pt idx="6">
                  <c:v>202.06579769155383</c:v>
                </c:pt>
                <c:pt idx="7">
                  <c:v>202.06579769155383</c:v>
                </c:pt>
                <c:pt idx="8">
                  <c:v>202.06579769155383</c:v>
                </c:pt>
                <c:pt idx="9">
                  <c:v>202.06579769155383</c:v>
                </c:pt>
                <c:pt idx="10">
                  <c:v>202.06579769155383</c:v>
                </c:pt>
                <c:pt idx="11">
                  <c:v>202.06579769155383</c:v>
                </c:pt>
                <c:pt idx="12">
                  <c:v>202.06579769155383</c:v>
                </c:pt>
                <c:pt idx="13">
                  <c:v>202.06579769155383</c:v>
                </c:pt>
                <c:pt idx="14">
                  <c:v>202.06579769155383</c:v>
                </c:pt>
                <c:pt idx="15">
                  <c:v>202.06579769155383</c:v>
                </c:pt>
              </c:numCache>
            </c:numRef>
          </c:val>
          <c:extLst>
            <c:ext xmlns:c16="http://schemas.microsoft.com/office/drawing/2014/chart" uri="{C3380CC4-5D6E-409C-BE32-E72D297353CC}">
              <c16:uniqueId val="{00000003-C69B-4AC5-A613-D3FE747FE557}"/>
            </c:ext>
          </c:extLst>
        </c:ser>
        <c:ser>
          <c:idx val="4"/>
          <c:order val="4"/>
          <c:tx>
            <c:strRef>
              <c:f>'EXTENDED Outputs - Metrics 1-5'!$A$98</c:f>
              <c:strCache>
                <c:ptCount val="1"/>
                <c:pt idx="0">
                  <c:v>Seafood</c:v>
                </c:pt>
              </c:strCache>
            </c:strRef>
          </c:tx>
          <c:spPr>
            <a:solidFill>
              <a:srgbClr val="FDB91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1-5'!$BA$98:$BP$98</c:f>
              <c:numCache>
                <c:formatCode>#,##0.00</c:formatCode>
                <c:ptCount val="16"/>
                <c:pt idx="0">
                  <c:v>40.095933515085299</c:v>
                </c:pt>
                <c:pt idx="1">
                  <c:v>40.095933515085299</c:v>
                </c:pt>
                <c:pt idx="2">
                  <c:v>40.095933515085299</c:v>
                </c:pt>
                <c:pt idx="3">
                  <c:v>40.095933515085299</c:v>
                </c:pt>
                <c:pt idx="4">
                  <c:v>40.095933515085299</c:v>
                </c:pt>
                <c:pt idx="5">
                  <c:v>40.095933515085299</c:v>
                </c:pt>
                <c:pt idx="6">
                  <c:v>40.095933515085299</c:v>
                </c:pt>
                <c:pt idx="7">
                  <c:v>40.095933515085299</c:v>
                </c:pt>
                <c:pt idx="8">
                  <c:v>40.095933515085299</c:v>
                </c:pt>
                <c:pt idx="9">
                  <c:v>40.095933515085299</c:v>
                </c:pt>
                <c:pt idx="10">
                  <c:v>40.095933515085299</c:v>
                </c:pt>
                <c:pt idx="11">
                  <c:v>40.095933515085299</c:v>
                </c:pt>
                <c:pt idx="12">
                  <c:v>40.095933515085299</c:v>
                </c:pt>
                <c:pt idx="13">
                  <c:v>40.095933515085299</c:v>
                </c:pt>
                <c:pt idx="14">
                  <c:v>40.095933515085299</c:v>
                </c:pt>
                <c:pt idx="15">
                  <c:v>40.095933515085299</c:v>
                </c:pt>
              </c:numCache>
            </c:numRef>
          </c:val>
          <c:extLst>
            <c:ext xmlns:c16="http://schemas.microsoft.com/office/drawing/2014/chart" uri="{C3380CC4-5D6E-409C-BE32-E72D297353CC}">
              <c16:uniqueId val="{00000004-C69B-4AC5-A613-D3FE747FE557}"/>
            </c:ext>
          </c:extLst>
        </c:ser>
        <c:ser>
          <c:idx val="5"/>
          <c:order val="5"/>
          <c:tx>
            <c:strRef>
              <c:f>'EXTENDED Outputs - Metrics 1-5'!$A$99</c:f>
              <c:strCache>
                <c:ptCount val="1"/>
                <c:pt idx="0">
                  <c:v>Eggs</c:v>
                </c:pt>
              </c:strCache>
            </c:strRef>
          </c:tx>
          <c:spPr>
            <a:solidFill>
              <a:srgbClr val="FDB91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1-5'!$BA$99:$BP$99</c:f>
              <c:numCache>
                <c:formatCode>#,##0.00</c:formatCode>
                <c:ptCount val="16"/>
                <c:pt idx="0">
                  <c:v>55.165255240363649</c:v>
                </c:pt>
                <c:pt idx="1">
                  <c:v>55.165255240363649</c:v>
                </c:pt>
                <c:pt idx="2">
                  <c:v>55.165255240363649</c:v>
                </c:pt>
                <c:pt idx="3">
                  <c:v>55.165255240363649</c:v>
                </c:pt>
                <c:pt idx="4">
                  <c:v>55.165255240363649</c:v>
                </c:pt>
                <c:pt idx="5">
                  <c:v>55.165255240363649</c:v>
                </c:pt>
                <c:pt idx="6">
                  <c:v>55.165255240363649</c:v>
                </c:pt>
                <c:pt idx="7">
                  <c:v>55.165255240363649</c:v>
                </c:pt>
                <c:pt idx="8">
                  <c:v>55.165255240363649</c:v>
                </c:pt>
                <c:pt idx="9">
                  <c:v>55.165255240363649</c:v>
                </c:pt>
                <c:pt idx="10">
                  <c:v>55.165255240363649</c:v>
                </c:pt>
                <c:pt idx="11">
                  <c:v>55.165255240363649</c:v>
                </c:pt>
                <c:pt idx="12">
                  <c:v>55.165255240363649</c:v>
                </c:pt>
                <c:pt idx="13">
                  <c:v>55.165255240363649</c:v>
                </c:pt>
                <c:pt idx="14">
                  <c:v>55.165255240363649</c:v>
                </c:pt>
                <c:pt idx="15">
                  <c:v>55.165255240363649</c:v>
                </c:pt>
              </c:numCache>
            </c:numRef>
          </c:val>
          <c:extLst>
            <c:ext xmlns:c16="http://schemas.microsoft.com/office/drawing/2014/chart" uri="{C3380CC4-5D6E-409C-BE32-E72D297353CC}">
              <c16:uniqueId val="{00000005-C69B-4AC5-A613-D3FE747FE557}"/>
            </c:ext>
          </c:extLst>
        </c:ser>
        <c:ser>
          <c:idx val="6"/>
          <c:order val="6"/>
          <c:tx>
            <c:strRef>
              <c:f>'EXTENDED Outputs - Metrics 1-5'!$A$100</c:f>
              <c:strCache>
                <c:ptCount val="1"/>
                <c:pt idx="0">
                  <c:v>Other animal-based foods</c:v>
                </c:pt>
              </c:strCache>
            </c:strRef>
          </c:tx>
          <c:spPr>
            <a:solidFill>
              <a:srgbClr val="FDB91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1-5'!$BA$100:$BP$100</c:f>
              <c:numCache>
                <c:formatCode>#,##0.00</c:formatCode>
                <c:ptCount val="16"/>
                <c:pt idx="0">
                  <c:v>8.0740662163575969</c:v>
                </c:pt>
                <c:pt idx="1">
                  <c:v>8.0740662163575969</c:v>
                </c:pt>
                <c:pt idx="2">
                  <c:v>8.0740662163575969</c:v>
                </c:pt>
                <c:pt idx="3">
                  <c:v>8.0740662163575969</c:v>
                </c:pt>
                <c:pt idx="4">
                  <c:v>8.0740662163575969</c:v>
                </c:pt>
                <c:pt idx="5">
                  <c:v>8.0740662163575969</c:v>
                </c:pt>
                <c:pt idx="6">
                  <c:v>8.0740662163575969</c:v>
                </c:pt>
                <c:pt idx="7">
                  <c:v>8.0740662163575969</c:v>
                </c:pt>
                <c:pt idx="8">
                  <c:v>8.0740662163575969</c:v>
                </c:pt>
                <c:pt idx="9">
                  <c:v>8.0740662163575969</c:v>
                </c:pt>
                <c:pt idx="10">
                  <c:v>8.0740662163575969</c:v>
                </c:pt>
                <c:pt idx="11">
                  <c:v>8.0740662163575969</c:v>
                </c:pt>
                <c:pt idx="12">
                  <c:v>8.0740662163575969</c:v>
                </c:pt>
                <c:pt idx="13">
                  <c:v>8.0740662163575969</c:v>
                </c:pt>
                <c:pt idx="14">
                  <c:v>8.0740662163575969</c:v>
                </c:pt>
                <c:pt idx="15">
                  <c:v>8.0740662163575969</c:v>
                </c:pt>
              </c:numCache>
            </c:numRef>
          </c:val>
          <c:extLst>
            <c:ext xmlns:c16="http://schemas.microsoft.com/office/drawing/2014/chart" uri="{C3380CC4-5D6E-409C-BE32-E72D297353CC}">
              <c16:uniqueId val="{00000006-C69B-4AC5-A613-D3FE747FE557}"/>
            </c:ext>
          </c:extLst>
        </c:ser>
        <c:ser>
          <c:idx val="7"/>
          <c:order val="7"/>
          <c:tx>
            <c:strRef>
              <c:f>'EXTENDED Outputs - Metrics 1-5'!$A$101</c:f>
              <c:strCache>
                <c:ptCount val="1"/>
                <c:pt idx="0">
                  <c:v>Grains</c:v>
                </c:pt>
              </c:strCache>
            </c:strRef>
          </c:tx>
          <c:spPr>
            <a:solidFill>
              <a:srgbClr val="96BC3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1-5'!$BA$101:$BP$101</c:f>
              <c:numCache>
                <c:formatCode>#,##0.00</c:formatCode>
                <c:ptCount val="16"/>
                <c:pt idx="0">
                  <c:v>80.068405661092015</c:v>
                </c:pt>
                <c:pt idx="1">
                  <c:v>80.068405661092015</c:v>
                </c:pt>
                <c:pt idx="2">
                  <c:v>80.068405661092015</c:v>
                </c:pt>
                <c:pt idx="3">
                  <c:v>80.068405661092015</c:v>
                </c:pt>
                <c:pt idx="4">
                  <c:v>80.068405661092015</c:v>
                </c:pt>
                <c:pt idx="5">
                  <c:v>80.068405661092015</c:v>
                </c:pt>
                <c:pt idx="6">
                  <c:v>80.068405661092015</c:v>
                </c:pt>
                <c:pt idx="7">
                  <c:v>80.068405661092015</c:v>
                </c:pt>
                <c:pt idx="8">
                  <c:v>80.068405661092015</c:v>
                </c:pt>
                <c:pt idx="9">
                  <c:v>80.068405661092015</c:v>
                </c:pt>
                <c:pt idx="10">
                  <c:v>80.068405661092015</c:v>
                </c:pt>
                <c:pt idx="11">
                  <c:v>80.068405661092015</c:v>
                </c:pt>
                <c:pt idx="12">
                  <c:v>80.068405661092015</c:v>
                </c:pt>
                <c:pt idx="13">
                  <c:v>80.068405661092015</c:v>
                </c:pt>
                <c:pt idx="14">
                  <c:v>80.068405661092015</c:v>
                </c:pt>
                <c:pt idx="15">
                  <c:v>80.068405661092015</c:v>
                </c:pt>
              </c:numCache>
            </c:numRef>
          </c:val>
          <c:extLst>
            <c:ext xmlns:c16="http://schemas.microsoft.com/office/drawing/2014/chart" uri="{C3380CC4-5D6E-409C-BE32-E72D297353CC}">
              <c16:uniqueId val="{00000007-C69B-4AC5-A613-D3FE747FE557}"/>
            </c:ext>
          </c:extLst>
        </c:ser>
        <c:ser>
          <c:idx val="8"/>
          <c:order val="8"/>
          <c:tx>
            <c:strRef>
              <c:f>'EXTENDED Outputs - Metrics 1-5'!$A$102</c:f>
              <c:strCache>
                <c:ptCount val="1"/>
                <c:pt idx="0">
                  <c:v>Legumes/nuts/seeds</c:v>
                </c:pt>
              </c:strCache>
            </c:strRef>
          </c:tx>
          <c:spPr>
            <a:solidFill>
              <a:srgbClr val="96BC3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1-5'!$BA$102:$BP$102</c:f>
              <c:numCache>
                <c:formatCode>#,##0.00</c:formatCode>
                <c:ptCount val="16"/>
                <c:pt idx="0">
                  <c:v>29.897159944925374</c:v>
                </c:pt>
                <c:pt idx="1">
                  <c:v>34.13930630029418</c:v>
                </c:pt>
                <c:pt idx="2">
                  <c:v>39.153663694347145</c:v>
                </c:pt>
                <c:pt idx="3">
                  <c:v>44.168021088400103</c:v>
                </c:pt>
                <c:pt idx="4">
                  <c:v>44.168021088400103</c:v>
                </c:pt>
                <c:pt idx="5">
                  <c:v>44.168021088400103</c:v>
                </c:pt>
                <c:pt idx="6">
                  <c:v>44.168021088400103</c:v>
                </c:pt>
                <c:pt idx="7">
                  <c:v>44.168021088400103</c:v>
                </c:pt>
                <c:pt idx="8">
                  <c:v>44.168021088400103</c:v>
                </c:pt>
                <c:pt idx="9">
                  <c:v>44.168021088400103</c:v>
                </c:pt>
                <c:pt idx="10">
                  <c:v>44.168021088400103</c:v>
                </c:pt>
                <c:pt idx="11">
                  <c:v>44.168021088400103</c:v>
                </c:pt>
                <c:pt idx="12">
                  <c:v>44.168021088400103</c:v>
                </c:pt>
                <c:pt idx="13">
                  <c:v>44.168021088400103</c:v>
                </c:pt>
                <c:pt idx="14">
                  <c:v>44.168021088400103</c:v>
                </c:pt>
                <c:pt idx="15">
                  <c:v>44.168021088400103</c:v>
                </c:pt>
              </c:numCache>
            </c:numRef>
          </c:val>
          <c:extLst>
            <c:ext xmlns:c16="http://schemas.microsoft.com/office/drawing/2014/chart" uri="{C3380CC4-5D6E-409C-BE32-E72D297353CC}">
              <c16:uniqueId val="{00000008-C69B-4AC5-A613-D3FE747FE557}"/>
            </c:ext>
          </c:extLst>
        </c:ser>
        <c:ser>
          <c:idx val="9"/>
          <c:order val="9"/>
          <c:tx>
            <c:strRef>
              <c:f>'EXTENDED Outputs - Metrics 1-5'!$A$103</c:f>
              <c:strCache>
                <c:ptCount val="1"/>
                <c:pt idx="0">
                  <c:v>Plant-based milk subs.</c:v>
                </c:pt>
              </c:strCache>
            </c:strRef>
          </c:tx>
          <c:spPr>
            <a:solidFill>
              <a:srgbClr val="96BC3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1-5'!$BA$103:$BP$103</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C69B-4AC5-A613-D3FE747FE557}"/>
            </c:ext>
          </c:extLst>
        </c:ser>
        <c:ser>
          <c:idx val="10"/>
          <c:order val="10"/>
          <c:tx>
            <c:strRef>
              <c:f>'EXTENDED Outputs - Metrics 1-5'!$A$104</c:f>
              <c:strCache>
                <c:ptCount val="1"/>
                <c:pt idx="0">
                  <c:v>Fruits &amp; vegetables</c:v>
                </c:pt>
              </c:strCache>
            </c:strRef>
          </c:tx>
          <c:spPr>
            <a:solidFill>
              <a:srgbClr val="0092C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1-5'!$BA$104:$BP$104</c:f>
              <c:numCache>
                <c:formatCode>#,##0.00</c:formatCode>
                <c:ptCount val="16"/>
                <c:pt idx="0">
                  <c:v>61.412809154039778</c:v>
                </c:pt>
                <c:pt idx="1">
                  <c:v>64.795692177224865</c:v>
                </c:pt>
                <c:pt idx="2">
                  <c:v>68.330575169058818</c:v>
                </c:pt>
                <c:pt idx="3">
                  <c:v>71.865458160892757</c:v>
                </c:pt>
                <c:pt idx="4">
                  <c:v>71.865458160892757</c:v>
                </c:pt>
                <c:pt idx="5">
                  <c:v>71.865458160892757</c:v>
                </c:pt>
                <c:pt idx="6">
                  <c:v>71.865458160892757</c:v>
                </c:pt>
                <c:pt idx="7">
                  <c:v>71.865458160892757</c:v>
                </c:pt>
                <c:pt idx="8">
                  <c:v>71.865458160892757</c:v>
                </c:pt>
                <c:pt idx="9">
                  <c:v>71.865458160892757</c:v>
                </c:pt>
                <c:pt idx="10">
                  <c:v>71.865458160892757</c:v>
                </c:pt>
                <c:pt idx="11">
                  <c:v>71.865458160892757</c:v>
                </c:pt>
                <c:pt idx="12">
                  <c:v>71.865458160892757</c:v>
                </c:pt>
                <c:pt idx="13">
                  <c:v>71.865458160892757</c:v>
                </c:pt>
                <c:pt idx="14">
                  <c:v>71.865458160892757</c:v>
                </c:pt>
                <c:pt idx="15">
                  <c:v>71.865458160892757</c:v>
                </c:pt>
              </c:numCache>
            </c:numRef>
          </c:val>
          <c:extLst>
            <c:ext xmlns:c16="http://schemas.microsoft.com/office/drawing/2014/chart" uri="{C3380CC4-5D6E-409C-BE32-E72D297353CC}">
              <c16:uniqueId val="{0000000A-C69B-4AC5-A613-D3FE747FE557}"/>
            </c:ext>
          </c:extLst>
        </c:ser>
        <c:ser>
          <c:idx val="11"/>
          <c:order val="11"/>
          <c:tx>
            <c:strRef>
              <c:f>'EXTENDED Outputs - Metrics 1-5'!$A$105</c:f>
              <c:strCache>
                <c:ptCount val="1"/>
                <c:pt idx="0">
                  <c:v>Roots/tubers</c:v>
                </c:pt>
              </c:strCache>
            </c:strRef>
          </c:tx>
          <c:spPr>
            <a:solidFill>
              <a:srgbClr val="0092C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1-5'!$BA$105:$BP$105</c:f>
              <c:numCache>
                <c:formatCode>#,##0.00</c:formatCode>
                <c:ptCount val="16"/>
                <c:pt idx="0">
                  <c:v>13.573101595387003</c:v>
                </c:pt>
                <c:pt idx="1">
                  <c:v>13.573101595387003</c:v>
                </c:pt>
                <c:pt idx="2">
                  <c:v>13.573101595387003</c:v>
                </c:pt>
                <c:pt idx="3">
                  <c:v>13.573101595387003</c:v>
                </c:pt>
                <c:pt idx="4">
                  <c:v>13.573101595387003</c:v>
                </c:pt>
                <c:pt idx="5">
                  <c:v>13.573101595387003</c:v>
                </c:pt>
                <c:pt idx="6">
                  <c:v>13.573101595387003</c:v>
                </c:pt>
                <c:pt idx="7">
                  <c:v>13.573101595387003</c:v>
                </c:pt>
                <c:pt idx="8">
                  <c:v>13.573101595387003</c:v>
                </c:pt>
                <c:pt idx="9">
                  <c:v>13.573101595387003</c:v>
                </c:pt>
                <c:pt idx="10">
                  <c:v>13.573101595387003</c:v>
                </c:pt>
                <c:pt idx="11">
                  <c:v>13.573101595387003</c:v>
                </c:pt>
                <c:pt idx="12">
                  <c:v>13.573101595387003</c:v>
                </c:pt>
                <c:pt idx="13">
                  <c:v>13.573101595387003</c:v>
                </c:pt>
                <c:pt idx="14">
                  <c:v>13.573101595387003</c:v>
                </c:pt>
                <c:pt idx="15">
                  <c:v>13.573101595387003</c:v>
                </c:pt>
              </c:numCache>
            </c:numRef>
          </c:val>
          <c:extLst>
            <c:ext xmlns:c16="http://schemas.microsoft.com/office/drawing/2014/chart" uri="{C3380CC4-5D6E-409C-BE32-E72D297353CC}">
              <c16:uniqueId val="{0000000B-C69B-4AC5-A613-D3FE747FE557}"/>
            </c:ext>
          </c:extLst>
        </c:ser>
        <c:ser>
          <c:idx val="12"/>
          <c:order val="12"/>
          <c:tx>
            <c:strRef>
              <c:f>'EXTENDED Outputs - Metrics 1-5'!$A$106</c:f>
              <c:strCache>
                <c:ptCount val="1"/>
                <c:pt idx="0">
                  <c:v>Added sugars</c:v>
                </c:pt>
              </c:strCache>
            </c:strRef>
          </c:tx>
          <c:spPr>
            <a:solidFill>
              <a:srgbClr val="0092C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1-5'!$BA$106:$BP$106</c:f>
              <c:numCache>
                <c:formatCode>#,##0.00</c:formatCode>
                <c:ptCount val="16"/>
                <c:pt idx="0">
                  <c:v>42.944868</c:v>
                </c:pt>
                <c:pt idx="1">
                  <c:v>42.944868</c:v>
                </c:pt>
                <c:pt idx="2">
                  <c:v>42.944868</c:v>
                </c:pt>
                <c:pt idx="3">
                  <c:v>42.944868</c:v>
                </c:pt>
                <c:pt idx="4">
                  <c:v>42.944868</c:v>
                </c:pt>
                <c:pt idx="5">
                  <c:v>42.944868</c:v>
                </c:pt>
                <c:pt idx="6">
                  <c:v>42.944868</c:v>
                </c:pt>
                <c:pt idx="7">
                  <c:v>42.944868</c:v>
                </c:pt>
                <c:pt idx="8">
                  <c:v>42.944868</c:v>
                </c:pt>
                <c:pt idx="9">
                  <c:v>42.944868</c:v>
                </c:pt>
                <c:pt idx="10">
                  <c:v>42.944868</c:v>
                </c:pt>
                <c:pt idx="11">
                  <c:v>42.944868</c:v>
                </c:pt>
                <c:pt idx="12">
                  <c:v>42.944868</c:v>
                </c:pt>
                <c:pt idx="13">
                  <c:v>42.944868</c:v>
                </c:pt>
                <c:pt idx="14">
                  <c:v>42.944868</c:v>
                </c:pt>
                <c:pt idx="15">
                  <c:v>42.944868</c:v>
                </c:pt>
              </c:numCache>
            </c:numRef>
          </c:val>
          <c:extLst>
            <c:ext xmlns:c16="http://schemas.microsoft.com/office/drawing/2014/chart" uri="{C3380CC4-5D6E-409C-BE32-E72D297353CC}">
              <c16:uniqueId val="{0000000C-C69B-4AC5-A613-D3FE747FE557}"/>
            </c:ext>
          </c:extLst>
        </c:ser>
        <c:ser>
          <c:idx val="13"/>
          <c:order val="13"/>
          <c:tx>
            <c:strRef>
              <c:f>'EXTENDED Outputs - Metrics 1-5'!$A$107</c:f>
              <c:strCache>
                <c:ptCount val="1"/>
                <c:pt idx="0">
                  <c:v>Vegetable oils</c:v>
                </c:pt>
              </c:strCache>
            </c:strRef>
          </c:tx>
          <c:spPr>
            <a:solidFill>
              <a:srgbClr val="0092C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1-5'!$BA$107:$BP$107</c:f>
              <c:numCache>
                <c:formatCode>#,##0.00</c:formatCode>
                <c:ptCount val="16"/>
                <c:pt idx="0">
                  <c:v>72.225649350672441</c:v>
                </c:pt>
                <c:pt idx="1">
                  <c:v>72.225649350672441</c:v>
                </c:pt>
                <c:pt idx="2">
                  <c:v>72.225649350672441</c:v>
                </c:pt>
                <c:pt idx="3">
                  <c:v>72.225649350672441</c:v>
                </c:pt>
                <c:pt idx="4">
                  <c:v>72.225649350672441</c:v>
                </c:pt>
                <c:pt idx="5">
                  <c:v>72.225649350672441</c:v>
                </c:pt>
                <c:pt idx="6">
                  <c:v>72.225649350672441</c:v>
                </c:pt>
                <c:pt idx="7">
                  <c:v>72.225649350672441</c:v>
                </c:pt>
                <c:pt idx="8">
                  <c:v>72.225649350672441</c:v>
                </c:pt>
                <c:pt idx="9">
                  <c:v>72.225649350672441</c:v>
                </c:pt>
                <c:pt idx="10">
                  <c:v>72.225649350672441</c:v>
                </c:pt>
                <c:pt idx="11">
                  <c:v>72.225649350672441</c:v>
                </c:pt>
                <c:pt idx="12">
                  <c:v>72.225649350672441</c:v>
                </c:pt>
                <c:pt idx="13">
                  <c:v>72.225649350672441</c:v>
                </c:pt>
                <c:pt idx="14">
                  <c:v>72.225649350672441</c:v>
                </c:pt>
                <c:pt idx="15">
                  <c:v>72.225649350672441</c:v>
                </c:pt>
              </c:numCache>
            </c:numRef>
          </c:val>
          <c:extLst>
            <c:ext xmlns:c16="http://schemas.microsoft.com/office/drawing/2014/chart" uri="{C3380CC4-5D6E-409C-BE32-E72D297353CC}">
              <c16:uniqueId val="{00000000-7544-4F6F-92C8-81EDA708F465}"/>
            </c:ext>
          </c:extLst>
        </c:ser>
        <c:ser>
          <c:idx val="14"/>
          <c:order val="14"/>
          <c:tx>
            <c:strRef>
              <c:f>'EXTENDED Outputs - Metrics 1-5'!$A$108</c:f>
              <c:strCache>
                <c:ptCount val="1"/>
                <c:pt idx="0">
                  <c:v>Alcohol, stimulants, spices</c:v>
                </c:pt>
              </c:strCache>
            </c:strRef>
          </c:tx>
          <c:spPr>
            <a:solidFill>
              <a:srgbClr val="0092C3"/>
            </a:solidFill>
            <a:ln>
              <a:noFill/>
            </a:ln>
            <a:effectLst/>
          </c:spPr>
          <c:invertIfNegative val="0"/>
          <c:cat>
            <c:numRef>
              <c:f>'EXTENDED Outputs - Metrics 1-5'!$BA$93:$BP$93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1-5'!$BA$108:$BP$108</c:f>
              <c:numCache>
                <c:formatCode>#,##0.00</c:formatCode>
                <c:ptCount val="16"/>
                <c:pt idx="0">
                  <c:v>281.58772152334967</c:v>
                </c:pt>
                <c:pt idx="1">
                  <c:v>281.58772152334967</c:v>
                </c:pt>
                <c:pt idx="2">
                  <c:v>281.58772152334967</c:v>
                </c:pt>
                <c:pt idx="3">
                  <c:v>281.58772152334967</c:v>
                </c:pt>
                <c:pt idx="4">
                  <c:v>281.58772152334967</c:v>
                </c:pt>
                <c:pt idx="5">
                  <c:v>281.58772152334967</c:v>
                </c:pt>
                <c:pt idx="6">
                  <c:v>281.58772152334967</c:v>
                </c:pt>
                <c:pt idx="7">
                  <c:v>281.58772152334967</c:v>
                </c:pt>
                <c:pt idx="8">
                  <c:v>281.58772152334967</c:v>
                </c:pt>
                <c:pt idx="9">
                  <c:v>281.58772152334967</c:v>
                </c:pt>
                <c:pt idx="10">
                  <c:v>281.58772152334967</c:v>
                </c:pt>
                <c:pt idx="11">
                  <c:v>281.58772152334967</c:v>
                </c:pt>
                <c:pt idx="12">
                  <c:v>281.58772152334967</c:v>
                </c:pt>
                <c:pt idx="13">
                  <c:v>281.58772152334967</c:v>
                </c:pt>
                <c:pt idx="14">
                  <c:v>281.58772152334967</c:v>
                </c:pt>
                <c:pt idx="15">
                  <c:v>281.58772152334967</c:v>
                </c:pt>
              </c:numCache>
            </c:numRef>
          </c:val>
          <c:extLst>
            <c:ext xmlns:c16="http://schemas.microsoft.com/office/drawing/2014/chart" uri="{C3380CC4-5D6E-409C-BE32-E72D297353CC}">
              <c16:uniqueId val="{00000001-7544-4F6F-92C8-81EDA708F465}"/>
            </c:ext>
          </c:extLst>
        </c:ser>
        <c:dLbls>
          <c:showLegendKey val="0"/>
          <c:showVal val="0"/>
          <c:showCatName val="0"/>
          <c:showSerName val="0"/>
          <c:showPercent val="0"/>
          <c:showBubbleSize val="0"/>
        </c:dLbls>
        <c:gapWidth val="150"/>
        <c:overlap val="100"/>
        <c:axId val="1079536760"/>
        <c:axId val="1079539056"/>
      </c:barChart>
      <c:catAx>
        <c:axId val="1079536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9056"/>
        <c:crosses val="autoZero"/>
        <c:auto val="1"/>
        <c:lblAlgn val="ctr"/>
        <c:lblOffset val="100"/>
        <c:noMultiLvlLbl val="0"/>
      </c:catAx>
      <c:valAx>
        <c:axId val="1079539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6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v>Metric 2: emissions from agricultural supply chains</c:v>
          </c:tx>
          <c:spPr>
            <a:solidFill>
              <a:schemeClr val="accent2">
                <a:lumMod val="60000"/>
                <a:lumOff val="40000"/>
              </a:schemeClr>
            </a:solidFill>
            <a:ln>
              <a:noFill/>
            </a:ln>
            <a:effectLst/>
          </c:spPr>
          <c:invertIfNegative val="0"/>
          <c:dPt>
            <c:idx val="15"/>
            <c:invertIfNegative val="0"/>
            <c:bubble3D val="0"/>
            <c:spPr>
              <a:solidFill>
                <a:srgbClr val="92D050"/>
              </a:solidFill>
              <a:ln>
                <a:noFill/>
              </a:ln>
              <a:effectLst/>
            </c:spPr>
            <c:extLst>
              <c:ext xmlns:c16="http://schemas.microsoft.com/office/drawing/2014/chart" uri="{C3380CC4-5D6E-409C-BE32-E72D297353CC}">
                <c16:uniqueId val="{00000001-4BF1-4844-AD44-30F2CD5C16F5}"/>
              </c:ext>
            </c:extLst>
          </c:dPt>
          <c:cat>
            <c:strRef>
              <c:f>'Outputs - Graphs'!$C$190:$R$190</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Graphs'!$C$191:$R$191</c:f>
              <c:numCache>
                <c:formatCode>#,##0.00</c:formatCode>
                <c:ptCount val="16"/>
                <c:pt idx="0">
                  <c:v>1015.0061196638154</c:v>
                </c:pt>
                <c:pt idx="1">
                  <c:v>992.57656416586337</c:v>
                </c:pt>
                <c:pt idx="2">
                  <c:v>966.58669237955814</c:v>
                </c:pt>
                <c:pt idx="3">
                  <c:v>944.73144922725692</c:v>
                </c:pt>
                <c:pt idx="4">
                  <c:v>919.9236774232329</c:v>
                </c:pt>
                <c:pt idx="5">
                  <c:v>899.25053425321289</c:v>
                </c:pt>
                <c:pt idx="6">
                  <c:v>878.57739108319277</c:v>
                </c:pt>
                <c:pt idx="7">
                  <c:v>857.90424791317275</c:v>
                </c:pt>
                <c:pt idx="8">
                  <c:v>837.23110474315274</c:v>
                </c:pt>
                <c:pt idx="9">
                  <c:v>828.96184747514485</c:v>
                </c:pt>
                <c:pt idx="10">
                  <c:v>820.69259020713685</c:v>
                </c:pt>
                <c:pt idx="11">
                  <c:v>812.42333293912884</c:v>
                </c:pt>
                <c:pt idx="12">
                  <c:v>808.28870430512484</c:v>
                </c:pt>
                <c:pt idx="13">
                  <c:v>804.15407567112084</c:v>
                </c:pt>
                <c:pt idx="14">
                  <c:v>800.01944703711683</c:v>
                </c:pt>
                <c:pt idx="15">
                  <c:v>3357.263660425906</c:v>
                </c:pt>
              </c:numCache>
            </c:numRef>
          </c:val>
          <c:extLst>
            <c:ext xmlns:c16="http://schemas.microsoft.com/office/drawing/2014/chart" uri="{C3380CC4-5D6E-409C-BE32-E72D297353CC}">
              <c16:uniqueId val="{00000000-405E-4B46-B863-72D6F93D1A55}"/>
            </c:ext>
          </c:extLst>
        </c:ser>
        <c:ser>
          <c:idx val="1"/>
          <c:order val="1"/>
          <c:tx>
            <c:v>Metric 4: carbon opportunity costs</c:v>
          </c:tx>
          <c:spPr>
            <a:solidFill>
              <a:schemeClr val="accent2">
                <a:lumMod val="50000"/>
              </a:schemeClr>
            </a:solidFill>
            <a:ln>
              <a:noFill/>
            </a:ln>
            <a:effectLst/>
          </c:spPr>
          <c:invertIfNegative val="0"/>
          <c:cat>
            <c:strRef>
              <c:f>'Outputs - Graphs'!$C$190:$R$190</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Graphs'!$C$192:$R$192</c:f>
              <c:numCache>
                <c:formatCode>#,##0.00</c:formatCode>
                <c:ptCount val="16"/>
                <c:pt idx="0">
                  <c:v>3461.3454275707259</c:v>
                </c:pt>
                <c:pt idx="1">
                  <c:v>3358.7280727642201</c:v>
                </c:pt>
                <c:pt idx="2">
                  <c:v>3241.673073162096</c:v>
                </c:pt>
                <c:pt idx="3">
                  <c:v>3144.7827894631032</c:v>
                </c:pt>
                <c:pt idx="4">
                  <c:v>3023.7944940443172</c:v>
                </c:pt>
                <c:pt idx="5">
                  <c:v>2922.970914528662</c:v>
                </c:pt>
                <c:pt idx="6">
                  <c:v>2822.1473350130068</c:v>
                </c:pt>
                <c:pt idx="7">
                  <c:v>2721.3237554973516</c:v>
                </c:pt>
                <c:pt idx="8">
                  <c:v>2620.5001759816964</c:v>
                </c:pt>
                <c:pt idx="9">
                  <c:v>2580.1707441754343</c:v>
                </c:pt>
                <c:pt idx="10">
                  <c:v>2539.8413123691721</c:v>
                </c:pt>
                <c:pt idx="11">
                  <c:v>2499.5118805629099</c:v>
                </c:pt>
                <c:pt idx="12">
                  <c:v>2479.3471646597791</c:v>
                </c:pt>
                <c:pt idx="13">
                  <c:v>2459.1824487566478</c:v>
                </c:pt>
                <c:pt idx="14">
                  <c:v>2439.0177328535169</c:v>
                </c:pt>
              </c:numCache>
            </c:numRef>
          </c:val>
          <c:extLst>
            <c:ext xmlns:c16="http://schemas.microsoft.com/office/drawing/2014/chart" uri="{C3380CC4-5D6E-409C-BE32-E72D297353CC}">
              <c16:uniqueId val="{00000001-405E-4B46-B863-72D6F93D1A55}"/>
            </c:ext>
          </c:extLst>
        </c:ser>
        <c:dLbls>
          <c:showLegendKey val="0"/>
          <c:showVal val="0"/>
          <c:showCatName val="0"/>
          <c:showSerName val="0"/>
          <c:showPercent val="0"/>
          <c:showBubbleSize val="0"/>
        </c:dLbls>
        <c:gapWidth val="150"/>
        <c:overlap val="100"/>
        <c:axId val="809570880"/>
        <c:axId val="809570552"/>
      </c:barChart>
      <c:catAx>
        <c:axId val="80957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809570552"/>
        <c:crosses val="autoZero"/>
        <c:auto val="1"/>
        <c:lblAlgn val="ctr"/>
        <c:lblOffset val="100"/>
        <c:noMultiLvlLbl val="0"/>
      </c:catAx>
      <c:valAx>
        <c:axId val="809570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809570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FDE3-460E-A8EA-9D649F7F44FB}"/>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FDE3-460E-A8EA-9D649F7F44FB}"/>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FDE3-460E-A8EA-9D649F7F44FB}"/>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FDE3-460E-A8EA-9D649F7F44FB}"/>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FDE3-460E-A8EA-9D649F7F44FB}"/>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FDE3-460E-A8EA-9D649F7F44FB}"/>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FDE3-460E-A8EA-9D649F7F44FB}"/>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FDE3-460E-A8EA-9D649F7F44FB}"/>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FDE3-460E-A8EA-9D649F7F44FB}"/>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FDE3-460E-A8EA-9D649F7F44FB}"/>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FDE3-460E-A8EA-9D649F7F44FB}"/>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FDE3-460E-A8EA-9D649F7F44FB}"/>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FDE3-460E-A8EA-9D649F7F44FB}"/>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FDE3-460E-A8EA-9D649F7F44FB}"/>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FDE3-460E-A8EA-9D649F7F44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1-5'!$DI$94:$DI$108</c:f>
              <c:numCache>
                <c:formatCode>_(* #,##0.00_);_(* \(#,##0.00\);_(* "-"??_);_(@_)</c:formatCode>
                <c:ptCount val="15"/>
                <c:pt idx="0">
                  <c:v>1887.1353631352736</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1E-FDE3-460E-A8EA-9D649F7F44FB}"/>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1F-1FD2-4C07-8C6B-69E0D77DB5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1FD2-4C07-8C6B-69E0D77DB5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1FD2-4C07-8C6B-69E0D77DB5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1FD2-4C07-8C6B-69E0D77DB59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1FD2-4C07-8C6B-69E0D77DB59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9-1FD2-4C07-8C6B-69E0D77DB59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B-1FD2-4C07-8C6B-69E0D77DB59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D-1FD2-4C07-8C6B-69E0D77DB59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F-1FD2-4C07-8C6B-69E0D77DB59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1-1FD2-4C07-8C6B-69E0D77DB59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3-1FD2-4C07-8C6B-69E0D77DB59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5-1FD2-4C07-8C6B-69E0D77DB59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7-1FD2-4C07-8C6B-69E0D77DB59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9-1FD2-4C07-8C6B-69E0D77DB59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B-1FD2-4C07-8C6B-69E0D77DB592}"/>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1F-E581-4ECA-B473-4E2BCDB47FF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'EXTENDED Outputs - Metrics 1-5'!$A$94</c:f>
              <c:strCache>
                <c:ptCount val="1"/>
                <c:pt idx="0">
                  <c:v>Ruminant meats</c:v>
                </c:pt>
              </c:strCache>
            </c:strRef>
          </c:tx>
          <c:spPr>
            <a:solidFill>
              <a:srgbClr val="C4161C"/>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1-5'!$BR$94:$CG$94</c:f>
              <c:numCache>
                <c:formatCode>#,##0.00</c:formatCode>
                <c:ptCount val="16"/>
                <c:pt idx="0">
                  <c:v>2214.2045406051116</c:v>
                </c:pt>
                <c:pt idx="1">
                  <c:v>2105.8294639694886</c:v>
                </c:pt>
                <c:pt idx="2">
                  <c:v>1984.3327412838139</c:v>
                </c:pt>
                <c:pt idx="3">
                  <c:v>1887.1353631352736</c:v>
                </c:pt>
                <c:pt idx="4">
                  <c:v>1741.3392959124633</c:v>
                </c:pt>
                <c:pt idx="5">
                  <c:v>1619.8425732267879</c:v>
                </c:pt>
                <c:pt idx="6">
                  <c:v>1498.3458505411127</c:v>
                </c:pt>
                <c:pt idx="7">
                  <c:v>1376.8491278554372</c:v>
                </c:pt>
                <c:pt idx="8">
                  <c:v>1255.3524051697621</c:v>
                </c:pt>
                <c:pt idx="9">
                  <c:v>1206.7537160954919</c:v>
                </c:pt>
                <c:pt idx="10">
                  <c:v>1158.1550270212215</c:v>
                </c:pt>
                <c:pt idx="11">
                  <c:v>1109.5563379469515</c:v>
                </c:pt>
                <c:pt idx="12">
                  <c:v>1085.2569934098165</c:v>
                </c:pt>
                <c:pt idx="13">
                  <c:v>1060.9576488726814</c:v>
                </c:pt>
                <c:pt idx="14">
                  <c:v>1036.6583043355463</c:v>
                </c:pt>
                <c:pt idx="15">
                  <c:v>1012.3589597984113</c:v>
                </c:pt>
              </c:numCache>
            </c:numRef>
          </c:val>
          <c:extLst>
            <c:ext xmlns:c16="http://schemas.microsoft.com/office/drawing/2014/chart" uri="{C3380CC4-5D6E-409C-BE32-E72D297353CC}">
              <c16:uniqueId val="{00000000-8E68-4BD0-94FE-A932DD67ED60}"/>
            </c:ext>
          </c:extLst>
        </c:ser>
        <c:ser>
          <c:idx val="1"/>
          <c:order val="1"/>
          <c:tx>
            <c:strRef>
              <c:f>'EXTENDED Outputs - Metrics 1-5'!$A$95</c:f>
              <c:strCache>
                <c:ptCount val="1"/>
                <c:pt idx="0">
                  <c:v>Dairy</c:v>
                </c:pt>
              </c:strCache>
            </c:strRef>
          </c:tx>
          <c:spPr>
            <a:solidFill>
              <a:srgbClr val="FDB91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1-5'!$BR$95:$CG$95</c:f>
              <c:numCache>
                <c:formatCode>#,##0.00</c:formatCode>
                <c:ptCount val="16"/>
                <c:pt idx="0">
                  <c:v>787.20403101738009</c:v>
                </c:pt>
                <c:pt idx="1">
                  <c:v>759.79132660784262</c:v>
                </c:pt>
                <c:pt idx="2">
                  <c:v>726.34080261816894</c:v>
                </c:pt>
                <c:pt idx="3">
                  <c:v>692.89027862849514</c:v>
                </c:pt>
                <c:pt idx="4">
                  <c:v>692.89027862849514</c:v>
                </c:pt>
                <c:pt idx="5">
                  <c:v>692.89027862849514</c:v>
                </c:pt>
                <c:pt idx="6">
                  <c:v>692.89027862849514</c:v>
                </c:pt>
                <c:pt idx="7">
                  <c:v>692.89027862849514</c:v>
                </c:pt>
                <c:pt idx="8">
                  <c:v>692.89027862849514</c:v>
                </c:pt>
                <c:pt idx="9">
                  <c:v>692.89027862849514</c:v>
                </c:pt>
                <c:pt idx="10">
                  <c:v>692.89027862849514</c:v>
                </c:pt>
                <c:pt idx="11">
                  <c:v>692.89027862849514</c:v>
                </c:pt>
                <c:pt idx="12">
                  <c:v>692.89027862849514</c:v>
                </c:pt>
                <c:pt idx="13">
                  <c:v>692.89027862849514</c:v>
                </c:pt>
                <c:pt idx="14">
                  <c:v>692.89027862849514</c:v>
                </c:pt>
                <c:pt idx="15">
                  <c:v>692.89027862849514</c:v>
                </c:pt>
              </c:numCache>
            </c:numRef>
          </c:val>
          <c:extLst>
            <c:ext xmlns:c16="http://schemas.microsoft.com/office/drawing/2014/chart" uri="{C3380CC4-5D6E-409C-BE32-E72D297353CC}">
              <c16:uniqueId val="{00000001-8E68-4BD0-94FE-A932DD67ED60}"/>
            </c:ext>
          </c:extLst>
        </c:ser>
        <c:ser>
          <c:idx val="2"/>
          <c:order val="2"/>
          <c:tx>
            <c:strRef>
              <c:f>'EXTENDED Outputs - Metrics 1-5'!$A$96</c:f>
              <c:strCache>
                <c:ptCount val="1"/>
                <c:pt idx="0">
                  <c:v>Pork</c:v>
                </c:pt>
              </c:strCache>
            </c:strRef>
          </c:tx>
          <c:spPr>
            <a:solidFill>
              <a:srgbClr val="FDB91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1-5'!$BR$96:$CG$96</c:f>
              <c:numCache>
                <c:formatCode>#,##0.00</c:formatCode>
                <c:ptCount val="16"/>
                <c:pt idx="0">
                  <c:v>219.28562977161931</c:v>
                </c:pt>
                <c:pt idx="1">
                  <c:v>219.28562977161931</c:v>
                </c:pt>
                <c:pt idx="2">
                  <c:v>219.28562977161931</c:v>
                </c:pt>
                <c:pt idx="3">
                  <c:v>219.28562977161931</c:v>
                </c:pt>
                <c:pt idx="4">
                  <c:v>219.28562977161931</c:v>
                </c:pt>
                <c:pt idx="5">
                  <c:v>219.28562977161931</c:v>
                </c:pt>
                <c:pt idx="6">
                  <c:v>219.28562977161931</c:v>
                </c:pt>
                <c:pt idx="7">
                  <c:v>219.28562977161931</c:v>
                </c:pt>
                <c:pt idx="8">
                  <c:v>219.28562977161931</c:v>
                </c:pt>
                <c:pt idx="9">
                  <c:v>219.28562977161931</c:v>
                </c:pt>
                <c:pt idx="10">
                  <c:v>219.28562977161931</c:v>
                </c:pt>
                <c:pt idx="11">
                  <c:v>219.28562977161931</c:v>
                </c:pt>
                <c:pt idx="12">
                  <c:v>219.28562977161931</c:v>
                </c:pt>
                <c:pt idx="13">
                  <c:v>219.28562977161931</c:v>
                </c:pt>
                <c:pt idx="14">
                  <c:v>219.28562977161931</c:v>
                </c:pt>
                <c:pt idx="15">
                  <c:v>219.28562977161931</c:v>
                </c:pt>
              </c:numCache>
            </c:numRef>
          </c:val>
          <c:extLst>
            <c:ext xmlns:c16="http://schemas.microsoft.com/office/drawing/2014/chart" uri="{C3380CC4-5D6E-409C-BE32-E72D297353CC}">
              <c16:uniqueId val="{00000002-8E68-4BD0-94FE-A932DD67ED60}"/>
            </c:ext>
          </c:extLst>
        </c:ser>
        <c:ser>
          <c:idx val="3"/>
          <c:order val="3"/>
          <c:tx>
            <c:strRef>
              <c:f>'EXTENDED Outputs - Metrics 1-5'!$A$97</c:f>
              <c:strCache>
                <c:ptCount val="1"/>
                <c:pt idx="0">
                  <c:v>Poultry</c:v>
                </c:pt>
              </c:strCache>
            </c:strRef>
          </c:tx>
          <c:spPr>
            <a:solidFill>
              <a:srgbClr val="FDB91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1-5'!$BR$97:$CG$97</c:f>
              <c:numCache>
                <c:formatCode>#,##0.00</c:formatCode>
                <c:ptCount val="16"/>
                <c:pt idx="0">
                  <c:v>262.52523537330728</c:v>
                </c:pt>
                <c:pt idx="1">
                  <c:v>262.52523537330728</c:v>
                </c:pt>
                <c:pt idx="2">
                  <c:v>262.52523537330728</c:v>
                </c:pt>
                <c:pt idx="3">
                  <c:v>262.52523537330728</c:v>
                </c:pt>
                <c:pt idx="4">
                  <c:v>262.52523537330728</c:v>
                </c:pt>
                <c:pt idx="5">
                  <c:v>262.52523537330728</c:v>
                </c:pt>
                <c:pt idx="6">
                  <c:v>262.52523537330728</c:v>
                </c:pt>
                <c:pt idx="7">
                  <c:v>262.52523537330728</c:v>
                </c:pt>
                <c:pt idx="8">
                  <c:v>262.52523537330728</c:v>
                </c:pt>
                <c:pt idx="9">
                  <c:v>262.52523537330728</c:v>
                </c:pt>
                <c:pt idx="10">
                  <c:v>262.52523537330728</c:v>
                </c:pt>
                <c:pt idx="11">
                  <c:v>262.52523537330728</c:v>
                </c:pt>
                <c:pt idx="12">
                  <c:v>262.52523537330728</c:v>
                </c:pt>
                <c:pt idx="13">
                  <c:v>262.52523537330728</c:v>
                </c:pt>
                <c:pt idx="14">
                  <c:v>262.52523537330728</c:v>
                </c:pt>
                <c:pt idx="15">
                  <c:v>262.52523537330728</c:v>
                </c:pt>
              </c:numCache>
            </c:numRef>
          </c:val>
          <c:extLst>
            <c:ext xmlns:c16="http://schemas.microsoft.com/office/drawing/2014/chart" uri="{C3380CC4-5D6E-409C-BE32-E72D297353CC}">
              <c16:uniqueId val="{00000003-8E68-4BD0-94FE-A932DD67ED60}"/>
            </c:ext>
          </c:extLst>
        </c:ser>
        <c:ser>
          <c:idx val="4"/>
          <c:order val="4"/>
          <c:tx>
            <c:strRef>
              <c:f>'EXTENDED Outputs - Metrics 1-5'!$A$98</c:f>
              <c:strCache>
                <c:ptCount val="1"/>
                <c:pt idx="0">
                  <c:v>Seafood</c:v>
                </c:pt>
              </c:strCache>
            </c:strRef>
          </c:tx>
          <c:spPr>
            <a:solidFill>
              <a:srgbClr val="FDB91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1-5'!$BR$98:$CG$98</c:f>
              <c:numCache>
                <c:formatCode>#,##0.00</c:formatCode>
                <c:ptCount val="16"/>
                <c:pt idx="0">
                  <c:v>79.946074940562397</c:v>
                </c:pt>
                <c:pt idx="1">
                  <c:v>79.946074940562397</c:v>
                </c:pt>
                <c:pt idx="2">
                  <c:v>79.946074940562397</c:v>
                </c:pt>
                <c:pt idx="3">
                  <c:v>79.946074940562397</c:v>
                </c:pt>
                <c:pt idx="4">
                  <c:v>79.946074940562397</c:v>
                </c:pt>
                <c:pt idx="5">
                  <c:v>79.946074940562397</c:v>
                </c:pt>
                <c:pt idx="6">
                  <c:v>79.946074940562397</c:v>
                </c:pt>
                <c:pt idx="7">
                  <c:v>79.946074940562397</c:v>
                </c:pt>
                <c:pt idx="8">
                  <c:v>79.946074940562397</c:v>
                </c:pt>
                <c:pt idx="9">
                  <c:v>79.946074940562397</c:v>
                </c:pt>
                <c:pt idx="10">
                  <c:v>79.946074940562397</c:v>
                </c:pt>
                <c:pt idx="11">
                  <c:v>79.946074940562397</c:v>
                </c:pt>
                <c:pt idx="12">
                  <c:v>79.946074940562397</c:v>
                </c:pt>
                <c:pt idx="13">
                  <c:v>79.946074940562397</c:v>
                </c:pt>
                <c:pt idx="14">
                  <c:v>79.946074940562397</c:v>
                </c:pt>
                <c:pt idx="15">
                  <c:v>79.946074940562397</c:v>
                </c:pt>
              </c:numCache>
            </c:numRef>
          </c:val>
          <c:extLst>
            <c:ext xmlns:c16="http://schemas.microsoft.com/office/drawing/2014/chart" uri="{C3380CC4-5D6E-409C-BE32-E72D297353CC}">
              <c16:uniqueId val="{00000004-8E68-4BD0-94FE-A932DD67ED60}"/>
            </c:ext>
          </c:extLst>
        </c:ser>
        <c:ser>
          <c:idx val="5"/>
          <c:order val="5"/>
          <c:tx>
            <c:strRef>
              <c:f>'EXTENDED Outputs - Metrics 1-5'!$A$99</c:f>
              <c:strCache>
                <c:ptCount val="1"/>
                <c:pt idx="0">
                  <c:v>Eggs</c:v>
                </c:pt>
              </c:strCache>
            </c:strRef>
          </c:tx>
          <c:spPr>
            <a:solidFill>
              <a:srgbClr val="FDB91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1-5'!$BR$99:$CG$99</c:f>
              <c:numCache>
                <c:formatCode>#,##0.00</c:formatCode>
                <c:ptCount val="16"/>
                <c:pt idx="0">
                  <c:v>74.109635648758385</c:v>
                </c:pt>
                <c:pt idx="1">
                  <c:v>74.109635648758385</c:v>
                </c:pt>
                <c:pt idx="2">
                  <c:v>74.109635648758385</c:v>
                </c:pt>
                <c:pt idx="3">
                  <c:v>74.109635648758385</c:v>
                </c:pt>
                <c:pt idx="4">
                  <c:v>74.109635648758385</c:v>
                </c:pt>
                <c:pt idx="5">
                  <c:v>74.109635648758385</c:v>
                </c:pt>
                <c:pt idx="6">
                  <c:v>74.109635648758385</c:v>
                </c:pt>
                <c:pt idx="7">
                  <c:v>74.109635648758385</c:v>
                </c:pt>
                <c:pt idx="8">
                  <c:v>74.109635648758385</c:v>
                </c:pt>
                <c:pt idx="9">
                  <c:v>74.109635648758385</c:v>
                </c:pt>
                <c:pt idx="10">
                  <c:v>74.109635648758385</c:v>
                </c:pt>
                <c:pt idx="11">
                  <c:v>74.109635648758385</c:v>
                </c:pt>
                <c:pt idx="12">
                  <c:v>74.109635648758385</c:v>
                </c:pt>
                <c:pt idx="13">
                  <c:v>74.109635648758385</c:v>
                </c:pt>
                <c:pt idx="14">
                  <c:v>74.109635648758385</c:v>
                </c:pt>
                <c:pt idx="15">
                  <c:v>74.109635648758385</c:v>
                </c:pt>
              </c:numCache>
            </c:numRef>
          </c:val>
          <c:extLst>
            <c:ext xmlns:c16="http://schemas.microsoft.com/office/drawing/2014/chart" uri="{C3380CC4-5D6E-409C-BE32-E72D297353CC}">
              <c16:uniqueId val="{00000005-8E68-4BD0-94FE-A932DD67ED60}"/>
            </c:ext>
          </c:extLst>
        </c:ser>
        <c:ser>
          <c:idx val="6"/>
          <c:order val="6"/>
          <c:tx>
            <c:strRef>
              <c:f>'EXTENDED Outputs - Metrics 1-5'!$A$100</c:f>
              <c:strCache>
                <c:ptCount val="1"/>
                <c:pt idx="0">
                  <c:v>Other animal-based foods</c:v>
                </c:pt>
              </c:strCache>
            </c:strRef>
          </c:tx>
          <c:spPr>
            <a:solidFill>
              <a:srgbClr val="FDB91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1-5'!$BR$100:$CG$100</c:f>
              <c:numCache>
                <c:formatCode>#,##0.00</c:formatCode>
                <c:ptCount val="16"/>
                <c:pt idx="0">
                  <c:v>11.09175955655205</c:v>
                </c:pt>
                <c:pt idx="1">
                  <c:v>11.09175955655205</c:v>
                </c:pt>
                <c:pt idx="2">
                  <c:v>11.09175955655205</c:v>
                </c:pt>
                <c:pt idx="3">
                  <c:v>11.09175955655205</c:v>
                </c:pt>
                <c:pt idx="4">
                  <c:v>11.09175955655205</c:v>
                </c:pt>
                <c:pt idx="5">
                  <c:v>11.09175955655205</c:v>
                </c:pt>
                <c:pt idx="6">
                  <c:v>11.09175955655205</c:v>
                </c:pt>
                <c:pt idx="7">
                  <c:v>11.09175955655205</c:v>
                </c:pt>
                <c:pt idx="8">
                  <c:v>11.09175955655205</c:v>
                </c:pt>
                <c:pt idx="9">
                  <c:v>11.09175955655205</c:v>
                </c:pt>
                <c:pt idx="10">
                  <c:v>11.09175955655205</c:v>
                </c:pt>
                <c:pt idx="11">
                  <c:v>11.09175955655205</c:v>
                </c:pt>
                <c:pt idx="12">
                  <c:v>11.09175955655205</c:v>
                </c:pt>
                <c:pt idx="13">
                  <c:v>11.09175955655205</c:v>
                </c:pt>
                <c:pt idx="14">
                  <c:v>11.09175955655205</c:v>
                </c:pt>
                <c:pt idx="15">
                  <c:v>11.09175955655205</c:v>
                </c:pt>
              </c:numCache>
            </c:numRef>
          </c:val>
          <c:extLst>
            <c:ext xmlns:c16="http://schemas.microsoft.com/office/drawing/2014/chart" uri="{C3380CC4-5D6E-409C-BE32-E72D297353CC}">
              <c16:uniqueId val="{00000006-8E68-4BD0-94FE-A932DD67ED60}"/>
            </c:ext>
          </c:extLst>
        </c:ser>
        <c:ser>
          <c:idx val="7"/>
          <c:order val="7"/>
          <c:tx>
            <c:strRef>
              <c:f>'EXTENDED Outputs - Metrics 1-5'!$A$101</c:f>
              <c:strCache>
                <c:ptCount val="1"/>
                <c:pt idx="0">
                  <c:v>Grains</c:v>
                </c:pt>
              </c:strCache>
            </c:strRef>
          </c:tx>
          <c:spPr>
            <a:solidFill>
              <a:srgbClr val="96BC3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1-5'!$BR$101:$CG$101</c:f>
              <c:numCache>
                <c:formatCode>#,##0.00</c:formatCode>
                <c:ptCount val="16"/>
                <c:pt idx="0">
                  <c:v>141.80660928715383</c:v>
                </c:pt>
                <c:pt idx="1">
                  <c:v>141.80660928715383</c:v>
                </c:pt>
                <c:pt idx="2">
                  <c:v>141.80660928715383</c:v>
                </c:pt>
                <c:pt idx="3">
                  <c:v>141.80660928715383</c:v>
                </c:pt>
                <c:pt idx="4">
                  <c:v>141.80660928715383</c:v>
                </c:pt>
                <c:pt idx="5">
                  <c:v>141.80660928715383</c:v>
                </c:pt>
                <c:pt idx="6">
                  <c:v>141.80660928715383</c:v>
                </c:pt>
                <c:pt idx="7">
                  <c:v>141.80660928715383</c:v>
                </c:pt>
                <c:pt idx="8">
                  <c:v>141.80660928715383</c:v>
                </c:pt>
                <c:pt idx="9">
                  <c:v>141.80660928715383</c:v>
                </c:pt>
                <c:pt idx="10">
                  <c:v>141.80660928715383</c:v>
                </c:pt>
                <c:pt idx="11">
                  <c:v>141.80660928715383</c:v>
                </c:pt>
                <c:pt idx="12">
                  <c:v>141.80660928715383</c:v>
                </c:pt>
                <c:pt idx="13">
                  <c:v>141.80660928715383</c:v>
                </c:pt>
                <c:pt idx="14">
                  <c:v>141.80660928715383</c:v>
                </c:pt>
                <c:pt idx="15">
                  <c:v>141.80660928715383</c:v>
                </c:pt>
              </c:numCache>
            </c:numRef>
          </c:val>
          <c:extLst>
            <c:ext xmlns:c16="http://schemas.microsoft.com/office/drawing/2014/chart" uri="{C3380CC4-5D6E-409C-BE32-E72D297353CC}">
              <c16:uniqueId val="{00000007-8E68-4BD0-94FE-A932DD67ED60}"/>
            </c:ext>
          </c:extLst>
        </c:ser>
        <c:ser>
          <c:idx val="8"/>
          <c:order val="8"/>
          <c:tx>
            <c:strRef>
              <c:f>'EXTENDED Outputs - Metrics 1-5'!$A$102</c:f>
              <c:strCache>
                <c:ptCount val="1"/>
                <c:pt idx="0">
                  <c:v>Legumes/nuts/seeds</c:v>
                </c:pt>
              </c:strCache>
            </c:strRef>
          </c:tx>
          <c:spPr>
            <a:solidFill>
              <a:srgbClr val="96BC3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1-5'!$BR$102:$CG$102</c:f>
              <c:numCache>
                <c:formatCode>#,##0.00</c:formatCode>
                <c:ptCount val="16"/>
                <c:pt idx="0">
                  <c:v>39.259296562075697</c:v>
                </c:pt>
                <c:pt idx="1">
                  <c:v>44.211082489218484</c:v>
                </c:pt>
                <c:pt idx="2">
                  <c:v>50.064257343997184</c:v>
                </c:pt>
                <c:pt idx="3">
                  <c:v>55.917432198775884</c:v>
                </c:pt>
                <c:pt idx="4">
                  <c:v>55.917432198775884</c:v>
                </c:pt>
                <c:pt idx="5">
                  <c:v>55.917432198775884</c:v>
                </c:pt>
                <c:pt idx="6">
                  <c:v>55.917432198775884</c:v>
                </c:pt>
                <c:pt idx="7">
                  <c:v>55.917432198775884</c:v>
                </c:pt>
                <c:pt idx="8">
                  <c:v>55.917432198775884</c:v>
                </c:pt>
                <c:pt idx="9">
                  <c:v>55.917432198775884</c:v>
                </c:pt>
                <c:pt idx="10">
                  <c:v>55.917432198775884</c:v>
                </c:pt>
                <c:pt idx="11">
                  <c:v>55.917432198775884</c:v>
                </c:pt>
                <c:pt idx="12">
                  <c:v>55.917432198775884</c:v>
                </c:pt>
                <c:pt idx="13">
                  <c:v>55.917432198775884</c:v>
                </c:pt>
                <c:pt idx="14">
                  <c:v>55.917432198775884</c:v>
                </c:pt>
                <c:pt idx="15">
                  <c:v>55.917432198775884</c:v>
                </c:pt>
              </c:numCache>
            </c:numRef>
          </c:val>
          <c:extLst>
            <c:ext xmlns:c16="http://schemas.microsoft.com/office/drawing/2014/chart" uri="{C3380CC4-5D6E-409C-BE32-E72D297353CC}">
              <c16:uniqueId val="{00000008-8E68-4BD0-94FE-A932DD67ED60}"/>
            </c:ext>
          </c:extLst>
        </c:ser>
        <c:ser>
          <c:idx val="9"/>
          <c:order val="9"/>
          <c:tx>
            <c:strRef>
              <c:f>'EXTENDED Outputs - Metrics 1-5'!$A$103</c:f>
              <c:strCache>
                <c:ptCount val="1"/>
                <c:pt idx="0">
                  <c:v>Plant-based milk subs.</c:v>
                </c:pt>
              </c:strCache>
            </c:strRef>
          </c:tx>
          <c:spPr>
            <a:solidFill>
              <a:srgbClr val="96BC3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1-5'!$BR$103:$CG$103</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8E68-4BD0-94FE-A932DD67ED60}"/>
            </c:ext>
          </c:extLst>
        </c:ser>
        <c:ser>
          <c:idx val="10"/>
          <c:order val="10"/>
          <c:tx>
            <c:strRef>
              <c:f>'EXTENDED Outputs - Metrics 1-5'!$A$104</c:f>
              <c:strCache>
                <c:ptCount val="1"/>
                <c:pt idx="0">
                  <c:v>Fruits &amp; vegetables</c:v>
                </c:pt>
              </c:strCache>
            </c:strRef>
          </c:tx>
          <c:spPr>
            <a:solidFill>
              <a:srgbClr val="0092C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1-5'!$BR$104:$CG$104</c:f>
              <c:numCache>
                <c:formatCode>#,##0.00</c:formatCode>
                <c:ptCount val="16"/>
                <c:pt idx="0">
                  <c:v>98.487134862992718</c:v>
                </c:pt>
                <c:pt idx="1">
                  <c:v>104.27621967655202</c:v>
                </c:pt>
                <c:pt idx="2">
                  <c:v>110.32542010869341</c:v>
                </c:pt>
                <c:pt idx="3">
                  <c:v>116.37462054083478</c:v>
                </c:pt>
                <c:pt idx="4">
                  <c:v>116.37462054083478</c:v>
                </c:pt>
                <c:pt idx="5">
                  <c:v>116.37462054083478</c:v>
                </c:pt>
                <c:pt idx="6">
                  <c:v>116.37462054083478</c:v>
                </c:pt>
                <c:pt idx="7">
                  <c:v>116.37462054083478</c:v>
                </c:pt>
                <c:pt idx="8">
                  <c:v>116.37462054083478</c:v>
                </c:pt>
                <c:pt idx="9">
                  <c:v>116.37462054083478</c:v>
                </c:pt>
                <c:pt idx="10">
                  <c:v>116.37462054083478</c:v>
                </c:pt>
                <c:pt idx="11">
                  <c:v>116.37462054083478</c:v>
                </c:pt>
                <c:pt idx="12">
                  <c:v>116.37462054083478</c:v>
                </c:pt>
                <c:pt idx="13">
                  <c:v>116.37462054083478</c:v>
                </c:pt>
                <c:pt idx="14">
                  <c:v>116.37462054083478</c:v>
                </c:pt>
                <c:pt idx="15">
                  <c:v>116.37462054083478</c:v>
                </c:pt>
              </c:numCache>
            </c:numRef>
          </c:val>
          <c:extLst>
            <c:ext xmlns:c16="http://schemas.microsoft.com/office/drawing/2014/chart" uri="{C3380CC4-5D6E-409C-BE32-E72D297353CC}">
              <c16:uniqueId val="{0000000A-8E68-4BD0-94FE-A932DD67ED60}"/>
            </c:ext>
          </c:extLst>
        </c:ser>
        <c:ser>
          <c:idx val="11"/>
          <c:order val="11"/>
          <c:tx>
            <c:strRef>
              <c:f>'EXTENDED Outputs - Metrics 1-5'!$A$105</c:f>
              <c:strCache>
                <c:ptCount val="1"/>
                <c:pt idx="0">
                  <c:v>Roots/tubers</c:v>
                </c:pt>
              </c:strCache>
            </c:strRef>
          </c:tx>
          <c:spPr>
            <a:solidFill>
              <a:srgbClr val="0092C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1-5'!$BR$105:$CG$105</c:f>
              <c:numCache>
                <c:formatCode>#,##0.00</c:formatCode>
                <c:ptCount val="16"/>
                <c:pt idx="0">
                  <c:v>21.401449627966787</c:v>
                </c:pt>
                <c:pt idx="1">
                  <c:v>21.401449627966787</c:v>
                </c:pt>
                <c:pt idx="2">
                  <c:v>21.401449627966787</c:v>
                </c:pt>
                <c:pt idx="3">
                  <c:v>21.401449627966787</c:v>
                </c:pt>
                <c:pt idx="4">
                  <c:v>21.401449627966787</c:v>
                </c:pt>
                <c:pt idx="5">
                  <c:v>21.401449627966787</c:v>
                </c:pt>
                <c:pt idx="6">
                  <c:v>21.401449627966787</c:v>
                </c:pt>
                <c:pt idx="7">
                  <c:v>21.401449627966787</c:v>
                </c:pt>
                <c:pt idx="8">
                  <c:v>21.401449627966787</c:v>
                </c:pt>
                <c:pt idx="9">
                  <c:v>21.401449627966787</c:v>
                </c:pt>
                <c:pt idx="10">
                  <c:v>21.401449627966787</c:v>
                </c:pt>
                <c:pt idx="11">
                  <c:v>21.401449627966787</c:v>
                </c:pt>
                <c:pt idx="12">
                  <c:v>21.401449627966787</c:v>
                </c:pt>
                <c:pt idx="13">
                  <c:v>21.401449627966787</c:v>
                </c:pt>
                <c:pt idx="14">
                  <c:v>21.401449627966787</c:v>
                </c:pt>
                <c:pt idx="15">
                  <c:v>21.401449627966787</c:v>
                </c:pt>
              </c:numCache>
            </c:numRef>
          </c:val>
          <c:extLst>
            <c:ext xmlns:c16="http://schemas.microsoft.com/office/drawing/2014/chart" uri="{C3380CC4-5D6E-409C-BE32-E72D297353CC}">
              <c16:uniqueId val="{0000000B-8E68-4BD0-94FE-A932DD67ED60}"/>
            </c:ext>
          </c:extLst>
        </c:ser>
        <c:ser>
          <c:idx val="12"/>
          <c:order val="12"/>
          <c:tx>
            <c:strRef>
              <c:f>'EXTENDED Outputs - Metrics 1-5'!$A$106</c:f>
              <c:strCache>
                <c:ptCount val="1"/>
                <c:pt idx="0">
                  <c:v>Added sugars</c:v>
                </c:pt>
              </c:strCache>
            </c:strRef>
          </c:tx>
          <c:spPr>
            <a:solidFill>
              <a:srgbClr val="0092C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1-5'!$BR$106:$CG$106</c:f>
              <c:numCache>
                <c:formatCode>#,##0.00</c:formatCode>
                <c:ptCount val="16"/>
                <c:pt idx="0">
                  <c:v>83.371789968748345</c:v>
                </c:pt>
                <c:pt idx="1">
                  <c:v>83.371789968748345</c:v>
                </c:pt>
                <c:pt idx="2">
                  <c:v>83.371789968748345</c:v>
                </c:pt>
                <c:pt idx="3">
                  <c:v>83.371789968748345</c:v>
                </c:pt>
                <c:pt idx="4">
                  <c:v>83.371789968748345</c:v>
                </c:pt>
                <c:pt idx="5">
                  <c:v>83.371789968748345</c:v>
                </c:pt>
                <c:pt idx="6">
                  <c:v>83.371789968748345</c:v>
                </c:pt>
                <c:pt idx="7">
                  <c:v>83.371789968748345</c:v>
                </c:pt>
                <c:pt idx="8">
                  <c:v>83.371789968748345</c:v>
                </c:pt>
                <c:pt idx="9">
                  <c:v>83.371789968748345</c:v>
                </c:pt>
                <c:pt idx="10">
                  <c:v>83.371789968748345</c:v>
                </c:pt>
                <c:pt idx="11">
                  <c:v>83.371789968748345</c:v>
                </c:pt>
                <c:pt idx="12">
                  <c:v>83.371789968748345</c:v>
                </c:pt>
                <c:pt idx="13">
                  <c:v>83.371789968748345</c:v>
                </c:pt>
                <c:pt idx="14">
                  <c:v>83.371789968748345</c:v>
                </c:pt>
                <c:pt idx="15">
                  <c:v>83.371789968748345</c:v>
                </c:pt>
              </c:numCache>
            </c:numRef>
          </c:val>
          <c:extLst>
            <c:ext xmlns:c16="http://schemas.microsoft.com/office/drawing/2014/chart" uri="{C3380CC4-5D6E-409C-BE32-E72D297353CC}">
              <c16:uniqueId val="{0000000C-8E68-4BD0-94FE-A932DD67ED60}"/>
            </c:ext>
          </c:extLst>
        </c:ser>
        <c:ser>
          <c:idx val="13"/>
          <c:order val="13"/>
          <c:tx>
            <c:strRef>
              <c:f>'EXTENDED Outputs - Metrics 1-5'!$A$107</c:f>
              <c:strCache>
                <c:ptCount val="1"/>
                <c:pt idx="0">
                  <c:v>Vegetable oils</c:v>
                </c:pt>
              </c:strCache>
            </c:strRef>
          </c:tx>
          <c:spPr>
            <a:solidFill>
              <a:srgbClr val="0092C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1-5'!$BR$107:$CG$107</c:f>
              <c:numCache>
                <c:formatCode>#,##0.00</c:formatCode>
                <c:ptCount val="16"/>
                <c:pt idx="0">
                  <c:v>99.771589577488754</c:v>
                </c:pt>
                <c:pt idx="1">
                  <c:v>99.771589577488754</c:v>
                </c:pt>
                <c:pt idx="2">
                  <c:v>99.771589577488754</c:v>
                </c:pt>
                <c:pt idx="3">
                  <c:v>99.771589577488754</c:v>
                </c:pt>
                <c:pt idx="4">
                  <c:v>99.771589577488754</c:v>
                </c:pt>
                <c:pt idx="5">
                  <c:v>99.771589577488754</c:v>
                </c:pt>
                <c:pt idx="6">
                  <c:v>99.771589577488754</c:v>
                </c:pt>
                <c:pt idx="7">
                  <c:v>99.771589577488754</c:v>
                </c:pt>
                <c:pt idx="8">
                  <c:v>99.771589577488754</c:v>
                </c:pt>
                <c:pt idx="9">
                  <c:v>99.771589577488754</c:v>
                </c:pt>
                <c:pt idx="10">
                  <c:v>99.771589577488754</c:v>
                </c:pt>
                <c:pt idx="11">
                  <c:v>99.771589577488754</c:v>
                </c:pt>
                <c:pt idx="12">
                  <c:v>99.771589577488754</c:v>
                </c:pt>
                <c:pt idx="13">
                  <c:v>99.771589577488754</c:v>
                </c:pt>
                <c:pt idx="14">
                  <c:v>99.771589577488754</c:v>
                </c:pt>
                <c:pt idx="15">
                  <c:v>99.771589577488754</c:v>
                </c:pt>
              </c:numCache>
            </c:numRef>
          </c:val>
          <c:extLst>
            <c:ext xmlns:c16="http://schemas.microsoft.com/office/drawing/2014/chart" uri="{C3380CC4-5D6E-409C-BE32-E72D297353CC}">
              <c16:uniqueId val="{0000000D-8E68-4BD0-94FE-A932DD67ED60}"/>
            </c:ext>
          </c:extLst>
        </c:ser>
        <c:ser>
          <c:idx val="14"/>
          <c:order val="14"/>
          <c:tx>
            <c:strRef>
              <c:f>'EXTENDED Outputs - Metrics 1-5'!$A$108</c:f>
              <c:strCache>
                <c:ptCount val="1"/>
                <c:pt idx="0">
                  <c:v>Alcohol, stimulants, spices</c:v>
                </c:pt>
              </c:strCache>
            </c:strRef>
          </c:tx>
          <c:spPr>
            <a:solidFill>
              <a:srgbClr val="0092C3"/>
            </a:solidFill>
            <a:ln>
              <a:noFill/>
            </a:ln>
            <a:effectLst/>
          </c:spPr>
          <c:invertIfNegative val="0"/>
          <c:cat>
            <c:numRef>
              <c:f>'EXTENDED Outputs - Metrics 1-5'!$BR$93:$CG$93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1-5'!$BR$108:$CG$108</c:f>
              <c:numCache>
                <c:formatCode>#,##0.00</c:formatCode>
                <c:ptCount val="16"/>
                <c:pt idx="0">
                  <c:v>343.88677043482431</c:v>
                </c:pt>
                <c:pt idx="1">
                  <c:v>343.88677043482431</c:v>
                </c:pt>
                <c:pt idx="2">
                  <c:v>343.88677043482431</c:v>
                </c:pt>
                <c:pt idx="3">
                  <c:v>343.88677043482431</c:v>
                </c:pt>
                <c:pt idx="4">
                  <c:v>343.88677043482431</c:v>
                </c:pt>
                <c:pt idx="5">
                  <c:v>343.88677043482431</c:v>
                </c:pt>
                <c:pt idx="6">
                  <c:v>343.88677043482431</c:v>
                </c:pt>
                <c:pt idx="7">
                  <c:v>343.88677043482431</c:v>
                </c:pt>
                <c:pt idx="8">
                  <c:v>343.88677043482431</c:v>
                </c:pt>
                <c:pt idx="9">
                  <c:v>343.88677043482431</c:v>
                </c:pt>
                <c:pt idx="10">
                  <c:v>343.88677043482431</c:v>
                </c:pt>
                <c:pt idx="11">
                  <c:v>343.88677043482431</c:v>
                </c:pt>
                <c:pt idx="12">
                  <c:v>343.88677043482431</c:v>
                </c:pt>
                <c:pt idx="13">
                  <c:v>343.88677043482431</c:v>
                </c:pt>
                <c:pt idx="14">
                  <c:v>343.88677043482431</c:v>
                </c:pt>
                <c:pt idx="15">
                  <c:v>343.88677043482431</c:v>
                </c:pt>
              </c:numCache>
            </c:numRef>
          </c:val>
          <c:extLst>
            <c:ext xmlns:c16="http://schemas.microsoft.com/office/drawing/2014/chart" uri="{C3380CC4-5D6E-409C-BE32-E72D297353CC}">
              <c16:uniqueId val="{0000000E-8E68-4BD0-94FE-A932DD67ED60}"/>
            </c:ext>
          </c:extLst>
        </c:ser>
        <c:dLbls>
          <c:showLegendKey val="0"/>
          <c:showVal val="0"/>
          <c:showCatName val="0"/>
          <c:showSerName val="0"/>
          <c:showPercent val="0"/>
          <c:showBubbleSize val="0"/>
        </c:dLbls>
        <c:gapWidth val="150"/>
        <c:overlap val="100"/>
        <c:axId val="1079536760"/>
        <c:axId val="1079539056"/>
      </c:barChart>
      <c:catAx>
        <c:axId val="1079536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9056"/>
        <c:crosses val="autoZero"/>
        <c:auto val="1"/>
        <c:lblAlgn val="ctr"/>
        <c:lblOffset val="100"/>
        <c:noMultiLvlLbl val="0"/>
      </c:catAx>
      <c:valAx>
        <c:axId val="1079539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6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2">
                <a:lumMod val="60000"/>
                <a:lumOff val="40000"/>
              </a:schemeClr>
            </a:solidFill>
            <a:ln>
              <a:noFill/>
            </a:ln>
            <a:effectLst/>
          </c:spPr>
          <c:invertIfNegative val="0"/>
          <c:dPt>
            <c:idx val="15"/>
            <c:invertIfNegative val="0"/>
            <c:bubble3D val="0"/>
            <c:spPr>
              <a:solidFill>
                <a:srgbClr val="92D050"/>
              </a:solidFill>
              <a:ln>
                <a:noFill/>
              </a:ln>
              <a:effectLst/>
            </c:spPr>
            <c:extLst>
              <c:ext xmlns:c16="http://schemas.microsoft.com/office/drawing/2014/chart" uri="{C3380CC4-5D6E-409C-BE32-E72D297353CC}">
                <c16:uniqueId val="{00000001-9A6D-4653-9583-8B25F8A0546E}"/>
              </c:ext>
            </c:extLst>
          </c:dPt>
          <c:cat>
            <c:strRef>
              <c:f>'Outputs - Graphs'!$C$224:$R$224</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Graphs'!$C$225:$R$225</c:f>
              <c:numCache>
                <c:formatCode>#,##0.00</c:formatCode>
                <c:ptCount val="16"/>
                <c:pt idx="0">
                  <c:v>2.2112963881207461</c:v>
                </c:pt>
                <c:pt idx="1">
                  <c:v>2.1613109643506871</c:v>
                </c:pt>
                <c:pt idx="2">
                  <c:v>2.1042664813722101</c:v>
                </c:pt>
                <c:pt idx="3">
                  <c:v>2.0556121532534717</c:v>
                </c:pt>
                <c:pt idx="4">
                  <c:v>2.0053407904852749</c:v>
                </c:pt>
                <c:pt idx="5">
                  <c:v>1.9633055251843778</c:v>
                </c:pt>
                <c:pt idx="6">
                  <c:v>1.9211401064606304</c:v>
                </c:pt>
                <c:pt idx="7">
                  <c:v>1.8788439288873942</c:v>
                </c:pt>
                <c:pt idx="8">
                  <c:v>1.8364163832772318</c:v>
                </c:pt>
                <c:pt idx="9">
                  <c:v>1.819408444803889</c:v>
                </c:pt>
                <c:pt idx="10">
                  <c:v>1.8023793500097427</c:v>
                </c:pt>
                <c:pt idx="11">
                  <c:v>1.7853290593954323</c:v>
                </c:pt>
                <c:pt idx="12">
                  <c:v>1.7767959532852702</c:v>
                </c:pt>
                <c:pt idx="13">
                  <c:v>1.7682575333632076</c:v>
                </c:pt>
                <c:pt idx="14">
                  <c:v>1.7597137946641015</c:v>
                </c:pt>
                <c:pt idx="15">
                  <c:v>6.046362367957876</c:v>
                </c:pt>
              </c:numCache>
            </c:numRef>
          </c:val>
          <c:extLst>
            <c:ext xmlns:c16="http://schemas.microsoft.com/office/drawing/2014/chart" uri="{C3380CC4-5D6E-409C-BE32-E72D297353CC}">
              <c16:uniqueId val="{00000002-9A6D-4653-9583-8B25F8A0546E}"/>
            </c:ext>
          </c:extLst>
        </c:ser>
        <c:ser>
          <c:idx val="1"/>
          <c:order val="1"/>
          <c:spPr>
            <a:solidFill>
              <a:schemeClr val="accent2">
                <a:lumMod val="50000"/>
              </a:schemeClr>
            </a:solidFill>
            <a:ln>
              <a:noFill/>
            </a:ln>
            <a:effectLst/>
          </c:spPr>
          <c:invertIfNegative val="0"/>
          <c:cat>
            <c:strRef>
              <c:f>'Outputs - Graphs'!$C$224:$R$224</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Graphs'!$C$226:$R$226</c:f>
              <c:numCache>
                <c:formatCode>#,##0.00</c:formatCode>
                <c:ptCount val="16"/>
                <c:pt idx="0">
                  <c:v>7.540900979553248</c:v>
                </c:pt>
                <c:pt idx="1">
                  <c:v>7.3135474602286816</c:v>
                </c:pt>
                <c:pt idx="2">
                  <c:v>7.0571466017486264</c:v>
                </c:pt>
                <c:pt idx="3">
                  <c:v>6.8426363138967279</c:v>
                </c:pt>
                <c:pt idx="4">
                  <c:v>6.5915668764356488</c:v>
                </c:pt>
                <c:pt idx="5">
                  <c:v>6.3816308446378365</c:v>
                </c:pt>
                <c:pt idx="6">
                  <c:v>6.1710447897481657</c:v>
                </c:pt>
                <c:pt idx="7">
                  <c:v>5.9598056880943613</c:v>
                </c:pt>
                <c:pt idx="8">
                  <c:v>5.7479104972216621</c:v>
                </c:pt>
                <c:pt idx="9">
                  <c:v>5.6629680307807835</c:v>
                </c:pt>
                <c:pt idx="10">
                  <c:v>5.5779199036760492</c:v>
                </c:pt>
                <c:pt idx="11">
                  <c:v>5.4927659186364606</c:v>
                </c:pt>
                <c:pt idx="12">
                  <c:v>5.4501491676095837</c:v>
                </c:pt>
                <c:pt idx="13">
                  <c:v>5.4075058778996228</c:v>
                </c:pt>
                <c:pt idx="14">
                  <c:v>5.3648360247092484</c:v>
                </c:pt>
              </c:numCache>
            </c:numRef>
          </c:val>
          <c:extLst>
            <c:ext xmlns:c16="http://schemas.microsoft.com/office/drawing/2014/chart" uri="{C3380CC4-5D6E-409C-BE32-E72D297353CC}">
              <c16:uniqueId val="{00000003-9A6D-4653-9583-8B25F8A0546E}"/>
            </c:ext>
          </c:extLst>
        </c:ser>
        <c:dLbls>
          <c:showLegendKey val="0"/>
          <c:showVal val="0"/>
          <c:showCatName val="0"/>
          <c:showSerName val="0"/>
          <c:showPercent val="0"/>
          <c:showBubbleSize val="0"/>
        </c:dLbls>
        <c:gapWidth val="150"/>
        <c:overlap val="100"/>
        <c:axId val="809570880"/>
        <c:axId val="809570552"/>
      </c:barChart>
      <c:catAx>
        <c:axId val="80957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809570552"/>
        <c:crosses val="autoZero"/>
        <c:auto val="1"/>
        <c:lblAlgn val="ctr"/>
        <c:lblOffset val="100"/>
        <c:noMultiLvlLbl val="0"/>
      </c:catAx>
      <c:valAx>
        <c:axId val="809570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809570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'EXTENDED Outputs - Metrics 1-5'!$A$94</c:f>
              <c:strCache>
                <c:ptCount val="1"/>
                <c:pt idx="0">
                  <c:v>Ruminant meats</c:v>
                </c:pt>
              </c:strCache>
            </c:strRef>
          </c:tx>
          <c:spPr>
            <a:solidFill>
              <a:srgbClr val="C4161C"/>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1-5'!$CI$94:$CX$94</c:f>
              <c:numCache>
                <c:formatCode>#,##0.00</c:formatCode>
                <c:ptCount val="16"/>
                <c:pt idx="0">
                  <c:v>13.143844253065637</c:v>
                </c:pt>
                <c:pt idx="1">
                  <c:v>12.512308933115978</c:v>
                </c:pt>
                <c:pt idx="2">
                  <c:v>11.804309695504253</c:v>
                </c:pt>
                <c:pt idx="3">
                  <c:v>11.237910305414877</c:v>
                </c:pt>
                <c:pt idx="4">
                  <c:v>10.388311220280809</c:v>
                </c:pt>
                <c:pt idx="5">
                  <c:v>9.6803119826690835</c:v>
                </c:pt>
                <c:pt idx="6">
                  <c:v>8.9723127450573585</c:v>
                </c:pt>
                <c:pt idx="7">
                  <c:v>8.2643135074456353</c:v>
                </c:pt>
                <c:pt idx="8">
                  <c:v>7.5563142698339103</c:v>
                </c:pt>
                <c:pt idx="9">
                  <c:v>7.2731145747892203</c:v>
                </c:pt>
                <c:pt idx="10">
                  <c:v>6.9899148797445321</c:v>
                </c:pt>
                <c:pt idx="11">
                  <c:v>6.7067151846998421</c:v>
                </c:pt>
                <c:pt idx="12">
                  <c:v>6.5651153371774971</c:v>
                </c:pt>
                <c:pt idx="13">
                  <c:v>6.4235154896551521</c:v>
                </c:pt>
                <c:pt idx="14">
                  <c:v>6.2819156421328088</c:v>
                </c:pt>
                <c:pt idx="15">
                  <c:v>6.1403157946104621</c:v>
                </c:pt>
              </c:numCache>
            </c:numRef>
          </c:val>
          <c:extLst>
            <c:ext xmlns:c16="http://schemas.microsoft.com/office/drawing/2014/chart" uri="{C3380CC4-5D6E-409C-BE32-E72D297353CC}">
              <c16:uniqueId val="{00000000-277E-48F0-A880-9A3EBD42BAA8}"/>
            </c:ext>
          </c:extLst>
        </c:ser>
        <c:ser>
          <c:idx val="1"/>
          <c:order val="1"/>
          <c:tx>
            <c:strRef>
              <c:f>'EXTENDED Outputs - Metrics 1-5'!$A$95</c:f>
              <c:strCache>
                <c:ptCount val="1"/>
                <c:pt idx="0">
                  <c:v>Dairy</c:v>
                </c:pt>
              </c:strCache>
            </c:strRef>
          </c:tx>
          <c:spPr>
            <a:solidFill>
              <a:srgbClr val="FDB91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1-5'!$CI$95:$CX$95</c:f>
              <c:numCache>
                <c:formatCode>#,##0.00</c:formatCode>
                <c:ptCount val="16"/>
                <c:pt idx="0">
                  <c:v>52.896305190776204</c:v>
                </c:pt>
                <c:pt idx="1">
                  <c:v>51.169996199330882</c:v>
                </c:pt>
                <c:pt idx="2">
                  <c:v>49.063456856505603</c:v>
                </c:pt>
                <c:pt idx="3">
                  <c:v>46.956917513680324</c:v>
                </c:pt>
                <c:pt idx="4">
                  <c:v>46.956917513680324</c:v>
                </c:pt>
                <c:pt idx="5">
                  <c:v>46.956917513680324</c:v>
                </c:pt>
                <c:pt idx="6">
                  <c:v>46.956917513680324</c:v>
                </c:pt>
                <c:pt idx="7">
                  <c:v>46.956917513680324</c:v>
                </c:pt>
                <c:pt idx="8">
                  <c:v>46.956917513680324</c:v>
                </c:pt>
                <c:pt idx="9">
                  <c:v>46.956917513680324</c:v>
                </c:pt>
                <c:pt idx="10">
                  <c:v>46.956917513680324</c:v>
                </c:pt>
                <c:pt idx="11">
                  <c:v>46.956917513680324</c:v>
                </c:pt>
                <c:pt idx="12">
                  <c:v>46.956917513680324</c:v>
                </c:pt>
                <c:pt idx="13">
                  <c:v>46.956917513680324</c:v>
                </c:pt>
                <c:pt idx="14">
                  <c:v>46.956917513680324</c:v>
                </c:pt>
                <c:pt idx="15">
                  <c:v>46.956917513680324</c:v>
                </c:pt>
              </c:numCache>
            </c:numRef>
          </c:val>
          <c:extLst>
            <c:ext xmlns:c16="http://schemas.microsoft.com/office/drawing/2014/chart" uri="{C3380CC4-5D6E-409C-BE32-E72D297353CC}">
              <c16:uniqueId val="{00000001-277E-48F0-A880-9A3EBD42BAA8}"/>
            </c:ext>
          </c:extLst>
        </c:ser>
        <c:ser>
          <c:idx val="2"/>
          <c:order val="2"/>
          <c:tx>
            <c:strRef>
              <c:f>'EXTENDED Outputs - Metrics 1-5'!$A$96</c:f>
              <c:strCache>
                <c:ptCount val="1"/>
                <c:pt idx="0">
                  <c:v>Pork</c:v>
                </c:pt>
              </c:strCache>
            </c:strRef>
          </c:tx>
          <c:spPr>
            <a:solidFill>
              <a:srgbClr val="FDB91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1-5'!$CI$96:$CX$96</c:f>
              <c:numCache>
                <c:formatCode>#,##0.00</c:formatCode>
                <c:ptCount val="16"/>
                <c:pt idx="0">
                  <c:v>16.795130136752928</c:v>
                </c:pt>
                <c:pt idx="1">
                  <c:v>16.795130136752928</c:v>
                </c:pt>
                <c:pt idx="2">
                  <c:v>16.795130136752928</c:v>
                </c:pt>
                <c:pt idx="3">
                  <c:v>16.795130136752928</c:v>
                </c:pt>
                <c:pt idx="4">
                  <c:v>16.795130136752928</c:v>
                </c:pt>
                <c:pt idx="5">
                  <c:v>16.795130136752928</c:v>
                </c:pt>
                <c:pt idx="6">
                  <c:v>16.795130136752928</c:v>
                </c:pt>
                <c:pt idx="7">
                  <c:v>16.795130136752928</c:v>
                </c:pt>
                <c:pt idx="8">
                  <c:v>16.795130136752928</c:v>
                </c:pt>
                <c:pt idx="9">
                  <c:v>16.795130136752928</c:v>
                </c:pt>
                <c:pt idx="10">
                  <c:v>16.795130136752928</c:v>
                </c:pt>
                <c:pt idx="11">
                  <c:v>16.795130136752928</c:v>
                </c:pt>
                <c:pt idx="12">
                  <c:v>16.795130136752928</c:v>
                </c:pt>
                <c:pt idx="13">
                  <c:v>16.795130136752928</c:v>
                </c:pt>
                <c:pt idx="14">
                  <c:v>16.795130136752928</c:v>
                </c:pt>
                <c:pt idx="15">
                  <c:v>16.795130136752928</c:v>
                </c:pt>
              </c:numCache>
            </c:numRef>
          </c:val>
          <c:extLst>
            <c:ext xmlns:c16="http://schemas.microsoft.com/office/drawing/2014/chart" uri="{C3380CC4-5D6E-409C-BE32-E72D297353CC}">
              <c16:uniqueId val="{00000002-277E-48F0-A880-9A3EBD42BAA8}"/>
            </c:ext>
          </c:extLst>
        </c:ser>
        <c:ser>
          <c:idx val="3"/>
          <c:order val="3"/>
          <c:tx>
            <c:strRef>
              <c:f>'EXTENDED Outputs - Metrics 1-5'!$A$97</c:f>
              <c:strCache>
                <c:ptCount val="1"/>
                <c:pt idx="0">
                  <c:v>Poultry</c:v>
                </c:pt>
              </c:strCache>
            </c:strRef>
          </c:tx>
          <c:spPr>
            <a:solidFill>
              <a:srgbClr val="FDB91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1-5'!$CI$97:$CX$97</c:f>
              <c:numCache>
                <c:formatCode>#,##0.00</c:formatCode>
                <c:ptCount val="16"/>
                <c:pt idx="0">
                  <c:v>27.095320922674652</c:v>
                </c:pt>
                <c:pt idx="1">
                  <c:v>27.095320922674652</c:v>
                </c:pt>
                <c:pt idx="2">
                  <c:v>27.095320922674652</c:v>
                </c:pt>
                <c:pt idx="3">
                  <c:v>27.095320922674652</c:v>
                </c:pt>
                <c:pt idx="4">
                  <c:v>27.095320922674652</c:v>
                </c:pt>
                <c:pt idx="5">
                  <c:v>27.095320922674652</c:v>
                </c:pt>
                <c:pt idx="6">
                  <c:v>27.095320922674652</c:v>
                </c:pt>
                <c:pt idx="7">
                  <c:v>27.095320922674652</c:v>
                </c:pt>
                <c:pt idx="8">
                  <c:v>27.095320922674652</c:v>
                </c:pt>
                <c:pt idx="9">
                  <c:v>27.095320922674652</c:v>
                </c:pt>
                <c:pt idx="10">
                  <c:v>27.095320922674652</c:v>
                </c:pt>
                <c:pt idx="11">
                  <c:v>27.095320922674652</c:v>
                </c:pt>
                <c:pt idx="12">
                  <c:v>27.095320922674652</c:v>
                </c:pt>
                <c:pt idx="13">
                  <c:v>27.095320922674652</c:v>
                </c:pt>
                <c:pt idx="14">
                  <c:v>27.095320922674652</c:v>
                </c:pt>
                <c:pt idx="15">
                  <c:v>27.095320922674652</c:v>
                </c:pt>
              </c:numCache>
            </c:numRef>
          </c:val>
          <c:extLst>
            <c:ext xmlns:c16="http://schemas.microsoft.com/office/drawing/2014/chart" uri="{C3380CC4-5D6E-409C-BE32-E72D297353CC}">
              <c16:uniqueId val="{00000003-277E-48F0-A880-9A3EBD42BAA8}"/>
            </c:ext>
          </c:extLst>
        </c:ser>
        <c:ser>
          <c:idx val="4"/>
          <c:order val="4"/>
          <c:tx>
            <c:strRef>
              <c:f>'EXTENDED Outputs - Metrics 1-5'!$A$98</c:f>
              <c:strCache>
                <c:ptCount val="1"/>
                <c:pt idx="0">
                  <c:v>Seafood</c:v>
                </c:pt>
              </c:strCache>
            </c:strRef>
          </c:tx>
          <c:spPr>
            <a:solidFill>
              <a:srgbClr val="FDB91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1-5'!$CI$98:$CX$98</c:f>
              <c:numCache>
                <c:formatCode>#,##0.00</c:formatCode>
                <c:ptCount val="16"/>
                <c:pt idx="0">
                  <c:v>4.5766609883194027</c:v>
                </c:pt>
                <c:pt idx="1">
                  <c:v>4.5766609883194027</c:v>
                </c:pt>
                <c:pt idx="2">
                  <c:v>4.5766609883194027</c:v>
                </c:pt>
                <c:pt idx="3">
                  <c:v>4.5766609883194027</c:v>
                </c:pt>
                <c:pt idx="4">
                  <c:v>4.5766609883194027</c:v>
                </c:pt>
                <c:pt idx="5">
                  <c:v>4.5766609883194027</c:v>
                </c:pt>
                <c:pt idx="6">
                  <c:v>4.5766609883194027</c:v>
                </c:pt>
                <c:pt idx="7">
                  <c:v>4.5766609883194027</c:v>
                </c:pt>
                <c:pt idx="8">
                  <c:v>4.5766609883194027</c:v>
                </c:pt>
                <c:pt idx="9">
                  <c:v>4.5766609883194027</c:v>
                </c:pt>
                <c:pt idx="10">
                  <c:v>4.5766609883194027</c:v>
                </c:pt>
                <c:pt idx="11">
                  <c:v>4.5766609883194027</c:v>
                </c:pt>
                <c:pt idx="12">
                  <c:v>4.5766609883194027</c:v>
                </c:pt>
                <c:pt idx="13">
                  <c:v>4.5766609883194027</c:v>
                </c:pt>
                <c:pt idx="14">
                  <c:v>4.5766609883194027</c:v>
                </c:pt>
                <c:pt idx="15">
                  <c:v>4.5766609883194027</c:v>
                </c:pt>
              </c:numCache>
            </c:numRef>
          </c:val>
          <c:extLst>
            <c:ext xmlns:c16="http://schemas.microsoft.com/office/drawing/2014/chart" uri="{C3380CC4-5D6E-409C-BE32-E72D297353CC}">
              <c16:uniqueId val="{00000004-277E-48F0-A880-9A3EBD42BAA8}"/>
            </c:ext>
          </c:extLst>
        </c:ser>
        <c:ser>
          <c:idx val="5"/>
          <c:order val="5"/>
          <c:tx>
            <c:strRef>
              <c:f>'EXTENDED Outputs - Metrics 1-5'!$A$99</c:f>
              <c:strCache>
                <c:ptCount val="1"/>
                <c:pt idx="0">
                  <c:v>Eggs</c:v>
                </c:pt>
              </c:strCache>
            </c:strRef>
          </c:tx>
          <c:spPr>
            <a:solidFill>
              <a:srgbClr val="FDB91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1-5'!$CI$99:$CX$99</c:f>
              <c:numCache>
                <c:formatCode>#,##0.00</c:formatCode>
                <c:ptCount val="16"/>
                <c:pt idx="0">
                  <c:v>7.1507005452576973</c:v>
                </c:pt>
                <c:pt idx="1">
                  <c:v>7.1507005452576973</c:v>
                </c:pt>
                <c:pt idx="2">
                  <c:v>7.1507005452576973</c:v>
                </c:pt>
                <c:pt idx="3">
                  <c:v>7.1507005452576973</c:v>
                </c:pt>
                <c:pt idx="4">
                  <c:v>7.1507005452576973</c:v>
                </c:pt>
                <c:pt idx="5">
                  <c:v>7.1507005452576973</c:v>
                </c:pt>
                <c:pt idx="6">
                  <c:v>7.1507005452576973</c:v>
                </c:pt>
                <c:pt idx="7">
                  <c:v>7.1507005452576973</c:v>
                </c:pt>
                <c:pt idx="8">
                  <c:v>7.1507005452576973</c:v>
                </c:pt>
                <c:pt idx="9">
                  <c:v>7.1507005452576973</c:v>
                </c:pt>
                <c:pt idx="10">
                  <c:v>7.1507005452576973</c:v>
                </c:pt>
                <c:pt idx="11">
                  <c:v>7.1507005452576973</c:v>
                </c:pt>
                <c:pt idx="12">
                  <c:v>7.1507005452576973</c:v>
                </c:pt>
                <c:pt idx="13">
                  <c:v>7.1507005452576973</c:v>
                </c:pt>
                <c:pt idx="14">
                  <c:v>7.1507005452576973</c:v>
                </c:pt>
                <c:pt idx="15">
                  <c:v>7.1507005452576973</c:v>
                </c:pt>
              </c:numCache>
            </c:numRef>
          </c:val>
          <c:extLst>
            <c:ext xmlns:c16="http://schemas.microsoft.com/office/drawing/2014/chart" uri="{C3380CC4-5D6E-409C-BE32-E72D297353CC}">
              <c16:uniqueId val="{00000005-277E-48F0-A880-9A3EBD42BAA8}"/>
            </c:ext>
          </c:extLst>
        </c:ser>
        <c:ser>
          <c:idx val="6"/>
          <c:order val="6"/>
          <c:tx>
            <c:strRef>
              <c:f>'EXTENDED Outputs - Metrics 1-5'!$A$100</c:f>
              <c:strCache>
                <c:ptCount val="1"/>
                <c:pt idx="0">
                  <c:v>Other animal-based foods</c:v>
                </c:pt>
              </c:strCache>
            </c:strRef>
          </c:tx>
          <c:spPr>
            <a:solidFill>
              <a:srgbClr val="FDB91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1-5'!$CI$100:$CX$100</c:f>
              <c:numCache>
                <c:formatCode>#,##0.00</c:formatCode>
                <c:ptCount val="16"/>
                <c:pt idx="0">
                  <c:v>4.2334987999930789</c:v>
                </c:pt>
                <c:pt idx="1">
                  <c:v>4.2334987999930789</c:v>
                </c:pt>
                <c:pt idx="2">
                  <c:v>4.2334987999930789</c:v>
                </c:pt>
                <c:pt idx="3">
                  <c:v>4.2334987999930789</c:v>
                </c:pt>
                <c:pt idx="4">
                  <c:v>4.2334987999930789</c:v>
                </c:pt>
                <c:pt idx="5">
                  <c:v>4.2334987999930789</c:v>
                </c:pt>
                <c:pt idx="6">
                  <c:v>4.2334987999930789</c:v>
                </c:pt>
                <c:pt idx="7">
                  <c:v>4.2334987999930789</c:v>
                </c:pt>
                <c:pt idx="8">
                  <c:v>4.2334987999930789</c:v>
                </c:pt>
                <c:pt idx="9">
                  <c:v>4.2334987999930789</c:v>
                </c:pt>
                <c:pt idx="10">
                  <c:v>4.2334987999930789</c:v>
                </c:pt>
                <c:pt idx="11">
                  <c:v>4.2334987999930789</c:v>
                </c:pt>
                <c:pt idx="12">
                  <c:v>4.2334987999930789</c:v>
                </c:pt>
                <c:pt idx="13">
                  <c:v>4.2334987999930789</c:v>
                </c:pt>
                <c:pt idx="14">
                  <c:v>4.2334987999930789</c:v>
                </c:pt>
                <c:pt idx="15">
                  <c:v>4.2334987999930789</c:v>
                </c:pt>
              </c:numCache>
            </c:numRef>
          </c:val>
          <c:extLst>
            <c:ext xmlns:c16="http://schemas.microsoft.com/office/drawing/2014/chart" uri="{C3380CC4-5D6E-409C-BE32-E72D297353CC}">
              <c16:uniqueId val="{00000006-277E-48F0-A880-9A3EBD42BAA8}"/>
            </c:ext>
          </c:extLst>
        </c:ser>
        <c:ser>
          <c:idx val="7"/>
          <c:order val="7"/>
          <c:tx>
            <c:strRef>
              <c:f>'EXTENDED Outputs - Metrics 1-5'!$A$101</c:f>
              <c:strCache>
                <c:ptCount val="1"/>
                <c:pt idx="0">
                  <c:v>Grains</c:v>
                </c:pt>
              </c:strCache>
            </c:strRef>
          </c:tx>
          <c:spPr>
            <a:solidFill>
              <a:srgbClr val="96BC3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1-5'!$CI$101:$CX$101</c:f>
              <c:numCache>
                <c:formatCode>#,##0.00</c:formatCode>
                <c:ptCount val="16"/>
                <c:pt idx="0">
                  <c:v>114.99892628315449</c:v>
                </c:pt>
                <c:pt idx="1">
                  <c:v>114.99892628315449</c:v>
                </c:pt>
                <c:pt idx="2">
                  <c:v>114.99892628315449</c:v>
                </c:pt>
                <c:pt idx="3">
                  <c:v>114.99892628315449</c:v>
                </c:pt>
                <c:pt idx="4">
                  <c:v>114.99892628315449</c:v>
                </c:pt>
                <c:pt idx="5">
                  <c:v>114.99892628315449</c:v>
                </c:pt>
                <c:pt idx="6">
                  <c:v>114.99892628315449</c:v>
                </c:pt>
                <c:pt idx="7">
                  <c:v>114.99892628315449</c:v>
                </c:pt>
                <c:pt idx="8">
                  <c:v>114.99892628315449</c:v>
                </c:pt>
                <c:pt idx="9">
                  <c:v>114.99892628315449</c:v>
                </c:pt>
                <c:pt idx="10">
                  <c:v>114.99892628315449</c:v>
                </c:pt>
                <c:pt idx="11">
                  <c:v>114.99892628315449</c:v>
                </c:pt>
                <c:pt idx="12">
                  <c:v>114.99892628315449</c:v>
                </c:pt>
                <c:pt idx="13">
                  <c:v>114.99892628315449</c:v>
                </c:pt>
                <c:pt idx="14">
                  <c:v>114.99892628315449</c:v>
                </c:pt>
                <c:pt idx="15">
                  <c:v>114.99892628315449</c:v>
                </c:pt>
              </c:numCache>
            </c:numRef>
          </c:val>
          <c:extLst>
            <c:ext xmlns:c16="http://schemas.microsoft.com/office/drawing/2014/chart" uri="{C3380CC4-5D6E-409C-BE32-E72D297353CC}">
              <c16:uniqueId val="{00000007-277E-48F0-A880-9A3EBD42BAA8}"/>
            </c:ext>
          </c:extLst>
        </c:ser>
        <c:ser>
          <c:idx val="8"/>
          <c:order val="8"/>
          <c:tx>
            <c:strRef>
              <c:f>'EXTENDED Outputs - Metrics 1-5'!$A$102</c:f>
              <c:strCache>
                <c:ptCount val="1"/>
                <c:pt idx="0">
                  <c:v>Legumes/nuts/seeds</c:v>
                </c:pt>
              </c:strCache>
            </c:strRef>
          </c:tx>
          <c:spPr>
            <a:solidFill>
              <a:srgbClr val="96BC3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1-5'!$CI$102:$CX$102</c:f>
              <c:numCache>
                <c:formatCode>#,##0.00</c:formatCode>
                <c:ptCount val="16"/>
                <c:pt idx="0">
                  <c:v>18.702959295079761</c:v>
                </c:pt>
                <c:pt idx="1">
                  <c:v>20.167732088285767</c:v>
                </c:pt>
                <c:pt idx="2">
                  <c:v>21.899142009333055</c:v>
                </c:pt>
                <c:pt idx="3">
                  <c:v>23.630551930380342</c:v>
                </c:pt>
                <c:pt idx="4">
                  <c:v>23.630551930380342</c:v>
                </c:pt>
                <c:pt idx="5">
                  <c:v>23.630551930380342</c:v>
                </c:pt>
                <c:pt idx="6">
                  <c:v>23.630551930380342</c:v>
                </c:pt>
                <c:pt idx="7">
                  <c:v>23.630551930380342</c:v>
                </c:pt>
                <c:pt idx="8">
                  <c:v>23.630551930380342</c:v>
                </c:pt>
                <c:pt idx="9">
                  <c:v>23.630551930380342</c:v>
                </c:pt>
                <c:pt idx="10">
                  <c:v>23.630551930380342</c:v>
                </c:pt>
                <c:pt idx="11">
                  <c:v>23.630551930380342</c:v>
                </c:pt>
                <c:pt idx="12">
                  <c:v>23.630551930380342</c:v>
                </c:pt>
                <c:pt idx="13">
                  <c:v>23.630551930380342</c:v>
                </c:pt>
                <c:pt idx="14">
                  <c:v>23.630551930380342</c:v>
                </c:pt>
                <c:pt idx="15">
                  <c:v>23.630551930380342</c:v>
                </c:pt>
              </c:numCache>
            </c:numRef>
          </c:val>
          <c:extLst>
            <c:ext xmlns:c16="http://schemas.microsoft.com/office/drawing/2014/chart" uri="{C3380CC4-5D6E-409C-BE32-E72D297353CC}">
              <c16:uniqueId val="{00000008-277E-48F0-A880-9A3EBD42BAA8}"/>
            </c:ext>
          </c:extLst>
        </c:ser>
        <c:ser>
          <c:idx val="9"/>
          <c:order val="9"/>
          <c:tx>
            <c:strRef>
              <c:f>'EXTENDED Outputs - Metrics 1-5'!$A$103</c:f>
              <c:strCache>
                <c:ptCount val="1"/>
                <c:pt idx="0">
                  <c:v>Plant-based milk subs.</c:v>
                </c:pt>
              </c:strCache>
            </c:strRef>
          </c:tx>
          <c:spPr>
            <a:solidFill>
              <a:srgbClr val="96BC3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1-5'!$CI$103:$CX$103</c:f>
              <c:numCache>
                <c:formatCode>#,##0.00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277E-48F0-A880-9A3EBD42BAA8}"/>
            </c:ext>
          </c:extLst>
        </c:ser>
        <c:ser>
          <c:idx val="10"/>
          <c:order val="10"/>
          <c:tx>
            <c:strRef>
              <c:f>'EXTENDED Outputs - Metrics 1-5'!$A$104</c:f>
              <c:strCache>
                <c:ptCount val="1"/>
                <c:pt idx="0">
                  <c:v>Fruits &amp; vegetables</c:v>
                </c:pt>
              </c:strCache>
            </c:strRef>
          </c:tx>
          <c:spPr>
            <a:solidFill>
              <a:srgbClr val="0092C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1-5'!$CI$104:$CX$104</c:f>
              <c:numCache>
                <c:formatCode>#,##0.00</c:formatCode>
                <c:ptCount val="16"/>
                <c:pt idx="0">
                  <c:v>19.065169361537688</c:v>
                </c:pt>
                <c:pt idx="1">
                  <c:v>20.196166134060718</c:v>
                </c:pt>
                <c:pt idx="2">
                  <c:v>21.377980943384678</c:v>
                </c:pt>
                <c:pt idx="3">
                  <c:v>22.559795752708641</c:v>
                </c:pt>
                <c:pt idx="4">
                  <c:v>22.559795752708641</c:v>
                </c:pt>
                <c:pt idx="5">
                  <c:v>22.559795752708641</c:v>
                </c:pt>
                <c:pt idx="6">
                  <c:v>22.559795752708641</c:v>
                </c:pt>
                <c:pt idx="7">
                  <c:v>22.559795752708641</c:v>
                </c:pt>
                <c:pt idx="8">
                  <c:v>22.559795752708641</c:v>
                </c:pt>
                <c:pt idx="9">
                  <c:v>22.559795752708641</c:v>
                </c:pt>
                <c:pt idx="10">
                  <c:v>22.559795752708641</c:v>
                </c:pt>
                <c:pt idx="11">
                  <c:v>22.559795752708641</c:v>
                </c:pt>
                <c:pt idx="12">
                  <c:v>22.559795752708641</c:v>
                </c:pt>
                <c:pt idx="13">
                  <c:v>22.559795752708641</c:v>
                </c:pt>
                <c:pt idx="14">
                  <c:v>22.559795752708641</c:v>
                </c:pt>
                <c:pt idx="15">
                  <c:v>22.559795752708641</c:v>
                </c:pt>
              </c:numCache>
            </c:numRef>
          </c:val>
          <c:extLst>
            <c:ext xmlns:c16="http://schemas.microsoft.com/office/drawing/2014/chart" uri="{C3380CC4-5D6E-409C-BE32-E72D297353CC}">
              <c16:uniqueId val="{0000000A-277E-48F0-A880-9A3EBD42BAA8}"/>
            </c:ext>
          </c:extLst>
        </c:ser>
        <c:ser>
          <c:idx val="11"/>
          <c:order val="11"/>
          <c:tx>
            <c:strRef>
              <c:f>'EXTENDED Outputs - Metrics 1-5'!$A$105</c:f>
              <c:strCache>
                <c:ptCount val="1"/>
                <c:pt idx="0">
                  <c:v>Roots/tubers</c:v>
                </c:pt>
              </c:strCache>
            </c:strRef>
          </c:tx>
          <c:spPr>
            <a:solidFill>
              <a:srgbClr val="0092C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1-5'!$CI$105:$CX$105</c:f>
              <c:numCache>
                <c:formatCode>#,##0.00</c:formatCode>
                <c:ptCount val="16"/>
                <c:pt idx="0">
                  <c:v>11.559343052254434</c:v>
                </c:pt>
                <c:pt idx="1">
                  <c:v>11.559343052254434</c:v>
                </c:pt>
                <c:pt idx="2">
                  <c:v>11.559343052254434</c:v>
                </c:pt>
                <c:pt idx="3">
                  <c:v>11.559343052254434</c:v>
                </c:pt>
                <c:pt idx="4">
                  <c:v>11.559343052254434</c:v>
                </c:pt>
                <c:pt idx="5">
                  <c:v>11.559343052254434</c:v>
                </c:pt>
                <c:pt idx="6">
                  <c:v>11.559343052254434</c:v>
                </c:pt>
                <c:pt idx="7">
                  <c:v>11.559343052254434</c:v>
                </c:pt>
                <c:pt idx="8">
                  <c:v>11.559343052254434</c:v>
                </c:pt>
                <c:pt idx="9">
                  <c:v>11.559343052254434</c:v>
                </c:pt>
                <c:pt idx="10">
                  <c:v>11.559343052254434</c:v>
                </c:pt>
                <c:pt idx="11">
                  <c:v>11.559343052254434</c:v>
                </c:pt>
                <c:pt idx="12">
                  <c:v>11.559343052254434</c:v>
                </c:pt>
                <c:pt idx="13">
                  <c:v>11.559343052254434</c:v>
                </c:pt>
                <c:pt idx="14">
                  <c:v>11.559343052254434</c:v>
                </c:pt>
                <c:pt idx="15">
                  <c:v>11.559343052254434</c:v>
                </c:pt>
              </c:numCache>
            </c:numRef>
          </c:val>
          <c:extLst>
            <c:ext xmlns:c16="http://schemas.microsoft.com/office/drawing/2014/chart" uri="{C3380CC4-5D6E-409C-BE32-E72D297353CC}">
              <c16:uniqueId val="{0000000B-277E-48F0-A880-9A3EBD42BAA8}"/>
            </c:ext>
          </c:extLst>
        </c:ser>
        <c:ser>
          <c:idx val="12"/>
          <c:order val="12"/>
          <c:tx>
            <c:strRef>
              <c:f>'EXTENDED Outputs - Metrics 1-5'!$A$106</c:f>
              <c:strCache>
                <c:ptCount val="1"/>
                <c:pt idx="0">
                  <c:v>Added sugars</c:v>
                </c:pt>
              </c:strCache>
            </c:strRef>
          </c:tx>
          <c:spPr>
            <a:solidFill>
              <a:srgbClr val="0092C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1-5'!$CI$106:$CX$106</c:f>
              <c:numCache>
                <c:formatCode>#,##0.00</c:formatCode>
                <c:ptCount val="16"/>
                <c:pt idx="0">
                  <c:v>90.799061910269259</c:v>
                </c:pt>
                <c:pt idx="1">
                  <c:v>90.799061910269259</c:v>
                </c:pt>
                <c:pt idx="2">
                  <c:v>90.799061910269259</c:v>
                </c:pt>
                <c:pt idx="3">
                  <c:v>90.799061910269259</c:v>
                </c:pt>
                <c:pt idx="4">
                  <c:v>90.799061910269259</c:v>
                </c:pt>
                <c:pt idx="5">
                  <c:v>90.799061910269259</c:v>
                </c:pt>
                <c:pt idx="6">
                  <c:v>90.799061910269259</c:v>
                </c:pt>
                <c:pt idx="7">
                  <c:v>90.799061910269259</c:v>
                </c:pt>
                <c:pt idx="8">
                  <c:v>90.799061910269259</c:v>
                </c:pt>
                <c:pt idx="9">
                  <c:v>90.799061910269259</c:v>
                </c:pt>
                <c:pt idx="10">
                  <c:v>90.799061910269259</c:v>
                </c:pt>
                <c:pt idx="11">
                  <c:v>90.799061910269259</c:v>
                </c:pt>
                <c:pt idx="12">
                  <c:v>90.799061910269259</c:v>
                </c:pt>
                <c:pt idx="13">
                  <c:v>90.799061910269259</c:v>
                </c:pt>
                <c:pt idx="14">
                  <c:v>90.799061910269259</c:v>
                </c:pt>
                <c:pt idx="15">
                  <c:v>90.799061910269259</c:v>
                </c:pt>
              </c:numCache>
            </c:numRef>
          </c:val>
          <c:extLst>
            <c:ext xmlns:c16="http://schemas.microsoft.com/office/drawing/2014/chart" uri="{C3380CC4-5D6E-409C-BE32-E72D297353CC}">
              <c16:uniqueId val="{0000000C-277E-48F0-A880-9A3EBD42BAA8}"/>
            </c:ext>
          </c:extLst>
        </c:ser>
        <c:ser>
          <c:idx val="13"/>
          <c:order val="13"/>
          <c:tx>
            <c:strRef>
              <c:f>'EXTENDED Outputs - Metrics 1-5'!$A$107</c:f>
              <c:strCache>
                <c:ptCount val="1"/>
                <c:pt idx="0">
                  <c:v>Vegetable oils</c:v>
                </c:pt>
              </c:strCache>
            </c:strRef>
          </c:tx>
          <c:spPr>
            <a:solidFill>
              <a:srgbClr val="0092C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1-5'!$CI$107:$CX$107</c:f>
              <c:numCache>
                <c:formatCode>#,##0.00</c:formatCode>
                <c:ptCount val="16"/>
                <c:pt idx="0">
                  <c:v>59.552205970325971</c:v>
                </c:pt>
                <c:pt idx="1">
                  <c:v>59.552205970325971</c:v>
                </c:pt>
                <c:pt idx="2">
                  <c:v>59.552205970325971</c:v>
                </c:pt>
                <c:pt idx="3">
                  <c:v>59.552205970325971</c:v>
                </c:pt>
                <c:pt idx="4">
                  <c:v>59.552205970325971</c:v>
                </c:pt>
                <c:pt idx="5">
                  <c:v>59.552205970325971</c:v>
                </c:pt>
                <c:pt idx="6">
                  <c:v>59.552205970325971</c:v>
                </c:pt>
                <c:pt idx="7">
                  <c:v>59.552205970325971</c:v>
                </c:pt>
                <c:pt idx="8">
                  <c:v>59.552205970325971</c:v>
                </c:pt>
                <c:pt idx="9">
                  <c:v>59.552205970325971</c:v>
                </c:pt>
                <c:pt idx="10">
                  <c:v>59.552205970325971</c:v>
                </c:pt>
                <c:pt idx="11">
                  <c:v>59.552205970325971</c:v>
                </c:pt>
                <c:pt idx="12">
                  <c:v>59.552205970325971</c:v>
                </c:pt>
                <c:pt idx="13">
                  <c:v>59.552205970325971</c:v>
                </c:pt>
                <c:pt idx="14">
                  <c:v>59.552205970325971</c:v>
                </c:pt>
                <c:pt idx="15">
                  <c:v>59.552205970325971</c:v>
                </c:pt>
              </c:numCache>
            </c:numRef>
          </c:val>
          <c:extLst>
            <c:ext xmlns:c16="http://schemas.microsoft.com/office/drawing/2014/chart" uri="{C3380CC4-5D6E-409C-BE32-E72D297353CC}">
              <c16:uniqueId val="{00000019-277E-48F0-A880-9A3EBD42BAA8}"/>
            </c:ext>
          </c:extLst>
        </c:ser>
        <c:ser>
          <c:idx val="14"/>
          <c:order val="14"/>
          <c:tx>
            <c:strRef>
              <c:f>'EXTENDED Outputs - Metrics 1-5'!$A$108</c:f>
              <c:strCache>
                <c:ptCount val="1"/>
                <c:pt idx="0">
                  <c:v>Alcohol, stimulants, spices</c:v>
                </c:pt>
              </c:strCache>
            </c:strRef>
          </c:tx>
          <c:spPr>
            <a:solidFill>
              <a:srgbClr val="0092C3"/>
            </a:solidFill>
            <a:ln>
              <a:noFill/>
            </a:ln>
            <a:effectLst/>
          </c:spPr>
          <c:invertIfNegative val="0"/>
          <c:cat>
            <c:numRef>
              <c:f>'EXTENDED Outputs - Metrics 1-5'!$CI$93:$CX$93</c:f>
              <c:numCache>
                <c:formatCode>0</c:formatCod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numCache>
            </c:numRef>
          </c:cat>
          <c:val>
            <c:numRef>
              <c:f>'EXTENDED Outputs - Metrics 1-5'!$CI$108:$CX$108</c:f>
              <c:numCache>
                <c:formatCode>#,##0.00</c:formatCode>
                <c:ptCount val="16"/>
                <c:pt idx="0">
                  <c:v>18.44040503694168</c:v>
                </c:pt>
                <c:pt idx="1">
                  <c:v>18.44040503694168</c:v>
                </c:pt>
                <c:pt idx="2">
                  <c:v>18.44040503694168</c:v>
                </c:pt>
                <c:pt idx="3">
                  <c:v>18.44040503694168</c:v>
                </c:pt>
                <c:pt idx="4">
                  <c:v>18.44040503694168</c:v>
                </c:pt>
                <c:pt idx="5">
                  <c:v>18.44040503694168</c:v>
                </c:pt>
                <c:pt idx="6">
                  <c:v>18.44040503694168</c:v>
                </c:pt>
                <c:pt idx="7">
                  <c:v>18.44040503694168</c:v>
                </c:pt>
                <c:pt idx="8">
                  <c:v>18.44040503694168</c:v>
                </c:pt>
                <c:pt idx="9">
                  <c:v>18.44040503694168</c:v>
                </c:pt>
                <c:pt idx="10">
                  <c:v>18.44040503694168</c:v>
                </c:pt>
                <c:pt idx="11">
                  <c:v>18.44040503694168</c:v>
                </c:pt>
                <c:pt idx="12">
                  <c:v>18.44040503694168</c:v>
                </c:pt>
                <c:pt idx="13">
                  <c:v>18.44040503694168</c:v>
                </c:pt>
                <c:pt idx="14">
                  <c:v>18.44040503694168</c:v>
                </c:pt>
                <c:pt idx="15">
                  <c:v>18.44040503694168</c:v>
                </c:pt>
              </c:numCache>
            </c:numRef>
          </c:val>
          <c:extLst>
            <c:ext xmlns:c16="http://schemas.microsoft.com/office/drawing/2014/chart" uri="{C3380CC4-5D6E-409C-BE32-E72D297353CC}">
              <c16:uniqueId val="{0000001A-277E-48F0-A880-9A3EBD42BAA8}"/>
            </c:ext>
          </c:extLst>
        </c:ser>
        <c:dLbls>
          <c:showLegendKey val="0"/>
          <c:showVal val="0"/>
          <c:showCatName val="0"/>
          <c:showSerName val="0"/>
          <c:showPercent val="0"/>
          <c:showBubbleSize val="0"/>
        </c:dLbls>
        <c:gapWidth val="150"/>
        <c:overlap val="100"/>
        <c:axId val="1079536760"/>
        <c:axId val="1079539056"/>
      </c:barChart>
      <c:catAx>
        <c:axId val="1079536760"/>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9056"/>
        <c:crosses val="autoZero"/>
        <c:auto val="1"/>
        <c:lblAlgn val="ctr"/>
        <c:lblOffset val="100"/>
        <c:noMultiLvlLbl val="0"/>
      </c:catAx>
      <c:valAx>
        <c:axId val="1079539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079536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60B2-4BF4-ADF7-69084FD81C5F}"/>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60B2-4BF4-ADF7-69084FD81C5F}"/>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60B2-4BF4-ADF7-69084FD81C5F}"/>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60B2-4BF4-ADF7-69084FD81C5F}"/>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60B2-4BF4-ADF7-69084FD81C5F}"/>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60B2-4BF4-ADF7-69084FD81C5F}"/>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60B2-4BF4-ADF7-69084FD81C5F}"/>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60B2-4BF4-ADF7-69084FD81C5F}"/>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60B2-4BF4-ADF7-69084FD81C5F}"/>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60B2-4BF4-ADF7-69084FD81C5F}"/>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60B2-4BF4-ADF7-69084FD81C5F}"/>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60B2-4BF4-ADF7-69084FD81C5F}"/>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60B2-4BF4-ADF7-69084FD81C5F}"/>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60B2-4BF4-ADF7-69084FD81C5F}"/>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60B2-4BF4-ADF7-69084FD81C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1-5'!$DA$94:$DA$108</c:f>
              <c:numCache>
                <c:formatCode>_(* #,##0.00_);_(* \(#,##0.00\);_(* "-"??_);_(@_)</c:formatCode>
                <c:ptCount val="15"/>
                <c:pt idx="0">
                  <c:v>7733</c:v>
                </c:pt>
                <c:pt idx="1">
                  <c:v>77231</c:v>
                </c:pt>
                <c:pt idx="2">
                  <c:v>7090</c:v>
                </c:pt>
                <c:pt idx="3">
                  <c:v>13742</c:v>
                </c:pt>
                <c:pt idx="4">
                  <c:v>4138</c:v>
                </c:pt>
                <c:pt idx="5">
                  <c:v>5174</c:v>
                </c:pt>
                <c:pt idx="6">
                  <c:v>433</c:v>
                </c:pt>
                <c:pt idx="7">
                  <c:v>38434</c:v>
                </c:pt>
                <c:pt idx="8">
                  <c:v>5385</c:v>
                </c:pt>
                <c:pt idx="9">
                  <c:v>0</c:v>
                </c:pt>
                <c:pt idx="10">
                  <c:v>87770</c:v>
                </c:pt>
                <c:pt idx="11">
                  <c:v>19721</c:v>
                </c:pt>
                <c:pt idx="12">
                  <c:v>24630</c:v>
                </c:pt>
                <c:pt idx="13">
                  <c:v>7853</c:v>
                </c:pt>
                <c:pt idx="14">
                  <c:v>36530</c:v>
                </c:pt>
              </c:numCache>
            </c:numRef>
          </c:val>
          <c:extLst>
            <c:ext xmlns:c16="http://schemas.microsoft.com/office/drawing/2014/chart" uri="{C3380CC4-5D6E-409C-BE32-E72D297353CC}">
              <c16:uniqueId val="{0000001E-60B2-4BF4-ADF7-69084FD81C5F}"/>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60B2-4BF4-ADF7-69084FD81C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60B2-4BF4-ADF7-69084FD81C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60B2-4BF4-ADF7-69084FD81C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60B2-4BF4-ADF7-69084FD81C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60B2-4BF4-ADF7-69084FD81C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60B2-4BF4-ADF7-69084FD81C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60B2-4BF4-ADF7-69084FD81C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60B2-4BF4-ADF7-69084FD81C5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60B2-4BF4-ADF7-69084FD81C5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60B2-4BF4-ADF7-69084FD81C5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60B2-4BF4-ADF7-69084FD81C5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60B2-4BF4-ADF7-69084FD81C5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60B2-4BF4-ADF7-69084FD81C5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60B2-4BF4-ADF7-69084FD81C5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60B2-4BF4-ADF7-69084FD81C5F}"/>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60B2-4BF4-ADF7-69084FD81C5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ABAE-419C-8FCF-5219B62B7C90}"/>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ABAE-419C-8FCF-5219B62B7C90}"/>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ABAE-419C-8FCF-5219B62B7C90}"/>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ABAE-419C-8FCF-5219B62B7C90}"/>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ABAE-419C-8FCF-5219B62B7C90}"/>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ABAE-419C-8FCF-5219B62B7C90}"/>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ABAE-419C-8FCF-5219B62B7C90}"/>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ABAE-419C-8FCF-5219B62B7C90}"/>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ABAE-419C-8FCF-5219B62B7C90}"/>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ABAE-419C-8FCF-5219B62B7C90}"/>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ABAE-419C-8FCF-5219B62B7C90}"/>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ABAE-419C-8FCF-5219B62B7C90}"/>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ABAE-419C-8FCF-5219B62B7C90}"/>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ABAE-419C-8FCF-5219B62B7C90}"/>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ABAE-419C-8FCF-5219B62B7C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1-5'!$DB$94:$DB$108</c:f>
              <c:numCache>
                <c:formatCode>_(* #,##0.00_);_(* \(#,##0.00\);_(* "-"??_);_(@_)</c:formatCode>
                <c:ptCount val="15"/>
                <c:pt idx="0">
                  <c:v>6133</c:v>
                </c:pt>
                <c:pt idx="1">
                  <c:v>77231</c:v>
                </c:pt>
                <c:pt idx="2">
                  <c:v>7090</c:v>
                </c:pt>
                <c:pt idx="3">
                  <c:v>13742</c:v>
                </c:pt>
                <c:pt idx="4">
                  <c:v>4138</c:v>
                </c:pt>
                <c:pt idx="5">
                  <c:v>5174</c:v>
                </c:pt>
                <c:pt idx="6">
                  <c:v>433</c:v>
                </c:pt>
                <c:pt idx="7">
                  <c:v>38434</c:v>
                </c:pt>
                <c:pt idx="8">
                  <c:v>5385</c:v>
                </c:pt>
                <c:pt idx="9">
                  <c:v>0</c:v>
                </c:pt>
                <c:pt idx="10">
                  <c:v>87770</c:v>
                </c:pt>
                <c:pt idx="11">
                  <c:v>19721</c:v>
                </c:pt>
                <c:pt idx="12">
                  <c:v>24630</c:v>
                </c:pt>
                <c:pt idx="13">
                  <c:v>7853</c:v>
                </c:pt>
                <c:pt idx="14">
                  <c:v>36530</c:v>
                </c:pt>
              </c:numCache>
            </c:numRef>
          </c:val>
          <c:extLst>
            <c:ext xmlns:c16="http://schemas.microsoft.com/office/drawing/2014/chart" uri="{C3380CC4-5D6E-409C-BE32-E72D297353CC}">
              <c16:uniqueId val="{0000001E-ABAE-419C-8FCF-5219B62B7C90}"/>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ABAE-419C-8FCF-5219B62B7C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ABAE-419C-8FCF-5219B62B7C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ABAE-419C-8FCF-5219B62B7C9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ABAE-419C-8FCF-5219B62B7C9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ABAE-419C-8FCF-5219B62B7C9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ABAE-419C-8FCF-5219B62B7C9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ABAE-419C-8FCF-5219B62B7C9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ABAE-419C-8FCF-5219B62B7C9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ABAE-419C-8FCF-5219B62B7C9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ABAE-419C-8FCF-5219B62B7C9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ABAE-419C-8FCF-5219B62B7C9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ABAE-419C-8FCF-5219B62B7C9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ABAE-419C-8FCF-5219B62B7C9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ABAE-419C-8FCF-5219B62B7C9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ABAE-419C-8FCF-5219B62B7C90}"/>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ABAE-419C-8FCF-5219B62B7C9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D2EE-462A-B91E-97D1901A27DE}"/>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D2EE-462A-B91E-97D1901A27DE}"/>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D2EE-462A-B91E-97D1901A27DE}"/>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D2EE-462A-B91E-97D1901A27DE}"/>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D2EE-462A-B91E-97D1901A27DE}"/>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D2EE-462A-B91E-97D1901A27DE}"/>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D2EE-462A-B91E-97D1901A27DE}"/>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D2EE-462A-B91E-97D1901A27DE}"/>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D2EE-462A-B91E-97D1901A27DE}"/>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D2EE-462A-B91E-97D1901A27DE}"/>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D2EE-462A-B91E-97D1901A27DE}"/>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D2EE-462A-B91E-97D1901A27DE}"/>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D2EE-462A-B91E-97D1901A27DE}"/>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D2EE-462A-B91E-97D1901A27DE}"/>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D2EE-462A-B91E-97D1901A27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1E-D2EE-462A-B91E-97D1901A27DE}"/>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D2EE-462A-B91E-97D1901A27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D2EE-462A-B91E-97D1901A27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D2EE-462A-B91E-97D1901A27D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D2EE-462A-B91E-97D1901A27D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D2EE-462A-B91E-97D1901A27D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D2EE-462A-B91E-97D1901A27D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D2EE-462A-B91E-97D1901A27D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D2EE-462A-B91E-97D1901A27D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D2EE-462A-B91E-97D1901A27D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D2EE-462A-B91E-97D1901A27D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D2EE-462A-B91E-97D1901A27D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D2EE-462A-B91E-97D1901A27D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D2EE-462A-B91E-97D1901A27D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D2EE-462A-B91E-97D1901A27D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D2EE-462A-B91E-97D1901A27DE}"/>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D2EE-462A-B91E-97D1901A27D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1030-4191-88AA-2F26A41DCF8B}"/>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1030-4191-88AA-2F26A41DCF8B}"/>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1030-4191-88AA-2F26A41DCF8B}"/>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1030-4191-88AA-2F26A41DCF8B}"/>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1030-4191-88AA-2F26A41DCF8B}"/>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1030-4191-88AA-2F26A41DCF8B}"/>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1030-4191-88AA-2F26A41DCF8B}"/>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1030-4191-88AA-2F26A41DCF8B}"/>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1030-4191-88AA-2F26A41DCF8B}"/>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1030-4191-88AA-2F26A41DCF8B}"/>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1030-4191-88AA-2F26A41DCF8B}"/>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1030-4191-88AA-2F26A41DCF8B}"/>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1030-4191-88AA-2F26A41DCF8B}"/>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1030-4191-88AA-2F26A41DCF8B}"/>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1030-4191-88AA-2F26A41DCF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1-5'!$DC$94:$DC$108</c:f>
              <c:numCache>
                <c:formatCode>_(* #,##0.00_);_(* \(#,##0.00\);_(* "-"??_);_(@_)</c:formatCode>
                <c:ptCount val="15"/>
                <c:pt idx="0">
                  <c:v>319.76738507328997</c:v>
                </c:pt>
                <c:pt idx="1">
                  <c:v>176.89001981078303</c:v>
                </c:pt>
                <c:pt idx="2">
                  <c:v>69.705355231365232</c:v>
                </c:pt>
                <c:pt idx="3">
                  <c:v>60.45943768175345</c:v>
                </c:pt>
                <c:pt idx="4">
                  <c:v>39.850141425477098</c:v>
                </c:pt>
                <c:pt idx="5">
                  <c:v>18.944380408394736</c:v>
                </c:pt>
                <c:pt idx="6">
                  <c:v>3.017693340194453</c:v>
                </c:pt>
                <c:pt idx="7">
                  <c:v>61.738203626061818</c:v>
                </c:pt>
                <c:pt idx="8">
                  <c:v>11.749411110375783</c:v>
                </c:pt>
                <c:pt idx="9">
                  <c:v>0</c:v>
                </c:pt>
                <c:pt idx="10">
                  <c:v>44.509162379942026</c:v>
                </c:pt>
                <c:pt idx="11">
                  <c:v>7.8283480325797843</c:v>
                </c:pt>
                <c:pt idx="12">
                  <c:v>40.426921968748346</c:v>
                </c:pt>
                <c:pt idx="13">
                  <c:v>27.545940226816317</c:v>
                </c:pt>
                <c:pt idx="14">
                  <c:v>62.29904891147465</c:v>
                </c:pt>
              </c:numCache>
            </c:numRef>
          </c:val>
          <c:extLst>
            <c:ext xmlns:c16="http://schemas.microsoft.com/office/drawing/2014/chart" uri="{C3380CC4-5D6E-409C-BE32-E72D297353CC}">
              <c16:uniqueId val="{0000001E-1030-4191-88AA-2F26A41DCF8B}"/>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1030-4191-88AA-2F26A41DCF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1030-4191-88AA-2F26A41DCF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1030-4191-88AA-2F26A41DCF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1030-4191-88AA-2F26A41DCF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1030-4191-88AA-2F26A41DCF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1030-4191-88AA-2F26A41DCF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1030-4191-88AA-2F26A41DCF8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1030-4191-88AA-2F26A41DCF8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1030-4191-88AA-2F26A41DCF8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1030-4191-88AA-2F26A41DCF8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1030-4191-88AA-2F26A41DCF8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1030-4191-88AA-2F26A41DCF8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1030-4191-88AA-2F26A41DCF8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1030-4191-88AA-2F26A41DCF8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1030-4191-88AA-2F26A41DCF8B}"/>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1030-4191-88AA-2F26A41DCF8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21AC-467B-A5EF-3D86F60E81E6}"/>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21AC-467B-A5EF-3D86F60E81E6}"/>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21AC-467B-A5EF-3D86F60E81E6}"/>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21AC-467B-A5EF-3D86F60E81E6}"/>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21AC-467B-A5EF-3D86F60E81E6}"/>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21AC-467B-A5EF-3D86F60E81E6}"/>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21AC-467B-A5EF-3D86F60E81E6}"/>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21AC-467B-A5EF-3D86F60E81E6}"/>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21AC-467B-A5EF-3D86F60E81E6}"/>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21AC-467B-A5EF-3D86F60E81E6}"/>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21AC-467B-A5EF-3D86F60E81E6}"/>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21AC-467B-A5EF-3D86F60E81E6}"/>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21AC-467B-A5EF-3D86F60E81E6}"/>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21AC-467B-A5EF-3D86F60E81E6}"/>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21AC-467B-A5EF-3D86F60E81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1-5'!$DD$94:$DD$108</c:f>
              <c:numCache>
                <c:formatCode>_(* #,##0.00_);_(* \(#,##0.00\);_(* "-"??_);_(@_)</c:formatCode>
                <c:ptCount val="15"/>
                <c:pt idx="0">
                  <c:v>253.61332692922593</c:v>
                </c:pt>
                <c:pt idx="1">
                  <c:v>176.89001981078303</c:v>
                </c:pt>
                <c:pt idx="2">
                  <c:v>69.705355231365232</c:v>
                </c:pt>
                <c:pt idx="3">
                  <c:v>60.45943768175345</c:v>
                </c:pt>
                <c:pt idx="4">
                  <c:v>39.850141425477098</c:v>
                </c:pt>
                <c:pt idx="5">
                  <c:v>18.944380408394736</c:v>
                </c:pt>
                <c:pt idx="6">
                  <c:v>3.017693340194453</c:v>
                </c:pt>
                <c:pt idx="7">
                  <c:v>61.738203626061818</c:v>
                </c:pt>
                <c:pt idx="8">
                  <c:v>11.749411110375783</c:v>
                </c:pt>
                <c:pt idx="9">
                  <c:v>0</c:v>
                </c:pt>
                <c:pt idx="10">
                  <c:v>44.509162379942026</c:v>
                </c:pt>
                <c:pt idx="11">
                  <c:v>7.8283480325797843</c:v>
                </c:pt>
                <c:pt idx="12">
                  <c:v>40.426921968748346</c:v>
                </c:pt>
                <c:pt idx="13">
                  <c:v>27.545940226816317</c:v>
                </c:pt>
                <c:pt idx="14">
                  <c:v>62.29904891147465</c:v>
                </c:pt>
              </c:numCache>
            </c:numRef>
          </c:val>
          <c:extLst>
            <c:ext xmlns:c16="http://schemas.microsoft.com/office/drawing/2014/chart" uri="{C3380CC4-5D6E-409C-BE32-E72D297353CC}">
              <c16:uniqueId val="{0000001E-21AC-467B-A5EF-3D86F60E81E6}"/>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21AC-467B-A5EF-3D86F60E81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21AC-467B-A5EF-3D86F60E81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21AC-467B-A5EF-3D86F60E81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21AC-467B-A5EF-3D86F60E81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21AC-467B-A5EF-3D86F60E81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21AC-467B-A5EF-3D86F60E81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21AC-467B-A5EF-3D86F60E81E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21AC-467B-A5EF-3D86F60E81E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21AC-467B-A5EF-3D86F60E81E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21AC-467B-A5EF-3D86F60E81E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21AC-467B-A5EF-3D86F60E81E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21AC-467B-A5EF-3D86F60E81E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21AC-467B-A5EF-3D86F60E81E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21AC-467B-A5EF-3D86F60E81E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21AC-467B-A5EF-3D86F60E81E6}"/>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21AC-467B-A5EF-3D86F60E81E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C98C-47BC-ADA6-CAB12F8C1ED1}"/>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C98C-47BC-ADA6-CAB12F8C1ED1}"/>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C98C-47BC-ADA6-CAB12F8C1ED1}"/>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C98C-47BC-ADA6-CAB12F8C1ED1}"/>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C98C-47BC-ADA6-CAB12F8C1ED1}"/>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C98C-47BC-ADA6-CAB12F8C1ED1}"/>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C98C-47BC-ADA6-CAB12F8C1ED1}"/>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C98C-47BC-ADA6-CAB12F8C1ED1}"/>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C98C-47BC-ADA6-CAB12F8C1ED1}"/>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C98C-47BC-ADA6-CAB12F8C1ED1}"/>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C98C-47BC-ADA6-CAB12F8C1ED1}"/>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C98C-47BC-ADA6-CAB12F8C1ED1}"/>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C98C-47BC-ADA6-CAB12F8C1ED1}"/>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C98C-47BC-ADA6-CAB12F8C1ED1}"/>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C98C-47BC-ADA6-CAB12F8C1E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1-5'!$DE$94:$DE$108</c:f>
              <c:numCache>
                <c:formatCode>_(* #,##0.00_);_(* \(#,##0.00\);_(* "-"??_);_(@_)</c:formatCode>
                <c:ptCount val="15"/>
                <c:pt idx="0">
                  <c:v>98.004652081430123</c:v>
                </c:pt>
                <c:pt idx="1">
                  <c:v>17.089133974833413</c:v>
                </c:pt>
                <c:pt idx="2">
                  <c:v>14.902822769875632</c:v>
                </c:pt>
                <c:pt idx="3">
                  <c:v>15.81648771212306</c:v>
                </c:pt>
                <c:pt idx="4">
                  <c:v>1.9944049123747862</c:v>
                </c:pt>
                <c:pt idx="5">
                  <c:v>3.5390839961832317</c:v>
                </c:pt>
                <c:pt idx="6">
                  <c:v>0.64747456389303792</c:v>
                </c:pt>
                <c:pt idx="7">
                  <c:v>16.978546897569274</c:v>
                </c:pt>
                <c:pt idx="8">
                  <c:v>5.2597810815188275</c:v>
                </c:pt>
                <c:pt idx="9">
                  <c:v>0</c:v>
                </c:pt>
                <c:pt idx="10">
                  <c:v>7.5114525328960804</c:v>
                </c:pt>
                <c:pt idx="11">
                  <c:v>1.0245463249762319</c:v>
                </c:pt>
                <c:pt idx="12">
                  <c:v>5.8943763271732363</c:v>
                </c:pt>
                <c:pt idx="13">
                  <c:v>10.690153403611566</c:v>
                </c:pt>
                <c:pt idx="14">
                  <c:v>8.771956235432727</c:v>
                </c:pt>
              </c:numCache>
            </c:numRef>
          </c:val>
          <c:extLst>
            <c:ext xmlns:c16="http://schemas.microsoft.com/office/drawing/2014/chart" uri="{C3380CC4-5D6E-409C-BE32-E72D297353CC}">
              <c16:uniqueId val="{0000001E-C98C-47BC-ADA6-CAB12F8C1ED1}"/>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C98C-47BC-ADA6-CAB12F8C1E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C98C-47BC-ADA6-CAB12F8C1E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C98C-47BC-ADA6-CAB12F8C1E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C98C-47BC-ADA6-CAB12F8C1E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C98C-47BC-ADA6-CAB12F8C1E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C98C-47BC-ADA6-CAB12F8C1E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C98C-47BC-ADA6-CAB12F8C1E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C98C-47BC-ADA6-CAB12F8C1ED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C98C-47BC-ADA6-CAB12F8C1ED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C98C-47BC-ADA6-CAB12F8C1ED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C98C-47BC-ADA6-CAB12F8C1ED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C98C-47BC-ADA6-CAB12F8C1ED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C98C-47BC-ADA6-CAB12F8C1ED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C98C-47BC-ADA6-CAB12F8C1ED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C98C-47BC-ADA6-CAB12F8C1ED1}"/>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C98C-47BC-ADA6-CAB12F8C1ED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270D-4843-A822-9E1A176626A9}"/>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270D-4843-A822-9E1A176626A9}"/>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270D-4843-A822-9E1A176626A9}"/>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270D-4843-A822-9E1A176626A9}"/>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270D-4843-A822-9E1A176626A9}"/>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270D-4843-A822-9E1A176626A9}"/>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270D-4843-A822-9E1A176626A9}"/>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270D-4843-A822-9E1A176626A9}"/>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270D-4843-A822-9E1A176626A9}"/>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270D-4843-A822-9E1A176626A9}"/>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270D-4843-A822-9E1A176626A9}"/>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270D-4843-A822-9E1A176626A9}"/>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270D-4843-A822-9E1A176626A9}"/>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270D-4843-A822-9E1A176626A9}"/>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270D-4843-A822-9E1A176626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1-5'!$DF$94:$DF$108</c:f>
              <c:numCache>
                <c:formatCode>_(* #,##0.00_);_(* \(#,##0.00\);_(* "-"??_);_(@_)</c:formatCode>
                <c:ptCount val="15"/>
                <c:pt idx="0">
                  <c:v>77.773053748497475</c:v>
                </c:pt>
                <c:pt idx="1">
                  <c:v>17.089133974833413</c:v>
                </c:pt>
                <c:pt idx="2">
                  <c:v>14.902822769875632</c:v>
                </c:pt>
                <c:pt idx="3">
                  <c:v>15.81648771212306</c:v>
                </c:pt>
                <c:pt idx="4">
                  <c:v>1.9944049123747862</c:v>
                </c:pt>
                <c:pt idx="5">
                  <c:v>3.5390839961832317</c:v>
                </c:pt>
                <c:pt idx="6">
                  <c:v>0.64747456389303792</c:v>
                </c:pt>
                <c:pt idx="7">
                  <c:v>16.978546897569274</c:v>
                </c:pt>
                <c:pt idx="8">
                  <c:v>5.2597810815188275</c:v>
                </c:pt>
                <c:pt idx="9">
                  <c:v>0</c:v>
                </c:pt>
                <c:pt idx="10">
                  <c:v>7.5114525328960804</c:v>
                </c:pt>
                <c:pt idx="11">
                  <c:v>1.0245463249762319</c:v>
                </c:pt>
                <c:pt idx="12">
                  <c:v>5.8943763271732363</c:v>
                </c:pt>
                <c:pt idx="13">
                  <c:v>10.690153403611566</c:v>
                </c:pt>
                <c:pt idx="14">
                  <c:v>8.771956235432727</c:v>
                </c:pt>
              </c:numCache>
            </c:numRef>
          </c:val>
          <c:extLst>
            <c:ext xmlns:c16="http://schemas.microsoft.com/office/drawing/2014/chart" uri="{C3380CC4-5D6E-409C-BE32-E72D297353CC}">
              <c16:uniqueId val="{0000001E-270D-4843-A822-9E1A176626A9}"/>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270D-4843-A822-9E1A176626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270D-4843-A822-9E1A176626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270D-4843-A822-9E1A176626A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270D-4843-A822-9E1A176626A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270D-4843-A822-9E1A176626A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270D-4843-A822-9E1A176626A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270D-4843-A822-9E1A176626A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270D-4843-A822-9E1A176626A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270D-4843-A822-9E1A176626A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270D-4843-A822-9E1A176626A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270D-4843-A822-9E1A176626A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270D-4843-A822-9E1A176626A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270D-4843-A822-9E1A176626A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270D-4843-A822-9E1A176626A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270D-4843-A822-9E1A176626A9}"/>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270D-4843-A822-9E1A176626A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E2D2-4D31-A585-F565291FCAB4}"/>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E2D2-4D31-A585-F565291FCAB4}"/>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E2D2-4D31-A585-F565291FCAB4}"/>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E2D2-4D31-A585-F565291FCAB4}"/>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E2D2-4D31-A585-F565291FCAB4}"/>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E2D2-4D31-A585-F565291FCAB4}"/>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E2D2-4D31-A585-F565291FCAB4}"/>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E2D2-4D31-A585-F565291FCAB4}"/>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E2D2-4D31-A585-F565291FCAB4}"/>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E2D2-4D31-A585-F565291FCAB4}"/>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E2D2-4D31-A585-F565291FCAB4}"/>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E2D2-4D31-A585-F565291FCAB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E2D2-4D31-A585-F565291FCAB4}"/>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E2D2-4D31-A585-F565291FCAB4}"/>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E2D2-4D31-A585-F565291FCA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1-5'!$DG$94:$DG$108</c:f>
              <c:numCache>
                <c:formatCode>_(* #,##0.00_);_(* \(#,##0.00\);_(* "-"??_);_(@_)</c:formatCode>
                <c:ptCount val="15"/>
                <c:pt idx="0">
                  <c:v>1567.3679780619834</c:v>
                </c:pt>
                <c:pt idx="1">
                  <c:v>516.00025881771217</c:v>
                </c:pt>
                <c:pt idx="2">
                  <c:v>149.58027454025409</c:v>
                </c:pt>
                <c:pt idx="3">
                  <c:v>202.06579769155383</c:v>
                </c:pt>
                <c:pt idx="4">
                  <c:v>40.095933515085299</c:v>
                </c:pt>
                <c:pt idx="5">
                  <c:v>55.165255240363649</c:v>
                </c:pt>
                <c:pt idx="6">
                  <c:v>8.0740662163575969</c:v>
                </c:pt>
                <c:pt idx="7">
                  <c:v>80.068405661092015</c:v>
                </c:pt>
                <c:pt idx="8">
                  <c:v>44.168021088400103</c:v>
                </c:pt>
                <c:pt idx="9">
                  <c:v>0</c:v>
                </c:pt>
                <c:pt idx="10">
                  <c:v>71.865458160892757</c:v>
                </c:pt>
                <c:pt idx="11">
                  <c:v>13.573101595387003</c:v>
                </c:pt>
                <c:pt idx="12">
                  <c:v>42.944868</c:v>
                </c:pt>
                <c:pt idx="13">
                  <c:v>72.225649350672441</c:v>
                </c:pt>
                <c:pt idx="14">
                  <c:v>281.58772152334967</c:v>
                </c:pt>
              </c:numCache>
            </c:numRef>
          </c:val>
          <c:extLst>
            <c:ext xmlns:c16="http://schemas.microsoft.com/office/drawing/2014/chart" uri="{C3380CC4-5D6E-409C-BE32-E72D297353CC}">
              <c16:uniqueId val="{0000001E-E2D2-4D31-A585-F565291FCAB4}"/>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E2D2-4D31-A585-F565291FCA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E2D2-4D31-A585-F565291FCA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E2D2-4D31-A585-F565291FCAB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E2D2-4D31-A585-F565291FCAB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E2D2-4D31-A585-F565291FCAB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E2D2-4D31-A585-F565291FCAB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E2D2-4D31-A585-F565291FCAB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E2D2-4D31-A585-F565291FCAB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E2D2-4D31-A585-F565291FCAB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E2D2-4D31-A585-F565291FCAB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E2D2-4D31-A585-F565291FCAB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E2D2-4D31-A585-F565291FCAB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E2D2-4D31-A585-F565291FCAB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E2D2-4D31-A585-F565291FCAB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E2D2-4D31-A585-F565291FCAB4}"/>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E2D2-4D31-A585-F565291FCAB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630F-4B36-9CF0-003C5CF522D5}"/>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630F-4B36-9CF0-003C5CF522D5}"/>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630F-4B36-9CF0-003C5CF522D5}"/>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630F-4B36-9CF0-003C5CF522D5}"/>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630F-4B36-9CF0-003C5CF522D5}"/>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630F-4B36-9CF0-003C5CF522D5}"/>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630F-4B36-9CF0-003C5CF522D5}"/>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630F-4B36-9CF0-003C5CF522D5}"/>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630F-4B36-9CF0-003C5CF522D5}"/>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630F-4B36-9CF0-003C5CF522D5}"/>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630F-4B36-9CF0-003C5CF522D5}"/>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630F-4B36-9CF0-003C5CF522D5}"/>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630F-4B36-9CF0-003C5CF522D5}"/>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630F-4B36-9CF0-003C5CF522D5}"/>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630F-4B36-9CF0-003C5CF522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1-5'!$DH$94:$DH$108</c:f>
              <c:numCache>
                <c:formatCode>_(* #,##0.00_);_(* \(#,##0.00\);_(* "-"??_);_(@_)</c:formatCode>
                <c:ptCount val="15"/>
                <c:pt idx="0">
                  <c:v>1244.7325236118866</c:v>
                </c:pt>
                <c:pt idx="1">
                  <c:v>516.00025881771217</c:v>
                </c:pt>
                <c:pt idx="2">
                  <c:v>149.58027454025409</c:v>
                </c:pt>
                <c:pt idx="3">
                  <c:v>202.06579769155383</c:v>
                </c:pt>
                <c:pt idx="4">
                  <c:v>40.095933515085299</c:v>
                </c:pt>
                <c:pt idx="5">
                  <c:v>55.165255240363649</c:v>
                </c:pt>
                <c:pt idx="6">
                  <c:v>8.0740662163575969</c:v>
                </c:pt>
                <c:pt idx="7">
                  <c:v>80.068405661092015</c:v>
                </c:pt>
                <c:pt idx="8">
                  <c:v>44.168021088400103</c:v>
                </c:pt>
                <c:pt idx="9">
                  <c:v>0</c:v>
                </c:pt>
                <c:pt idx="10">
                  <c:v>71.865458160892757</c:v>
                </c:pt>
                <c:pt idx="11">
                  <c:v>13.573101595387003</c:v>
                </c:pt>
                <c:pt idx="12">
                  <c:v>42.944868</c:v>
                </c:pt>
                <c:pt idx="13">
                  <c:v>72.225649350672441</c:v>
                </c:pt>
                <c:pt idx="14">
                  <c:v>281.58772152334967</c:v>
                </c:pt>
              </c:numCache>
            </c:numRef>
          </c:val>
          <c:extLst>
            <c:ext xmlns:c16="http://schemas.microsoft.com/office/drawing/2014/chart" uri="{C3380CC4-5D6E-409C-BE32-E72D297353CC}">
              <c16:uniqueId val="{0000001E-630F-4B36-9CF0-003C5CF522D5}"/>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630F-4B36-9CF0-003C5CF522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630F-4B36-9CF0-003C5CF522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630F-4B36-9CF0-003C5CF522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630F-4B36-9CF0-003C5CF522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630F-4B36-9CF0-003C5CF522D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630F-4B36-9CF0-003C5CF522D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630F-4B36-9CF0-003C5CF522D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630F-4B36-9CF0-003C5CF522D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630F-4B36-9CF0-003C5CF522D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630F-4B36-9CF0-003C5CF522D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630F-4B36-9CF0-003C5CF522D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630F-4B36-9CF0-003C5CF522D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630F-4B36-9CF0-003C5CF522D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630F-4B36-9CF0-003C5CF522D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630F-4B36-9CF0-003C5CF522D5}"/>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630F-4B36-9CF0-003C5CF522D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2B96-4200-8ECA-375A8614B069}"/>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2B96-4200-8ECA-375A8614B069}"/>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2B96-4200-8ECA-375A8614B069}"/>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2B96-4200-8ECA-375A8614B069}"/>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2B96-4200-8ECA-375A8614B069}"/>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2B96-4200-8ECA-375A8614B069}"/>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2B96-4200-8ECA-375A8614B069}"/>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2B96-4200-8ECA-375A8614B069}"/>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2B96-4200-8ECA-375A8614B069}"/>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2B96-4200-8ECA-375A8614B069}"/>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2B96-4200-8ECA-375A8614B069}"/>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2B96-4200-8ECA-375A8614B069}"/>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2B96-4200-8ECA-375A8614B069}"/>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2B96-4200-8ECA-375A8614B069}"/>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2B96-4200-8ECA-375A8614B0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1-5'!$DK$94:$DK$108</c:f>
              <c:numCache>
                <c:formatCode>_(* #,##0.00_);_(* \(#,##0.00\);_(* "-"??_);_(@_)</c:formatCode>
                <c:ptCount val="15"/>
                <c:pt idx="0">
                  <c:v>11.237910305414877</c:v>
                </c:pt>
                <c:pt idx="1">
                  <c:v>46.956917513680324</c:v>
                </c:pt>
                <c:pt idx="2">
                  <c:v>16.795130136752928</c:v>
                </c:pt>
                <c:pt idx="3">
                  <c:v>27.095320922674652</c:v>
                </c:pt>
                <c:pt idx="4">
                  <c:v>4.5766609883194027</c:v>
                </c:pt>
                <c:pt idx="5">
                  <c:v>7.1507005452576973</c:v>
                </c:pt>
                <c:pt idx="6">
                  <c:v>4.2334987999930789</c:v>
                </c:pt>
                <c:pt idx="7">
                  <c:v>114.99892628315449</c:v>
                </c:pt>
                <c:pt idx="8">
                  <c:v>23.630551930380342</c:v>
                </c:pt>
                <c:pt idx="9">
                  <c:v>0</c:v>
                </c:pt>
                <c:pt idx="10">
                  <c:v>22.559795752708641</c:v>
                </c:pt>
                <c:pt idx="11">
                  <c:v>11.559343052254434</c:v>
                </c:pt>
                <c:pt idx="12">
                  <c:v>90.799061910269259</c:v>
                </c:pt>
                <c:pt idx="13">
                  <c:v>59.552205970325971</c:v>
                </c:pt>
                <c:pt idx="14">
                  <c:v>18.44040503694168</c:v>
                </c:pt>
              </c:numCache>
            </c:numRef>
          </c:val>
          <c:extLst>
            <c:ext xmlns:c16="http://schemas.microsoft.com/office/drawing/2014/chart" uri="{C3380CC4-5D6E-409C-BE32-E72D297353CC}">
              <c16:uniqueId val="{0000001E-2B96-4200-8ECA-375A8614B069}"/>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2B96-4200-8ECA-375A8614B0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2B96-4200-8ECA-375A8614B0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2B96-4200-8ECA-375A8614B06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2B96-4200-8ECA-375A8614B06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2B96-4200-8ECA-375A8614B06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2B96-4200-8ECA-375A8614B06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2B96-4200-8ECA-375A8614B06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2B96-4200-8ECA-375A8614B06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2B96-4200-8ECA-375A8614B06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2B96-4200-8ECA-375A8614B06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2B96-4200-8ECA-375A8614B06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2B96-4200-8ECA-375A8614B06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2B96-4200-8ECA-375A8614B06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2B96-4200-8ECA-375A8614B06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2B96-4200-8ECA-375A8614B069}"/>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2B96-4200-8ECA-375A8614B06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c:ext xmlns:c16="http://schemas.microsoft.com/office/drawing/2014/chart" uri="{C3380CC4-5D6E-409C-BE32-E72D297353CC}">
                <c16:uniqueId val="{00000001-108F-4117-AD48-CBB3CD048BE3}"/>
              </c:ext>
            </c:extLst>
          </c:dPt>
          <c:dPt>
            <c:idx val="1"/>
            <c:bubble3D val="0"/>
            <c:spPr>
              <a:solidFill>
                <a:srgbClr val="FDB913"/>
              </a:solidFill>
              <a:ln w="19050">
                <a:solidFill>
                  <a:schemeClr val="lt1"/>
                </a:solidFill>
              </a:ln>
              <a:effectLst/>
            </c:spPr>
            <c:extLst>
              <c:ext xmlns:c16="http://schemas.microsoft.com/office/drawing/2014/chart" uri="{C3380CC4-5D6E-409C-BE32-E72D297353CC}">
                <c16:uniqueId val="{00000003-108F-4117-AD48-CBB3CD048BE3}"/>
              </c:ext>
            </c:extLst>
          </c:dPt>
          <c:dPt>
            <c:idx val="2"/>
            <c:bubble3D val="0"/>
            <c:spPr>
              <a:solidFill>
                <a:srgbClr val="FDB913"/>
              </a:solidFill>
              <a:ln w="19050">
                <a:solidFill>
                  <a:schemeClr val="lt1"/>
                </a:solidFill>
              </a:ln>
              <a:effectLst/>
            </c:spPr>
            <c:extLst>
              <c:ext xmlns:c16="http://schemas.microsoft.com/office/drawing/2014/chart" uri="{C3380CC4-5D6E-409C-BE32-E72D297353CC}">
                <c16:uniqueId val="{00000005-108F-4117-AD48-CBB3CD048BE3}"/>
              </c:ext>
            </c:extLst>
          </c:dPt>
          <c:dPt>
            <c:idx val="3"/>
            <c:bubble3D val="0"/>
            <c:spPr>
              <a:solidFill>
                <a:srgbClr val="FDB913"/>
              </a:solidFill>
              <a:ln w="19050">
                <a:solidFill>
                  <a:schemeClr val="lt1"/>
                </a:solidFill>
              </a:ln>
              <a:effectLst/>
            </c:spPr>
            <c:extLst>
              <c:ext xmlns:c16="http://schemas.microsoft.com/office/drawing/2014/chart" uri="{C3380CC4-5D6E-409C-BE32-E72D297353CC}">
                <c16:uniqueId val="{00000007-108F-4117-AD48-CBB3CD048BE3}"/>
              </c:ext>
            </c:extLst>
          </c:dPt>
          <c:dPt>
            <c:idx val="4"/>
            <c:bubble3D val="0"/>
            <c:spPr>
              <a:solidFill>
                <a:srgbClr val="FDB913"/>
              </a:solidFill>
              <a:ln w="19050">
                <a:solidFill>
                  <a:schemeClr val="lt1"/>
                </a:solidFill>
              </a:ln>
              <a:effectLst/>
            </c:spPr>
            <c:extLst>
              <c:ext xmlns:c16="http://schemas.microsoft.com/office/drawing/2014/chart" uri="{C3380CC4-5D6E-409C-BE32-E72D297353CC}">
                <c16:uniqueId val="{00000009-108F-4117-AD48-CBB3CD048BE3}"/>
              </c:ext>
            </c:extLst>
          </c:dPt>
          <c:dPt>
            <c:idx val="5"/>
            <c:bubble3D val="0"/>
            <c:spPr>
              <a:solidFill>
                <a:srgbClr val="FDB913"/>
              </a:solidFill>
              <a:ln w="19050">
                <a:solidFill>
                  <a:schemeClr val="lt1"/>
                </a:solidFill>
              </a:ln>
              <a:effectLst/>
            </c:spPr>
            <c:extLst>
              <c:ext xmlns:c16="http://schemas.microsoft.com/office/drawing/2014/chart" uri="{C3380CC4-5D6E-409C-BE32-E72D297353CC}">
                <c16:uniqueId val="{0000000B-108F-4117-AD48-CBB3CD048BE3}"/>
              </c:ext>
            </c:extLst>
          </c:dPt>
          <c:dPt>
            <c:idx val="6"/>
            <c:bubble3D val="0"/>
            <c:spPr>
              <a:solidFill>
                <a:srgbClr val="FDB913"/>
              </a:solidFill>
              <a:ln w="19050">
                <a:solidFill>
                  <a:schemeClr val="lt1"/>
                </a:solidFill>
              </a:ln>
              <a:effectLst/>
            </c:spPr>
            <c:extLst>
              <c:ext xmlns:c16="http://schemas.microsoft.com/office/drawing/2014/chart" uri="{C3380CC4-5D6E-409C-BE32-E72D297353CC}">
                <c16:uniqueId val="{0000000D-108F-4117-AD48-CBB3CD048BE3}"/>
              </c:ext>
            </c:extLst>
          </c:dPt>
          <c:dPt>
            <c:idx val="7"/>
            <c:bubble3D val="0"/>
            <c:spPr>
              <a:solidFill>
                <a:srgbClr val="96BC33"/>
              </a:solidFill>
              <a:ln w="19050">
                <a:solidFill>
                  <a:schemeClr val="lt1"/>
                </a:solidFill>
              </a:ln>
              <a:effectLst/>
            </c:spPr>
            <c:extLst>
              <c:ext xmlns:c16="http://schemas.microsoft.com/office/drawing/2014/chart" uri="{C3380CC4-5D6E-409C-BE32-E72D297353CC}">
                <c16:uniqueId val="{0000000F-108F-4117-AD48-CBB3CD048BE3}"/>
              </c:ext>
            </c:extLst>
          </c:dPt>
          <c:dPt>
            <c:idx val="8"/>
            <c:bubble3D val="0"/>
            <c:spPr>
              <a:solidFill>
                <a:srgbClr val="96BC33"/>
              </a:solidFill>
              <a:ln w="19050">
                <a:solidFill>
                  <a:schemeClr val="lt1"/>
                </a:solidFill>
              </a:ln>
              <a:effectLst/>
            </c:spPr>
            <c:extLst>
              <c:ext xmlns:c16="http://schemas.microsoft.com/office/drawing/2014/chart" uri="{C3380CC4-5D6E-409C-BE32-E72D297353CC}">
                <c16:uniqueId val="{00000011-108F-4117-AD48-CBB3CD048BE3}"/>
              </c:ext>
            </c:extLst>
          </c:dPt>
          <c:dPt>
            <c:idx val="9"/>
            <c:bubble3D val="0"/>
            <c:spPr>
              <a:solidFill>
                <a:srgbClr val="96BC33"/>
              </a:solidFill>
              <a:ln w="19050">
                <a:solidFill>
                  <a:schemeClr val="lt1"/>
                </a:solidFill>
              </a:ln>
              <a:effectLst/>
            </c:spPr>
            <c:extLst>
              <c:ext xmlns:c16="http://schemas.microsoft.com/office/drawing/2014/chart" uri="{C3380CC4-5D6E-409C-BE32-E72D297353CC}">
                <c16:uniqueId val="{00000013-108F-4117-AD48-CBB3CD048BE3}"/>
              </c:ext>
            </c:extLst>
          </c:dPt>
          <c:dPt>
            <c:idx val="10"/>
            <c:bubble3D val="0"/>
            <c:spPr>
              <a:solidFill>
                <a:srgbClr val="0092C3"/>
              </a:solidFill>
              <a:ln w="19050">
                <a:solidFill>
                  <a:schemeClr val="lt1"/>
                </a:solidFill>
              </a:ln>
              <a:effectLst/>
            </c:spPr>
            <c:extLst>
              <c:ext xmlns:c16="http://schemas.microsoft.com/office/drawing/2014/chart" uri="{C3380CC4-5D6E-409C-BE32-E72D297353CC}">
                <c16:uniqueId val="{00000015-108F-4117-AD48-CBB3CD048BE3}"/>
              </c:ext>
            </c:extLst>
          </c:dPt>
          <c:dPt>
            <c:idx val="11"/>
            <c:bubble3D val="0"/>
            <c:spPr>
              <a:solidFill>
                <a:srgbClr val="0092C3"/>
              </a:solidFill>
              <a:ln w="19050">
                <a:solidFill>
                  <a:schemeClr val="lt1"/>
                </a:solidFill>
              </a:ln>
              <a:effectLst/>
            </c:spPr>
            <c:extLst>
              <c:ext xmlns:c16="http://schemas.microsoft.com/office/drawing/2014/chart" uri="{C3380CC4-5D6E-409C-BE32-E72D297353CC}">
                <c16:uniqueId val="{00000017-108F-4117-AD48-CBB3CD048BE3}"/>
              </c:ext>
            </c:extLst>
          </c:dPt>
          <c:dPt>
            <c:idx val="12"/>
            <c:bubble3D val="0"/>
            <c:spPr>
              <a:solidFill>
                <a:srgbClr val="0092C3"/>
              </a:solidFill>
              <a:ln w="19050">
                <a:solidFill>
                  <a:schemeClr val="lt1"/>
                </a:solidFill>
              </a:ln>
              <a:effectLst/>
            </c:spPr>
            <c:extLst>
              <c:ext xmlns:c16="http://schemas.microsoft.com/office/drawing/2014/chart" uri="{C3380CC4-5D6E-409C-BE32-E72D297353CC}">
                <c16:uniqueId val="{00000019-108F-4117-AD48-CBB3CD048BE3}"/>
              </c:ext>
            </c:extLst>
          </c:dPt>
          <c:dPt>
            <c:idx val="13"/>
            <c:bubble3D val="0"/>
            <c:spPr>
              <a:solidFill>
                <a:srgbClr val="0092C3"/>
              </a:solidFill>
              <a:ln w="19050">
                <a:solidFill>
                  <a:schemeClr val="lt1"/>
                </a:solidFill>
              </a:ln>
              <a:effectLst/>
            </c:spPr>
            <c:extLst>
              <c:ext xmlns:c16="http://schemas.microsoft.com/office/drawing/2014/chart" uri="{C3380CC4-5D6E-409C-BE32-E72D297353CC}">
                <c16:uniqueId val="{0000001B-108F-4117-AD48-CBB3CD048BE3}"/>
              </c:ext>
            </c:extLst>
          </c:dPt>
          <c:dPt>
            <c:idx val="14"/>
            <c:bubble3D val="0"/>
            <c:spPr>
              <a:solidFill>
                <a:srgbClr val="0092C3"/>
              </a:solidFill>
              <a:ln w="19050">
                <a:solidFill>
                  <a:schemeClr val="lt1"/>
                </a:solidFill>
              </a:ln>
              <a:effectLst/>
            </c:spPr>
            <c:extLst>
              <c:ext xmlns:c16="http://schemas.microsoft.com/office/drawing/2014/chart" uri="{C3380CC4-5D6E-409C-BE32-E72D297353CC}">
                <c16:uniqueId val="{0000001D-108F-4117-AD48-CBB3CD048B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1-5'!$DL$94:$DL$108</c:f>
              <c:numCache>
                <c:formatCode>_(* #,##0.00_);_(* \(#,##0.00\);_(* "-"??_);_(@_)</c:formatCode>
                <c:ptCount val="15"/>
                <c:pt idx="0">
                  <c:v>8.9723127450573585</c:v>
                </c:pt>
                <c:pt idx="1">
                  <c:v>46.956917513680324</c:v>
                </c:pt>
                <c:pt idx="2">
                  <c:v>16.795130136752928</c:v>
                </c:pt>
                <c:pt idx="3">
                  <c:v>27.095320922674652</c:v>
                </c:pt>
                <c:pt idx="4">
                  <c:v>4.5766609883194027</c:v>
                </c:pt>
                <c:pt idx="5">
                  <c:v>7.1507005452576973</c:v>
                </c:pt>
                <c:pt idx="6">
                  <c:v>4.2334987999930789</c:v>
                </c:pt>
                <c:pt idx="7">
                  <c:v>114.99892628315449</c:v>
                </c:pt>
                <c:pt idx="8">
                  <c:v>23.630551930380342</c:v>
                </c:pt>
                <c:pt idx="9">
                  <c:v>0</c:v>
                </c:pt>
                <c:pt idx="10">
                  <c:v>22.559795752708641</c:v>
                </c:pt>
                <c:pt idx="11">
                  <c:v>11.559343052254434</c:v>
                </c:pt>
                <c:pt idx="12">
                  <c:v>90.799061910269259</c:v>
                </c:pt>
                <c:pt idx="13">
                  <c:v>59.552205970325971</c:v>
                </c:pt>
                <c:pt idx="14">
                  <c:v>18.44040503694168</c:v>
                </c:pt>
              </c:numCache>
            </c:numRef>
          </c:val>
          <c:extLst>
            <c:ext xmlns:c16="http://schemas.microsoft.com/office/drawing/2014/chart" uri="{C3380CC4-5D6E-409C-BE32-E72D297353CC}">
              <c16:uniqueId val="{0000001E-108F-4117-AD48-CBB3CD048BE3}"/>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0-108F-4117-AD48-CBB3CD048B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2-108F-4117-AD48-CBB3CD048B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4-108F-4117-AD48-CBB3CD048BE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6-108F-4117-AD48-CBB3CD048BE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8-108F-4117-AD48-CBB3CD048BE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A-108F-4117-AD48-CBB3CD048BE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C-108F-4117-AD48-CBB3CD048BE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E-108F-4117-AD48-CBB3CD048BE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0-108F-4117-AD48-CBB3CD048BE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2-108F-4117-AD48-CBB3CD048BE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4-108F-4117-AD48-CBB3CD048BE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6-108F-4117-AD48-CBB3CD048BE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8-108F-4117-AD48-CBB3CD048BE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A-108F-4117-AD48-CBB3CD048BE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C-108F-4117-AD48-CBB3CD048BE3}"/>
              </c:ext>
            </c:extLst>
          </c:dPt>
          <c:cat>
            <c:strRef>
              <c:f>'EXTENDED 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Alcohol, stimulants, spices</c:v>
                </c:pt>
              </c:strCache>
            </c:strRef>
          </c:cat>
          <c:val>
            <c:numRef>
              <c:f>'EXTENDED Outputs - Metrics 1-5'!$DJ$94:$DJ$108</c:f>
              <c:numCache>
                <c:formatCode>_(* #,##0.00_);_(* \(#,##0.00\);_(* "-"??_);_(@_)</c:formatCode>
                <c:ptCount val="15"/>
                <c:pt idx="0">
                  <c:v>1498.3458505411127</c:v>
                </c:pt>
                <c:pt idx="1">
                  <c:v>692.89027862849514</c:v>
                </c:pt>
                <c:pt idx="2">
                  <c:v>219.28562977161931</c:v>
                </c:pt>
                <c:pt idx="3">
                  <c:v>262.52523537330728</c:v>
                </c:pt>
                <c:pt idx="4">
                  <c:v>79.946074940562397</c:v>
                </c:pt>
                <c:pt idx="5">
                  <c:v>74.109635648758385</c:v>
                </c:pt>
                <c:pt idx="6">
                  <c:v>11.09175955655205</c:v>
                </c:pt>
                <c:pt idx="7">
                  <c:v>141.80660928715383</c:v>
                </c:pt>
                <c:pt idx="8">
                  <c:v>55.917432198775884</c:v>
                </c:pt>
                <c:pt idx="9">
                  <c:v>0</c:v>
                </c:pt>
                <c:pt idx="10">
                  <c:v>116.37462054083478</c:v>
                </c:pt>
                <c:pt idx="11">
                  <c:v>21.401449627966787</c:v>
                </c:pt>
                <c:pt idx="12">
                  <c:v>83.371789968748345</c:v>
                </c:pt>
                <c:pt idx="13">
                  <c:v>99.771589577488754</c:v>
                </c:pt>
                <c:pt idx="14">
                  <c:v>343.88677043482431</c:v>
                </c:pt>
              </c:numCache>
            </c:numRef>
          </c:val>
          <c:extLst>
            <c:ext xmlns:c16="http://schemas.microsoft.com/office/drawing/2014/chart" uri="{C3380CC4-5D6E-409C-BE32-E72D297353CC}">
              <c16:uniqueId val="{0000003D-108F-4117-AD48-CBB3CD048BE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1" fmlaLink="$C$9" fmlaRange="$E$5:$E$7" noThreeD="1" sel="3" val="0"/>
</file>

<file path=xl/ctrlProps/ctrlProp2.xml><?xml version="1.0" encoding="utf-8"?>
<formControlPr xmlns="http://schemas.microsoft.com/office/spreadsheetml/2009/9/main" objectType="Drop" dropStyle="combo" dx="31" fmlaLink="$C$9" fmlaRange="$E$5:$E$10" noThreeD="1" sel="5" val="0"/>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8</xdr:row>
          <xdr:rowOff>9525</xdr:rowOff>
        </xdr:from>
        <xdr:to>
          <xdr:col>2</xdr:col>
          <xdr:colOff>1971675</xdr:colOff>
          <xdr:row>9</xdr:row>
          <xdr:rowOff>28575</xdr:rowOff>
        </xdr:to>
        <xdr:sp macro="" textlink="">
          <xdr:nvSpPr>
            <xdr:cNvPr id="5121" name="Drop Down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xdr:row>
          <xdr:rowOff>9525</xdr:rowOff>
        </xdr:from>
        <xdr:to>
          <xdr:col>3</xdr:col>
          <xdr:colOff>0</xdr:colOff>
          <xdr:row>9</xdr:row>
          <xdr:rowOff>28575</xdr:rowOff>
        </xdr:to>
        <xdr:sp macro="" textlink="">
          <xdr:nvSpPr>
            <xdr:cNvPr id="5122" name="Drop Down 2" hidden="1">
              <a:extLst>
                <a:ext uri="{63B3BB69-23CF-44E3-9099-C40C66FF867C}">
                  <a14:compatExt spid="_x0000_s5122"/>
                </a:ext>
                <a:ext uri="{FF2B5EF4-FFF2-40B4-BE49-F238E27FC236}">
                  <a16:creationId xmlns:a16="http://schemas.microsoft.com/office/drawing/2014/main" id="{00000000-0008-0000-0000-000002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0</xdr:col>
      <xdr:colOff>0</xdr:colOff>
      <xdr:row>0</xdr:row>
      <xdr:rowOff>0</xdr:rowOff>
    </xdr:from>
    <xdr:to>
      <xdr:col>2</xdr:col>
      <xdr:colOff>44450</xdr:colOff>
      <xdr:row>1</xdr:row>
      <xdr:rowOff>217040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55900" cy="4138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11906</xdr:colOff>
      <xdr:row>11</xdr:row>
      <xdr:rowOff>142875</xdr:rowOff>
    </xdr:from>
    <xdr:to>
      <xdr:col>35</xdr:col>
      <xdr:colOff>511968</xdr:colOff>
      <xdr:row>32</xdr:row>
      <xdr:rowOff>84137</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11111</xdr:colOff>
      <xdr:row>64</xdr:row>
      <xdr:rowOff>11112</xdr:rowOff>
    </xdr:from>
    <xdr:to>
      <xdr:col>35</xdr:col>
      <xdr:colOff>559593</xdr:colOff>
      <xdr:row>84</xdr:row>
      <xdr:rowOff>45244</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15081</xdr:colOff>
      <xdr:row>90</xdr:row>
      <xdr:rowOff>35719</xdr:rowOff>
    </xdr:from>
    <xdr:to>
      <xdr:col>35</xdr:col>
      <xdr:colOff>559593</xdr:colOff>
      <xdr:row>110</xdr:row>
      <xdr:rowOff>105569</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554831</xdr:colOff>
      <xdr:row>117</xdr:row>
      <xdr:rowOff>21431</xdr:rowOff>
    </xdr:from>
    <xdr:to>
      <xdr:col>35</xdr:col>
      <xdr:colOff>500062</xdr:colOff>
      <xdr:row>137</xdr:row>
      <xdr:rowOff>63499</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39688</xdr:colOff>
      <xdr:row>168</xdr:row>
      <xdr:rowOff>-1</xdr:rowOff>
    </xdr:from>
    <xdr:to>
      <xdr:col>18</xdr:col>
      <xdr:colOff>547687</xdr:colOff>
      <xdr:row>187</xdr:row>
      <xdr:rowOff>39686</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777235</xdr:colOff>
      <xdr:row>170</xdr:row>
      <xdr:rowOff>82312</xdr:rowOff>
    </xdr:from>
    <xdr:to>
      <xdr:col>18</xdr:col>
      <xdr:colOff>71438</xdr:colOff>
      <xdr:row>173</xdr:row>
      <xdr:rowOff>119062</xdr:rowOff>
    </xdr:to>
    <xdr:cxnSp macro="">
      <xdr:nvCxnSpPr>
        <xdr:cNvPr id="5" name="Straight Connector 4">
          <a:extLst>
            <a:ext uri="{FF2B5EF4-FFF2-40B4-BE49-F238E27FC236}">
              <a16:creationId xmlns:a16="http://schemas.microsoft.com/office/drawing/2014/main" id="{00000000-0008-0000-0400-000005000000}"/>
            </a:ext>
          </a:extLst>
        </xdr:cNvPr>
        <xdr:cNvCxnSpPr/>
      </xdr:nvCxnSpPr>
      <xdr:spPr>
        <a:xfrm>
          <a:off x="1372548" y="27085687"/>
          <a:ext cx="10081265" cy="536813"/>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40</xdr:row>
      <xdr:rowOff>47625</xdr:rowOff>
    </xdr:from>
    <xdr:to>
      <xdr:col>8</xdr:col>
      <xdr:colOff>514349</xdr:colOff>
      <xdr:row>60</xdr:row>
      <xdr:rowOff>85725</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571499</xdr:colOff>
      <xdr:row>37</xdr:row>
      <xdr:rowOff>119061</xdr:rowOff>
    </xdr:from>
    <xdr:to>
      <xdr:col>35</xdr:col>
      <xdr:colOff>511968</xdr:colOff>
      <xdr:row>57</xdr:row>
      <xdr:rowOff>153192</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200</xdr:row>
      <xdr:rowOff>142882</xdr:rowOff>
    </xdr:from>
    <xdr:to>
      <xdr:col>18</xdr:col>
      <xdr:colOff>507999</xdr:colOff>
      <xdr:row>221</xdr:row>
      <xdr:rowOff>15881</xdr:rowOff>
    </xdr:to>
    <xdr:graphicFrame macro="">
      <xdr:nvGraphicFramePr>
        <xdr:cNvPr id="15" name="Chart 14">
          <a:extLst>
            <a:ext uri="{FF2B5EF4-FFF2-40B4-BE49-F238E27FC236}">
              <a16:creationId xmlns:a16="http://schemas.microsoft.com/office/drawing/2014/main" id="{00000000-0008-0000-04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566737</xdr:colOff>
      <xdr:row>143</xdr:row>
      <xdr:rowOff>9524</xdr:rowOff>
    </xdr:from>
    <xdr:to>
      <xdr:col>35</xdr:col>
      <xdr:colOff>488156</xdr:colOff>
      <xdr:row>163</xdr:row>
      <xdr:rowOff>87312</xdr:rowOff>
    </xdr:to>
    <xdr:graphicFrame macro="">
      <xdr:nvGraphicFramePr>
        <xdr:cNvPr id="17" name="Chart 16">
          <a:extLst>
            <a:ext uri="{FF2B5EF4-FFF2-40B4-BE49-F238E27FC236}">
              <a16:creationId xmlns:a16="http://schemas.microsoft.com/office/drawing/2014/main" id="{00000000-0008-0000-04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15</xdr:row>
      <xdr:rowOff>0</xdr:rowOff>
    </xdr:from>
    <xdr:to>
      <xdr:col>8</xdr:col>
      <xdr:colOff>514349</xdr:colOff>
      <xdr:row>35</xdr:row>
      <xdr:rowOff>38100</xdr:rowOff>
    </xdr:to>
    <xdr:graphicFrame macro="">
      <xdr:nvGraphicFramePr>
        <xdr:cNvPr id="18" name="Chart 17">
          <a:extLst>
            <a:ext uri="{FF2B5EF4-FFF2-40B4-BE49-F238E27FC236}">
              <a16:creationId xmlns:a16="http://schemas.microsoft.com/office/drawing/2014/main" id="{00000000-0008-0000-04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15</xdr:row>
      <xdr:rowOff>0</xdr:rowOff>
    </xdr:from>
    <xdr:to>
      <xdr:col>19</xdr:col>
      <xdr:colOff>157162</xdr:colOff>
      <xdr:row>35</xdr:row>
      <xdr:rowOff>38100</xdr:rowOff>
    </xdr:to>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0</xdr:colOff>
      <xdr:row>40</xdr:row>
      <xdr:rowOff>0</xdr:rowOff>
    </xdr:from>
    <xdr:to>
      <xdr:col>19</xdr:col>
      <xdr:colOff>157162</xdr:colOff>
      <xdr:row>60</xdr:row>
      <xdr:rowOff>38100</xdr:rowOff>
    </xdr:to>
    <xdr:graphicFrame macro="">
      <xdr:nvGraphicFramePr>
        <xdr:cNvPr id="20" name="Chart 19">
          <a:extLst>
            <a:ext uri="{FF2B5EF4-FFF2-40B4-BE49-F238E27FC236}">
              <a16:creationId xmlns:a16="http://schemas.microsoft.com/office/drawing/2014/main" id="{00000000-0008-0000-04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67</xdr:row>
      <xdr:rowOff>0</xdr:rowOff>
    </xdr:from>
    <xdr:to>
      <xdr:col>8</xdr:col>
      <xdr:colOff>514349</xdr:colOff>
      <xdr:row>87</xdr:row>
      <xdr:rowOff>38100</xdr:rowOff>
    </xdr:to>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0</xdr:colOff>
      <xdr:row>67</xdr:row>
      <xdr:rowOff>0</xdr:rowOff>
    </xdr:from>
    <xdr:to>
      <xdr:col>19</xdr:col>
      <xdr:colOff>157162</xdr:colOff>
      <xdr:row>87</xdr:row>
      <xdr:rowOff>38100</xdr:rowOff>
    </xdr:to>
    <xdr:graphicFrame macro="">
      <xdr:nvGraphicFramePr>
        <xdr:cNvPr id="22" name="Chart 21">
          <a:extLst>
            <a:ext uri="{FF2B5EF4-FFF2-40B4-BE49-F238E27FC236}">
              <a16:creationId xmlns:a16="http://schemas.microsoft.com/office/drawing/2014/main" id="{00000000-0008-0000-04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0</xdr:colOff>
      <xdr:row>92</xdr:row>
      <xdr:rowOff>0</xdr:rowOff>
    </xdr:from>
    <xdr:to>
      <xdr:col>8</xdr:col>
      <xdr:colOff>514349</xdr:colOff>
      <xdr:row>112</xdr:row>
      <xdr:rowOff>38100</xdr:rowOff>
    </xdr:to>
    <xdr:graphicFrame macro="">
      <xdr:nvGraphicFramePr>
        <xdr:cNvPr id="23" name="Chart 22">
          <a:extLst>
            <a:ext uri="{FF2B5EF4-FFF2-40B4-BE49-F238E27FC236}">
              <a16:creationId xmlns:a16="http://schemas.microsoft.com/office/drawing/2014/main" id="{00000000-0008-0000-04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0</xdr:colOff>
      <xdr:row>92</xdr:row>
      <xdr:rowOff>0</xdr:rowOff>
    </xdr:from>
    <xdr:to>
      <xdr:col>19</xdr:col>
      <xdr:colOff>157162</xdr:colOff>
      <xdr:row>112</xdr:row>
      <xdr:rowOff>38100</xdr:rowOff>
    </xdr:to>
    <xdr:graphicFrame macro="">
      <xdr:nvGraphicFramePr>
        <xdr:cNvPr id="24" name="Chart 23">
          <a:extLst>
            <a:ext uri="{FF2B5EF4-FFF2-40B4-BE49-F238E27FC236}">
              <a16:creationId xmlns:a16="http://schemas.microsoft.com/office/drawing/2014/main" id="{00000000-0008-0000-04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0</xdr:colOff>
      <xdr:row>119</xdr:row>
      <xdr:rowOff>0</xdr:rowOff>
    </xdr:from>
    <xdr:to>
      <xdr:col>8</xdr:col>
      <xdr:colOff>514349</xdr:colOff>
      <xdr:row>139</xdr:row>
      <xdr:rowOff>38100</xdr:rowOff>
    </xdr:to>
    <xdr:graphicFrame macro="">
      <xdr:nvGraphicFramePr>
        <xdr:cNvPr id="25" name="Chart 24">
          <a:extLst>
            <a:ext uri="{FF2B5EF4-FFF2-40B4-BE49-F238E27FC236}">
              <a16:creationId xmlns:a16="http://schemas.microsoft.com/office/drawing/2014/main" id="{00000000-0008-0000-04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0</xdr:colOff>
      <xdr:row>119</xdr:row>
      <xdr:rowOff>0</xdr:rowOff>
    </xdr:from>
    <xdr:to>
      <xdr:col>19</xdr:col>
      <xdr:colOff>157162</xdr:colOff>
      <xdr:row>139</xdr:row>
      <xdr:rowOff>38100</xdr:rowOff>
    </xdr:to>
    <xdr:graphicFrame macro="">
      <xdr:nvGraphicFramePr>
        <xdr:cNvPr id="26" name="Chart 25">
          <a:extLst>
            <a:ext uri="{FF2B5EF4-FFF2-40B4-BE49-F238E27FC236}">
              <a16:creationId xmlns:a16="http://schemas.microsoft.com/office/drawing/2014/main" id="{00000000-0008-0000-04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0</xdr:colOff>
      <xdr:row>145</xdr:row>
      <xdr:rowOff>0</xdr:rowOff>
    </xdr:from>
    <xdr:to>
      <xdr:col>8</xdr:col>
      <xdr:colOff>514349</xdr:colOff>
      <xdr:row>165</xdr:row>
      <xdr:rowOff>38100</xdr:rowOff>
    </xdr:to>
    <xdr:graphicFrame macro="">
      <xdr:nvGraphicFramePr>
        <xdr:cNvPr id="27" name="Chart 26">
          <a:extLst>
            <a:ext uri="{FF2B5EF4-FFF2-40B4-BE49-F238E27FC236}">
              <a16:creationId xmlns:a16="http://schemas.microsoft.com/office/drawing/2014/main" id="{00000000-0008-0000-04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0</xdr:colOff>
      <xdr:row>145</xdr:row>
      <xdr:rowOff>0</xdr:rowOff>
    </xdr:from>
    <xdr:to>
      <xdr:col>19</xdr:col>
      <xdr:colOff>157162</xdr:colOff>
      <xdr:row>165</xdr:row>
      <xdr:rowOff>38100</xdr:rowOff>
    </xdr:to>
    <xdr:graphicFrame macro="">
      <xdr:nvGraphicFramePr>
        <xdr:cNvPr id="28" name="Chart 27">
          <a:extLst>
            <a:ext uri="{FF2B5EF4-FFF2-40B4-BE49-F238E27FC236}">
              <a16:creationId xmlns:a16="http://schemas.microsoft.com/office/drawing/2014/main" id="{00000000-0008-0000-04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0.05632</cdr:x>
      <cdr:y>0.18463</cdr:y>
    </cdr:from>
    <cdr:to>
      <cdr:x>0.95812</cdr:x>
      <cdr:y>0.43069</cdr:y>
    </cdr:to>
    <cdr:cxnSp macro="">
      <cdr:nvCxnSpPr>
        <cdr:cNvPr id="2" name="Straight Connector 1">
          <a:extLst xmlns:a="http://schemas.openxmlformats.org/drawingml/2006/main">
            <a:ext uri="{FF2B5EF4-FFF2-40B4-BE49-F238E27FC236}">
              <a16:creationId xmlns:a16="http://schemas.microsoft.com/office/drawing/2014/main" id="{00000000-0008-0000-0300-000005000000}"/>
            </a:ext>
          </a:extLst>
        </cdr:cNvPr>
        <cdr:cNvCxnSpPr/>
      </cdr:nvCxnSpPr>
      <cdr:spPr>
        <a:xfrm xmlns:a="http://schemas.openxmlformats.org/drawingml/2006/main">
          <a:off x="626753" y="622850"/>
          <a:ext cx="10035568" cy="830068"/>
        </a:xfrm>
        <a:prstGeom xmlns:a="http://schemas.openxmlformats.org/drawingml/2006/main" prst="line">
          <a:avLst/>
        </a:prstGeom>
        <a:ln xmlns:a="http://schemas.openxmlformats.org/drawingml/2006/main">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AE2FD-C7C7-443A-9B59-AF1A29E2D53A}">
  <dimension ref="A1:Z26"/>
  <sheetViews>
    <sheetView tabSelected="1" zoomScaleNormal="100" workbookViewId="0">
      <selection activeCell="B3" sqref="B3"/>
    </sheetView>
  </sheetViews>
  <sheetFormatPr defaultColWidth="8.85546875" defaultRowHeight="15" x14ac:dyDescent="0.25"/>
  <cols>
    <col min="1" max="1" width="3.42578125" customWidth="1"/>
    <col min="2" max="2" width="32.140625" customWidth="1"/>
    <col min="3" max="3" width="28.42578125" customWidth="1"/>
    <col min="5" max="5" width="8.5703125" hidden="1" customWidth="1"/>
    <col min="6" max="6" width="79.140625" customWidth="1"/>
    <col min="7" max="7" width="3.140625" customWidth="1"/>
  </cols>
  <sheetData>
    <row r="1" spans="1:26" s="192" customFormat="1" x14ac:dyDescent="0.2">
      <c r="A1" s="291"/>
      <c r="B1" s="291"/>
      <c r="C1" s="291"/>
      <c r="D1" s="291"/>
      <c r="E1" s="191"/>
      <c r="F1" s="191"/>
      <c r="G1" s="191"/>
      <c r="H1" s="191"/>
      <c r="I1" s="191"/>
      <c r="J1" s="191"/>
      <c r="K1" s="191"/>
      <c r="L1" s="191"/>
      <c r="M1" s="191"/>
      <c r="N1" s="191"/>
      <c r="O1" s="191"/>
      <c r="P1" s="191"/>
      <c r="Q1" s="191"/>
      <c r="R1" s="191"/>
      <c r="S1" s="191"/>
      <c r="T1" s="191"/>
      <c r="U1" s="191"/>
      <c r="V1" s="191"/>
      <c r="W1" s="191"/>
      <c r="X1" s="191"/>
      <c r="Y1" s="191"/>
      <c r="Z1" s="191"/>
    </row>
    <row r="2" spans="1:26" s="192" customFormat="1" ht="18" customHeight="1" x14ac:dyDescent="0.2">
      <c r="A2" s="291"/>
      <c r="B2" s="291"/>
      <c r="C2" s="291"/>
      <c r="D2" s="291"/>
      <c r="E2" s="191"/>
      <c r="F2" s="191"/>
      <c r="G2" s="191"/>
      <c r="H2" s="191"/>
      <c r="I2" s="191"/>
      <c r="J2" s="191"/>
      <c r="K2" s="191"/>
      <c r="L2" s="191"/>
      <c r="M2" s="191"/>
      <c r="N2" s="191"/>
      <c r="O2" s="191"/>
      <c r="P2" s="191"/>
      <c r="Q2" s="191"/>
      <c r="R2" s="191"/>
      <c r="S2" s="191"/>
      <c r="T2" s="191"/>
      <c r="U2" s="191"/>
      <c r="V2" s="191"/>
      <c r="W2" s="191"/>
      <c r="X2" s="191"/>
      <c r="Y2" s="191"/>
      <c r="Z2" s="191"/>
    </row>
    <row r="3" spans="1:26" x14ac:dyDescent="0.25">
      <c r="A3" s="10"/>
      <c r="B3" s="190"/>
      <c r="C3" s="190"/>
      <c r="D3" s="30"/>
      <c r="E3" s="33"/>
      <c r="F3" s="44" t="s">
        <v>107</v>
      </c>
      <c r="G3" s="34"/>
    </row>
    <row r="4" spans="1:26" ht="26.25" x14ac:dyDescent="0.25">
      <c r="A4" s="10"/>
      <c r="B4" s="40" t="s">
        <v>229</v>
      </c>
      <c r="C4" s="38"/>
      <c r="D4" s="30"/>
      <c r="E4" s="33"/>
      <c r="F4" s="45" t="s">
        <v>180</v>
      </c>
      <c r="G4" s="34"/>
    </row>
    <row r="5" spans="1:26" ht="28.5" customHeight="1" x14ac:dyDescent="0.25">
      <c r="A5" s="10"/>
      <c r="B5" s="190"/>
      <c r="C5" s="190"/>
      <c r="D5" s="30"/>
      <c r="E5" s="33" t="s">
        <v>222</v>
      </c>
      <c r="F5" s="46" t="s">
        <v>181</v>
      </c>
      <c r="G5" s="34"/>
    </row>
    <row r="6" spans="1:26" x14ac:dyDescent="0.25">
      <c r="A6" s="10"/>
      <c r="B6" s="190"/>
      <c r="C6" s="190"/>
      <c r="D6" s="30"/>
      <c r="E6" s="33" t="s">
        <v>11</v>
      </c>
      <c r="F6" s="47"/>
      <c r="G6" s="34"/>
    </row>
    <row r="7" spans="1:26" x14ac:dyDescent="0.25">
      <c r="A7" s="10"/>
      <c r="B7" s="41" t="s">
        <v>99</v>
      </c>
      <c r="C7" s="42" t="s">
        <v>132</v>
      </c>
      <c r="D7" s="30"/>
      <c r="E7" s="33" t="s">
        <v>10</v>
      </c>
      <c r="F7" s="44" t="s">
        <v>118</v>
      </c>
      <c r="G7" s="34"/>
    </row>
    <row r="8" spans="1:26" ht="26.25" x14ac:dyDescent="0.25">
      <c r="A8" s="10"/>
      <c r="B8" s="41" t="s">
        <v>100</v>
      </c>
      <c r="C8" s="42" t="s">
        <v>131</v>
      </c>
      <c r="D8" s="30"/>
      <c r="E8" s="33" t="s">
        <v>220</v>
      </c>
      <c r="F8" s="45" t="s">
        <v>134</v>
      </c>
      <c r="G8" s="34"/>
    </row>
    <row r="9" spans="1:26" x14ac:dyDescent="0.25">
      <c r="A9" s="10"/>
      <c r="B9" s="41" t="s">
        <v>101</v>
      </c>
      <c r="C9" s="42">
        <v>5</v>
      </c>
      <c r="D9" s="30"/>
      <c r="E9" s="33" t="s">
        <v>12</v>
      </c>
      <c r="F9" s="46" t="s">
        <v>135</v>
      </c>
      <c r="G9" s="34"/>
    </row>
    <row r="10" spans="1:26" x14ac:dyDescent="0.25">
      <c r="A10" s="10"/>
      <c r="B10" s="41" t="s">
        <v>137</v>
      </c>
      <c r="C10" s="43" t="s">
        <v>225</v>
      </c>
      <c r="D10" s="30"/>
      <c r="E10" s="33" t="s">
        <v>223</v>
      </c>
      <c r="F10" s="48" t="s">
        <v>218</v>
      </c>
      <c r="G10" s="34"/>
    </row>
    <row r="11" spans="1:26" x14ac:dyDescent="0.25">
      <c r="A11" s="10"/>
      <c r="B11" s="41" t="s">
        <v>174</v>
      </c>
      <c r="C11" s="210" t="s">
        <v>175</v>
      </c>
      <c r="D11" s="30"/>
      <c r="E11" s="33"/>
      <c r="F11" s="49" t="s">
        <v>108</v>
      </c>
      <c r="G11" s="34"/>
    </row>
    <row r="12" spans="1:26" ht="15.75" x14ac:dyDescent="0.3">
      <c r="A12" s="10"/>
      <c r="B12" s="41" t="s">
        <v>189</v>
      </c>
      <c r="C12" s="218">
        <v>2018</v>
      </c>
      <c r="D12" s="30"/>
      <c r="E12" s="33"/>
      <c r="F12" s="49" t="s">
        <v>172</v>
      </c>
      <c r="G12" s="34"/>
    </row>
    <row r="13" spans="1:26" x14ac:dyDescent="0.25">
      <c r="A13" s="10"/>
      <c r="B13" s="41" t="s">
        <v>190</v>
      </c>
      <c r="C13" s="218">
        <v>2021</v>
      </c>
      <c r="D13" s="30"/>
      <c r="E13" s="33"/>
      <c r="F13" s="49" t="s">
        <v>109</v>
      </c>
      <c r="G13" s="34"/>
    </row>
    <row r="14" spans="1:26" ht="15.75" x14ac:dyDescent="0.3">
      <c r="A14" s="10"/>
      <c r="B14" s="190"/>
      <c r="C14" s="190"/>
      <c r="D14" s="30"/>
      <c r="E14" s="30"/>
      <c r="F14" s="49" t="s">
        <v>173</v>
      </c>
      <c r="G14" s="34"/>
    </row>
    <row r="15" spans="1:26" ht="15" customHeight="1" x14ac:dyDescent="0.25">
      <c r="A15" s="10"/>
      <c r="B15" s="190"/>
      <c r="C15" s="190"/>
      <c r="D15" s="30"/>
      <c r="E15" s="33"/>
      <c r="F15" s="49" t="s">
        <v>182</v>
      </c>
      <c r="G15" s="34"/>
    </row>
    <row r="16" spans="1:26" x14ac:dyDescent="0.25">
      <c r="A16" s="10"/>
      <c r="B16" s="37"/>
      <c r="C16" s="30"/>
      <c r="D16" s="30"/>
      <c r="E16" s="33"/>
      <c r="F16" s="46" t="s">
        <v>136</v>
      </c>
      <c r="G16" s="34"/>
    </row>
    <row r="17" spans="1:7" ht="51.75" x14ac:dyDescent="0.25">
      <c r="A17" s="10"/>
      <c r="B17" s="37"/>
      <c r="C17" s="30"/>
      <c r="D17" s="30"/>
      <c r="E17" s="33"/>
      <c r="F17" s="46" t="s">
        <v>226</v>
      </c>
      <c r="G17" s="34"/>
    </row>
    <row r="18" spans="1:7" ht="15.75" thickBot="1" x14ac:dyDescent="0.3">
      <c r="A18" s="20"/>
      <c r="B18" s="39"/>
      <c r="C18" s="21"/>
      <c r="D18" s="21"/>
      <c r="E18" s="35"/>
      <c r="F18" s="21"/>
      <c r="G18" s="36"/>
    </row>
    <row r="19" spans="1:7" x14ac:dyDescent="0.25">
      <c r="A19" s="198"/>
      <c r="B19" s="199"/>
      <c r="C19" s="198"/>
    </row>
    <row r="20" spans="1:7" x14ac:dyDescent="0.25">
      <c r="A20" s="198"/>
      <c r="B20" s="199"/>
      <c r="C20" s="198"/>
      <c r="D20" s="200"/>
    </row>
    <row r="21" spans="1:7" x14ac:dyDescent="0.25">
      <c r="A21" s="198"/>
      <c r="B21" s="201"/>
      <c r="C21" s="198"/>
      <c r="D21" s="200"/>
    </row>
    <row r="22" spans="1:7" x14ac:dyDescent="0.25">
      <c r="A22" s="198"/>
      <c r="B22" s="198"/>
      <c r="C22" s="198"/>
      <c r="D22" s="200"/>
    </row>
    <row r="23" spans="1:7" x14ac:dyDescent="0.25">
      <c r="A23" s="200"/>
      <c r="B23" s="200"/>
      <c r="C23" s="200"/>
      <c r="D23" s="200"/>
    </row>
    <row r="24" spans="1:7" x14ac:dyDescent="0.25">
      <c r="A24" s="200"/>
      <c r="B24" s="200"/>
      <c r="C24" s="200"/>
      <c r="D24" s="200"/>
    </row>
    <row r="25" spans="1:7" x14ac:dyDescent="0.25">
      <c r="A25" s="200"/>
      <c r="B25" s="200"/>
      <c r="C25" s="200"/>
      <c r="D25" s="200"/>
    </row>
    <row r="26" spans="1:7" x14ac:dyDescent="0.25">
      <c r="A26" s="200"/>
      <c r="B26" s="200"/>
      <c r="C26" s="200"/>
      <c r="D26" s="200"/>
    </row>
  </sheetData>
  <mergeCells count="1">
    <mergeCell ref="A1:D2"/>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Drop Down 1">
              <controlPr defaultSize="0" autoLine="0" autoPict="0">
                <anchor moveWithCells="1">
                  <from>
                    <xdr:col>2</xdr:col>
                    <xdr:colOff>9525</xdr:colOff>
                    <xdr:row>8</xdr:row>
                    <xdr:rowOff>9525</xdr:rowOff>
                  </from>
                  <to>
                    <xdr:col>2</xdr:col>
                    <xdr:colOff>1971675</xdr:colOff>
                    <xdr:row>9</xdr:row>
                    <xdr:rowOff>28575</xdr:rowOff>
                  </to>
                </anchor>
              </controlPr>
            </control>
          </mc:Choice>
        </mc:AlternateContent>
        <mc:AlternateContent xmlns:mc="http://schemas.openxmlformats.org/markup-compatibility/2006">
          <mc:Choice Requires="x14">
            <control shapeId="5122" r:id="rId5" name="Drop Down 2">
              <controlPr defaultSize="0" autoLine="0" autoPict="0">
                <anchor moveWithCells="1">
                  <from>
                    <xdr:col>2</xdr:col>
                    <xdr:colOff>9525</xdr:colOff>
                    <xdr:row>8</xdr:row>
                    <xdr:rowOff>9525</xdr:rowOff>
                  </from>
                  <to>
                    <xdr:col>3</xdr:col>
                    <xdr:colOff>0</xdr:colOff>
                    <xdr:row>9</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36472-1776-4FFA-BA0C-66D4FFFC1A73}">
  <dimension ref="A1:AJ832"/>
  <sheetViews>
    <sheetView zoomScale="80" zoomScaleNormal="80" workbookViewId="0">
      <pane xSplit="1" ySplit="2" topLeftCell="B3" activePane="bottomRight" state="frozen"/>
      <selection pane="topRight" activeCell="B1" sqref="B1"/>
      <selection pane="bottomLeft" activeCell="A3" sqref="A3"/>
      <selection pane="bottomRight" activeCell="X31" sqref="X31"/>
    </sheetView>
  </sheetViews>
  <sheetFormatPr defaultColWidth="9.140625" defaultRowHeight="14.25" x14ac:dyDescent="0.2"/>
  <cols>
    <col min="1" max="1" width="34.140625" style="25" customWidth="1"/>
    <col min="2" max="17" width="14.85546875" style="27" bestFit="1" customWidth="1"/>
    <col min="18" max="18" width="4.28515625" style="25" customWidth="1"/>
    <col min="19" max="16384" width="9.140625" style="25"/>
  </cols>
  <sheetData>
    <row r="1" spans="1:36" ht="23.25" x14ac:dyDescent="0.35">
      <c r="A1" s="244" t="str">
        <f>'Intro and org info'!C7</f>
        <v>Sample company</v>
      </c>
      <c r="B1" s="292" t="s">
        <v>227</v>
      </c>
      <c r="C1" s="292"/>
      <c r="D1" s="292"/>
      <c r="E1" s="292"/>
      <c r="F1" s="292"/>
      <c r="G1" s="292"/>
      <c r="H1" s="292"/>
      <c r="I1" s="292"/>
      <c r="J1" s="292"/>
      <c r="K1" s="292"/>
      <c r="L1" s="292"/>
      <c r="M1" s="292"/>
      <c r="N1" s="292"/>
      <c r="O1" s="292"/>
      <c r="P1" s="292"/>
      <c r="Q1" s="292"/>
      <c r="R1" s="234"/>
      <c r="S1" s="293" t="s">
        <v>1</v>
      </c>
      <c r="T1" s="293"/>
      <c r="U1" s="293"/>
      <c r="V1" s="293"/>
      <c r="W1" s="293"/>
      <c r="X1" s="293"/>
      <c r="Y1" s="293"/>
      <c r="Z1" s="293"/>
      <c r="AA1" s="293"/>
      <c r="AB1" s="293"/>
      <c r="AC1" s="293"/>
      <c r="AD1" s="293"/>
      <c r="AE1" s="293"/>
      <c r="AF1" s="293"/>
      <c r="AG1" s="293"/>
      <c r="AH1" s="293"/>
      <c r="AI1" s="228"/>
    </row>
    <row r="2" spans="1:36" s="24" customFormat="1" ht="40.5" customHeight="1" x14ac:dyDescent="0.25">
      <c r="A2" s="245" t="s">
        <v>93</v>
      </c>
      <c r="B2" s="246">
        <v>2015</v>
      </c>
      <c r="C2" s="246">
        <v>2016</v>
      </c>
      <c r="D2" s="246">
        <v>2017</v>
      </c>
      <c r="E2" s="246">
        <v>2018</v>
      </c>
      <c r="F2" s="246">
        <v>2019</v>
      </c>
      <c r="G2" s="246">
        <v>2020</v>
      </c>
      <c r="H2" s="246">
        <v>2021</v>
      </c>
      <c r="I2" s="246">
        <v>2022</v>
      </c>
      <c r="J2" s="246">
        <v>2023</v>
      </c>
      <c r="K2" s="246">
        <v>2024</v>
      </c>
      <c r="L2" s="246">
        <v>2025</v>
      </c>
      <c r="M2" s="246">
        <v>2026</v>
      </c>
      <c r="N2" s="246">
        <v>2027</v>
      </c>
      <c r="O2" s="246">
        <v>2028</v>
      </c>
      <c r="P2" s="246">
        <v>2029</v>
      </c>
      <c r="Q2" s="246">
        <v>2030</v>
      </c>
      <c r="R2" s="235"/>
      <c r="S2" s="247">
        <v>2015</v>
      </c>
      <c r="T2" s="247">
        <v>2016</v>
      </c>
      <c r="U2" s="247">
        <v>2017</v>
      </c>
      <c r="V2" s="247">
        <v>2018</v>
      </c>
      <c r="W2" s="247">
        <v>2019</v>
      </c>
      <c r="X2" s="247">
        <v>2020</v>
      </c>
      <c r="Y2" s="247">
        <v>2021</v>
      </c>
      <c r="Z2" s="247">
        <v>2022</v>
      </c>
      <c r="AA2" s="247">
        <v>2023</v>
      </c>
      <c r="AB2" s="247">
        <v>2024</v>
      </c>
      <c r="AC2" s="247">
        <v>2025</v>
      </c>
      <c r="AD2" s="247">
        <v>2026</v>
      </c>
      <c r="AE2" s="247">
        <v>2027</v>
      </c>
      <c r="AF2" s="247">
        <v>2028</v>
      </c>
      <c r="AG2" s="247">
        <v>2029</v>
      </c>
      <c r="AH2" s="247">
        <v>2030</v>
      </c>
      <c r="AI2" s="230"/>
    </row>
    <row r="3" spans="1:36" ht="15.75" x14ac:dyDescent="0.25">
      <c r="A3" s="295" t="s">
        <v>183</v>
      </c>
      <c r="B3" s="295"/>
      <c r="C3" s="295"/>
      <c r="D3" s="295"/>
      <c r="E3" s="295"/>
      <c r="F3" s="234"/>
      <c r="G3" s="234"/>
      <c r="H3" s="234"/>
      <c r="I3" s="234"/>
      <c r="J3" s="234"/>
      <c r="K3" s="234"/>
      <c r="L3" s="234"/>
      <c r="M3" s="234"/>
      <c r="N3" s="234"/>
      <c r="O3" s="234"/>
      <c r="P3" s="234"/>
      <c r="Q3" s="234"/>
      <c r="R3" s="234"/>
      <c r="S3" s="227"/>
      <c r="T3" s="227"/>
      <c r="U3" s="227"/>
      <c r="V3" s="227"/>
      <c r="W3" s="227"/>
      <c r="X3" s="227"/>
      <c r="Y3" s="227"/>
      <c r="Z3" s="227"/>
      <c r="AA3" s="227"/>
      <c r="AB3" s="227"/>
      <c r="AC3" s="227"/>
      <c r="AD3" s="227"/>
      <c r="AE3" s="227"/>
      <c r="AF3" s="227"/>
      <c r="AG3" s="227"/>
      <c r="AH3" s="227"/>
      <c r="AI3" s="228"/>
    </row>
    <row r="4" spans="1:36" ht="15.75" x14ac:dyDescent="0.25">
      <c r="A4" s="163" t="s">
        <v>15</v>
      </c>
      <c r="B4" s="95"/>
      <c r="C4" s="95"/>
      <c r="D4" s="95"/>
      <c r="E4" s="95"/>
      <c r="F4" s="95"/>
      <c r="G4" s="95"/>
      <c r="H4" s="95"/>
      <c r="I4" s="95"/>
      <c r="J4" s="95"/>
      <c r="K4" s="95"/>
      <c r="L4" s="95"/>
      <c r="M4" s="95"/>
      <c r="N4" s="95"/>
      <c r="O4" s="95"/>
      <c r="P4" s="95"/>
      <c r="Q4" s="95"/>
      <c r="R4" s="236"/>
      <c r="S4" s="217"/>
      <c r="T4" s="217"/>
      <c r="U4" s="217"/>
      <c r="V4" s="217"/>
      <c r="W4" s="217"/>
      <c r="X4" s="217"/>
      <c r="Y4" s="217"/>
      <c r="Z4" s="217"/>
      <c r="AA4" s="217"/>
      <c r="AB4" s="217"/>
      <c r="AC4" s="217"/>
      <c r="AD4" s="217"/>
      <c r="AE4" s="217"/>
      <c r="AF4" s="217"/>
      <c r="AG4" s="217"/>
      <c r="AH4" s="217"/>
      <c r="AI4" s="228"/>
    </row>
    <row r="5" spans="1:36" ht="13.5" customHeight="1" x14ac:dyDescent="0.2">
      <c r="A5" s="167" t="s">
        <v>16</v>
      </c>
      <c r="B5" s="95"/>
      <c r="C5" s="95"/>
      <c r="D5" s="95"/>
      <c r="E5" s="95"/>
      <c r="F5" s="95"/>
      <c r="G5" s="95"/>
      <c r="H5" s="95"/>
      <c r="I5" s="95"/>
      <c r="J5" s="95"/>
      <c r="K5" s="95"/>
      <c r="L5" s="95"/>
      <c r="M5" s="95"/>
      <c r="N5" s="95"/>
      <c r="O5" s="95"/>
      <c r="P5" s="95"/>
      <c r="Q5" s="95"/>
      <c r="R5" s="236"/>
      <c r="S5" s="217"/>
      <c r="T5" s="217"/>
      <c r="U5" s="217"/>
      <c r="V5" s="217"/>
      <c r="W5" s="217"/>
      <c r="X5" s="217"/>
      <c r="Y5" s="217"/>
      <c r="Z5" s="217"/>
      <c r="AA5" s="217"/>
      <c r="AB5" s="217"/>
      <c r="AC5" s="217"/>
      <c r="AD5" s="217"/>
      <c r="AE5" s="217"/>
      <c r="AF5" s="217"/>
      <c r="AG5" s="217"/>
      <c r="AH5" s="217"/>
      <c r="AI5" s="228"/>
    </row>
    <row r="6" spans="1:36" x14ac:dyDescent="0.2">
      <c r="A6" s="188" t="s">
        <v>17</v>
      </c>
      <c r="B6" s="256">
        <v>8946</v>
      </c>
      <c r="C6" s="248">
        <v>8500</v>
      </c>
      <c r="D6" s="248">
        <v>8000</v>
      </c>
      <c r="E6" s="248">
        <v>7600</v>
      </c>
      <c r="F6" s="248">
        <v>7000</v>
      </c>
      <c r="G6" s="248">
        <v>6500</v>
      </c>
      <c r="H6" s="248">
        <v>6000</v>
      </c>
      <c r="I6" s="248">
        <v>5500</v>
      </c>
      <c r="J6" s="248">
        <v>5000</v>
      </c>
      <c r="K6" s="248">
        <v>4800</v>
      </c>
      <c r="L6" s="248">
        <v>4600</v>
      </c>
      <c r="M6" s="248">
        <v>4400</v>
      </c>
      <c r="N6" s="248">
        <v>4300</v>
      </c>
      <c r="O6" s="248">
        <v>4200</v>
      </c>
      <c r="P6" s="248">
        <v>4100</v>
      </c>
      <c r="Q6" s="248">
        <v>4000</v>
      </c>
      <c r="R6" s="236"/>
      <c r="S6" s="233">
        <v>1</v>
      </c>
      <c r="T6" s="233">
        <v>1</v>
      </c>
      <c r="U6" s="233">
        <v>1</v>
      </c>
      <c r="V6" s="233">
        <v>1</v>
      </c>
      <c r="W6" s="233">
        <v>1</v>
      </c>
      <c r="X6" s="233">
        <v>1</v>
      </c>
      <c r="Y6" s="233">
        <v>1</v>
      </c>
      <c r="Z6" s="233">
        <v>1</v>
      </c>
      <c r="AA6" s="233">
        <v>1</v>
      </c>
      <c r="AB6" s="233">
        <v>1</v>
      </c>
      <c r="AC6" s="233">
        <v>1</v>
      </c>
      <c r="AD6" s="233">
        <v>1</v>
      </c>
      <c r="AE6" s="233">
        <v>1</v>
      </c>
      <c r="AF6" s="233">
        <v>1</v>
      </c>
      <c r="AG6" s="233">
        <v>1</v>
      </c>
      <c r="AH6" s="233">
        <v>1</v>
      </c>
      <c r="AI6" s="228"/>
    </row>
    <row r="7" spans="1:36" x14ac:dyDescent="0.2">
      <c r="A7" s="188" t="s">
        <v>18</v>
      </c>
      <c r="B7" s="256">
        <v>133</v>
      </c>
      <c r="C7" s="248">
        <v>133</v>
      </c>
      <c r="D7" s="248">
        <v>133</v>
      </c>
      <c r="E7" s="248">
        <v>133</v>
      </c>
      <c r="F7" s="248">
        <v>133</v>
      </c>
      <c r="G7" s="248">
        <v>133</v>
      </c>
      <c r="H7" s="248">
        <v>133</v>
      </c>
      <c r="I7" s="248">
        <v>133</v>
      </c>
      <c r="J7" s="248">
        <v>133</v>
      </c>
      <c r="K7" s="248">
        <v>133</v>
      </c>
      <c r="L7" s="248">
        <v>133</v>
      </c>
      <c r="M7" s="248">
        <v>133</v>
      </c>
      <c r="N7" s="248">
        <v>133</v>
      </c>
      <c r="O7" s="248">
        <v>133</v>
      </c>
      <c r="P7" s="248">
        <v>133</v>
      </c>
      <c r="Q7" s="248">
        <v>133</v>
      </c>
      <c r="R7" s="236"/>
      <c r="S7" s="233">
        <v>1</v>
      </c>
      <c r="T7" s="233">
        <v>1</v>
      </c>
      <c r="U7" s="233">
        <v>1</v>
      </c>
      <c r="V7" s="233">
        <v>1</v>
      </c>
      <c r="W7" s="233">
        <v>1</v>
      </c>
      <c r="X7" s="233">
        <v>1</v>
      </c>
      <c r="Y7" s="233">
        <v>1</v>
      </c>
      <c r="Z7" s="233">
        <v>1</v>
      </c>
      <c r="AA7" s="233">
        <v>1</v>
      </c>
      <c r="AB7" s="233">
        <v>1</v>
      </c>
      <c r="AC7" s="233">
        <v>1</v>
      </c>
      <c r="AD7" s="233">
        <v>1</v>
      </c>
      <c r="AE7" s="233">
        <v>1</v>
      </c>
      <c r="AF7" s="233">
        <v>1</v>
      </c>
      <c r="AG7" s="233">
        <v>1</v>
      </c>
      <c r="AH7" s="233">
        <v>1</v>
      </c>
      <c r="AI7" s="228"/>
    </row>
    <row r="8" spans="1:36" x14ac:dyDescent="0.2">
      <c r="A8" s="167" t="s">
        <v>19</v>
      </c>
      <c r="B8" s="100"/>
      <c r="C8" s="100"/>
      <c r="D8" s="100"/>
      <c r="E8" s="100"/>
      <c r="F8" s="100"/>
      <c r="G8" s="100"/>
      <c r="H8" s="100"/>
      <c r="I8" s="100"/>
      <c r="J8" s="100"/>
      <c r="K8" s="100"/>
      <c r="L8" s="100"/>
      <c r="M8" s="100"/>
      <c r="N8" s="100"/>
      <c r="O8" s="100"/>
      <c r="P8" s="100"/>
      <c r="Q8" s="100"/>
      <c r="R8" s="236"/>
      <c r="S8" s="217"/>
      <c r="T8" s="217"/>
      <c r="U8" s="217"/>
      <c r="V8" s="217"/>
      <c r="W8" s="217"/>
      <c r="X8" s="217"/>
      <c r="Y8" s="217"/>
      <c r="Z8" s="217"/>
      <c r="AA8" s="217"/>
      <c r="AB8" s="217"/>
      <c r="AC8" s="217"/>
      <c r="AD8" s="217"/>
      <c r="AE8" s="217"/>
      <c r="AF8" s="217"/>
      <c r="AG8" s="217"/>
      <c r="AH8" s="217"/>
      <c r="AI8" s="228"/>
    </row>
    <row r="9" spans="1:36" x14ac:dyDescent="0.2">
      <c r="A9" s="188" t="s">
        <v>20</v>
      </c>
      <c r="B9" s="256">
        <v>7090</v>
      </c>
      <c r="C9" s="248">
        <v>7090</v>
      </c>
      <c r="D9" s="248">
        <v>7090</v>
      </c>
      <c r="E9" s="248">
        <v>7090</v>
      </c>
      <c r="F9" s="248">
        <v>7090</v>
      </c>
      <c r="G9" s="248">
        <v>7090</v>
      </c>
      <c r="H9" s="248">
        <v>7090</v>
      </c>
      <c r="I9" s="248">
        <v>7090</v>
      </c>
      <c r="J9" s="248">
        <v>7090</v>
      </c>
      <c r="K9" s="248">
        <v>7090</v>
      </c>
      <c r="L9" s="248">
        <v>7090</v>
      </c>
      <c r="M9" s="248">
        <v>7090</v>
      </c>
      <c r="N9" s="248">
        <v>7090</v>
      </c>
      <c r="O9" s="248">
        <v>7090</v>
      </c>
      <c r="P9" s="248">
        <v>7090</v>
      </c>
      <c r="Q9" s="248">
        <v>7090</v>
      </c>
      <c r="R9" s="236"/>
      <c r="S9" s="233">
        <v>1</v>
      </c>
      <c r="T9" s="233">
        <v>1</v>
      </c>
      <c r="U9" s="233">
        <v>1</v>
      </c>
      <c r="V9" s="233">
        <v>1</v>
      </c>
      <c r="W9" s="233">
        <v>1</v>
      </c>
      <c r="X9" s="233">
        <v>1</v>
      </c>
      <c r="Y9" s="233">
        <v>1</v>
      </c>
      <c r="Z9" s="233">
        <v>1</v>
      </c>
      <c r="AA9" s="233">
        <v>1</v>
      </c>
      <c r="AB9" s="233">
        <v>1</v>
      </c>
      <c r="AC9" s="233">
        <v>1</v>
      </c>
      <c r="AD9" s="233">
        <v>1</v>
      </c>
      <c r="AE9" s="233">
        <v>1</v>
      </c>
      <c r="AF9" s="233">
        <v>1</v>
      </c>
      <c r="AG9" s="233">
        <v>1</v>
      </c>
      <c r="AH9" s="233">
        <v>1</v>
      </c>
      <c r="AI9" s="228"/>
    </row>
    <row r="10" spans="1:36" x14ac:dyDescent="0.2">
      <c r="A10" s="188" t="s">
        <v>94</v>
      </c>
      <c r="B10" s="257">
        <v>13742</v>
      </c>
      <c r="C10" s="249">
        <v>13742</v>
      </c>
      <c r="D10" s="249">
        <v>13742</v>
      </c>
      <c r="E10" s="249">
        <v>13742</v>
      </c>
      <c r="F10" s="249">
        <v>13742</v>
      </c>
      <c r="G10" s="249">
        <v>13742</v>
      </c>
      <c r="H10" s="249">
        <v>13742</v>
      </c>
      <c r="I10" s="249">
        <v>13742</v>
      </c>
      <c r="J10" s="249">
        <v>13742</v>
      </c>
      <c r="K10" s="249">
        <v>13742</v>
      </c>
      <c r="L10" s="249">
        <v>13742</v>
      </c>
      <c r="M10" s="249">
        <v>13742</v>
      </c>
      <c r="N10" s="249">
        <v>13742</v>
      </c>
      <c r="O10" s="249">
        <v>13742</v>
      </c>
      <c r="P10" s="249">
        <v>13742</v>
      </c>
      <c r="Q10" s="249">
        <v>13742</v>
      </c>
      <c r="R10" s="236"/>
      <c r="S10" s="233">
        <v>1</v>
      </c>
      <c r="T10" s="233">
        <v>1</v>
      </c>
      <c r="U10" s="233">
        <v>1</v>
      </c>
      <c r="V10" s="233">
        <v>1</v>
      </c>
      <c r="W10" s="233">
        <v>1</v>
      </c>
      <c r="X10" s="233">
        <v>1</v>
      </c>
      <c r="Y10" s="233">
        <v>1</v>
      </c>
      <c r="Z10" s="233">
        <v>1</v>
      </c>
      <c r="AA10" s="233">
        <v>1</v>
      </c>
      <c r="AB10" s="233">
        <v>1</v>
      </c>
      <c r="AC10" s="233">
        <v>1</v>
      </c>
      <c r="AD10" s="233">
        <v>1</v>
      </c>
      <c r="AE10" s="233">
        <v>1</v>
      </c>
      <c r="AF10" s="233">
        <v>1</v>
      </c>
      <c r="AG10" s="233">
        <v>1</v>
      </c>
      <c r="AH10" s="233">
        <v>1</v>
      </c>
      <c r="AI10" s="228"/>
    </row>
    <row r="11" spans="1:36" x14ac:dyDescent="0.2">
      <c r="A11" s="167" t="s">
        <v>22</v>
      </c>
      <c r="B11" s="95"/>
      <c r="C11" s="95"/>
      <c r="D11" s="95"/>
      <c r="E11" s="95"/>
      <c r="F11" s="95"/>
      <c r="G11" s="95"/>
      <c r="H11" s="95"/>
      <c r="I11" s="95"/>
      <c r="J11" s="95"/>
      <c r="K11" s="95"/>
      <c r="L11" s="95"/>
      <c r="M11" s="95"/>
      <c r="N11" s="95"/>
      <c r="O11" s="95"/>
      <c r="P11" s="95"/>
      <c r="Q11" s="95"/>
      <c r="R11" s="236"/>
      <c r="S11" s="217"/>
      <c r="T11" s="217"/>
      <c r="U11" s="217"/>
      <c r="V11" s="217"/>
      <c r="W11" s="217"/>
      <c r="X11" s="217"/>
      <c r="Y11" s="217"/>
      <c r="Z11" s="217"/>
      <c r="AA11" s="217"/>
      <c r="AB11" s="217"/>
      <c r="AC11" s="217"/>
      <c r="AD11" s="217"/>
      <c r="AE11" s="217"/>
      <c r="AF11" s="217"/>
      <c r="AG11" s="217"/>
      <c r="AH11" s="217"/>
      <c r="AI11" s="228"/>
    </row>
    <row r="12" spans="1:36" x14ac:dyDescent="0.2">
      <c r="A12" s="188" t="s">
        <v>23</v>
      </c>
      <c r="B12" s="257">
        <v>871</v>
      </c>
      <c r="C12" s="249">
        <v>871</v>
      </c>
      <c r="D12" s="249">
        <v>871</v>
      </c>
      <c r="E12" s="249">
        <v>871</v>
      </c>
      <c r="F12" s="249">
        <v>871</v>
      </c>
      <c r="G12" s="249">
        <v>871</v>
      </c>
      <c r="H12" s="249">
        <v>871</v>
      </c>
      <c r="I12" s="249">
        <v>871</v>
      </c>
      <c r="J12" s="249">
        <v>871</v>
      </c>
      <c r="K12" s="249">
        <v>871</v>
      </c>
      <c r="L12" s="249">
        <v>871</v>
      </c>
      <c r="M12" s="249">
        <v>871</v>
      </c>
      <c r="N12" s="249">
        <v>871</v>
      </c>
      <c r="O12" s="249">
        <v>871</v>
      </c>
      <c r="P12" s="249">
        <v>871</v>
      </c>
      <c r="Q12" s="249">
        <v>871</v>
      </c>
      <c r="R12" s="236"/>
      <c r="S12" s="217"/>
      <c r="T12" s="217"/>
      <c r="U12" s="217"/>
      <c r="V12" s="217"/>
      <c r="W12" s="217"/>
      <c r="X12" s="217"/>
      <c r="Y12" s="217"/>
      <c r="Z12" s="217"/>
      <c r="AA12" s="217"/>
      <c r="AB12" s="217"/>
      <c r="AC12" s="217"/>
      <c r="AD12" s="217"/>
      <c r="AE12" s="217"/>
      <c r="AF12" s="217"/>
      <c r="AG12" s="217"/>
      <c r="AH12" s="217"/>
      <c r="AI12" s="228"/>
    </row>
    <row r="13" spans="1:36" x14ac:dyDescent="0.2">
      <c r="A13" s="188" t="s">
        <v>24</v>
      </c>
      <c r="B13" s="258">
        <v>0</v>
      </c>
      <c r="C13" s="250">
        <v>0</v>
      </c>
      <c r="D13" s="250">
        <v>0</v>
      </c>
      <c r="E13" s="250">
        <v>0</v>
      </c>
      <c r="F13" s="250">
        <v>0</v>
      </c>
      <c r="G13" s="250">
        <v>0</v>
      </c>
      <c r="H13" s="250">
        <v>0</v>
      </c>
      <c r="I13" s="250">
        <v>0</v>
      </c>
      <c r="J13" s="250">
        <v>0</v>
      </c>
      <c r="K13" s="250">
        <v>0</v>
      </c>
      <c r="L13" s="250">
        <v>0</v>
      </c>
      <c r="M13" s="250">
        <v>0</v>
      </c>
      <c r="N13" s="250">
        <v>0</v>
      </c>
      <c r="O13" s="250">
        <v>0</v>
      </c>
      <c r="P13" s="250">
        <v>0</v>
      </c>
      <c r="Q13" s="250">
        <v>0</v>
      </c>
      <c r="R13" s="236"/>
      <c r="S13" s="217"/>
      <c r="T13" s="217"/>
      <c r="U13" s="217"/>
      <c r="V13" s="217"/>
      <c r="W13" s="217"/>
      <c r="X13" s="217"/>
      <c r="Y13" s="217"/>
      <c r="Z13" s="217"/>
      <c r="AA13" s="217"/>
      <c r="AB13" s="217"/>
      <c r="AC13" s="217"/>
      <c r="AD13" s="217"/>
      <c r="AE13" s="217"/>
      <c r="AF13" s="217"/>
      <c r="AG13" s="217"/>
      <c r="AH13" s="217"/>
      <c r="AI13" s="228"/>
    </row>
    <row r="14" spans="1:36" x14ac:dyDescent="0.2">
      <c r="A14" s="188" t="s">
        <v>168</v>
      </c>
      <c r="B14" s="258">
        <v>0</v>
      </c>
      <c r="C14" s="250">
        <v>0</v>
      </c>
      <c r="D14" s="250">
        <v>0</v>
      </c>
      <c r="E14" s="250">
        <v>0</v>
      </c>
      <c r="F14" s="250">
        <v>0</v>
      </c>
      <c r="G14" s="250">
        <v>0</v>
      </c>
      <c r="H14" s="250">
        <v>0</v>
      </c>
      <c r="I14" s="250">
        <v>0</v>
      </c>
      <c r="J14" s="250">
        <v>0</v>
      </c>
      <c r="K14" s="250">
        <v>0</v>
      </c>
      <c r="L14" s="250">
        <v>0</v>
      </c>
      <c r="M14" s="250">
        <v>0</v>
      </c>
      <c r="N14" s="250">
        <v>0</v>
      </c>
      <c r="O14" s="250">
        <v>0</v>
      </c>
      <c r="P14" s="250">
        <v>0</v>
      </c>
      <c r="Q14" s="250">
        <v>0</v>
      </c>
      <c r="R14" s="236"/>
      <c r="S14" s="217"/>
      <c r="T14" s="217"/>
      <c r="U14" s="217"/>
      <c r="V14" s="217"/>
      <c r="W14" s="217"/>
      <c r="X14" s="217"/>
      <c r="Y14" s="217"/>
      <c r="Z14" s="217"/>
      <c r="AA14" s="217"/>
      <c r="AB14" s="217"/>
      <c r="AC14" s="217"/>
      <c r="AD14" s="217"/>
      <c r="AE14" s="217"/>
      <c r="AF14" s="217"/>
      <c r="AG14" s="217"/>
      <c r="AH14" s="217"/>
      <c r="AI14" s="228"/>
    </row>
    <row r="15" spans="1:36" s="26" customFormat="1" x14ac:dyDescent="0.2">
      <c r="A15" s="188" t="s">
        <v>25</v>
      </c>
      <c r="B15" s="259">
        <v>360</v>
      </c>
      <c r="C15" s="251">
        <v>360</v>
      </c>
      <c r="D15" s="251">
        <v>360</v>
      </c>
      <c r="E15" s="251">
        <v>360</v>
      </c>
      <c r="F15" s="251">
        <v>360</v>
      </c>
      <c r="G15" s="251">
        <v>360</v>
      </c>
      <c r="H15" s="251">
        <v>360</v>
      </c>
      <c r="I15" s="251">
        <v>360</v>
      </c>
      <c r="J15" s="251">
        <v>360</v>
      </c>
      <c r="K15" s="251">
        <v>360</v>
      </c>
      <c r="L15" s="251">
        <v>360</v>
      </c>
      <c r="M15" s="251">
        <v>360</v>
      </c>
      <c r="N15" s="251">
        <v>360</v>
      </c>
      <c r="O15" s="251">
        <v>360</v>
      </c>
      <c r="P15" s="251">
        <v>360</v>
      </c>
      <c r="Q15" s="251">
        <v>360</v>
      </c>
      <c r="R15" s="236"/>
      <c r="S15" s="217"/>
      <c r="T15" s="217"/>
      <c r="U15" s="217"/>
      <c r="V15" s="217"/>
      <c r="W15" s="217"/>
      <c r="X15" s="217"/>
      <c r="Y15" s="217"/>
      <c r="Z15" s="217"/>
      <c r="AA15" s="217"/>
      <c r="AB15" s="217"/>
      <c r="AC15" s="217"/>
      <c r="AD15" s="217"/>
      <c r="AE15" s="217"/>
      <c r="AF15" s="217"/>
      <c r="AG15" s="217"/>
      <c r="AH15" s="217"/>
      <c r="AI15" s="228"/>
      <c r="AJ15" s="206"/>
    </row>
    <row r="16" spans="1:36" x14ac:dyDescent="0.2">
      <c r="A16" s="188" t="s">
        <v>26</v>
      </c>
      <c r="B16" s="258">
        <v>87278</v>
      </c>
      <c r="C16" s="250">
        <v>84000</v>
      </c>
      <c r="D16" s="250">
        <v>80000</v>
      </c>
      <c r="E16" s="250">
        <v>76000</v>
      </c>
      <c r="F16" s="250">
        <v>76000</v>
      </c>
      <c r="G16" s="250">
        <v>76000</v>
      </c>
      <c r="H16" s="250">
        <v>76000</v>
      </c>
      <c r="I16" s="250">
        <v>76000</v>
      </c>
      <c r="J16" s="250">
        <v>76000</v>
      </c>
      <c r="K16" s="250">
        <v>76000</v>
      </c>
      <c r="L16" s="250">
        <v>76000</v>
      </c>
      <c r="M16" s="250">
        <v>76000</v>
      </c>
      <c r="N16" s="250">
        <v>76000</v>
      </c>
      <c r="O16" s="250">
        <v>76000</v>
      </c>
      <c r="P16" s="250">
        <v>76000</v>
      </c>
      <c r="Q16" s="250">
        <v>76000</v>
      </c>
      <c r="R16" s="236"/>
      <c r="S16" s="217"/>
      <c r="T16" s="217"/>
      <c r="U16" s="217"/>
      <c r="V16" s="217"/>
      <c r="W16" s="217"/>
      <c r="X16" s="217"/>
      <c r="Y16" s="217"/>
      <c r="Z16" s="217"/>
      <c r="AA16" s="217"/>
      <c r="AB16" s="217"/>
      <c r="AC16" s="217"/>
      <c r="AD16" s="217"/>
      <c r="AE16" s="217"/>
      <c r="AF16" s="217"/>
      <c r="AG16" s="217"/>
      <c r="AH16" s="217"/>
      <c r="AI16" s="228"/>
      <c r="AJ16" s="308"/>
    </row>
    <row r="17" spans="1:36" s="26" customFormat="1" x14ac:dyDescent="0.2">
      <c r="A17" s="188" t="s">
        <v>27</v>
      </c>
      <c r="B17" s="259">
        <v>0</v>
      </c>
      <c r="C17" s="251">
        <v>0</v>
      </c>
      <c r="D17" s="251">
        <v>0</v>
      </c>
      <c r="E17" s="251">
        <v>0</v>
      </c>
      <c r="F17" s="251">
        <v>0</v>
      </c>
      <c r="G17" s="251">
        <v>0</v>
      </c>
      <c r="H17" s="251">
        <v>0</v>
      </c>
      <c r="I17" s="251">
        <v>0</v>
      </c>
      <c r="J17" s="251">
        <v>0</v>
      </c>
      <c r="K17" s="251">
        <v>0</v>
      </c>
      <c r="L17" s="251">
        <v>0</v>
      </c>
      <c r="M17" s="251">
        <v>0</v>
      </c>
      <c r="N17" s="251">
        <v>0</v>
      </c>
      <c r="O17" s="251">
        <v>0</v>
      </c>
      <c r="P17" s="251">
        <v>0</v>
      </c>
      <c r="Q17" s="251">
        <v>0</v>
      </c>
      <c r="R17" s="236"/>
      <c r="S17" s="217"/>
      <c r="T17" s="217"/>
      <c r="U17" s="217"/>
      <c r="V17" s="217"/>
      <c r="W17" s="217"/>
      <c r="X17" s="217"/>
      <c r="Y17" s="217"/>
      <c r="Z17" s="217"/>
      <c r="AA17" s="217"/>
      <c r="AB17" s="217"/>
      <c r="AC17" s="217"/>
      <c r="AD17" s="217"/>
      <c r="AE17" s="217"/>
      <c r="AF17" s="217"/>
      <c r="AG17" s="217"/>
      <c r="AH17" s="217"/>
      <c r="AI17" s="228"/>
      <c r="AJ17" s="206"/>
    </row>
    <row r="18" spans="1:36" s="5" customFormat="1" ht="12.75" x14ac:dyDescent="0.2">
      <c r="A18" s="188" t="s">
        <v>28</v>
      </c>
      <c r="B18" s="258">
        <v>5174</v>
      </c>
      <c r="C18" s="250">
        <v>5174</v>
      </c>
      <c r="D18" s="250">
        <v>5174</v>
      </c>
      <c r="E18" s="250">
        <v>5174</v>
      </c>
      <c r="F18" s="250">
        <v>5174</v>
      </c>
      <c r="G18" s="250">
        <v>5174</v>
      </c>
      <c r="H18" s="250">
        <v>5174</v>
      </c>
      <c r="I18" s="250">
        <v>5174</v>
      </c>
      <c r="J18" s="250">
        <v>5174</v>
      </c>
      <c r="K18" s="250">
        <v>5174</v>
      </c>
      <c r="L18" s="250">
        <v>5174</v>
      </c>
      <c r="M18" s="250">
        <v>5174</v>
      </c>
      <c r="N18" s="250">
        <v>5174</v>
      </c>
      <c r="O18" s="250">
        <v>5174</v>
      </c>
      <c r="P18" s="250">
        <v>5174</v>
      </c>
      <c r="Q18" s="250">
        <v>5174</v>
      </c>
      <c r="R18" s="238"/>
      <c r="S18" s="231"/>
      <c r="T18" s="231"/>
      <c r="U18" s="231"/>
      <c r="V18" s="231"/>
      <c r="W18" s="231"/>
      <c r="X18" s="231"/>
      <c r="Y18" s="231"/>
      <c r="Z18" s="231"/>
      <c r="AA18" s="231"/>
      <c r="AB18" s="231"/>
      <c r="AC18" s="231"/>
      <c r="AD18" s="231"/>
      <c r="AE18" s="231"/>
      <c r="AF18" s="231"/>
      <c r="AG18" s="231"/>
      <c r="AH18" s="231"/>
      <c r="AI18" s="229"/>
    </row>
    <row r="19" spans="1:36" x14ac:dyDescent="0.2">
      <c r="A19" s="167" t="s">
        <v>29</v>
      </c>
      <c r="B19" s="100"/>
      <c r="C19" s="100"/>
      <c r="D19" s="100"/>
      <c r="E19" s="100"/>
      <c r="F19" s="100"/>
      <c r="G19" s="100"/>
      <c r="H19" s="100"/>
      <c r="I19" s="100"/>
      <c r="J19" s="100"/>
      <c r="K19" s="100"/>
      <c r="L19" s="100"/>
      <c r="M19" s="100"/>
      <c r="N19" s="100"/>
      <c r="O19" s="100"/>
      <c r="P19" s="100"/>
      <c r="Q19" s="100"/>
      <c r="R19" s="236"/>
      <c r="S19" s="217"/>
      <c r="T19" s="217"/>
      <c r="U19" s="217"/>
      <c r="V19" s="217"/>
      <c r="W19" s="217"/>
      <c r="X19" s="217"/>
      <c r="Y19" s="217"/>
      <c r="Z19" s="217"/>
      <c r="AA19" s="217"/>
      <c r="AB19" s="217"/>
      <c r="AC19" s="217"/>
      <c r="AD19" s="217"/>
      <c r="AE19" s="217"/>
      <c r="AF19" s="217"/>
      <c r="AG19" s="217"/>
      <c r="AH19" s="217"/>
      <c r="AI19" s="228"/>
    </row>
    <row r="20" spans="1:36" x14ac:dyDescent="0.2">
      <c r="A20" s="188" t="s">
        <v>166</v>
      </c>
      <c r="B20" s="258">
        <v>2342</v>
      </c>
      <c r="C20" s="250">
        <v>2342</v>
      </c>
      <c r="D20" s="250">
        <v>2342</v>
      </c>
      <c r="E20" s="250">
        <v>2342</v>
      </c>
      <c r="F20" s="250">
        <v>2342</v>
      </c>
      <c r="G20" s="250">
        <v>2342</v>
      </c>
      <c r="H20" s="250">
        <v>2342</v>
      </c>
      <c r="I20" s="250">
        <v>2342</v>
      </c>
      <c r="J20" s="250">
        <v>2342</v>
      </c>
      <c r="K20" s="250">
        <v>2342</v>
      </c>
      <c r="L20" s="250">
        <v>2342</v>
      </c>
      <c r="M20" s="250">
        <v>2342</v>
      </c>
      <c r="N20" s="250">
        <v>2342</v>
      </c>
      <c r="O20" s="250">
        <v>2342</v>
      </c>
      <c r="P20" s="250">
        <v>2342</v>
      </c>
      <c r="Q20" s="250">
        <v>2342</v>
      </c>
      <c r="R20" s="236"/>
      <c r="S20" s="233">
        <v>1</v>
      </c>
      <c r="T20" s="233">
        <v>1</v>
      </c>
      <c r="U20" s="233">
        <v>1</v>
      </c>
      <c r="V20" s="233">
        <v>1</v>
      </c>
      <c r="W20" s="233">
        <v>1</v>
      </c>
      <c r="X20" s="233">
        <v>1</v>
      </c>
      <c r="Y20" s="233">
        <v>1</v>
      </c>
      <c r="Z20" s="233">
        <v>1</v>
      </c>
      <c r="AA20" s="233">
        <v>1</v>
      </c>
      <c r="AB20" s="233">
        <v>1</v>
      </c>
      <c r="AC20" s="233">
        <v>1</v>
      </c>
      <c r="AD20" s="233">
        <v>1</v>
      </c>
      <c r="AE20" s="233">
        <v>1</v>
      </c>
      <c r="AF20" s="233">
        <v>1</v>
      </c>
      <c r="AG20" s="233">
        <v>1</v>
      </c>
      <c r="AH20" s="233">
        <v>1</v>
      </c>
      <c r="AI20" s="228"/>
    </row>
    <row r="21" spans="1:36" x14ac:dyDescent="0.2">
      <c r="A21" s="188" t="s">
        <v>167</v>
      </c>
      <c r="B21" s="258">
        <v>1274</v>
      </c>
      <c r="C21" s="250">
        <v>1274</v>
      </c>
      <c r="D21" s="250">
        <v>1274</v>
      </c>
      <c r="E21" s="250">
        <v>1274</v>
      </c>
      <c r="F21" s="250">
        <v>1274</v>
      </c>
      <c r="G21" s="250">
        <v>1274</v>
      </c>
      <c r="H21" s="250">
        <v>1274</v>
      </c>
      <c r="I21" s="250">
        <v>1274</v>
      </c>
      <c r="J21" s="250">
        <v>1274</v>
      </c>
      <c r="K21" s="250">
        <v>1274</v>
      </c>
      <c r="L21" s="250">
        <v>1274</v>
      </c>
      <c r="M21" s="250">
        <v>1274</v>
      </c>
      <c r="N21" s="250">
        <v>1274</v>
      </c>
      <c r="O21" s="250">
        <v>1274</v>
      </c>
      <c r="P21" s="250">
        <v>1274</v>
      </c>
      <c r="Q21" s="250">
        <v>1274</v>
      </c>
      <c r="R21" s="236"/>
      <c r="S21" s="233">
        <v>1</v>
      </c>
      <c r="T21" s="233">
        <v>1</v>
      </c>
      <c r="U21" s="233">
        <v>1</v>
      </c>
      <c r="V21" s="233">
        <v>1</v>
      </c>
      <c r="W21" s="233">
        <v>1</v>
      </c>
      <c r="X21" s="233">
        <v>1</v>
      </c>
      <c r="Y21" s="233">
        <v>1</v>
      </c>
      <c r="Z21" s="233">
        <v>1</v>
      </c>
      <c r="AA21" s="233">
        <v>1</v>
      </c>
      <c r="AB21" s="233">
        <v>1</v>
      </c>
      <c r="AC21" s="233">
        <v>1</v>
      </c>
      <c r="AD21" s="233">
        <v>1</v>
      </c>
      <c r="AE21" s="233">
        <v>1</v>
      </c>
      <c r="AF21" s="233">
        <v>1</v>
      </c>
      <c r="AG21" s="233">
        <v>1</v>
      </c>
      <c r="AH21" s="233">
        <v>1</v>
      </c>
      <c r="AI21" s="228"/>
    </row>
    <row r="22" spans="1:36" x14ac:dyDescent="0.2">
      <c r="A22" s="188" t="s">
        <v>165</v>
      </c>
      <c r="B22" s="258">
        <v>522</v>
      </c>
      <c r="C22" s="250">
        <v>522</v>
      </c>
      <c r="D22" s="250">
        <v>522</v>
      </c>
      <c r="E22" s="250">
        <v>522</v>
      </c>
      <c r="F22" s="250">
        <v>522</v>
      </c>
      <c r="G22" s="250">
        <v>522</v>
      </c>
      <c r="H22" s="250">
        <v>522</v>
      </c>
      <c r="I22" s="250">
        <v>522</v>
      </c>
      <c r="J22" s="250">
        <v>522</v>
      </c>
      <c r="K22" s="250">
        <v>522</v>
      </c>
      <c r="L22" s="250">
        <v>522</v>
      </c>
      <c r="M22" s="250">
        <v>522</v>
      </c>
      <c r="N22" s="250">
        <v>522</v>
      </c>
      <c r="O22" s="250">
        <v>522</v>
      </c>
      <c r="P22" s="250">
        <v>522</v>
      </c>
      <c r="Q22" s="250">
        <v>522</v>
      </c>
      <c r="R22" s="236"/>
      <c r="S22" s="233">
        <v>1</v>
      </c>
      <c r="T22" s="233">
        <v>1</v>
      </c>
      <c r="U22" s="233">
        <v>1</v>
      </c>
      <c r="V22" s="233">
        <v>1</v>
      </c>
      <c r="W22" s="233">
        <v>1</v>
      </c>
      <c r="X22" s="233">
        <v>1</v>
      </c>
      <c r="Y22" s="233">
        <v>1</v>
      </c>
      <c r="Z22" s="233">
        <v>1</v>
      </c>
      <c r="AA22" s="233">
        <v>1</v>
      </c>
      <c r="AB22" s="233">
        <v>1</v>
      </c>
      <c r="AC22" s="233">
        <v>1</v>
      </c>
      <c r="AD22" s="233">
        <v>1</v>
      </c>
      <c r="AE22" s="233">
        <v>1</v>
      </c>
      <c r="AF22" s="233">
        <v>1</v>
      </c>
      <c r="AG22" s="233">
        <v>1</v>
      </c>
      <c r="AH22" s="233">
        <v>1</v>
      </c>
      <c r="AI22" s="228"/>
    </row>
    <row r="23" spans="1:36" x14ac:dyDescent="0.2">
      <c r="A23" s="188" t="s">
        <v>30</v>
      </c>
      <c r="B23" s="256">
        <v>433</v>
      </c>
      <c r="C23" s="248">
        <v>433</v>
      </c>
      <c r="D23" s="248">
        <v>433</v>
      </c>
      <c r="E23" s="248">
        <v>433</v>
      </c>
      <c r="F23" s="248">
        <v>433</v>
      </c>
      <c r="G23" s="248">
        <v>433</v>
      </c>
      <c r="H23" s="248">
        <v>433</v>
      </c>
      <c r="I23" s="248">
        <v>433</v>
      </c>
      <c r="J23" s="248">
        <v>433</v>
      </c>
      <c r="K23" s="248">
        <v>433</v>
      </c>
      <c r="L23" s="248">
        <v>433</v>
      </c>
      <c r="M23" s="248">
        <v>433</v>
      </c>
      <c r="N23" s="248">
        <v>433</v>
      </c>
      <c r="O23" s="248">
        <v>433</v>
      </c>
      <c r="P23" s="248">
        <v>433</v>
      </c>
      <c r="Q23" s="248">
        <v>433</v>
      </c>
      <c r="R23" s="236"/>
      <c r="S23" s="217"/>
      <c r="T23" s="217"/>
      <c r="U23" s="217"/>
      <c r="V23" s="217"/>
      <c r="W23" s="217"/>
      <c r="X23" s="217"/>
      <c r="Y23" s="217"/>
      <c r="Z23" s="217"/>
      <c r="AA23" s="217"/>
      <c r="AB23" s="217"/>
      <c r="AC23" s="217"/>
      <c r="AD23" s="217"/>
      <c r="AE23" s="217"/>
      <c r="AF23" s="217"/>
      <c r="AG23" s="217"/>
      <c r="AH23" s="217"/>
      <c r="AI23" s="228"/>
    </row>
    <row r="24" spans="1:36" x14ac:dyDescent="0.2">
      <c r="A24" s="237"/>
      <c r="B24" s="255"/>
      <c r="C24" s="255"/>
      <c r="D24" s="255"/>
      <c r="E24" s="255"/>
      <c r="F24" s="255"/>
      <c r="G24" s="255"/>
      <c r="H24" s="255"/>
      <c r="I24" s="255"/>
      <c r="J24" s="255"/>
      <c r="K24" s="255"/>
      <c r="L24" s="255"/>
      <c r="M24" s="255"/>
      <c r="N24" s="255"/>
      <c r="O24" s="255"/>
      <c r="P24" s="255"/>
      <c r="Q24" s="255"/>
      <c r="R24" s="236"/>
      <c r="S24" s="217"/>
      <c r="T24" s="217"/>
      <c r="U24" s="217"/>
      <c r="V24" s="217"/>
      <c r="W24" s="217"/>
      <c r="X24" s="217"/>
      <c r="Y24" s="217"/>
      <c r="Z24" s="217"/>
      <c r="AA24" s="217"/>
      <c r="AB24" s="217"/>
      <c r="AC24" s="217"/>
      <c r="AD24" s="217"/>
      <c r="AE24" s="217"/>
      <c r="AF24" s="217"/>
      <c r="AG24" s="217"/>
      <c r="AH24" s="217"/>
      <c r="AI24" s="228"/>
    </row>
    <row r="25" spans="1:36" ht="15.75" x14ac:dyDescent="0.25">
      <c r="A25" s="163" t="s">
        <v>31</v>
      </c>
      <c r="B25" s="95"/>
      <c r="C25" s="95"/>
      <c r="D25" s="95"/>
      <c r="E25" s="95"/>
      <c r="F25" s="95"/>
      <c r="G25" s="95"/>
      <c r="H25" s="95"/>
      <c r="I25" s="95"/>
      <c r="J25" s="95"/>
      <c r="K25" s="95"/>
      <c r="L25" s="95"/>
      <c r="M25" s="95"/>
      <c r="N25" s="95"/>
      <c r="O25" s="95"/>
      <c r="P25" s="95"/>
      <c r="Q25" s="95"/>
      <c r="R25" s="236"/>
      <c r="S25" s="217"/>
      <c r="T25" s="217"/>
      <c r="U25" s="217"/>
      <c r="V25" s="217"/>
      <c r="W25" s="217"/>
      <c r="X25" s="217"/>
      <c r="Y25" s="217"/>
      <c r="Z25" s="217"/>
      <c r="AA25" s="217"/>
      <c r="AB25" s="217"/>
      <c r="AC25" s="217"/>
      <c r="AD25" s="217"/>
      <c r="AE25" s="217"/>
      <c r="AF25" s="217"/>
      <c r="AG25" s="217"/>
      <c r="AH25" s="217"/>
      <c r="AI25" s="228"/>
    </row>
    <row r="26" spans="1:36" x14ac:dyDescent="0.2">
      <c r="A26" s="167" t="s">
        <v>130</v>
      </c>
      <c r="B26" s="257">
        <v>0</v>
      </c>
      <c r="C26" s="249">
        <v>0</v>
      </c>
      <c r="D26" s="249">
        <v>0</v>
      </c>
      <c r="E26" s="249">
        <v>0</v>
      </c>
      <c r="F26" s="249">
        <v>0</v>
      </c>
      <c r="G26" s="249">
        <v>0</v>
      </c>
      <c r="H26" s="249">
        <v>0</v>
      </c>
      <c r="I26" s="249">
        <v>0</v>
      </c>
      <c r="J26" s="249">
        <v>0</v>
      </c>
      <c r="K26" s="249">
        <v>0</v>
      </c>
      <c r="L26" s="249">
        <v>0</v>
      </c>
      <c r="M26" s="249">
        <v>0</v>
      </c>
      <c r="N26" s="249">
        <v>0</v>
      </c>
      <c r="O26" s="249">
        <v>0</v>
      </c>
      <c r="P26" s="249">
        <v>0</v>
      </c>
      <c r="Q26" s="249">
        <v>0</v>
      </c>
      <c r="R26" s="236"/>
      <c r="S26" s="217"/>
      <c r="T26" s="217"/>
      <c r="U26" s="217"/>
      <c r="V26" s="217"/>
      <c r="W26" s="217"/>
      <c r="X26" s="217"/>
      <c r="Y26" s="217"/>
      <c r="Z26" s="217"/>
      <c r="AA26" s="217"/>
      <c r="AB26" s="217"/>
      <c r="AC26" s="217"/>
      <c r="AD26" s="217"/>
      <c r="AE26" s="217"/>
      <c r="AF26" s="217"/>
      <c r="AG26" s="217"/>
      <c r="AH26" s="217"/>
      <c r="AI26" s="228"/>
    </row>
    <row r="27" spans="1:36" x14ac:dyDescent="0.2">
      <c r="A27" s="188" t="s">
        <v>33</v>
      </c>
      <c r="B27" s="257">
        <v>1077</v>
      </c>
      <c r="C27" s="249">
        <v>1500</v>
      </c>
      <c r="D27" s="249">
        <v>2000</v>
      </c>
      <c r="E27" s="249">
        <v>2500</v>
      </c>
      <c r="F27" s="249">
        <v>2500</v>
      </c>
      <c r="G27" s="249">
        <v>2500</v>
      </c>
      <c r="H27" s="249">
        <v>2500</v>
      </c>
      <c r="I27" s="249">
        <v>2500</v>
      </c>
      <c r="J27" s="249">
        <v>2500</v>
      </c>
      <c r="K27" s="249">
        <v>2500</v>
      </c>
      <c r="L27" s="249">
        <v>2500</v>
      </c>
      <c r="M27" s="249">
        <v>2500</v>
      </c>
      <c r="N27" s="249">
        <v>2500</v>
      </c>
      <c r="O27" s="249">
        <v>2500</v>
      </c>
      <c r="P27" s="249">
        <v>2500</v>
      </c>
      <c r="Q27" s="249">
        <v>2500</v>
      </c>
      <c r="R27" s="236"/>
      <c r="S27" s="217"/>
      <c r="T27" s="217"/>
      <c r="U27" s="217"/>
      <c r="V27" s="217"/>
      <c r="W27" s="217"/>
      <c r="X27" s="217"/>
      <c r="Y27" s="217"/>
      <c r="Z27" s="217"/>
      <c r="AA27" s="217"/>
      <c r="AB27" s="217"/>
      <c r="AC27" s="217"/>
      <c r="AD27" s="217"/>
      <c r="AE27" s="217"/>
      <c r="AF27" s="217"/>
      <c r="AG27" s="217"/>
      <c r="AH27" s="217"/>
      <c r="AI27" s="228"/>
    </row>
    <row r="28" spans="1:36" x14ac:dyDescent="0.2">
      <c r="A28" s="188" t="s">
        <v>34</v>
      </c>
      <c r="B28" s="258">
        <v>246</v>
      </c>
      <c r="C28" s="250">
        <v>246</v>
      </c>
      <c r="D28" s="250">
        <v>246</v>
      </c>
      <c r="E28" s="250">
        <v>246</v>
      </c>
      <c r="F28" s="250">
        <v>246</v>
      </c>
      <c r="G28" s="250">
        <v>246</v>
      </c>
      <c r="H28" s="250">
        <v>246</v>
      </c>
      <c r="I28" s="250">
        <v>246</v>
      </c>
      <c r="J28" s="250">
        <v>246</v>
      </c>
      <c r="K28" s="250">
        <v>246</v>
      </c>
      <c r="L28" s="250">
        <v>246</v>
      </c>
      <c r="M28" s="250">
        <v>246</v>
      </c>
      <c r="N28" s="250">
        <v>246</v>
      </c>
      <c r="O28" s="250">
        <v>246</v>
      </c>
      <c r="P28" s="250">
        <v>246</v>
      </c>
      <c r="Q28" s="250">
        <v>246</v>
      </c>
      <c r="R28" s="236"/>
      <c r="S28" s="217"/>
      <c r="T28" s="217"/>
      <c r="U28" s="217"/>
      <c r="V28" s="217"/>
      <c r="W28" s="217"/>
      <c r="X28" s="217"/>
      <c r="Y28" s="217"/>
      <c r="Z28" s="217"/>
      <c r="AA28" s="217"/>
      <c r="AB28" s="217"/>
      <c r="AC28" s="217"/>
      <c r="AD28" s="217"/>
      <c r="AE28" s="217"/>
      <c r="AF28" s="217"/>
      <c r="AG28" s="217"/>
      <c r="AH28" s="217"/>
      <c r="AI28" s="228"/>
    </row>
    <row r="29" spans="1:36" x14ac:dyDescent="0.2">
      <c r="A29" s="188" t="s">
        <v>35</v>
      </c>
      <c r="B29" s="258">
        <v>1425</v>
      </c>
      <c r="C29" s="250">
        <v>1425</v>
      </c>
      <c r="D29" s="250">
        <v>1425</v>
      </c>
      <c r="E29" s="250">
        <v>1425</v>
      </c>
      <c r="F29" s="250">
        <v>1425</v>
      </c>
      <c r="G29" s="250">
        <v>1425</v>
      </c>
      <c r="H29" s="250">
        <v>1425</v>
      </c>
      <c r="I29" s="250">
        <v>1425</v>
      </c>
      <c r="J29" s="250">
        <v>1425</v>
      </c>
      <c r="K29" s="250">
        <v>1425</v>
      </c>
      <c r="L29" s="250">
        <v>1425</v>
      </c>
      <c r="M29" s="250">
        <v>1425</v>
      </c>
      <c r="N29" s="250">
        <v>1425</v>
      </c>
      <c r="O29" s="250">
        <v>1425</v>
      </c>
      <c r="P29" s="250">
        <v>1425</v>
      </c>
      <c r="Q29" s="250">
        <v>1425</v>
      </c>
      <c r="R29" s="236"/>
      <c r="S29" s="217"/>
      <c r="T29" s="217"/>
      <c r="U29" s="217"/>
      <c r="V29" s="217"/>
      <c r="W29" s="217"/>
      <c r="X29" s="217"/>
      <c r="Y29" s="217"/>
      <c r="Z29" s="217"/>
      <c r="AA29" s="217"/>
      <c r="AB29" s="217"/>
      <c r="AC29" s="217"/>
      <c r="AD29" s="217"/>
      <c r="AE29" s="217"/>
      <c r="AF29" s="217"/>
      <c r="AG29" s="217"/>
      <c r="AH29" s="217"/>
      <c r="AI29" s="228"/>
    </row>
    <row r="30" spans="1:36" x14ac:dyDescent="0.2">
      <c r="A30" s="188" t="s">
        <v>36</v>
      </c>
      <c r="B30" s="257">
        <v>91</v>
      </c>
      <c r="C30" s="249">
        <v>91</v>
      </c>
      <c r="D30" s="249">
        <v>91</v>
      </c>
      <c r="E30" s="249">
        <v>91</v>
      </c>
      <c r="F30" s="249">
        <v>91</v>
      </c>
      <c r="G30" s="249">
        <v>91</v>
      </c>
      <c r="H30" s="249">
        <v>91</v>
      </c>
      <c r="I30" s="249">
        <v>91</v>
      </c>
      <c r="J30" s="249">
        <v>91</v>
      </c>
      <c r="K30" s="249">
        <v>91</v>
      </c>
      <c r="L30" s="249">
        <v>91</v>
      </c>
      <c r="M30" s="249">
        <v>91</v>
      </c>
      <c r="N30" s="249">
        <v>91</v>
      </c>
      <c r="O30" s="249">
        <v>91</v>
      </c>
      <c r="P30" s="249">
        <v>91</v>
      </c>
      <c r="Q30" s="249">
        <v>91</v>
      </c>
      <c r="R30" s="236"/>
      <c r="S30" s="217"/>
      <c r="T30" s="217"/>
      <c r="U30" s="217"/>
      <c r="V30" s="217"/>
      <c r="W30" s="217"/>
      <c r="X30" s="217"/>
      <c r="Y30" s="217"/>
      <c r="Z30" s="217"/>
      <c r="AA30" s="217"/>
      <c r="AB30" s="217"/>
      <c r="AC30" s="217"/>
      <c r="AD30" s="217"/>
      <c r="AE30" s="217"/>
      <c r="AF30" s="217"/>
      <c r="AG30" s="217"/>
      <c r="AH30" s="217"/>
      <c r="AI30" s="228"/>
    </row>
    <row r="31" spans="1:36" x14ac:dyDescent="0.2">
      <c r="A31" s="167" t="s">
        <v>40</v>
      </c>
      <c r="B31" s="257">
        <v>669</v>
      </c>
      <c r="C31" s="249">
        <v>669</v>
      </c>
      <c r="D31" s="249">
        <v>669</v>
      </c>
      <c r="E31" s="249">
        <v>669</v>
      </c>
      <c r="F31" s="249">
        <v>669</v>
      </c>
      <c r="G31" s="249">
        <v>669</v>
      </c>
      <c r="H31" s="249">
        <v>669</v>
      </c>
      <c r="I31" s="249">
        <v>669</v>
      </c>
      <c r="J31" s="249">
        <v>669</v>
      </c>
      <c r="K31" s="249">
        <v>669</v>
      </c>
      <c r="L31" s="249">
        <v>669</v>
      </c>
      <c r="M31" s="249">
        <v>669</v>
      </c>
      <c r="N31" s="249">
        <v>669</v>
      </c>
      <c r="O31" s="249">
        <v>669</v>
      </c>
      <c r="P31" s="249">
        <v>669</v>
      </c>
      <c r="Q31" s="249">
        <v>669</v>
      </c>
      <c r="R31" s="236"/>
      <c r="S31" s="217"/>
      <c r="T31" s="217"/>
      <c r="U31" s="217"/>
      <c r="V31" s="217"/>
      <c r="W31" s="217"/>
      <c r="X31" s="217"/>
      <c r="Y31" s="217"/>
      <c r="Z31" s="217"/>
      <c r="AA31" s="217"/>
      <c r="AB31" s="217"/>
      <c r="AC31" s="217"/>
      <c r="AD31" s="217"/>
      <c r="AE31" s="217"/>
      <c r="AF31" s="217"/>
      <c r="AG31" s="217"/>
      <c r="AH31" s="217"/>
      <c r="AI31" s="228"/>
    </row>
    <row r="32" spans="1:36" x14ac:dyDescent="0.2">
      <c r="A32" s="188" t="s">
        <v>41</v>
      </c>
      <c r="B32" s="257">
        <v>3036</v>
      </c>
      <c r="C32" s="249">
        <v>3036</v>
      </c>
      <c r="D32" s="249">
        <v>3036</v>
      </c>
      <c r="E32" s="249">
        <v>3036</v>
      </c>
      <c r="F32" s="249">
        <v>3036</v>
      </c>
      <c r="G32" s="249">
        <v>3036</v>
      </c>
      <c r="H32" s="249">
        <v>3036</v>
      </c>
      <c r="I32" s="249">
        <v>3036</v>
      </c>
      <c r="J32" s="249">
        <v>3036</v>
      </c>
      <c r="K32" s="249">
        <v>3036</v>
      </c>
      <c r="L32" s="249">
        <v>3036</v>
      </c>
      <c r="M32" s="249">
        <v>3036</v>
      </c>
      <c r="N32" s="249">
        <v>3036</v>
      </c>
      <c r="O32" s="249">
        <v>3036</v>
      </c>
      <c r="P32" s="249">
        <v>3036</v>
      </c>
      <c r="Q32" s="249">
        <v>3036</v>
      </c>
      <c r="R32" s="236"/>
      <c r="S32" s="217"/>
      <c r="T32" s="217"/>
      <c r="U32" s="217"/>
      <c r="V32" s="217"/>
      <c r="W32" s="217"/>
      <c r="X32" s="217"/>
      <c r="Y32" s="217"/>
      <c r="Z32" s="217"/>
      <c r="AA32" s="217"/>
      <c r="AB32" s="217"/>
      <c r="AC32" s="217"/>
      <c r="AD32" s="217"/>
      <c r="AE32" s="217"/>
      <c r="AF32" s="217"/>
      <c r="AG32" s="217"/>
      <c r="AH32" s="217"/>
      <c r="AI32" s="228"/>
    </row>
    <row r="33" spans="1:35" x14ac:dyDescent="0.2">
      <c r="A33" s="188" t="s">
        <v>42</v>
      </c>
      <c r="B33" s="257">
        <v>1208</v>
      </c>
      <c r="C33" s="249">
        <v>1208</v>
      </c>
      <c r="D33" s="249">
        <v>1208</v>
      </c>
      <c r="E33" s="249">
        <v>1208</v>
      </c>
      <c r="F33" s="249">
        <v>1208</v>
      </c>
      <c r="G33" s="249">
        <v>1208</v>
      </c>
      <c r="H33" s="249">
        <v>1208</v>
      </c>
      <c r="I33" s="249">
        <v>1208</v>
      </c>
      <c r="J33" s="249">
        <v>1208</v>
      </c>
      <c r="K33" s="249">
        <v>1208</v>
      </c>
      <c r="L33" s="249">
        <v>1208</v>
      </c>
      <c r="M33" s="249">
        <v>1208</v>
      </c>
      <c r="N33" s="249">
        <v>1208</v>
      </c>
      <c r="O33" s="249">
        <v>1208</v>
      </c>
      <c r="P33" s="249">
        <v>1208</v>
      </c>
      <c r="Q33" s="249">
        <v>1208</v>
      </c>
      <c r="R33" s="236"/>
      <c r="S33" s="217"/>
      <c r="T33" s="217"/>
      <c r="U33" s="217"/>
      <c r="V33" s="217"/>
      <c r="W33" s="217"/>
      <c r="X33" s="217"/>
      <c r="Y33" s="217"/>
      <c r="Z33" s="217"/>
      <c r="AA33" s="217"/>
      <c r="AB33" s="217"/>
      <c r="AC33" s="217"/>
      <c r="AD33" s="217"/>
      <c r="AE33" s="217"/>
      <c r="AF33" s="217"/>
      <c r="AG33" s="217"/>
      <c r="AH33" s="217"/>
      <c r="AI33" s="228"/>
    </row>
    <row r="34" spans="1:35" x14ac:dyDescent="0.2">
      <c r="A34" s="188" t="s">
        <v>43</v>
      </c>
      <c r="B34" s="258">
        <v>29589</v>
      </c>
      <c r="C34" s="250">
        <v>29589</v>
      </c>
      <c r="D34" s="250">
        <v>29589</v>
      </c>
      <c r="E34" s="250">
        <v>29589</v>
      </c>
      <c r="F34" s="250">
        <v>29589</v>
      </c>
      <c r="G34" s="250">
        <v>29589</v>
      </c>
      <c r="H34" s="250">
        <v>29589</v>
      </c>
      <c r="I34" s="250">
        <v>29589</v>
      </c>
      <c r="J34" s="250">
        <v>29589</v>
      </c>
      <c r="K34" s="250">
        <v>29589</v>
      </c>
      <c r="L34" s="250">
        <v>29589</v>
      </c>
      <c r="M34" s="250">
        <v>29589</v>
      </c>
      <c r="N34" s="250">
        <v>29589</v>
      </c>
      <c r="O34" s="250">
        <v>29589</v>
      </c>
      <c r="P34" s="250">
        <v>29589</v>
      </c>
      <c r="Q34" s="250">
        <v>29589</v>
      </c>
      <c r="R34" s="236"/>
      <c r="S34" s="217"/>
      <c r="T34" s="217"/>
      <c r="U34" s="217"/>
      <c r="V34" s="217"/>
      <c r="W34" s="217"/>
      <c r="X34" s="217"/>
      <c r="Y34" s="217"/>
      <c r="Z34" s="217"/>
      <c r="AA34" s="217"/>
      <c r="AB34" s="217"/>
      <c r="AC34" s="217"/>
      <c r="AD34" s="217"/>
      <c r="AE34" s="217"/>
      <c r="AF34" s="217"/>
      <c r="AG34" s="217"/>
      <c r="AH34" s="217"/>
      <c r="AI34" s="228"/>
    </row>
    <row r="35" spans="1:35" x14ac:dyDescent="0.2">
      <c r="A35" s="188" t="s">
        <v>44</v>
      </c>
      <c r="B35" s="258">
        <v>3932</v>
      </c>
      <c r="C35" s="250">
        <v>3932</v>
      </c>
      <c r="D35" s="250">
        <v>3932</v>
      </c>
      <c r="E35" s="250">
        <v>3932</v>
      </c>
      <c r="F35" s="250">
        <v>3932</v>
      </c>
      <c r="G35" s="250">
        <v>3932</v>
      </c>
      <c r="H35" s="250">
        <v>3932</v>
      </c>
      <c r="I35" s="250">
        <v>3932</v>
      </c>
      <c r="J35" s="250">
        <v>3932</v>
      </c>
      <c r="K35" s="250">
        <v>3932</v>
      </c>
      <c r="L35" s="250">
        <v>3932</v>
      </c>
      <c r="M35" s="250">
        <v>3932</v>
      </c>
      <c r="N35" s="250">
        <v>3932</v>
      </c>
      <c r="O35" s="250">
        <v>3932</v>
      </c>
      <c r="P35" s="250">
        <v>3932</v>
      </c>
      <c r="Q35" s="250">
        <v>3932</v>
      </c>
      <c r="R35" s="236"/>
      <c r="S35" s="217"/>
      <c r="T35" s="217"/>
      <c r="U35" s="217"/>
      <c r="V35" s="217"/>
      <c r="W35" s="217"/>
      <c r="X35" s="217"/>
      <c r="Y35" s="217"/>
      <c r="Z35" s="217"/>
      <c r="AA35" s="217"/>
      <c r="AB35" s="217"/>
      <c r="AC35" s="217"/>
      <c r="AD35" s="217"/>
      <c r="AE35" s="217"/>
      <c r="AF35" s="217"/>
      <c r="AG35" s="217"/>
      <c r="AH35" s="217"/>
      <c r="AI35" s="228"/>
    </row>
    <row r="36" spans="1:35" s="5" customFormat="1" ht="12.75" x14ac:dyDescent="0.2">
      <c r="A36" s="188" t="s">
        <v>45</v>
      </c>
      <c r="B36" s="260">
        <v>1123</v>
      </c>
      <c r="C36" s="252">
        <v>1123</v>
      </c>
      <c r="D36" s="252">
        <v>1123</v>
      </c>
      <c r="E36" s="252">
        <v>1123</v>
      </c>
      <c r="F36" s="252">
        <v>1123</v>
      </c>
      <c r="G36" s="252">
        <v>1123</v>
      </c>
      <c r="H36" s="252">
        <v>1123</v>
      </c>
      <c r="I36" s="252">
        <v>1123</v>
      </c>
      <c r="J36" s="252">
        <v>1123</v>
      </c>
      <c r="K36" s="252">
        <v>1123</v>
      </c>
      <c r="L36" s="252">
        <v>1123</v>
      </c>
      <c r="M36" s="252">
        <v>1123</v>
      </c>
      <c r="N36" s="252">
        <v>1123</v>
      </c>
      <c r="O36" s="252">
        <v>1123</v>
      </c>
      <c r="P36" s="252">
        <v>1123</v>
      </c>
      <c r="Q36" s="252">
        <v>1123</v>
      </c>
      <c r="R36" s="238"/>
      <c r="S36" s="231"/>
      <c r="T36" s="231"/>
      <c r="U36" s="231"/>
      <c r="V36" s="231"/>
      <c r="W36" s="231"/>
      <c r="X36" s="231"/>
      <c r="Y36" s="231"/>
      <c r="Z36" s="231"/>
      <c r="AA36" s="231"/>
      <c r="AB36" s="231"/>
      <c r="AC36" s="231"/>
      <c r="AD36" s="231"/>
      <c r="AE36" s="231"/>
      <c r="AF36" s="231"/>
      <c r="AG36" s="231"/>
      <c r="AH36" s="231"/>
      <c r="AI36" s="229"/>
    </row>
    <row r="37" spans="1:35" x14ac:dyDescent="0.2">
      <c r="A37" s="167" t="s">
        <v>161</v>
      </c>
      <c r="B37" s="239"/>
      <c r="C37" s="239"/>
      <c r="D37" s="239"/>
      <c r="E37" s="239"/>
      <c r="F37" s="239"/>
      <c r="G37" s="239"/>
      <c r="H37" s="239"/>
      <c r="I37" s="239"/>
      <c r="J37" s="239"/>
      <c r="K37" s="239"/>
      <c r="L37" s="239"/>
      <c r="M37" s="239"/>
      <c r="N37" s="239"/>
      <c r="O37" s="239"/>
      <c r="P37" s="239"/>
      <c r="Q37" s="239"/>
      <c r="R37" s="236"/>
      <c r="S37" s="217"/>
      <c r="T37" s="217"/>
      <c r="U37" s="217"/>
      <c r="V37" s="217"/>
      <c r="W37" s="217"/>
      <c r="X37" s="217"/>
      <c r="Y37" s="217"/>
      <c r="Z37" s="217"/>
      <c r="AA37" s="217"/>
      <c r="AB37" s="217"/>
      <c r="AC37" s="217"/>
      <c r="AD37" s="217"/>
      <c r="AE37" s="217"/>
      <c r="AF37" s="217"/>
      <c r="AG37" s="217"/>
      <c r="AH37" s="217"/>
      <c r="AI37" s="228"/>
    </row>
    <row r="38" spans="1:35" x14ac:dyDescent="0.2">
      <c r="A38" s="188" t="s">
        <v>47</v>
      </c>
      <c r="B38" s="256">
        <v>0</v>
      </c>
      <c r="C38" s="250">
        <v>0</v>
      </c>
      <c r="D38" s="250">
        <v>0</v>
      </c>
      <c r="E38" s="250">
        <v>0</v>
      </c>
      <c r="F38" s="250">
        <v>0</v>
      </c>
      <c r="G38" s="250">
        <v>0</v>
      </c>
      <c r="H38" s="250">
        <v>0</v>
      </c>
      <c r="I38" s="250">
        <v>0</v>
      </c>
      <c r="J38" s="250">
        <v>0</v>
      </c>
      <c r="K38" s="250">
        <v>0</v>
      </c>
      <c r="L38" s="250">
        <v>0</v>
      </c>
      <c r="M38" s="250">
        <v>0</v>
      </c>
      <c r="N38" s="250">
        <v>0</v>
      </c>
      <c r="O38" s="250">
        <v>0</v>
      </c>
      <c r="P38" s="250">
        <v>0</v>
      </c>
      <c r="Q38" s="248">
        <v>0</v>
      </c>
      <c r="R38" s="236"/>
      <c r="S38" s="217"/>
      <c r="T38" s="217"/>
      <c r="U38" s="217"/>
      <c r="V38" s="217"/>
      <c r="W38" s="217"/>
      <c r="X38" s="217"/>
      <c r="Y38" s="217"/>
      <c r="Z38" s="217"/>
      <c r="AA38" s="217"/>
      <c r="AB38" s="217"/>
      <c r="AC38" s="217"/>
      <c r="AD38" s="217"/>
      <c r="AE38" s="217"/>
      <c r="AF38" s="217"/>
      <c r="AG38" s="217"/>
      <c r="AH38" s="217"/>
      <c r="AI38" s="228"/>
    </row>
    <row r="39" spans="1:35" x14ac:dyDescent="0.2">
      <c r="A39" s="188" t="s">
        <v>48</v>
      </c>
      <c r="B39" s="258">
        <v>0</v>
      </c>
      <c r="C39" s="250">
        <v>0</v>
      </c>
      <c r="D39" s="250">
        <v>0</v>
      </c>
      <c r="E39" s="250">
        <v>0</v>
      </c>
      <c r="F39" s="250">
        <v>0</v>
      </c>
      <c r="G39" s="250">
        <v>0</v>
      </c>
      <c r="H39" s="250">
        <v>0</v>
      </c>
      <c r="I39" s="250">
        <v>0</v>
      </c>
      <c r="J39" s="250">
        <v>0</v>
      </c>
      <c r="K39" s="250">
        <v>0</v>
      </c>
      <c r="L39" s="250">
        <v>0</v>
      </c>
      <c r="M39" s="250">
        <v>0</v>
      </c>
      <c r="N39" s="250">
        <v>0</v>
      </c>
      <c r="O39" s="250">
        <v>0</v>
      </c>
      <c r="P39" s="250">
        <v>0</v>
      </c>
      <c r="Q39" s="250">
        <v>0</v>
      </c>
      <c r="R39" s="236"/>
      <c r="S39" s="217"/>
      <c r="T39" s="217"/>
      <c r="U39" s="217"/>
      <c r="V39" s="217"/>
      <c r="W39" s="217"/>
      <c r="X39" s="217"/>
      <c r="Y39" s="217"/>
      <c r="Z39" s="217"/>
      <c r="AA39" s="217"/>
      <c r="AB39" s="217"/>
      <c r="AC39" s="217"/>
      <c r="AD39" s="217"/>
      <c r="AE39" s="217"/>
      <c r="AF39" s="217"/>
      <c r="AG39" s="217"/>
      <c r="AH39" s="217"/>
      <c r="AI39" s="228"/>
    </row>
    <row r="40" spans="1:35" x14ac:dyDescent="0.2">
      <c r="A40" s="188" t="s">
        <v>49</v>
      </c>
      <c r="B40" s="258">
        <v>0</v>
      </c>
      <c r="C40" s="250">
        <v>0</v>
      </c>
      <c r="D40" s="250">
        <v>0</v>
      </c>
      <c r="E40" s="250">
        <v>0</v>
      </c>
      <c r="F40" s="250">
        <v>0</v>
      </c>
      <c r="G40" s="250">
        <v>0</v>
      </c>
      <c r="H40" s="250">
        <v>0</v>
      </c>
      <c r="I40" s="250">
        <v>0</v>
      </c>
      <c r="J40" s="250">
        <v>0</v>
      </c>
      <c r="K40" s="250">
        <v>0</v>
      </c>
      <c r="L40" s="250">
        <v>0</v>
      </c>
      <c r="M40" s="250">
        <v>0</v>
      </c>
      <c r="N40" s="250">
        <v>0</v>
      </c>
      <c r="O40" s="250">
        <v>0</v>
      </c>
      <c r="P40" s="250">
        <v>0</v>
      </c>
      <c r="Q40" s="250">
        <v>0</v>
      </c>
      <c r="R40" s="236"/>
      <c r="S40" s="217"/>
      <c r="T40" s="217"/>
      <c r="U40" s="217"/>
      <c r="V40" s="217"/>
      <c r="W40" s="217"/>
      <c r="X40" s="217"/>
      <c r="Y40" s="217"/>
      <c r="Z40" s="217"/>
      <c r="AA40" s="217"/>
      <c r="AB40" s="217"/>
      <c r="AC40" s="217"/>
      <c r="AD40" s="217"/>
      <c r="AE40" s="217"/>
      <c r="AF40" s="217"/>
      <c r="AG40" s="217"/>
      <c r="AH40" s="217"/>
      <c r="AI40" s="228"/>
    </row>
    <row r="41" spans="1:35" x14ac:dyDescent="0.2">
      <c r="A41" s="188" t="s">
        <v>50</v>
      </c>
      <c r="B41" s="258">
        <v>0</v>
      </c>
      <c r="C41" s="250">
        <v>0</v>
      </c>
      <c r="D41" s="250">
        <v>0</v>
      </c>
      <c r="E41" s="250">
        <v>0</v>
      </c>
      <c r="F41" s="250">
        <v>0</v>
      </c>
      <c r="G41" s="250">
        <v>0</v>
      </c>
      <c r="H41" s="250">
        <v>0</v>
      </c>
      <c r="I41" s="250">
        <v>0</v>
      </c>
      <c r="J41" s="250">
        <v>0</v>
      </c>
      <c r="K41" s="250">
        <v>0</v>
      </c>
      <c r="L41" s="250">
        <v>0</v>
      </c>
      <c r="M41" s="250">
        <v>0</v>
      </c>
      <c r="N41" s="250">
        <v>0</v>
      </c>
      <c r="O41" s="250">
        <v>0</v>
      </c>
      <c r="P41" s="250">
        <v>0</v>
      </c>
      <c r="Q41" s="250">
        <v>0</v>
      </c>
      <c r="R41" s="236"/>
      <c r="S41" s="217"/>
      <c r="T41" s="217"/>
      <c r="U41" s="217"/>
      <c r="V41" s="217"/>
      <c r="W41" s="217"/>
      <c r="X41" s="217"/>
      <c r="Y41" s="217"/>
      <c r="Z41" s="217"/>
      <c r="AA41" s="217"/>
      <c r="AB41" s="217"/>
      <c r="AC41" s="217"/>
      <c r="AD41" s="217"/>
      <c r="AE41" s="217"/>
      <c r="AF41" s="217"/>
      <c r="AG41" s="217"/>
      <c r="AH41" s="217"/>
      <c r="AI41" s="228"/>
    </row>
    <row r="42" spans="1:35" x14ac:dyDescent="0.2">
      <c r="A42" s="237"/>
      <c r="B42" s="255"/>
      <c r="C42" s="255"/>
      <c r="D42" s="255"/>
      <c r="E42" s="255"/>
      <c r="F42" s="255"/>
      <c r="G42" s="255"/>
      <c r="H42" s="255"/>
      <c r="I42" s="255"/>
      <c r="J42" s="255"/>
      <c r="K42" s="255"/>
      <c r="L42" s="255"/>
      <c r="M42" s="255"/>
      <c r="N42" s="255"/>
      <c r="O42" s="255"/>
      <c r="P42" s="255"/>
      <c r="Q42" s="255"/>
      <c r="R42" s="236"/>
      <c r="S42" s="217"/>
      <c r="T42" s="217"/>
      <c r="U42" s="217"/>
      <c r="V42" s="217"/>
      <c r="W42" s="217"/>
      <c r="X42" s="217"/>
      <c r="Y42" s="217"/>
      <c r="Z42" s="217"/>
      <c r="AA42" s="217"/>
      <c r="AB42" s="217"/>
      <c r="AC42" s="217"/>
      <c r="AD42" s="217"/>
      <c r="AE42" s="217"/>
      <c r="AF42" s="217"/>
      <c r="AG42" s="217"/>
      <c r="AH42" s="217"/>
      <c r="AI42" s="228"/>
    </row>
    <row r="43" spans="1:35" ht="15.75" x14ac:dyDescent="0.25">
      <c r="A43" s="294" t="s">
        <v>184</v>
      </c>
      <c r="B43" s="294"/>
      <c r="C43" s="294"/>
      <c r="D43" s="294"/>
      <c r="E43" s="294"/>
      <c r="F43" s="234"/>
      <c r="G43" s="234"/>
      <c r="H43" s="234"/>
      <c r="I43" s="234"/>
      <c r="J43" s="234"/>
      <c r="K43" s="234"/>
      <c r="L43" s="234"/>
      <c r="M43" s="234"/>
      <c r="N43" s="234"/>
      <c r="O43" s="234"/>
      <c r="P43" s="234"/>
      <c r="Q43" s="234"/>
      <c r="R43" s="236"/>
      <c r="S43" s="217"/>
      <c r="T43" s="217"/>
      <c r="U43" s="217"/>
      <c r="V43" s="217"/>
      <c r="W43" s="217"/>
      <c r="X43" s="217"/>
      <c r="Y43" s="217"/>
      <c r="Z43" s="217"/>
      <c r="AA43" s="217"/>
      <c r="AB43" s="217"/>
      <c r="AC43" s="217"/>
      <c r="AD43" s="217"/>
      <c r="AE43" s="217"/>
      <c r="AF43" s="217"/>
      <c r="AG43" s="217"/>
      <c r="AH43" s="217"/>
      <c r="AI43" s="228"/>
    </row>
    <row r="44" spans="1:35" x14ac:dyDescent="0.2">
      <c r="A44" s="167" t="s">
        <v>119</v>
      </c>
      <c r="B44" s="253">
        <v>11683</v>
      </c>
      <c r="C44" s="253">
        <v>11683</v>
      </c>
      <c r="D44" s="253">
        <v>11683</v>
      </c>
      <c r="E44" s="253">
        <v>11683</v>
      </c>
      <c r="F44" s="253">
        <v>11683</v>
      </c>
      <c r="G44" s="253">
        <v>11683</v>
      </c>
      <c r="H44" s="253">
        <v>11683</v>
      </c>
      <c r="I44" s="253">
        <v>11683</v>
      </c>
      <c r="J44" s="253">
        <v>11683</v>
      </c>
      <c r="K44" s="253">
        <v>11683</v>
      </c>
      <c r="L44" s="253">
        <v>11683</v>
      </c>
      <c r="M44" s="253">
        <v>11683</v>
      </c>
      <c r="N44" s="253">
        <v>11683</v>
      </c>
      <c r="O44" s="253">
        <v>11683</v>
      </c>
      <c r="P44" s="253">
        <v>11683</v>
      </c>
      <c r="Q44" s="253">
        <v>11683</v>
      </c>
      <c r="R44" s="236"/>
      <c r="S44" s="217"/>
      <c r="T44" s="217"/>
      <c r="U44" s="217"/>
      <c r="V44" s="217"/>
      <c r="W44" s="217"/>
      <c r="X44" s="217"/>
      <c r="Y44" s="217"/>
      <c r="Z44" s="217"/>
      <c r="AA44" s="217"/>
      <c r="AB44" s="217"/>
      <c r="AC44" s="217"/>
      <c r="AD44" s="217"/>
      <c r="AE44" s="217"/>
      <c r="AF44" s="217"/>
      <c r="AG44" s="217"/>
      <c r="AH44" s="217"/>
      <c r="AI44" s="228"/>
    </row>
    <row r="45" spans="1:35" x14ac:dyDescent="0.2">
      <c r="A45" s="188" t="s">
        <v>52</v>
      </c>
      <c r="B45" s="250">
        <v>4865</v>
      </c>
      <c r="C45" s="250">
        <v>4865</v>
      </c>
      <c r="D45" s="250">
        <v>4865</v>
      </c>
      <c r="E45" s="250">
        <v>4865</v>
      </c>
      <c r="F45" s="250">
        <v>4865</v>
      </c>
      <c r="G45" s="250">
        <v>4865</v>
      </c>
      <c r="H45" s="250">
        <v>4865</v>
      </c>
      <c r="I45" s="250">
        <v>4865</v>
      </c>
      <c r="J45" s="250">
        <v>4865</v>
      </c>
      <c r="K45" s="250">
        <v>4865</v>
      </c>
      <c r="L45" s="250">
        <v>4865</v>
      </c>
      <c r="M45" s="250">
        <v>4865</v>
      </c>
      <c r="N45" s="250">
        <v>4865</v>
      </c>
      <c r="O45" s="250">
        <v>4865</v>
      </c>
      <c r="P45" s="250">
        <v>4865</v>
      </c>
      <c r="Q45" s="250">
        <v>4865</v>
      </c>
      <c r="R45" s="236"/>
      <c r="S45" s="217"/>
      <c r="T45" s="217"/>
      <c r="U45" s="217"/>
      <c r="V45" s="217"/>
      <c r="W45" s="217"/>
      <c r="X45" s="217"/>
      <c r="Y45" s="217"/>
      <c r="Z45" s="217"/>
      <c r="AA45" s="217"/>
      <c r="AB45" s="217"/>
      <c r="AC45" s="217"/>
      <c r="AD45" s="217"/>
      <c r="AE45" s="217"/>
      <c r="AF45" s="217"/>
      <c r="AG45" s="217"/>
      <c r="AH45" s="217"/>
      <c r="AI45" s="228"/>
    </row>
    <row r="46" spans="1:35" x14ac:dyDescent="0.2">
      <c r="A46" s="188" t="s">
        <v>53</v>
      </c>
      <c r="B46" s="250">
        <v>4630</v>
      </c>
      <c r="C46" s="250">
        <v>4630</v>
      </c>
      <c r="D46" s="250">
        <v>4630</v>
      </c>
      <c r="E46" s="250">
        <v>4630</v>
      </c>
      <c r="F46" s="250">
        <v>4630</v>
      </c>
      <c r="G46" s="250">
        <v>4630</v>
      </c>
      <c r="H46" s="250">
        <v>4630</v>
      </c>
      <c r="I46" s="250">
        <v>4630</v>
      </c>
      <c r="J46" s="250">
        <v>4630</v>
      </c>
      <c r="K46" s="250">
        <v>4630</v>
      </c>
      <c r="L46" s="250">
        <v>4630</v>
      </c>
      <c r="M46" s="250">
        <v>4630</v>
      </c>
      <c r="N46" s="250">
        <v>4630</v>
      </c>
      <c r="O46" s="250">
        <v>4630</v>
      </c>
      <c r="P46" s="250">
        <v>4630</v>
      </c>
      <c r="Q46" s="250">
        <v>4630</v>
      </c>
      <c r="R46" s="236"/>
      <c r="S46" s="217"/>
      <c r="T46" s="217"/>
      <c r="U46" s="217"/>
      <c r="V46" s="217"/>
      <c r="W46" s="217"/>
      <c r="X46" s="217"/>
      <c r="Y46" s="217"/>
      <c r="Z46" s="217"/>
      <c r="AA46" s="217"/>
      <c r="AB46" s="217"/>
      <c r="AC46" s="217"/>
      <c r="AD46" s="217"/>
      <c r="AE46" s="217"/>
      <c r="AF46" s="217"/>
      <c r="AG46" s="217"/>
      <c r="AH46" s="217"/>
      <c r="AI46" s="228"/>
    </row>
    <row r="47" spans="1:35" x14ac:dyDescent="0.2">
      <c r="A47" s="188" t="s">
        <v>54</v>
      </c>
      <c r="B47" s="249">
        <v>0</v>
      </c>
      <c r="C47" s="249">
        <v>0</v>
      </c>
      <c r="D47" s="249">
        <v>0</v>
      </c>
      <c r="E47" s="249">
        <v>0</v>
      </c>
      <c r="F47" s="249">
        <v>0</v>
      </c>
      <c r="G47" s="249">
        <v>0</v>
      </c>
      <c r="H47" s="249">
        <v>0</v>
      </c>
      <c r="I47" s="249">
        <v>0</v>
      </c>
      <c r="J47" s="249">
        <v>0</v>
      </c>
      <c r="K47" s="249">
        <v>0</v>
      </c>
      <c r="L47" s="249">
        <v>0</v>
      </c>
      <c r="M47" s="249">
        <v>0</v>
      </c>
      <c r="N47" s="249">
        <v>0</v>
      </c>
      <c r="O47" s="249">
        <v>0</v>
      </c>
      <c r="P47" s="249">
        <v>0</v>
      </c>
      <c r="Q47" s="249">
        <v>0</v>
      </c>
      <c r="R47" s="236"/>
      <c r="S47" s="217"/>
      <c r="T47" s="217"/>
      <c r="U47" s="217"/>
      <c r="V47" s="217"/>
      <c r="W47" s="217"/>
      <c r="X47" s="217"/>
      <c r="Y47" s="217"/>
      <c r="Z47" s="217"/>
      <c r="AA47" s="217"/>
      <c r="AB47" s="217"/>
      <c r="AC47" s="217"/>
      <c r="AD47" s="217"/>
      <c r="AE47" s="217"/>
      <c r="AF47" s="217"/>
      <c r="AG47" s="217"/>
      <c r="AH47" s="217"/>
      <c r="AI47" s="228"/>
    </row>
    <row r="48" spans="1:35" x14ac:dyDescent="0.2">
      <c r="A48" s="188" t="s">
        <v>55</v>
      </c>
      <c r="B48" s="250">
        <v>9745</v>
      </c>
      <c r="C48" s="250">
        <v>9745</v>
      </c>
      <c r="D48" s="250">
        <v>9745</v>
      </c>
      <c r="E48" s="250">
        <v>9745</v>
      </c>
      <c r="F48" s="250">
        <v>9745</v>
      </c>
      <c r="G48" s="250">
        <v>9745</v>
      </c>
      <c r="H48" s="250">
        <v>9745</v>
      </c>
      <c r="I48" s="250">
        <v>9745</v>
      </c>
      <c r="J48" s="250">
        <v>9745</v>
      </c>
      <c r="K48" s="250">
        <v>9745</v>
      </c>
      <c r="L48" s="250">
        <v>9745</v>
      </c>
      <c r="M48" s="250">
        <v>9745</v>
      </c>
      <c r="N48" s="250">
        <v>9745</v>
      </c>
      <c r="O48" s="250">
        <v>9745</v>
      </c>
      <c r="P48" s="250">
        <v>9745</v>
      </c>
      <c r="Q48" s="250">
        <v>9745</v>
      </c>
      <c r="R48" s="236"/>
      <c r="S48" s="217"/>
      <c r="T48" s="217"/>
      <c r="U48" s="217"/>
      <c r="V48" s="217"/>
      <c r="W48" s="217"/>
      <c r="X48" s="217"/>
      <c r="Y48" s="217"/>
      <c r="Z48" s="217"/>
      <c r="AA48" s="217"/>
      <c r="AB48" s="217"/>
      <c r="AC48" s="217"/>
      <c r="AD48" s="217"/>
      <c r="AE48" s="217"/>
      <c r="AF48" s="217"/>
      <c r="AG48" s="217"/>
      <c r="AH48" s="217"/>
      <c r="AI48" s="228"/>
    </row>
    <row r="49" spans="1:35" x14ac:dyDescent="0.2">
      <c r="A49" s="167" t="s">
        <v>120</v>
      </c>
      <c r="B49" s="253">
        <v>0</v>
      </c>
      <c r="C49" s="253">
        <v>0</v>
      </c>
      <c r="D49" s="253">
        <v>0</v>
      </c>
      <c r="E49" s="253">
        <v>0</v>
      </c>
      <c r="F49" s="253">
        <v>0</v>
      </c>
      <c r="G49" s="253">
        <v>0</v>
      </c>
      <c r="H49" s="253">
        <v>0</v>
      </c>
      <c r="I49" s="253">
        <v>0</v>
      </c>
      <c r="J49" s="253">
        <v>0</v>
      </c>
      <c r="K49" s="253">
        <v>0</v>
      </c>
      <c r="L49" s="253">
        <v>0</v>
      </c>
      <c r="M49" s="253">
        <v>0</v>
      </c>
      <c r="N49" s="253">
        <v>0</v>
      </c>
      <c r="O49" s="253">
        <v>0</v>
      </c>
      <c r="P49" s="253">
        <v>0</v>
      </c>
      <c r="Q49" s="253">
        <v>0</v>
      </c>
      <c r="R49" s="236"/>
      <c r="S49" s="217"/>
      <c r="T49" s="217"/>
      <c r="U49" s="217"/>
      <c r="V49" s="217"/>
      <c r="W49" s="217"/>
      <c r="X49" s="217"/>
      <c r="Y49" s="217"/>
      <c r="Z49" s="217"/>
      <c r="AA49" s="217"/>
      <c r="AB49" s="217"/>
      <c r="AC49" s="217"/>
      <c r="AD49" s="217"/>
      <c r="AE49" s="217"/>
      <c r="AF49" s="217"/>
      <c r="AG49" s="217"/>
      <c r="AH49" s="217"/>
      <c r="AI49" s="228"/>
    </row>
    <row r="50" spans="1:35" x14ac:dyDescent="0.2">
      <c r="A50" s="188" t="s">
        <v>57</v>
      </c>
      <c r="B50" s="250">
        <v>0</v>
      </c>
      <c r="C50" s="250">
        <v>0</v>
      </c>
      <c r="D50" s="250">
        <v>0</v>
      </c>
      <c r="E50" s="250">
        <v>0</v>
      </c>
      <c r="F50" s="250">
        <v>0</v>
      </c>
      <c r="G50" s="250">
        <v>0</v>
      </c>
      <c r="H50" s="250">
        <v>0</v>
      </c>
      <c r="I50" s="250">
        <v>0</v>
      </c>
      <c r="J50" s="250">
        <v>0</v>
      </c>
      <c r="K50" s="250">
        <v>0</v>
      </c>
      <c r="L50" s="250">
        <v>0</v>
      </c>
      <c r="M50" s="250">
        <v>0</v>
      </c>
      <c r="N50" s="250">
        <v>0</v>
      </c>
      <c r="O50" s="250">
        <v>0</v>
      </c>
      <c r="P50" s="250">
        <v>0</v>
      </c>
      <c r="Q50" s="250">
        <v>0</v>
      </c>
      <c r="R50" s="236"/>
      <c r="S50" s="217"/>
      <c r="T50" s="217"/>
      <c r="U50" s="217"/>
      <c r="V50" s="217"/>
      <c r="W50" s="217"/>
      <c r="X50" s="217"/>
      <c r="Y50" s="217"/>
      <c r="Z50" s="217"/>
      <c r="AA50" s="217"/>
      <c r="AB50" s="217"/>
      <c r="AC50" s="217"/>
      <c r="AD50" s="217"/>
      <c r="AE50" s="217"/>
      <c r="AF50" s="217"/>
      <c r="AG50" s="217"/>
      <c r="AH50" s="217"/>
      <c r="AI50" s="228"/>
    </row>
    <row r="51" spans="1:35" x14ac:dyDescent="0.2">
      <c r="A51" s="188" t="s">
        <v>58</v>
      </c>
      <c r="B51" s="250">
        <v>14318</v>
      </c>
      <c r="C51" s="250">
        <v>14318</v>
      </c>
      <c r="D51" s="250">
        <v>14318</v>
      </c>
      <c r="E51" s="250">
        <v>14318</v>
      </c>
      <c r="F51" s="250">
        <v>14318</v>
      </c>
      <c r="G51" s="250">
        <v>14318</v>
      </c>
      <c r="H51" s="250">
        <v>14318</v>
      </c>
      <c r="I51" s="250">
        <v>14318</v>
      </c>
      <c r="J51" s="250">
        <v>14318</v>
      </c>
      <c r="K51" s="250">
        <v>14318</v>
      </c>
      <c r="L51" s="250">
        <v>14318</v>
      </c>
      <c r="M51" s="250">
        <v>14318</v>
      </c>
      <c r="N51" s="250">
        <v>14318</v>
      </c>
      <c r="O51" s="250">
        <v>14318</v>
      </c>
      <c r="P51" s="250">
        <v>14318</v>
      </c>
      <c r="Q51" s="250">
        <v>14318</v>
      </c>
      <c r="R51" s="236"/>
      <c r="S51" s="217"/>
      <c r="T51" s="217"/>
      <c r="U51" s="217"/>
      <c r="V51" s="217"/>
      <c r="W51" s="217"/>
      <c r="X51" s="217"/>
      <c r="Y51" s="217"/>
      <c r="Z51" s="217"/>
      <c r="AA51" s="217"/>
      <c r="AB51" s="217"/>
      <c r="AC51" s="217"/>
      <c r="AD51" s="217"/>
      <c r="AE51" s="217"/>
      <c r="AF51" s="217"/>
      <c r="AG51" s="217"/>
      <c r="AH51" s="217"/>
      <c r="AI51" s="228"/>
    </row>
    <row r="52" spans="1:35" x14ac:dyDescent="0.2">
      <c r="A52" s="188" t="s">
        <v>59</v>
      </c>
      <c r="B52" s="250">
        <v>0</v>
      </c>
      <c r="C52" s="250">
        <v>0</v>
      </c>
      <c r="D52" s="250">
        <v>0</v>
      </c>
      <c r="E52" s="250">
        <v>0</v>
      </c>
      <c r="F52" s="250">
        <v>0</v>
      </c>
      <c r="G52" s="250">
        <v>0</v>
      </c>
      <c r="H52" s="250">
        <v>0</v>
      </c>
      <c r="I52" s="250">
        <v>0</v>
      </c>
      <c r="J52" s="250">
        <v>0</v>
      </c>
      <c r="K52" s="250">
        <v>0</v>
      </c>
      <c r="L52" s="250">
        <v>0</v>
      </c>
      <c r="M52" s="250">
        <v>0</v>
      </c>
      <c r="N52" s="250">
        <v>0</v>
      </c>
      <c r="O52" s="250">
        <v>0</v>
      </c>
      <c r="P52" s="250">
        <v>0</v>
      </c>
      <c r="Q52" s="250">
        <v>0</v>
      </c>
      <c r="R52" s="236"/>
      <c r="S52" s="217"/>
      <c r="T52" s="217"/>
      <c r="U52" s="217"/>
      <c r="V52" s="217"/>
      <c r="W52" s="217"/>
      <c r="X52" s="217"/>
      <c r="Y52" s="217"/>
      <c r="Z52" s="217"/>
      <c r="AA52" s="217"/>
      <c r="AB52" s="217"/>
      <c r="AC52" s="217"/>
      <c r="AD52" s="217"/>
      <c r="AE52" s="217"/>
      <c r="AF52" s="217"/>
      <c r="AG52" s="217"/>
      <c r="AH52" s="217"/>
      <c r="AI52" s="228"/>
    </row>
    <row r="53" spans="1:35" x14ac:dyDescent="0.2">
      <c r="A53" s="188" t="s">
        <v>60</v>
      </c>
      <c r="B53" s="250">
        <v>3529</v>
      </c>
      <c r="C53" s="250">
        <v>3529</v>
      </c>
      <c r="D53" s="250">
        <v>3529</v>
      </c>
      <c r="E53" s="250">
        <v>3529</v>
      </c>
      <c r="F53" s="250">
        <v>3529</v>
      </c>
      <c r="G53" s="250">
        <v>3529</v>
      </c>
      <c r="H53" s="250">
        <v>3529</v>
      </c>
      <c r="I53" s="250">
        <v>3529</v>
      </c>
      <c r="J53" s="250">
        <v>3529</v>
      </c>
      <c r="K53" s="250">
        <v>3529</v>
      </c>
      <c r="L53" s="250">
        <v>3529</v>
      </c>
      <c r="M53" s="250">
        <v>3529</v>
      </c>
      <c r="N53" s="250">
        <v>3529</v>
      </c>
      <c r="O53" s="250">
        <v>3529</v>
      </c>
      <c r="P53" s="250">
        <v>3529</v>
      </c>
      <c r="Q53" s="250">
        <v>3529</v>
      </c>
      <c r="R53" s="236"/>
      <c r="S53" s="217"/>
      <c r="T53" s="217"/>
      <c r="U53" s="217"/>
      <c r="V53" s="217"/>
      <c r="W53" s="217"/>
      <c r="X53" s="217"/>
      <c r="Y53" s="217"/>
      <c r="Z53" s="217"/>
      <c r="AA53" s="217"/>
      <c r="AB53" s="217"/>
      <c r="AC53" s="217"/>
      <c r="AD53" s="217"/>
      <c r="AE53" s="217"/>
      <c r="AF53" s="217"/>
      <c r="AG53" s="217"/>
      <c r="AH53" s="217"/>
      <c r="AI53" s="228"/>
    </row>
    <row r="54" spans="1:35" x14ac:dyDescent="0.2">
      <c r="A54" s="188" t="s">
        <v>61</v>
      </c>
      <c r="B54" s="250">
        <v>24215</v>
      </c>
      <c r="C54" s="250">
        <v>29000</v>
      </c>
      <c r="D54" s="250">
        <v>34000</v>
      </c>
      <c r="E54" s="250">
        <v>39000</v>
      </c>
      <c r="F54" s="250">
        <v>39000</v>
      </c>
      <c r="G54" s="250">
        <v>39000</v>
      </c>
      <c r="H54" s="250">
        <v>39000</v>
      </c>
      <c r="I54" s="250">
        <v>39000</v>
      </c>
      <c r="J54" s="250">
        <v>39000</v>
      </c>
      <c r="K54" s="250">
        <v>39000</v>
      </c>
      <c r="L54" s="250">
        <v>39000</v>
      </c>
      <c r="M54" s="250">
        <v>39000</v>
      </c>
      <c r="N54" s="250">
        <v>39000</v>
      </c>
      <c r="O54" s="250">
        <v>39000</v>
      </c>
      <c r="P54" s="250">
        <v>39000</v>
      </c>
      <c r="Q54" s="250">
        <v>39000</v>
      </c>
      <c r="R54" s="236"/>
      <c r="S54" s="217"/>
      <c r="T54" s="217"/>
      <c r="U54" s="217"/>
      <c r="V54" s="217"/>
      <c r="W54" s="217"/>
      <c r="X54" s="217"/>
      <c r="Y54" s="217"/>
      <c r="Z54" s="217"/>
      <c r="AA54" s="217"/>
      <c r="AB54" s="217"/>
      <c r="AC54" s="217"/>
      <c r="AD54" s="217"/>
      <c r="AE54" s="217"/>
      <c r="AF54" s="217"/>
      <c r="AG54" s="217"/>
      <c r="AH54" s="217"/>
      <c r="AI54" s="228"/>
    </row>
    <row r="55" spans="1:35" x14ac:dyDescent="0.2">
      <c r="A55" s="167" t="s">
        <v>37</v>
      </c>
      <c r="B55" s="253">
        <v>0</v>
      </c>
      <c r="C55" s="253">
        <v>0</v>
      </c>
      <c r="D55" s="253">
        <v>0</v>
      </c>
      <c r="E55" s="253">
        <v>0</v>
      </c>
      <c r="F55" s="253">
        <v>0</v>
      </c>
      <c r="G55" s="253">
        <v>0</v>
      </c>
      <c r="H55" s="253">
        <v>0</v>
      </c>
      <c r="I55" s="253">
        <v>0</v>
      </c>
      <c r="J55" s="253">
        <v>0</v>
      </c>
      <c r="K55" s="253">
        <v>0</v>
      </c>
      <c r="L55" s="253">
        <v>0</v>
      </c>
      <c r="M55" s="253">
        <v>0</v>
      </c>
      <c r="N55" s="253">
        <v>0</v>
      </c>
      <c r="O55" s="253">
        <v>0</v>
      </c>
      <c r="P55" s="253">
        <v>0</v>
      </c>
      <c r="Q55" s="253">
        <v>0</v>
      </c>
      <c r="R55" s="236"/>
      <c r="S55" s="217"/>
      <c r="T55" s="217"/>
      <c r="U55" s="217"/>
      <c r="V55" s="217"/>
      <c r="W55" s="217"/>
      <c r="X55" s="217"/>
      <c r="Y55" s="217"/>
      <c r="Z55" s="217"/>
      <c r="AA55" s="217"/>
      <c r="AB55" s="217"/>
      <c r="AC55" s="217"/>
      <c r="AD55" s="217"/>
      <c r="AE55" s="217"/>
      <c r="AF55" s="217"/>
      <c r="AG55" s="217"/>
      <c r="AH55" s="217"/>
      <c r="AI55" s="228"/>
    </row>
    <row r="56" spans="1:35" x14ac:dyDescent="0.2">
      <c r="A56" s="172" t="s">
        <v>38</v>
      </c>
      <c r="B56" s="250">
        <v>18515</v>
      </c>
      <c r="C56" s="250">
        <v>18515</v>
      </c>
      <c r="D56" s="250">
        <v>18515</v>
      </c>
      <c r="E56" s="250">
        <v>18515</v>
      </c>
      <c r="F56" s="250">
        <v>18515</v>
      </c>
      <c r="G56" s="250">
        <v>18515</v>
      </c>
      <c r="H56" s="250">
        <v>18515</v>
      </c>
      <c r="I56" s="250">
        <v>18515</v>
      </c>
      <c r="J56" s="250">
        <v>18515</v>
      </c>
      <c r="K56" s="250">
        <v>18515</v>
      </c>
      <c r="L56" s="250">
        <v>18515</v>
      </c>
      <c r="M56" s="250">
        <v>18515</v>
      </c>
      <c r="N56" s="250">
        <v>18515</v>
      </c>
      <c r="O56" s="250">
        <v>18515</v>
      </c>
      <c r="P56" s="250">
        <v>18515</v>
      </c>
      <c r="Q56" s="250">
        <v>18515</v>
      </c>
      <c r="R56" s="236"/>
      <c r="S56" s="217"/>
      <c r="T56" s="217"/>
      <c r="U56" s="217"/>
      <c r="V56" s="217"/>
      <c r="W56" s="217"/>
      <c r="X56" s="217"/>
      <c r="Y56" s="217"/>
      <c r="Z56" s="217"/>
      <c r="AA56" s="217"/>
      <c r="AB56" s="217"/>
      <c r="AC56" s="217"/>
      <c r="AD56" s="217"/>
      <c r="AE56" s="217"/>
      <c r="AF56" s="217"/>
      <c r="AG56" s="217"/>
      <c r="AH56" s="217"/>
      <c r="AI56" s="228"/>
    </row>
    <row r="57" spans="1:35" x14ac:dyDescent="0.2">
      <c r="A57" s="172" t="s">
        <v>39</v>
      </c>
      <c r="B57" s="250">
        <v>1206</v>
      </c>
      <c r="C57" s="250">
        <v>1206</v>
      </c>
      <c r="D57" s="250">
        <v>1206</v>
      </c>
      <c r="E57" s="250">
        <v>1206</v>
      </c>
      <c r="F57" s="250">
        <v>1206</v>
      </c>
      <c r="G57" s="250">
        <v>1206</v>
      </c>
      <c r="H57" s="250">
        <v>1206</v>
      </c>
      <c r="I57" s="250">
        <v>1206</v>
      </c>
      <c r="J57" s="250">
        <v>1206</v>
      </c>
      <c r="K57" s="250">
        <v>1206</v>
      </c>
      <c r="L57" s="250">
        <v>1206</v>
      </c>
      <c r="M57" s="250">
        <v>1206</v>
      </c>
      <c r="N57" s="250">
        <v>1206</v>
      </c>
      <c r="O57" s="250">
        <v>1206</v>
      </c>
      <c r="P57" s="250">
        <v>1206</v>
      </c>
      <c r="Q57" s="250">
        <v>1206</v>
      </c>
      <c r="R57" s="236"/>
      <c r="S57" s="217"/>
      <c r="T57" s="217"/>
      <c r="U57" s="217"/>
      <c r="V57" s="217"/>
      <c r="W57" s="217"/>
      <c r="X57" s="217"/>
      <c r="Y57" s="217"/>
      <c r="Z57" s="217"/>
      <c r="AA57" s="217"/>
      <c r="AB57" s="217"/>
      <c r="AC57" s="217"/>
      <c r="AD57" s="217"/>
      <c r="AE57" s="217"/>
      <c r="AF57" s="217"/>
      <c r="AG57" s="217"/>
      <c r="AH57" s="217"/>
      <c r="AI57" s="228"/>
    </row>
    <row r="58" spans="1:35" s="6" customFormat="1" ht="12.75" x14ac:dyDescent="0.2">
      <c r="A58" s="167" t="s">
        <v>62</v>
      </c>
      <c r="B58" s="253">
        <v>24630</v>
      </c>
      <c r="C58" s="253">
        <v>24630</v>
      </c>
      <c r="D58" s="253">
        <v>24630</v>
      </c>
      <c r="E58" s="253">
        <v>24630</v>
      </c>
      <c r="F58" s="253">
        <v>24630</v>
      </c>
      <c r="G58" s="253">
        <v>24630</v>
      </c>
      <c r="H58" s="253">
        <v>24630</v>
      </c>
      <c r="I58" s="253">
        <v>24630</v>
      </c>
      <c r="J58" s="253">
        <v>24630</v>
      </c>
      <c r="K58" s="253">
        <v>24630</v>
      </c>
      <c r="L58" s="253">
        <v>24630</v>
      </c>
      <c r="M58" s="253">
        <v>24630</v>
      </c>
      <c r="N58" s="253">
        <v>24630</v>
      </c>
      <c r="O58" s="253">
        <v>24630</v>
      </c>
      <c r="P58" s="253">
        <v>24630</v>
      </c>
      <c r="Q58" s="253">
        <v>24630</v>
      </c>
      <c r="R58" s="240"/>
      <c r="S58" s="232"/>
      <c r="T58" s="232"/>
      <c r="U58" s="232"/>
      <c r="V58" s="232"/>
      <c r="W58" s="232"/>
      <c r="X58" s="232"/>
      <c r="Y58" s="232"/>
      <c r="Z58" s="232"/>
      <c r="AA58" s="232"/>
      <c r="AB58" s="232"/>
      <c r="AC58" s="232"/>
      <c r="AD58" s="232"/>
      <c r="AE58" s="232"/>
      <c r="AF58" s="232"/>
      <c r="AG58" s="232"/>
      <c r="AH58" s="232"/>
      <c r="AI58" s="220"/>
    </row>
    <row r="59" spans="1:35" s="6" customFormat="1" ht="12.75" x14ac:dyDescent="0.2">
      <c r="A59" s="167" t="s">
        <v>63</v>
      </c>
      <c r="B59" s="253">
        <v>1565</v>
      </c>
      <c r="C59" s="253">
        <v>1565</v>
      </c>
      <c r="D59" s="253">
        <v>1565</v>
      </c>
      <c r="E59" s="253">
        <v>1565</v>
      </c>
      <c r="F59" s="253">
        <v>1565</v>
      </c>
      <c r="G59" s="253">
        <v>1565</v>
      </c>
      <c r="H59" s="253">
        <v>1565</v>
      </c>
      <c r="I59" s="253">
        <v>1565</v>
      </c>
      <c r="J59" s="253">
        <v>1565</v>
      </c>
      <c r="K59" s="253">
        <v>1565</v>
      </c>
      <c r="L59" s="253">
        <v>1565</v>
      </c>
      <c r="M59" s="253">
        <v>1565</v>
      </c>
      <c r="N59" s="253">
        <v>1565</v>
      </c>
      <c r="O59" s="253">
        <v>1565</v>
      </c>
      <c r="P59" s="253">
        <v>1565</v>
      </c>
      <c r="Q59" s="253">
        <v>1565</v>
      </c>
      <c r="R59" s="240"/>
      <c r="S59" s="232"/>
      <c r="T59" s="232"/>
      <c r="U59" s="232"/>
      <c r="V59" s="232"/>
      <c r="W59" s="232"/>
      <c r="X59" s="232"/>
      <c r="Y59" s="232"/>
      <c r="Z59" s="232"/>
      <c r="AA59" s="232"/>
      <c r="AB59" s="232"/>
      <c r="AC59" s="232"/>
      <c r="AD59" s="232"/>
      <c r="AE59" s="232"/>
      <c r="AF59" s="232"/>
      <c r="AG59" s="232"/>
      <c r="AH59" s="232"/>
      <c r="AI59" s="220"/>
    </row>
    <row r="60" spans="1:35" s="6" customFormat="1" ht="12.75" x14ac:dyDescent="0.2">
      <c r="A60" s="188" t="s">
        <v>64</v>
      </c>
      <c r="B60" s="250">
        <v>4715</v>
      </c>
      <c r="C60" s="250">
        <v>4715</v>
      </c>
      <c r="D60" s="250">
        <v>4715</v>
      </c>
      <c r="E60" s="250">
        <v>4715</v>
      </c>
      <c r="F60" s="250">
        <v>4715</v>
      </c>
      <c r="G60" s="250">
        <v>4715</v>
      </c>
      <c r="H60" s="250">
        <v>4715</v>
      </c>
      <c r="I60" s="250">
        <v>4715</v>
      </c>
      <c r="J60" s="250">
        <v>4715</v>
      </c>
      <c r="K60" s="250">
        <v>4715</v>
      </c>
      <c r="L60" s="250">
        <v>4715</v>
      </c>
      <c r="M60" s="250">
        <v>4715</v>
      </c>
      <c r="N60" s="250">
        <v>4715</v>
      </c>
      <c r="O60" s="250">
        <v>4715</v>
      </c>
      <c r="P60" s="250">
        <v>4715</v>
      </c>
      <c r="Q60" s="250">
        <v>4715</v>
      </c>
      <c r="R60" s="240"/>
      <c r="S60" s="232"/>
      <c r="T60" s="232"/>
      <c r="U60" s="232"/>
      <c r="V60" s="232"/>
      <c r="W60" s="232"/>
      <c r="X60" s="232"/>
      <c r="Y60" s="232"/>
      <c r="Z60" s="232"/>
      <c r="AA60" s="232"/>
      <c r="AB60" s="232"/>
      <c r="AC60" s="232"/>
      <c r="AD60" s="232"/>
      <c r="AE60" s="232"/>
      <c r="AF60" s="232"/>
      <c r="AG60" s="232"/>
      <c r="AH60" s="232"/>
      <c r="AI60" s="220"/>
    </row>
    <row r="61" spans="1:35" s="5" customFormat="1" ht="12.75" x14ac:dyDescent="0.2">
      <c r="A61" s="188" t="s">
        <v>65</v>
      </c>
      <c r="B61" s="250">
        <v>17</v>
      </c>
      <c r="C61" s="250">
        <v>17</v>
      </c>
      <c r="D61" s="250">
        <v>17</v>
      </c>
      <c r="E61" s="250">
        <v>17</v>
      </c>
      <c r="F61" s="250">
        <v>17</v>
      </c>
      <c r="G61" s="250">
        <v>17</v>
      </c>
      <c r="H61" s="250">
        <v>17</v>
      </c>
      <c r="I61" s="250">
        <v>17</v>
      </c>
      <c r="J61" s="250">
        <v>17</v>
      </c>
      <c r="K61" s="250">
        <v>17</v>
      </c>
      <c r="L61" s="250">
        <v>17</v>
      </c>
      <c r="M61" s="250">
        <v>17</v>
      </c>
      <c r="N61" s="250">
        <v>17</v>
      </c>
      <c r="O61" s="250">
        <v>17</v>
      </c>
      <c r="P61" s="250">
        <v>17</v>
      </c>
      <c r="Q61" s="250">
        <v>17</v>
      </c>
      <c r="R61" s="238"/>
      <c r="S61" s="231"/>
      <c r="T61" s="231"/>
      <c r="U61" s="231"/>
      <c r="V61" s="231"/>
      <c r="W61" s="231"/>
      <c r="X61" s="231"/>
      <c r="Y61" s="231"/>
      <c r="Z61" s="231"/>
      <c r="AA61" s="231"/>
      <c r="AB61" s="231"/>
      <c r="AC61" s="231"/>
      <c r="AD61" s="231"/>
      <c r="AE61" s="231"/>
      <c r="AF61" s="231"/>
      <c r="AG61" s="231"/>
      <c r="AH61" s="231"/>
      <c r="AI61" s="229"/>
    </row>
    <row r="62" spans="1:35" s="5" customFormat="1" ht="12.75" x14ac:dyDescent="0.2">
      <c r="A62" s="188" t="s">
        <v>66</v>
      </c>
      <c r="B62" s="250">
        <v>55</v>
      </c>
      <c r="C62" s="250">
        <v>55</v>
      </c>
      <c r="D62" s="250">
        <v>55</v>
      </c>
      <c r="E62" s="250">
        <v>55</v>
      </c>
      <c r="F62" s="250">
        <v>55</v>
      </c>
      <c r="G62" s="250">
        <v>55</v>
      </c>
      <c r="H62" s="250">
        <v>55</v>
      </c>
      <c r="I62" s="250">
        <v>55</v>
      </c>
      <c r="J62" s="250">
        <v>55</v>
      </c>
      <c r="K62" s="250">
        <v>55</v>
      </c>
      <c r="L62" s="250">
        <v>55</v>
      </c>
      <c r="M62" s="250">
        <v>55</v>
      </c>
      <c r="N62" s="250">
        <v>55</v>
      </c>
      <c r="O62" s="250">
        <v>55</v>
      </c>
      <c r="P62" s="250">
        <v>55</v>
      </c>
      <c r="Q62" s="250">
        <v>55</v>
      </c>
      <c r="R62" s="238"/>
      <c r="S62" s="231"/>
      <c r="T62" s="231"/>
      <c r="U62" s="231"/>
      <c r="V62" s="231"/>
      <c r="W62" s="231"/>
      <c r="X62" s="231"/>
      <c r="Y62" s="231"/>
      <c r="Z62" s="231"/>
      <c r="AA62" s="231"/>
      <c r="AB62" s="231"/>
      <c r="AC62" s="231"/>
      <c r="AD62" s="231"/>
      <c r="AE62" s="231"/>
      <c r="AF62" s="231"/>
      <c r="AG62" s="231"/>
      <c r="AH62" s="231"/>
      <c r="AI62" s="229"/>
    </row>
    <row r="63" spans="1:35" s="5" customFormat="1" ht="12.75" x14ac:dyDescent="0.2">
      <c r="A63" s="188" t="s">
        <v>67</v>
      </c>
      <c r="B63" s="250">
        <v>1100</v>
      </c>
      <c r="C63" s="250">
        <v>1100</v>
      </c>
      <c r="D63" s="250">
        <v>1100</v>
      </c>
      <c r="E63" s="250">
        <v>1100</v>
      </c>
      <c r="F63" s="250">
        <v>1100</v>
      </c>
      <c r="G63" s="250">
        <v>1100</v>
      </c>
      <c r="H63" s="250">
        <v>1100</v>
      </c>
      <c r="I63" s="250">
        <v>1100</v>
      </c>
      <c r="J63" s="250">
        <v>1100</v>
      </c>
      <c r="K63" s="250">
        <v>1100</v>
      </c>
      <c r="L63" s="250">
        <v>1100</v>
      </c>
      <c r="M63" s="250">
        <v>1100</v>
      </c>
      <c r="N63" s="250">
        <v>1100</v>
      </c>
      <c r="O63" s="250">
        <v>1100</v>
      </c>
      <c r="P63" s="250">
        <v>1100</v>
      </c>
      <c r="Q63" s="250">
        <v>1100</v>
      </c>
      <c r="R63" s="238"/>
      <c r="S63" s="231"/>
      <c r="T63" s="231"/>
      <c r="U63" s="231"/>
      <c r="V63" s="231"/>
      <c r="W63" s="231"/>
      <c r="X63" s="231"/>
      <c r="Y63" s="231"/>
      <c r="Z63" s="231"/>
      <c r="AA63" s="231"/>
      <c r="AB63" s="231"/>
      <c r="AC63" s="231"/>
      <c r="AD63" s="231"/>
      <c r="AE63" s="231"/>
      <c r="AF63" s="231"/>
      <c r="AG63" s="231"/>
      <c r="AH63" s="231"/>
      <c r="AI63" s="229"/>
    </row>
    <row r="64" spans="1:35" s="5" customFormat="1" ht="12.75" x14ac:dyDescent="0.2">
      <c r="A64" s="188" t="s">
        <v>68</v>
      </c>
      <c r="B64" s="250">
        <v>401</v>
      </c>
      <c r="C64" s="250">
        <v>401</v>
      </c>
      <c r="D64" s="250">
        <v>401</v>
      </c>
      <c r="E64" s="250">
        <v>401</v>
      </c>
      <c r="F64" s="250">
        <v>401</v>
      </c>
      <c r="G64" s="250">
        <v>401</v>
      </c>
      <c r="H64" s="250">
        <v>401</v>
      </c>
      <c r="I64" s="250">
        <v>401</v>
      </c>
      <c r="J64" s="250">
        <v>401</v>
      </c>
      <c r="K64" s="250">
        <v>401</v>
      </c>
      <c r="L64" s="250">
        <v>401</v>
      </c>
      <c r="M64" s="250">
        <v>401</v>
      </c>
      <c r="N64" s="250">
        <v>401</v>
      </c>
      <c r="O64" s="250">
        <v>401</v>
      </c>
      <c r="P64" s="250">
        <v>401</v>
      </c>
      <c r="Q64" s="250">
        <v>401</v>
      </c>
      <c r="R64" s="238"/>
      <c r="S64" s="231"/>
      <c r="T64" s="231"/>
      <c r="U64" s="231"/>
      <c r="V64" s="231"/>
      <c r="W64" s="231"/>
      <c r="X64" s="231"/>
      <c r="Y64" s="231"/>
      <c r="Z64" s="231"/>
      <c r="AA64" s="231"/>
      <c r="AB64" s="231"/>
      <c r="AC64" s="231"/>
      <c r="AD64" s="231"/>
      <c r="AE64" s="231"/>
      <c r="AF64" s="231"/>
      <c r="AG64" s="231"/>
      <c r="AH64" s="231"/>
      <c r="AI64" s="229"/>
    </row>
    <row r="65" spans="1:35" s="5" customFormat="1" ht="12.75" x14ac:dyDescent="0.2">
      <c r="A65" s="167" t="s">
        <v>69</v>
      </c>
      <c r="B65" s="253">
        <v>0</v>
      </c>
      <c r="C65" s="253">
        <v>0</v>
      </c>
      <c r="D65" s="253">
        <v>0</v>
      </c>
      <c r="E65" s="253">
        <v>0</v>
      </c>
      <c r="F65" s="253">
        <v>0</v>
      </c>
      <c r="G65" s="253">
        <v>0</v>
      </c>
      <c r="H65" s="253">
        <v>0</v>
      </c>
      <c r="I65" s="253">
        <v>0</v>
      </c>
      <c r="J65" s="253">
        <v>0</v>
      </c>
      <c r="K65" s="253">
        <v>0</v>
      </c>
      <c r="L65" s="253">
        <v>0</v>
      </c>
      <c r="M65" s="253">
        <v>0</v>
      </c>
      <c r="N65" s="253">
        <v>0</v>
      </c>
      <c r="O65" s="253">
        <v>0</v>
      </c>
      <c r="P65" s="253">
        <v>0</v>
      </c>
      <c r="Q65" s="253">
        <v>0</v>
      </c>
      <c r="R65" s="238"/>
      <c r="S65" s="231"/>
      <c r="T65" s="231"/>
      <c r="U65" s="231"/>
      <c r="V65" s="231"/>
      <c r="W65" s="231"/>
      <c r="X65" s="231"/>
      <c r="Y65" s="231"/>
      <c r="Z65" s="231"/>
      <c r="AA65" s="231"/>
      <c r="AB65" s="231"/>
      <c r="AC65" s="231"/>
      <c r="AD65" s="231"/>
      <c r="AE65" s="231"/>
      <c r="AF65" s="231"/>
      <c r="AG65" s="231"/>
      <c r="AH65" s="231"/>
      <c r="AI65" s="229"/>
    </row>
    <row r="66" spans="1:35" s="5" customFormat="1" ht="12.75" x14ac:dyDescent="0.2">
      <c r="A66" s="188" t="s">
        <v>70</v>
      </c>
      <c r="B66" s="252">
        <v>28910</v>
      </c>
      <c r="C66" s="252">
        <v>28910</v>
      </c>
      <c r="D66" s="252">
        <v>28910</v>
      </c>
      <c r="E66" s="252">
        <v>28910</v>
      </c>
      <c r="F66" s="252">
        <v>28910</v>
      </c>
      <c r="G66" s="252">
        <v>28910</v>
      </c>
      <c r="H66" s="252">
        <v>28910</v>
      </c>
      <c r="I66" s="252">
        <v>28910</v>
      </c>
      <c r="J66" s="252">
        <v>28910</v>
      </c>
      <c r="K66" s="252">
        <v>28910</v>
      </c>
      <c r="L66" s="252">
        <v>28910</v>
      </c>
      <c r="M66" s="252">
        <v>28910</v>
      </c>
      <c r="N66" s="252">
        <v>28910</v>
      </c>
      <c r="O66" s="252">
        <v>28910</v>
      </c>
      <c r="P66" s="252">
        <v>28910</v>
      </c>
      <c r="Q66" s="252">
        <v>28910</v>
      </c>
      <c r="R66" s="238"/>
      <c r="S66" s="231"/>
      <c r="T66" s="231"/>
      <c r="U66" s="231"/>
      <c r="V66" s="231"/>
      <c r="W66" s="231"/>
      <c r="X66" s="231"/>
      <c r="Y66" s="231"/>
      <c r="Z66" s="231"/>
      <c r="AA66" s="231"/>
      <c r="AB66" s="231"/>
      <c r="AC66" s="231"/>
      <c r="AD66" s="231"/>
      <c r="AE66" s="231"/>
      <c r="AF66" s="231"/>
      <c r="AG66" s="231"/>
      <c r="AH66" s="231"/>
      <c r="AI66" s="229"/>
    </row>
    <row r="67" spans="1:35" s="26" customFormat="1" x14ac:dyDescent="0.2">
      <c r="A67" s="188" t="s">
        <v>71</v>
      </c>
      <c r="B67" s="251">
        <v>5845</v>
      </c>
      <c r="C67" s="251">
        <v>5845</v>
      </c>
      <c r="D67" s="251">
        <v>5845</v>
      </c>
      <c r="E67" s="251">
        <v>5845</v>
      </c>
      <c r="F67" s="251">
        <v>5845</v>
      </c>
      <c r="G67" s="251">
        <v>5845</v>
      </c>
      <c r="H67" s="251">
        <v>5845</v>
      </c>
      <c r="I67" s="251">
        <v>5845</v>
      </c>
      <c r="J67" s="251">
        <v>5845</v>
      </c>
      <c r="K67" s="251">
        <v>5845</v>
      </c>
      <c r="L67" s="251">
        <v>5845</v>
      </c>
      <c r="M67" s="251">
        <v>5845</v>
      </c>
      <c r="N67" s="251">
        <v>5845</v>
      </c>
      <c r="O67" s="251">
        <v>5845</v>
      </c>
      <c r="P67" s="251">
        <v>5845</v>
      </c>
      <c r="Q67" s="251">
        <v>5845</v>
      </c>
      <c r="R67" s="236"/>
      <c r="S67" s="217"/>
      <c r="T67" s="217"/>
      <c r="U67" s="217"/>
      <c r="V67" s="217"/>
      <c r="W67" s="217"/>
      <c r="X67" s="217"/>
      <c r="Y67" s="217"/>
      <c r="Z67" s="217"/>
      <c r="AA67" s="217"/>
      <c r="AB67" s="217"/>
      <c r="AC67" s="217"/>
      <c r="AD67" s="217"/>
      <c r="AE67" s="217"/>
      <c r="AF67" s="217"/>
      <c r="AG67" s="217"/>
      <c r="AH67" s="217"/>
      <c r="AI67" s="228"/>
    </row>
    <row r="68" spans="1:35" s="26" customFormat="1" x14ac:dyDescent="0.2">
      <c r="A68" s="167" t="s">
        <v>72</v>
      </c>
      <c r="B68" s="251">
        <v>0</v>
      </c>
      <c r="C68" s="251">
        <v>0</v>
      </c>
      <c r="D68" s="251">
        <v>0</v>
      </c>
      <c r="E68" s="251">
        <v>0</v>
      </c>
      <c r="F68" s="251">
        <v>0</v>
      </c>
      <c r="G68" s="251">
        <v>0</v>
      </c>
      <c r="H68" s="251">
        <v>0</v>
      </c>
      <c r="I68" s="251">
        <v>0</v>
      </c>
      <c r="J68" s="251">
        <v>0</v>
      </c>
      <c r="K68" s="251">
        <v>0</v>
      </c>
      <c r="L68" s="251">
        <v>0</v>
      </c>
      <c r="M68" s="251">
        <v>0</v>
      </c>
      <c r="N68" s="251">
        <v>0</v>
      </c>
      <c r="O68" s="251">
        <v>0</v>
      </c>
      <c r="P68" s="251">
        <v>0</v>
      </c>
      <c r="Q68" s="251">
        <v>0</v>
      </c>
      <c r="R68" s="236"/>
      <c r="S68" s="217"/>
      <c r="T68" s="217"/>
      <c r="U68" s="217"/>
      <c r="V68" s="217"/>
      <c r="W68" s="217"/>
      <c r="X68" s="217"/>
      <c r="Y68" s="217"/>
      <c r="Z68" s="217"/>
      <c r="AA68" s="217"/>
      <c r="AB68" s="217"/>
      <c r="AC68" s="217"/>
      <c r="AD68" s="217"/>
      <c r="AE68" s="217"/>
      <c r="AF68" s="217"/>
      <c r="AG68" s="217"/>
      <c r="AH68" s="217"/>
      <c r="AI68" s="228"/>
    </row>
    <row r="69" spans="1:35" s="26" customFormat="1" x14ac:dyDescent="0.2">
      <c r="A69" s="188" t="s">
        <v>73</v>
      </c>
      <c r="B69" s="251">
        <v>0</v>
      </c>
      <c r="C69" s="251">
        <v>0</v>
      </c>
      <c r="D69" s="251">
        <v>0</v>
      </c>
      <c r="E69" s="251">
        <v>0</v>
      </c>
      <c r="F69" s="251">
        <v>0</v>
      </c>
      <c r="G69" s="251">
        <v>0</v>
      </c>
      <c r="H69" s="251">
        <v>0</v>
      </c>
      <c r="I69" s="251">
        <v>0</v>
      </c>
      <c r="J69" s="251">
        <v>0</v>
      </c>
      <c r="K69" s="251">
        <v>0</v>
      </c>
      <c r="L69" s="251">
        <v>0</v>
      </c>
      <c r="M69" s="251">
        <v>0</v>
      </c>
      <c r="N69" s="251">
        <v>0</v>
      </c>
      <c r="O69" s="251">
        <v>0</v>
      </c>
      <c r="P69" s="251">
        <v>0</v>
      </c>
      <c r="Q69" s="251">
        <v>0</v>
      </c>
      <c r="R69" s="236"/>
      <c r="S69" s="217"/>
      <c r="T69" s="217"/>
      <c r="U69" s="217"/>
      <c r="V69" s="217"/>
      <c r="W69" s="217"/>
      <c r="X69" s="217"/>
      <c r="Y69" s="217"/>
      <c r="Z69" s="217"/>
      <c r="AA69" s="217"/>
      <c r="AB69" s="217"/>
      <c r="AC69" s="217"/>
      <c r="AD69" s="217"/>
      <c r="AE69" s="217"/>
      <c r="AF69" s="217"/>
      <c r="AG69" s="217"/>
      <c r="AH69" s="217"/>
      <c r="AI69" s="228"/>
    </row>
    <row r="70" spans="1:35" s="7" customFormat="1" ht="12.75" x14ac:dyDescent="0.2">
      <c r="A70" s="188" t="s">
        <v>74</v>
      </c>
      <c r="B70" s="254">
        <v>1360</v>
      </c>
      <c r="C70" s="254">
        <v>1360</v>
      </c>
      <c r="D70" s="254">
        <v>1360</v>
      </c>
      <c r="E70" s="254">
        <v>1360</v>
      </c>
      <c r="F70" s="254">
        <v>1360</v>
      </c>
      <c r="G70" s="254">
        <v>1360</v>
      </c>
      <c r="H70" s="254">
        <v>1360</v>
      </c>
      <c r="I70" s="254">
        <v>1360</v>
      </c>
      <c r="J70" s="254">
        <v>1360</v>
      </c>
      <c r="K70" s="254">
        <v>1360</v>
      </c>
      <c r="L70" s="254">
        <v>1360</v>
      </c>
      <c r="M70" s="254">
        <v>1360</v>
      </c>
      <c r="N70" s="254">
        <v>1360</v>
      </c>
      <c r="O70" s="254">
        <v>1360</v>
      </c>
      <c r="P70" s="254">
        <v>1360</v>
      </c>
      <c r="Q70" s="254">
        <v>1360</v>
      </c>
      <c r="R70" s="240"/>
      <c r="S70" s="232"/>
      <c r="T70" s="232"/>
      <c r="U70" s="232"/>
      <c r="V70" s="232"/>
      <c r="W70" s="232"/>
      <c r="X70" s="232"/>
      <c r="Y70" s="232"/>
      <c r="Z70" s="232"/>
      <c r="AA70" s="232"/>
      <c r="AB70" s="232"/>
      <c r="AC70" s="232"/>
      <c r="AD70" s="232"/>
      <c r="AE70" s="232"/>
      <c r="AF70" s="232"/>
      <c r="AG70" s="232"/>
      <c r="AH70" s="232"/>
      <c r="AI70" s="220"/>
    </row>
    <row r="71" spans="1:35" s="7" customFormat="1" ht="12.75" x14ac:dyDescent="0.2">
      <c r="A71" s="188" t="s">
        <v>121</v>
      </c>
      <c r="B71" s="254">
        <v>415</v>
      </c>
      <c r="C71" s="254">
        <v>415</v>
      </c>
      <c r="D71" s="254">
        <v>415</v>
      </c>
      <c r="E71" s="254">
        <v>415</v>
      </c>
      <c r="F71" s="254">
        <v>415</v>
      </c>
      <c r="G71" s="254">
        <v>415</v>
      </c>
      <c r="H71" s="254">
        <v>415</v>
      </c>
      <c r="I71" s="254">
        <v>415</v>
      </c>
      <c r="J71" s="254">
        <v>415</v>
      </c>
      <c r="K71" s="254">
        <v>415</v>
      </c>
      <c r="L71" s="254">
        <v>415</v>
      </c>
      <c r="M71" s="254">
        <v>415</v>
      </c>
      <c r="N71" s="254">
        <v>415</v>
      </c>
      <c r="O71" s="254">
        <v>415</v>
      </c>
      <c r="P71" s="254">
        <v>415</v>
      </c>
      <c r="Q71" s="254">
        <v>415</v>
      </c>
      <c r="R71" s="240"/>
      <c r="S71" s="232"/>
      <c r="T71" s="232"/>
      <c r="U71" s="232"/>
      <c r="V71" s="232"/>
      <c r="W71" s="232"/>
      <c r="X71" s="232"/>
      <c r="Y71" s="232"/>
      <c r="Z71" s="232"/>
      <c r="AA71" s="232"/>
      <c r="AB71" s="232"/>
      <c r="AC71" s="232"/>
      <c r="AD71" s="232"/>
      <c r="AE71" s="232"/>
      <c r="AF71" s="232"/>
      <c r="AG71" s="232"/>
      <c r="AH71" s="232"/>
      <c r="AI71" s="220"/>
    </row>
    <row r="72" spans="1:35" ht="16.5" x14ac:dyDescent="0.3">
      <c r="A72" s="241"/>
      <c r="B72" s="242"/>
      <c r="C72" s="242"/>
      <c r="D72" s="242"/>
      <c r="E72" s="242"/>
      <c r="F72" s="242"/>
      <c r="G72" s="242"/>
      <c r="H72" s="242"/>
      <c r="I72" s="242"/>
      <c r="J72" s="242"/>
      <c r="K72" s="242"/>
      <c r="L72" s="242"/>
      <c r="M72" s="242"/>
      <c r="N72" s="242"/>
      <c r="O72" s="242"/>
      <c r="P72" s="242"/>
      <c r="Q72" s="242"/>
      <c r="R72" s="236"/>
      <c r="S72" s="217"/>
      <c r="T72" s="217"/>
      <c r="U72" s="217"/>
      <c r="V72" s="217"/>
      <c r="W72" s="217"/>
      <c r="X72" s="217"/>
      <c r="Y72" s="217"/>
      <c r="Z72" s="217"/>
      <c r="AA72" s="217"/>
      <c r="AB72" s="217"/>
      <c r="AC72" s="217"/>
      <c r="AD72" s="217"/>
      <c r="AE72" s="217"/>
      <c r="AF72" s="217"/>
      <c r="AG72" s="217"/>
      <c r="AH72" s="217"/>
      <c r="AI72" s="228"/>
    </row>
    <row r="73" spans="1:35" s="8" customFormat="1" ht="15.75" x14ac:dyDescent="0.25">
      <c r="A73" s="163" t="s">
        <v>8</v>
      </c>
      <c r="B73" s="170">
        <f t="shared" ref="B73:Q73" si="0">SUM(B6:B71)</f>
        <v>332280</v>
      </c>
      <c r="C73" s="170">
        <f t="shared" si="0"/>
        <v>333764</v>
      </c>
      <c r="D73" s="170">
        <f t="shared" si="0"/>
        <v>334764</v>
      </c>
      <c r="E73" s="170">
        <f t="shared" si="0"/>
        <v>335864</v>
      </c>
      <c r="F73" s="170">
        <f t="shared" si="0"/>
        <v>335264</v>
      </c>
      <c r="G73" s="170">
        <f t="shared" si="0"/>
        <v>334764</v>
      </c>
      <c r="H73" s="170">
        <f t="shared" si="0"/>
        <v>334264</v>
      </c>
      <c r="I73" s="170">
        <f t="shared" si="0"/>
        <v>333764</v>
      </c>
      <c r="J73" s="170">
        <f t="shared" si="0"/>
        <v>333264</v>
      </c>
      <c r="K73" s="170">
        <f t="shared" si="0"/>
        <v>333064</v>
      </c>
      <c r="L73" s="170">
        <f t="shared" si="0"/>
        <v>332864</v>
      </c>
      <c r="M73" s="170">
        <f t="shared" si="0"/>
        <v>332664</v>
      </c>
      <c r="N73" s="170">
        <f t="shared" si="0"/>
        <v>332564</v>
      </c>
      <c r="O73" s="170">
        <f t="shared" si="0"/>
        <v>332464</v>
      </c>
      <c r="P73" s="170">
        <f t="shared" si="0"/>
        <v>332364</v>
      </c>
      <c r="Q73" s="170">
        <f t="shared" si="0"/>
        <v>332264</v>
      </c>
      <c r="R73" s="243"/>
      <c r="S73" s="232"/>
      <c r="T73" s="232"/>
      <c r="U73" s="232"/>
      <c r="V73" s="232"/>
      <c r="W73" s="232"/>
      <c r="X73" s="232"/>
      <c r="Y73" s="232"/>
      <c r="Z73" s="232"/>
      <c r="AA73" s="232"/>
      <c r="AB73" s="232"/>
      <c r="AC73" s="232"/>
      <c r="AD73" s="232"/>
      <c r="AE73" s="232"/>
      <c r="AF73" s="232"/>
      <c r="AG73" s="232"/>
      <c r="AH73" s="232"/>
      <c r="AI73" s="221"/>
    </row>
    <row r="74" spans="1:35" s="6" customFormat="1" ht="15.75" x14ac:dyDescent="0.25">
      <c r="A74" s="136"/>
      <c r="B74" s="95"/>
      <c r="C74" s="95"/>
      <c r="D74" s="95"/>
      <c r="E74" s="95"/>
      <c r="F74" s="95"/>
      <c r="G74" s="95"/>
      <c r="H74" s="95"/>
      <c r="I74" s="95"/>
      <c r="J74" s="95"/>
      <c r="K74" s="95"/>
      <c r="L74" s="95"/>
      <c r="M74" s="95"/>
      <c r="N74" s="95"/>
      <c r="O74" s="95"/>
      <c r="P74" s="95"/>
      <c r="Q74" s="95"/>
      <c r="R74" s="240"/>
      <c r="S74" s="232"/>
      <c r="T74" s="232"/>
      <c r="U74" s="232"/>
      <c r="V74" s="232"/>
      <c r="W74" s="232"/>
      <c r="X74" s="232"/>
      <c r="Y74" s="232"/>
      <c r="Z74" s="232"/>
      <c r="AA74" s="232"/>
      <c r="AB74" s="232"/>
      <c r="AC74" s="232"/>
      <c r="AD74" s="232"/>
      <c r="AE74" s="232"/>
      <c r="AF74" s="232"/>
      <c r="AG74" s="232"/>
      <c r="AH74" s="232"/>
      <c r="AI74" s="220"/>
    </row>
    <row r="75" spans="1:35" ht="38.25" x14ac:dyDescent="0.2">
      <c r="A75" s="261" t="s">
        <v>142</v>
      </c>
      <c r="B75" s="249">
        <v>390810.96405000007</v>
      </c>
      <c r="C75" s="249">
        <v>392500</v>
      </c>
      <c r="D75" s="249">
        <v>394000</v>
      </c>
      <c r="E75" s="249">
        <v>395000</v>
      </c>
      <c r="F75" s="249">
        <v>395000</v>
      </c>
      <c r="G75" s="249">
        <v>395000</v>
      </c>
      <c r="H75" s="249">
        <v>395000</v>
      </c>
      <c r="I75" s="249">
        <v>395000</v>
      </c>
      <c r="J75" s="249">
        <v>395000</v>
      </c>
      <c r="K75" s="249">
        <v>395000</v>
      </c>
      <c r="L75" s="249">
        <v>395000</v>
      </c>
      <c r="M75" s="249">
        <v>395000</v>
      </c>
      <c r="N75" s="249">
        <v>395000</v>
      </c>
      <c r="O75" s="249">
        <v>395000</v>
      </c>
      <c r="P75" s="249">
        <v>395000</v>
      </c>
      <c r="Q75" s="249">
        <v>395000</v>
      </c>
      <c r="R75" s="236"/>
      <c r="S75" s="217"/>
      <c r="T75" s="217"/>
      <c r="U75" s="217"/>
      <c r="V75" s="217"/>
      <c r="W75" s="217"/>
      <c r="X75" s="217"/>
      <c r="Y75" s="217"/>
      <c r="Z75" s="217"/>
      <c r="AA75" s="217"/>
      <c r="AB75" s="217"/>
      <c r="AC75" s="217"/>
      <c r="AD75" s="217"/>
      <c r="AE75" s="217"/>
      <c r="AF75" s="217"/>
      <c r="AG75" s="217"/>
      <c r="AH75" s="217"/>
      <c r="AI75" s="228"/>
    </row>
    <row r="76" spans="1:35" x14ac:dyDescent="0.2">
      <c r="A76" s="79"/>
      <c r="B76" s="100"/>
      <c r="C76" s="100"/>
      <c r="D76" s="100"/>
      <c r="E76" s="100"/>
      <c r="F76" s="100"/>
      <c r="G76" s="100"/>
      <c r="H76" s="100"/>
      <c r="I76" s="100"/>
      <c r="J76" s="100"/>
      <c r="K76" s="100"/>
      <c r="L76" s="100"/>
      <c r="M76" s="100"/>
      <c r="N76" s="100"/>
      <c r="O76" s="100"/>
      <c r="P76" s="100"/>
      <c r="Q76" s="100"/>
      <c r="R76" s="236"/>
      <c r="S76" s="217"/>
      <c r="T76" s="217"/>
      <c r="U76" s="217"/>
      <c r="V76" s="217"/>
      <c r="W76" s="217"/>
      <c r="X76" s="217"/>
      <c r="Y76" s="217"/>
      <c r="Z76" s="217"/>
      <c r="AA76" s="217"/>
      <c r="AB76" s="217"/>
      <c r="AC76" s="217"/>
      <c r="AD76" s="217"/>
      <c r="AE76" s="217"/>
      <c r="AF76" s="217"/>
      <c r="AG76" s="217"/>
      <c r="AH76" s="217"/>
      <c r="AI76" s="228"/>
    </row>
    <row r="77" spans="1:35" s="204" customFormat="1" x14ac:dyDescent="0.2">
      <c r="A77" s="26"/>
      <c r="B77" s="205"/>
      <c r="C77" s="205"/>
      <c r="D77" s="205"/>
      <c r="E77" s="205"/>
      <c r="F77" s="205"/>
      <c r="G77" s="205"/>
      <c r="H77" s="205"/>
      <c r="I77" s="205"/>
      <c r="J77" s="205"/>
      <c r="K77" s="205"/>
      <c r="L77" s="205"/>
      <c r="M77" s="205"/>
      <c r="N77" s="205"/>
      <c r="O77" s="205"/>
      <c r="P77" s="205"/>
      <c r="Q77" s="205"/>
    </row>
    <row r="78" spans="1:35" s="204" customFormat="1" x14ac:dyDescent="0.2">
      <c r="A78" s="26"/>
      <c r="B78" s="205"/>
      <c r="C78" s="205"/>
      <c r="D78" s="205"/>
      <c r="E78" s="205"/>
      <c r="F78" s="205"/>
      <c r="G78" s="205"/>
      <c r="H78" s="205"/>
      <c r="I78" s="205"/>
      <c r="J78" s="205"/>
      <c r="K78" s="205"/>
      <c r="L78" s="205"/>
      <c r="M78" s="205"/>
      <c r="N78" s="205"/>
      <c r="O78" s="205"/>
      <c r="P78" s="205"/>
      <c r="Q78" s="205"/>
    </row>
    <row r="79" spans="1:35" s="204" customFormat="1" x14ac:dyDescent="0.2">
      <c r="A79" s="26"/>
      <c r="B79" s="205"/>
      <c r="C79" s="205"/>
      <c r="D79" s="205"/>
      <c r="E79" s="205"/>
      <c r="F79" s="205"/>
      <c r="G79" s="205"/>
      <c r="H79" s="205"/>
      <c r="I79" s="205"/>
      <c r="J79" s="205"/>
      <c r="K79" s="205"/>
      <c r="L79" s="205"/>
      <c r="M79" s="205"/>
      <c r="N79" s="205"/>
      <c r="O79" s="205"/>
      <c r="P79" s="205"/>
      <c r="Q79" s="205"/>
    </row>
    <row r="80" spans="1:35" s="204" customFormat="1" x14ac:dyDescent="0.2">
      <c r="A80" s="26"/>
      <c r="B80" s="205"/>
      <c r="C80" s="205"/>
      <c r="D80" s="205"/>
      <c r="E80" s="205"/>
      <c r="F80" s="205"/>
      <c r="G80" s="205"/>
      <c r="H80" s="205"/>
      <c r="I80" s="205"/>
      <c r="J80" s="205"/>
      <c r="K80" s="205"/>
      <c r="L80" s="205"/>
      <c r="M80" s="205"/>
      <c r="N80" s="205"/>
      <c r="O80" s="205"/>
      <c r="P80" s="205"/>
      <c r="Q80" s="205"/>
    </row>
    <row r="81" spans="1:17" s="204" customFormat="1" x14ac:dyDescent="0.2">
      <c r="A81" s="26"/>
      <c r="B81" s="205"/>
      <c r="C81" s="205"/>
      <c r="D81" s="205"/>
      <c r="E81" s="205"/>
      <c r="F81" s="205"/>
      <c r="G81" s="205"/>
      <c r="H81" s="205"/>
      <c r="I81" s="205"/>
      <c r="J81" s="205"/>
      <c r="K81" s="205"/>
      <c r="L81" s="205"/>
      <c r="M81" s="205"/>
      <c r="N81" s="205"/>
      <c r="O81" s="205"/>
      <c r="P81" s="205"/>
      <c r="Q81" s="205"/>
    </row>
    <row r="82" spans="1:17" s="209" customFormat="1" x14ac:dyDescent="0.2">
      <c r="A82" s="206"/>
      <c r="B82" s="207"/>
      <c r="C82" s="207"/>
      <c r="D82" s="207"/>
      <c r="E82" s="207"/>
      <c r="F82" s="207"/>
      <c r="G82" s="207"/>
      <c r="H82" s="207"/>
      <c r="I82" s="207"/>
      <c r="J82" s="207"/>
      <c r="K82" s="207"/>
      <c r="L82" s="207"/>
      <c r="M82" s="207"/>
      <c r="N82" s="207"/>
      <c r="O82" s="207"/>
      <c r="P82" s="207"/>
      <c r="Q82" s="207"/>
    </row>
    <row r="83" spans="1:17" s="209" customFormat="1" x14ac:dyDescent="0.2">
      <c r="A83" s="206"/>
      <c r="B83" s="207"/>
      <c r="C83" s="207"/>
      <c r="D83" s="207"/>
      <c r="E83" s="207"/>
      <c r="F83" s="207"/>
      <c r="G83" s="207"/>
      <c r="H83" s="207"/>
      <c r="I83" s="207"/>
      <c r="J83" s="207"/>
      <c r="K83" s="207"/>
      <c r="L83" s="207"/>
      <c r="M83" s="207"/>
      <c r="N83" s="207"/>
      <c r="O83" s="207"/>
      <c r="P83" s="207"/>
      <c r="Q83" s="207"/>
    </row>
    <row r="84" spans="1:17" s="209" customFormat="1" x14ac:dyDescent="0.2">
      <c r="A84" s="206"/>
      <c r="B84" s="207"/>
      <c r="C84" s="207"/>
      <c r="D84" s="207"/>
      <c r="E84" s="207"/>
      <c r="F84" s="207"/>
      <c r="G84" s="207"/>
      <c r="H84" s="207"/>
      <c r="I84" s="207"/>
      <c r="J84" s="207"/>
      <c r="K84" s="207"/>
      <c r="L84" s="207"/>
      <c r="M84" s="207"/>
      <c r="N84" s="207"/>
      <c r="O84" s="207"/>
      <c r="P84" s="207"/>
      <c r="Q84" s="207"/>
    </row>
    <row r="85" spans="1:17" s="209" customFormat="1" x14ac:dyDescent="0.2">
      <c r="A85" s="206"/>
      <c r="B85" s="207"/>
      <c r="C85" s="207"/>
      <c r="D85" s="207"/>
      <c r="E85" s="207"/>
      <c r="F85" s="207"/>
      <c r="G85" s="207"/>
      <c r="H85" s="207"/>
      <c r="I85" s="207"/>
      <c r="J85" s="207"/>
      <c r="K85" s="207"/>
      <c r="L85" s="207"/>
      <c r="M85" s="207"/>
      <c r="N85" s="207"/>
      <c r="O85" s="207"/>
      <c r="P85" s="207"/>
      <c r="Q85" s="207"/>
    </row>
    <row r="86" spans="1:17" s="209" customFormat="1" x14ac:dyDescent="0.2">
      <c r="A86" s="206"/>
      <c r="B86" s="207"/>
      <c r="C86" s="207"/>
      <c r="D86" s="207"/>
      <c r="E86" s="207"/>
      <c r="F86" s="207"/>
      <c r="G86" s="207"/>
      <c r="H86" s="207"/>
      <c r="I86" s="207"/>
      <c r="J86" s="207"/>
      <c r="K86" s="207"/>
      <c r="L86" s="207"/>
      <c r="M86" s="207"/>
      <c r="N86" s="207"/>
      <c r="O86" s="207"/>
      <c r="P86" s="207"/>
      <c r="Q86" s="207"/>
    </row>
    <row r="87" spans="1:17" s="209" customFormat="1" x14ac:dyDescent="0.2">
      <c r="A87" s="206"/>
      <c r="B87" s="207"/>
      <c r="C87" s="207"/>
      <c r="D87" s="207"/>
      <c r="E87" s="207"/>
      <c r="F87" s="207"/>
      <c r="G87" s="207"/>
      <c r="H87" s="207"/>
      <c r="I87" s="207"/>
      <c r="J87" s="207"/>
      <c r="K87" s="207"/>
      <c r="L87" s="207"/>
      <c r="M87" s="207"/>
      <c r="N87" s="207"/>
      <c r="O87" s="207"/>
      <c r="P87" s="207"/>
      <c r="Q87" s="207"/>
    </row>
    <row r="88" spans="1:17" s="209" customFormat="1" x14ac:dyDescent="0.2">
      <c r="A88" s="206"/>
      <c r="B88" s="207"/>
      <c r="C88" s="207"/>
      <c r="D88" s="207"/>
      <c r="E88" s="207"/>
      <c r="F88" s="207"/>
      <c r="G88" s="207"/>
      <c r="H88" s="207"/>
      <c r="I88" s="207"/>
      <c r="J88" s="207"/>
      <c r="K88" s="207"/>
      <c r="L88" s="207"/>
      <c r="M88" s="207"/>
      <c r="N88" s="207"/>
      <c r="O88" s="207"/>
      <c r="P88" s="207"/>
      <c r="Q88" s="207"/>
    </row>
    <row r="89" spans="1:17" s="209" customFormat="1" x14ac:dyDescent="0.2">
      <c r="A89" s="206"/>
      <c r="B89" s="207"/>
      <c r="C89" s="207"/>
      <c r="D89" s="207"/>
      <c r="E89" s="207"/>
      <c r="F89" s="207"/>
      <c r="G89" s="207"/>
      <c r="H89" s="207"/>
      <c r="I89" s="207"/>
      <c r="J89" s="207"/>
      <c r="K89" s="207"/>
      <c r="L89" s="207"/>
      <c r="M89" s="207"/>
      <c r="N89" s="207"/>
      <c r="O89" s="207"/>
      <c r="P89" s="207"/>
      <c r="Q89" s="207"/>
    </row>
    <row r="90" spans="1:17" s="209" customFormat="1" x14ac:dyDescent="0.2">
      <c r="A90" s="206"/>
      <c r="B90" s="207"/>
      <c r="C90" s="207"/>
      <c r="D90" s="207"/>
      <c r="E90" s="207"/>
      <c r="F90" s="207"/>
      <c r="G90" s="207"/>
      <c r="H90" s="207"/>
      <c r="I90" s="207"/>
      <c r="J90" s="207"/>
      <c r="K90" s="207"/>
      <c r="L90" s="207"/>
      <c r="M90" s="207"/>
      <c r="N90" s="207"/>
      <c r="O90" s="207"/>
      <c r="P90" s="207"/>
      <c r="Q90" s="207"/>
    </row>
    <row r="91" spans="1:17" s="209" customFormat="1" x14ac:dyDescent="0.2">
      <c r="A91" s="206"/>
      <c r="B91" s="207"/>
      <c r="C91" s="207"/>
      <c r="D91" s="207"/>
      <c r="E91" s="207"/>
      <c r="F91" s="207"/>
      <c r="G91" s="207"/>
      <c r="H91" s="207"/>
      <c r="I91" s="207"/>
      <c r="J91" s="207"/>
      <c r="K91" s="207"/>
      <c r="L91" s="207"/>
      <c r="M91" s="207"/>
      <c r="N91" s="207"/>
      <c r="O91" s="207"/>
      <c r="P91" s="207"/>
      <c r="Q91" s="207"/>
    </row>
    <row r="92" spans="1:17" s="209" customFormat="1" x14ac:dyDescent="0.2">
      <c r="A92" s="206"/>
      <c r="B92" s="207"/>
      <c r="C92" s="207"/>
      <c r="D92" s="207"/>
      <c r="E92" s="207"/>
      <c r="F92" s="207"/>
      <c r="G92" s="207"/>
      <c r="H92" s="207"/>
      <c r="I92" s="207"/>
      <c r="J92" s="207"/>
      <c r="K92" s="207"/>
      <c r="L92" s="207"/>
      <c r="M92" s="207"/>
      <c r="N92" s="207"/>
      <c r="O92" s="207"/>
      <c r="P92" s="207"/>
      <c r="Q92" s="207"/>
    </row>
    <row r="93" spans="1:17" s="209" customFormat="1" x14ac:dyDescent="0.2">
      <c r="A93" s="206"/>
      <c r="B93" s="207"/>
      <c r="C93" s="207"/>
      <c r="D93" s="207"/>
      <c r="E93" s="207"/>
      <c r="F93" s="207"/>
      <c r="G93" s="207"/>
      <c r="H93" s="207"/>
      <c r="I93" s="207"/>
      <c r="J93" s="207"/>
      <c r="K93" s="207"/>
      <c r="L93" s="207"/>
      <c r="M93" s="207"/>
      <c r="N93" s="207"/>
      <c r="O93" s="207"/>
      <c r="P93" s="207"/>
      <c r="Q93" s="207"/>
    </row>
    <row r="94" spans="1:17" s="209" customFormat="1" x14ac:dyDescent="0.2">
      <c r="A94" s="206"/>
      <c r="B94" s="207"/>
      <c r="C94" s="207"/>
      <c r="D94" s="207"/>
      <c r="E94" s="207"/>
      <c r="F94" s="207"/>
      <c r="G94" s="207"/>
      <c r="H94" s="207"/>
      <c r="I94" s="207"/>
      <c r="J94" s="207"/>
      <c r="K94" s="207"/>
      <c r="L94" s="207"/>
      <c r="M94" s="207"/>
      <c r="N94" s="207"/>
      <c r="O94" s="207"/>
      <c r="P94" s="207"/>
      <c r="Q94" s="207"/>
    </row>
    <row r="95" spans="1:17" s="209" customFormat="1" x14ac:dyDescent="0.2">
      <c r="A95" s="206"/>
      <c r="B95" s="207"/>
      <c r="C95" s="207"/>
      <c r="D95" s="207"/>
      <c r="E95" s="207"/>
      <c r="F95" s="207"/>
      <c r="G95" s="207"/>
      <c r="H95" s="207"/>
      <c r="I95" s="207"/>
      <c r="J95" s="207"/>
      <c r="K95" s="207"/>
      <c r="L95" s="207"/>
      <c r="M95" s="207"/>
      <c r="N95" s="207"/>
      <c r="O95" s="207"/>
      <c r="P95" s="207"/>
      <c r="Q95" s="207"/>
    </row>
    <row r="96" spans="1:17" s="209" customFormat="1" x14ac:dyDescent="0.2">
      <c r="A96" s="206"/>
      <c r="B96" s="207"/>
      <c r="C96" s="207"/>
      <c r="D96" s="207"/>
      <c r="E96" s="207"/>
      <c r="F96" s="207"/>
      <c r="G96" s="207"/>
      <c r="H96" s="207"/>
      <c r="I96" s="207"/>
      <c r="J96" s="207"/>
      <c r="K96" s="207"/>
      <c r="L96" s="207"/>
      <c r="M96" s="207"/>
      <c r="N96" s="207"/>
      <c r="O96" s="207"/>
      <c r="P96" s="207"/>
      <c r="Q96" s="207"/>
    </row>
    <row r="97" spans="1:17" s="209" customFormat="1" x14ac:dyDescent="0.2">
      <c r="A97" s="206"/>
      <c r="B97" s="207"/>
      <c r="C97" s="207"/>
      <c r="D97" s="207"/>
      <c r="E97" s="207"/>
      <c r="F97" s="207"/>
      <c r="G97" s="207"/>
      <c r="H97" s="207"/>
      <c r="I97" s="207"/>
      <c r="J97" s="207"/>
      <c r="K97" s="207"/>
      <c r="L97" s="207"/>
      <c r="M97" s="207"/>
      <c r="N97" s="207"/>
      <c r="O97" s="207"/>
      <c r="P97" s="207"/>
      <c r="Q97" s="207"/>
    </row>
    <row r="98" spans="1:17" s="209" customFormat="1" x14ac:dyDescent="0.2">
      <c r="A98" s="206"/>
      <c r="B98" s="207"/>
      <c r="C98" s="207"/>
      <c r="D98" s="207"/>
      <c r="E98" s="207"/>
      <c r="F98" s="207"/>
      <c r="G98" s="207"/>
      <c r="H98" s="207"/>
      <c r="I98" s="207"/>
      <c r="J98" s="207"/>
      <c r="K98" s="207"/>
      <c r="L98" s="207"/>
      <c r="M98" s="207"/>
      <c r="N98" s="207"/>
      <c r="O98" s="207"/>
      <c r="P98" s="207"/>
      <c r="Q98" s="207"/>
    </row>
    <row r="99" spans="1:17" s="209" customFormat="1" x14ac:dyDescent="0.2">
      <c r="A99" s="206"/>
      <c r="B99" s="207"/>
      <c r="C99" s="207"/>
      <c r="D99" s="207"/>
      <c r="E99" s="207"/>
      <c r="F99" s="207"/>
      <c r="G99" s="207"/>
      <c r="H99" s="207"/>
      <c r="I99" s="207"/>
      <c r="J99" s="207"/>
      <c r="K99" s="207"/>
      <c r="L99" s="207"/>
      <c r="M99" s="207"/>
      <c r="N99" s="207"/>
      <c r="O99" s="207"/>
      <c r="P99" s="207"/>
      <c r="Q99" s="207"/>
    </row>
    <row r="100" spans="1:17" s="209" customFormat="1" x14ac:dyDescent="0.2">
      <c r="A100" s="206"/>
      <c r="B100" s="207"/>
      <c r="C100" s="207"/>
      <c r="D100" s="207"/>
      <c r="E100" s="207"/>
      <c r="F100" s="207"/>
      <c r="G100" s="207"/>
      <c r="H100" s="207"/>
      <c r="I100" s="207"/>
      <c r="J100" s="207"/>
      <c r="K100" s="207"/>
      <c r="L100" s="207"/>
      <c r="M100" s="207"/>
      <c r="N100" s="207"/>
      <c r="O100" s="207"/>
      <c r="P100" s="207"/>
      <c r="Q100" s="207"/>
    </row>
    <row r="101" spans="1:17" s="209" customFormat="1" x14ac:dyDescent="0.2">
      <c r="A101" s="206"/>
      <c r="B101" s="207"/>
      <c r="C101" s="207"/>
      <c r="D101" s="207"/>
      <c r="E101" s="207"/>
      <c r="F101" s="207"/>
      <c r="G101" s="207"/>
      <c r="H101" s="207"/>
      <c r="I101" s="207"/>
      <c r="J101" s="207"/>
      <c r="K101" s="207"/>
      <c r="L101" s="207"/>
      <c r="M101" s="207"/>
      <c r="N101" s="207"/>
      <c r="O101" s="207"/>
      <c r="P101" s="207"/>
      <c r="Q101" s="207"/>
    </row>
    <row r="102" spans="1:17" s="209" customFormat="1" x14ac:dyDescent="0.2">
      <c r="A102" s="206"/>
      <c r="B102" s="207"/>
      <c r="C102" s="207"/>
      <c r="D102" s="207"/>
      <c r="E102" s="207"/>
      <c r="F102" s="207"/>
      <c r="G102" s="207"/>
      <c r="H102" s="207"/>
      <c r="I102" s="207"/>
      <c r="J102" s="207"/>
      <c r="K102" s="207"/>
      <c r="L102" s="207"/>
      <c r="M102" s="207"/>
      <c r="N102" s="207"/>
      <c r="O102" s="207"/>
      <c r="P102" s="207"/>
      <c r="Q102" s="207"/>
    </row>
    <row r="103" spans="1:17" s="209" customFormat="1" x14ac:dyDescent="0.2">
      <c r="A103" s="206"/>
      <c r="B103" s="207"/>
      <c r="C103" s="207"/>
      <c r="D103" s="207"/>
      <c r="E103" s="207"/>
      <c r="F103" s="207"/>
      <c r="G103" s="207"/>
      <c r="H103" s="207"/>
      <c r="I103" s="207"/>
      <c r="J103" s="207"/>
      <c r="K103" s="207"/>
      <c r="L103" s="207"/>
      <c r="M103" s="207"/>
      <c r="N103" s="207"/>
      <c r="O103" s="207"/>
      <c r="P103" s="207"/>
      <c r="Q103" s="207"/>
    </row>
    <row r="104" spans="1:17" s="209" customFormat="1" x14ac:dyDescent="0.2">
      <c r="A104" s="206"/>
      <c r="B104" s="207"/>
      <c r="C104" s="207"/>
      <c r="D104" s="207"/>
      <c r="E104" s="207"/>
      <c r="F104" s="207"/>
      <c r="G104" s="207"/>
      <c r="H104" s="207"/>
      <c r="I104" s="207"/>
      <c r="J104" s="207"/>
      <c r="K104" s="207"/>
      <c r="L104" s="207"/>
      <c r="M104" s="207"/>
      <c r="N104" s="207"/>
      <c r="O104" s="207"/>
      <c r="P104" s="207"/>
      <c r="Q104" s="207"/>
    </row>
    <row r="105" spans="1:17" s="209" customFormat="1" x14ac:dyDescent="0.2">
      <c r="A105" s="206"/>
      <c r="B105" s="207"/>
      <c r="C105" s="207"/>
      <c r="D105" s="207"/>
      <c r="E105" s="207"/>
      <c r="F105" s="207"/>
      <c r="G105" s="207"/>
      <c r="H105" s="207"/>
      <c r="I105" s="207"/>
      <c r="J105" s="207"/>
      <c r="K105" s="207"/>
      <c r="L105" s="207"/>
      <c r="M105" s="207"/>
      <c r="N105" s="207"/>
      <c r="O105" s="207"/>
      <c r="P105" s="207"/>
      <c r="Q105" s="207"/>
    </row>
    <row r="106" spans="1:17" s="209" customFormat="1" x14ac:dyDescent="0.2">
      <c r="A106" s="206"/>
      <c r="B106" s="207"/>
      <c r="C106" s="207"/>
      <c r="D106" s="207"/>
      <c r="E106" s="207"/>
      <c r="F106" s="207"/>
      <c r="G106" s="207"/>
      <c r="H106" s="207"/>
      <c r="I106" s="207"/>
      <c r="J106" s="207"/>
      <c r="K106" s="207"/>
      <c r="L106" s="207"/>
      <c r="M106" s="207"/>
      <c r="N106" s="207"/>
      <c r="O106" s="207"/>
      <c r="P106" s="207"/>
      <c r="Q106" s="207"/>
    </row>
    <row r="107" spans="1:17" s="209" customFormat="1" x14ac:dyDescent="0.2">
      <c r="A107" s="206"/>
      <c r="B107" s="207"/>
      <c r="C107" s="207"/>
      <c r="D107" s="207"/>
      <c r="E107" s="207"/>
      <c r="F107" s="207"/>
      <c r="G107" s="207"/>
      <c r="H107" s="207"/>
      <c r="I107" s="207"/>
      <c r="J107" s="207"/>
      <c r="K107" s="207"/>
      <c r="L107" s="207"/>
      <c r="M107" s="207"/>
      <c r="N107" s="207"/>
      <c r="O107" s="207"/>
      <c r="P107" s="207"/>
      <c r="Q107" s="207"/>
    </row>
    <row r="108" spans="1:17" s="209" customFormat="1" x14ac:dyDescent="0.2">
      <c r="A108" s="206"/>
      <c r="B108" s="207"/>
      <c r="C108" s="207"/>
      <c r="D108" s="207"/>
      <c r="E108" s="207"/>
      <c r="F108" s="207"/>
      <c r="G108" s="207"/>
      <c r="H108" s="207"/>
      <c r="I108" s="207"/>
      <c r="J108" s="207"/>
      <c r="K108" s="207"/>
      <c r="L108" s="207"/>
      <c r="M108" s="207"/>
      <c r="N108" s="207"/>
      <c r="O108" s="207"/>
      <c r="P108" s="207"/>
      <c r="Q108" s="207"/>
    </row>
    <row r="109" spans="1:17" s="209" customFormat="1" x14ac:dyDescent="0.2">
      <c r="A109" s="206"/>
      <c r="B109" s="207"/>
      <c r="C109" s="207"/>
      <c r="D109" s="207"/>
      <c r="E109" s="207"/>
      <c r="F109" s="207"/>
      <c r="G109" s="207"/>
      <c r="H109" s="207"/>
      <c r="I109" s="207"/>
      <c r="J109" s="207"/>
      <c r="K109" s="207"/>
      <c r="L109" s="207"/>
      <c r="M109" s="207"/>
      <c r="N109" s="207"/>
      <c r="O109" s="207"/>
      <c r="P109" s="207"/>
      <c r="Q109" s="207"/>
    </row>
    <row r="110" spans="1:17" s="209" customFormat="1" x14ac:dyDescent="0.2">
      <c r="A110" s="206"/>
      <c r="B110" s="207"/>
      <c r="C110" s="207"/>
      <c r="D110" s="207"/>
      <c r="E110" s="207"/>
      <c r="F110" s="207"/>
      <c r="G110" s="207"/>
      <c r="H110" s="207"/>
      <c r="I110" s="207"/>
      <c r="J110" s="207"/>
      <c r="K110" s="207"/>
      <c r="L110" s="207"/>
      <c r="M110" s="207"/>
      <c r="N110" s="207"/>
      <c r="O110" s="207"/>
      <c r="P110" s="207"/>
      <c r="Q110" s="207"/>
    </row>
    <row r="111" spans="1:17" s="209" customFormat="1" x14ac:dyDescent="0.2">
      <c r="A111" s="206"/>
      <c r="B111" s="207"/>
      <c r="C111" s="207"/>
      <c r="D111" s="207"/>
      <c r="E111" s="207"/>
      <c r="F111" s="207"/>
      <c r="G111" s="207"/>
      <c r="H111" s="207"/>
      <c r="I111" s="207"/>
      <c r="J111" s="207"/>
      <c r="K111" s="207"/>
      <c r="L111" s="207"/>
      <c r="M111" s="207"/>
      <c r="N111" s="207"/>
      <c r="O111" s="207"/>
      <c r="P111" s="207"/>
      <c r="Q111" s="207"/>
    </row>
    <row r="112" spans="1:17" s="209" customFormat="1" x14ac:dyDescent="0.2">
      <c r="A112" s="206"/>
      <c r="B112" s="207"/>
      <c r="C112" s="207"/>
      <c r="D112" s="207"/>
      <c r="E112" s="207"/>
      <c r="F112" s="207"/>
      <c r="G112" s="207"/>
      <c r="H112" s="207"/>
      <c r="I112" s="207"/>
      <c r="J112" s="207"/>
      <c r="K112" s="207"/>
      <c r="L112" s="207"/>
      <c r="M112" s="207"/>
      <c r="N112" s="207"/>
      <c r="O112" s="207"/>
      <c r="P112" s="207"/>
      <c r="Q112" s="207"/>
    </row>
    <row r="113" spans="1:17" s="209" customFormat="1" x14ac:dyDescent="0.2">
      <c r="A113" s="206"/>
      <c r="B113" s="207"/>
      <c r="C113" s="207"/>
      <c r="D113" s="207"/>
      <c r="E113" s="207"/>
      <c r="F113" s="207"/>
      <c r="G113" s="207"/>
      <c r="H113" s="207"/>
      <c r="I113" s="207"/>
      <c r="J113" s="207"/>
      <c r="K113" s="207"/>
      <c r="L113" s="207"/>
      <c r="M113" s="207"/>
      <c r="N113" s="207"/>
      <c r="O113" s="207"/>
      <c r="P113" s="207"/>
      <c r="Q113" s="207"/>
    </row>
    <row r="114" spans="1:17" s="209" customFormat="1" x14ac:dyDescent="0.2">
      <c r="A114" s="206"/>
      <c r="B114" s="207"/>
      <c r="C114" s="207"/>
      <c r="D114" s="207"/>
      <c r="E114" s="207"/>
      <c r="F114" s="207"/>
      <c r="G114" s="207"/>
      <c r="H114" s="207"/>
      <c r="I114" s="207"/>
      <c r="J114" s="207"/>
      <c r="K114" s="207"/>
      <c r="L114" s="207"/>
      <c r="M114" s="207"/>
      <c r="N114" s="207"/>
      <c r="O114" s="207"/>
      <c r="P114" s="207"/>
      <c r="Q114" s="207"/>
    </row>
    <row r="115" spans="1:17" s="209" customFormat="1" x14ac:dyDescent="0.2">
      <c r="A115" s="206"/>
      <c r="B115" s="208"/>
      <c r="C115" s="208"/>
      <c r="D115" s="207"/>
      <c r="E115" s="207"/>
      <c r="F115" s="207"/>
      <c r="G115" s="207"/>
      <c r="H115" s="207"/>
      <c r="I115" s="207"/>
      <c r="J115" s="207"/>
      <c r="K115" s="207"/>
      <c r="L115" s="207"/>
      <c r="M115" s="207"/>
      <c r="N115" s="207"/>
      <c r="O115" s="207"/>
      <c r="P115" s="207"/>
      <c r="Q115" s="207"/>
    </row>
    <row r="116" spans="1:17" s="209" customFormat="1" x14ac:dyDescent="0.2">
      <c r="A116" s="206"/>
      <c r="B116" s="207"/>
      <c r="C116" s="207"/>
      <c r="D116" s="207"/>
      <c r="E116" s="207"/>
      <c r="F116" s="207"/>
      <c r="G116" s="207"/>
      <c r="H116" s="207"/>
      <c r="I116" s="207"/>
      <c r="J116" s="207"/>
      <c r="K116" s="207"/>
      <c r="L116" s="207"/>
      <c r="M116" s="207"/>
      <c r="N116" s="207"/>
      <c r="O116" s="207"/>
      <c r="P116" s="207"/>
      <c r="Q116" s="207"/>
    </row>
    <row r="117" spans="1:17" s="209" customFormat="1" x14ac:dyDescent="0.2">
      <c r="A117" s="206"/>
      <c r="B117" s="207"/>
      <c r="C117" s="207"/>
      <c r="D117" s="207"/>
      <c r="E117" s="207"/>
      <c r="F117" s="207"/>
      <c r="G117" s="207"/>
      <c r="H117" s="207"/>
      <c r="I117" s="207"/>
      <c r="J117" s="207"/>
      <c r="K117" s="207"/>
      <c r="L117" s="207"/>
      <c r="M117" s="207"/>
      <c r="N117" s="207"/>
      <c r="O117" s="207"/>
      <c r="P117" s="207"/>
      <c r="Q117" s="207"/>
    </row>
    <row r="118" spans="1:17" s="209" customFormat="1" x14ac:dyDescent="0.2">
      <c r="A118" s="206"/>
      <c r="B118" s="207"/>
      <c r="C118" s="207"/>
      <c r="D118" s="207"/>
      <c r="E118" s="207"/>
      <c r="F118" s="207"/>
      <c r="G118" s="207"/>
      <c r="H118" s="207"/>
      <c r="I118" s="207"/>
      <c r="J118" s="207"/>
      <c r="K118" s="207"/>
      <c r="L118" s="207"/>
      <c r="M118" s="207"/>
      <c r="N118" s="207"/>
      <c r="O118" s="207"/>
      <c r="P118" s="207"/>
      <c r="Q118" s="207"/>
    </row>
    <row r="119" spans="1:17" s="209" customFormat="1" x14ac:dyDescent="0.2">
      <c r="A119" s="206"/>
      <c r="B119" s="207"/>
      <c r="C119" s="207"/>
      <c r="D119" s="207"/>
      <c r="E119" s="207"/>
      <c r="F119" s="207"/>
      <c r="G119" s="207"/>
      <c r="H119" s="207"/>
      <c r="I119" s="207"/>
      <c r="J119" s="207"/>
      <c r="K119" s="207"/>
      <c r="L119" s="207"/>
      <c r="M119" s="207"/>
      <c r="N119" s="207"/>
      <c r="O119" s="207"/>
      <c r="P119" s="207"/>
      <c r="Q119" s="207"/>
    </row>
    <row r="120" spans="1:17" s="209" customFormat="1" x14ac:dyDescent="0.2">
      <c r="A120" s="206"/>
      <c r="B120" s="207"/>
      <c r="C120" s="207"/>
      <c r="D120" s="207"/>
      <c r="E120" s="207"/>
      <c r="F120" s="207"/>
      <c r="G120" s="207"/>
      <c r="H120" s="207"/>
      <c r="I120" s="207"/>
      <c r="J120" s="207"/>
      <c r="K120" s="207"/>
      <c r="L120" s="207"/>
      <c r="M120" s="207"/>
      <c r="N120" s="207"/>
      <c r="O120" s="207"/>
      <c r="P120" s="207"/>
      <c r="Q120" s="207"/>
    </row>
    <row r="121" spans="1:17" s="209" customFormat="1" x14ac:dyDescent="0.2">
      <c r="A121" s="206"/>
      <c r="B121" s="207"/>
      <c r="C121" s="207"/>
      <c r="D121" s="207"/>
      <c r="E121" s="207"/>
      <c r="F121" s="207"/>
      <c r="G121" s="207"/>
      <c r="H121" s="207"/>
      <c r="I121" s="207"/>
      <c r="J121" s="207"/>
      <c r="K121" s="207"/>
      <c r="L121" s="207"/>
      <c r="M121" s="207"/>
      <c r="N121" s="207"/>
      <c r="O121" s="207"/>
      <c r="P121" s="207"/>
      <c r="Q121" s="207"/>
    </row>
    <row r="122" spans="1:17" s="209" customFormat="1" x14ac:dyDescent="0.2">
      <c r="A122" s="206"/>
      <c r="B122" s="207"/>
      <c r="C122" s="207"/>
      <c r="D122" s="207"/>
      <c r="E122" s="207"/>
      <c r="F122" s="207"/>
      <c r="G122" s="207"/>
      <c r="H122" s="207"/>
      <c r="I122" s="207"/>
      <c r="J122" s="207"/>
      <c r="K122" s="207"/>
      <c r="L122" s="207"/>
      <c r="M122" s="207"/>
      <c r="N122" s="207"/>
      <c r="O122" s="207"/>
      <c r="P122" s="207"/>
      <c r="Q122" s="207"/>
    </row>
    <row r="123" spans="1:17" s="209" customFormat="1" x14ac:dyDescent="0.2">
      <c r="A123" s="206"/>
      <c r="B123" s="207"/>
      <c r="C123" s="207"/>
      <c r="D123" s="207"/>
      <c r="E123" s="207"/>
      <c r="F123" s="207"/>
      <c r="G123" s="207"/>
      <c r="H123" s="207"/>
      <c r="I123" s="207"/>
      <c r="J123" s="207"/>
      <c r="K123" s="207"/>
      <c r="L123" s="207"/>
      <c r="M123" s="207"/>
      <c r="N123" s="207"/>
      <c r="O123" s="207"/>
      <c r="P123" s="207"/>
      <c r="Q123" s="207"/>
    </row>
    <row r="124" spans="1:17" s="209" customFormat="1" x14ac:dyDescent="0.2">
      <c r="A124" s="206"/>
      <c r="B124" s="207"/>
      <c r="C124" s="207"/>
      <c r="D124" s="207"/>
      <c r="E124" s="207"/>
      <c r="F124" s="207"/>
      <c r="G124" s="207"/>
      <c r="H124" s="207"/>
      <c r="I124" s="207"/>
      <c r="J124" s="207"/>
      <c r="K124" s="207"/>
      <c r="L124" s="207"/>
      <c r="M124" s="207"/>
      <c r="N124" s="207"/>
      <c r="O124" s="207"/>
      <c r="P124" s="207"/>
      <c r="Q124" s="207"/>
    </row>
    <row r="125" spans="1:17" s="209" customFormat="1" x14ac:dyDescent="0.2">
      <c r="A125" s="206"/>
      <c r="B125" s="207"/>
      <c r="C125" s="207"/>
      <c r="D125" s="207"/>
      <c r="E125" s="207"/>
      <c r="F125" s="207"/>
      <c r="G125" s="207"/>
      <c r="H125" s="207"/>
      <c r="I125" s="207"/>
      <c r="J125" s="207"/>
      <c r="K125" s="207"/>
      <c r="L125" s="207"/>
      <c r="M125" s="207"/>
      <c r="N125" s="207"/>
      <c r="O125" s="207"/>
      <c r="P125" s="207"/>
      <c r="Q125" s="207"/>
    </row>
    <row r="126" spans="1:17" s="209" customFormat="1" x14ac:dyDescent="0.2">
      <c r="A126" s="206"/>
      <c r="B126" s="207"/>
      <c r="C126" s="207"/>
      <c r="D126" s="207"/>
      <c r="E126" s="207"/>
      <c r="F126" s="207"/>
      <c r="G126" s="207"/>
      <c r="H126" s="207"/>
      <c r="I126" s="207"/>
      <c r="J126" s="207"/>
      <c r="K126" s="207"/>
      <c r="L126" s="207"/>
      <c r="M126" s="207"/>
      <c r="N126" s="207"/>
      <c r="O126" s="207"/>
      <c r="P126" s="207"/>
      <c r="Q126" s="207"/>
    </row>
    <row r="127" spans="1:17" s="209" customFormat="1" x14ac:dyDescent="0.2">
      <c r="A127" s="206"/>
      <c r="B127" s="207"/>
      <c r="C127" s="207"/>
      <c r="D127" s="207"/>
      <c r="E127" s="207"/>
      <c r="F127" s="207"/>
      <c r="G127" s="207"/>
      <c r="H127" s="207"/>
      <c r="I127" s="207"/>
      <c r="J127" s="207"/>
      <c r="K127" s="207"/>
      <c r="L127" s="207"/>
      <c r="M127" s="207"/>
      <c r="N127" s="207"/>
      <c r="O127" s="207"/>
      <c r="P127" s="207"/>
      <c r="Q127" s="207"/>
    </row>
    <row r="128" spans="1:17" s="209" customFormat="1" x14ac:dyDescent="0.2">
      <c r="A128" s="206"/>
      <c r="B128" s="207"/>
      <c r="C128" s="207"/>
      <c r="D128" s="207"/>
      <c r="E128" s="207"/>
      <c r="F128" s="207"/>
      <c r="G128" s="207"/>
      <c r="H128" s="207"/>
      <c r="I128" s="207"/>
      <c r="J128" s="207"/>
      <c r="K128" s="207"/>
      <c r="L128" s="207"/>
      <c r="M128" s="207"/>
      <c r="N128" s="207"/>
      <c r="O128" s="207"/>
      <c r="P128" s="207"/>
      <c r="Q128" s="207"/>
    </row>
    <row r="129" spans="1:17" s="209" customFormat="1" x14ac:dyDescent="0.2">
      <c r="A129" s="206"/>
      <c r="B129" s="207"/>
      <c r="C129" s="207"/>
      <c r="D129" s="207"/>
      <c r="E129" s="207"/>
      <c r="F129" s="207"/>
      <c r="G129" s="207"/>
      <c r="H129" s="207"/>
      <c r="I129" s="207"/>
      <c r="J129" s="207"/>
      <c r="K129" s="207"/>
      <c r="L129" s="207"/>
      <c r="M129" s="207"/>
      <c r="N129" s="207"/>
      <c r="O129" s="207"/>
      <c r="P129" s="207"/>
      <c r="Q129" s="207"/>
    </row>
    <row r="130" spans="1:17" s="209" customFormat="1" x14ac:dyDescent="0.2">
      <c r="A130" s="206"/>
      <c r="B130" s="207"/>
      <c r="C130" s="207"/>
      <c r="D130" s="207"/>
      <c r="E130" s="207"/>
      <c r="F130" s="207"/>
      <c r="G130" s="207"/>
      <c r="H130" s="207"/>
      <c r="I130" s="207"/>
      <c r="J130" s="207"/>
      <c r="K130" s="207"/>
      <c r="L130" s="207"/>
      <c r="M130" s="207"/>
      <c r="N130" s="207"/>
      <c r="O130" s="207"/>
      <c r="P130" s="207"/>
      <c r="Q130" s="207"/>
    </row>
    <row r="131" spans="1:17" s="209" customFormat="1" x14ac:dyDescent="0.2">
      <c r="A131" s="206"/>
      <c r="B131" s="207"/>
      <c r="C131" s="207"/>
      <c r="D131" s="207"/>
      <c r="E131" s="207"/>
      <c r="F131" s="207"/>
      <c r="G131" s="207"/>
      <c r="H131" s="207"/>
      <c r="I131" s="207"/>
      <c r="J131" s="207"/>
      <c r="K131" s="207"/>
      <c r="L131" s="207"/>
      <c r="M131" s="207"/>
      <c r="N131" s="207"/>
      <c r="O131" s="207"/>
      <c r="P131" s="207"/>
      <c r="Q131" s="207"/>
    </row>
    <row r="132" spans="1:17" s="209" customFormat="1" x14ac:dyDescent="0.2">
      <c r="A132" s="206"/>
      <c r="B132" s="207"/>
      <c r="C132" s="207"/>
      <c r="D132" s="207"/>
      <c r="E132" s="207"/>
      <c r="F132" s="207"/>
      <c r="G132" s="207"/>
      <c r="H132" s="207"/>
      <c r="I132" s="207"/>
      <c r="J132" s="207"/>
      <c r="K132" s="207"/>
      <c r="L132" s="207"/>
      <c r="M132" s="207"/>
      <c r="N132" s="207"/>
      <c r="O132" s="207"/>
      <c r="P132" s="207"/>
      <c r="Q132" s="207"/>
    </row>
    <row r="133" spans="1:17" s="209" customFormat="1" x14ac:dyDescent="0.2">
      <c r="A133" s="206"/>
      <c r="B133" s="207"/>
      <c r="C133" s="207"/>
      <c r="D133" s="207"/>
      <c r="E133" s="207"/>
      <c r="F133" s="207"/>
      <c r="G133" s="207"/>
      <c r="H133" s="207"/>
      <c r="I133" s="207"/>
      <c r="J133" s="207"/>
      <c r="K133" s="207"/>
      <c r="L133" s="207"/>
      <c r="M133" s="207"/>
      <c r="N133" s="207"/>
      <c r="O133" s="207"/>
      <c r="P133" s="207"/>
      <c r="Q133" s="207"/>
    </row>
    <row r="134" spans="1:17" s="209" customFormat="1" x14ac:dyDescent="0.2">
      <c r="A134" s="206"/>
      <c r="B134" s="207"/>
      <c r="C134" s="207"/>
      <c r="D134" s="207"/>
      <c r="E134" s="207"/>
      <c r="F134" s="207"/>
      <c r="G134" s="207"/>
      <c r="H134" s="207"/>
      <c r="I134" s="207"/>
      <c r="J134" s="207"/>
      <c r="K134" s="207"/>
      <c r="L134" s="207"/>
      <c r="M134" s="207"/>
      <c r="N134" s="207"/>
      <c r="O134" s="207"/>
      <c r="P134" s="207"/>
      <c r="Q134" s="207"/>
    </row>
    <row r="135" spans="1:17" s="209" customFormat="1" x14ac:dyDescent="0.2">
      <c r="A135" s="206"/>
      <c r="B135" s="207"/>
      <c r="C135" s="207"/>
      <c r="D135" s="207"/>
      <c r="E135" s="207"/>
      <c r="F135" s="207"/>
      <c r="G135" s="207"/>
      <c r="H135" s="207"/>
      <c r="I135" s="207"/>
      <c r="J135" s="207"/>
      <c r="K135" s="207"/>
      <c r="L135" s="207"/>
      <c r="M135" s="207"/>
      <c r="N135" s="207"/>
      <c r="O135" s="207"/>
      <c r="P135" s="207"/>
      <c r="Q135" s="207"/>
    </row>
    <row r="136" spans="1:17" s="209" customFormat="1" x14ac:dyDescent="0.2">
      <c r="A136" s="206"/>
      <c r="B136" s="207"/>
      <c r="C136" s="207"/>
      <c r="D136" s="207"/>
      <c r="E136" s="207"/>
      <c r="F136" s="207"/>
      <c r="G136" s="207"/>
      <c r="H136" s="207"/>
      <c r="I136" s="207"/>
      <c r="J136" s="207"/>
      <c r="K136" s="207"/>
      <c r="L136" s="207"/>
      <c r="M136" s="207"/>
      <c r="N136" s="207"/>
      <c r="O136" s="207"/>
      <c r="P136" s="207"/>
      <c r="Q136" s="207"/>
    </row>
    <row r="137" spans="1:17" s="209" customFormat="1" x14ac:dyDescent="0.2">
      <c r="A137" s="206"/>
      <c r="B137" s="207"/>
      <c r="C137" s="207"/>
      <c r="D137" s="207"/>
      <c r="E137" s="207"/>
      <c r="F137" s="207"/>
      <c r="G137" s="207"/>
      <c r="H137" s="207"/>
      <c r="I137" s="207"/>
      <c r="J137" s="207"/>
      <c r="K137" s="207"/>
      <c r="L137" s="207"/>
      <c r="M137" s="207"/>
      <c r="N137" s="207"/>
      <c r="O137" s="207"/>
      <c r="P137" s="207"/>
      <c r="Q137" s="207"/>
    </row>
    <row r="138" spans="1:17" s="209" customFormat="1" x14ac:dyDescent="0.2">
      <c r="A138" s="206"/>
      <c r="B138" s="207"/>
      <c r="C138" s="207"/>
      <c r="D138" s="207"/>
      <c r="E138" s="207"/>
      <c r="F138" s="207"/>
      <c r="G138" s="207"/>
      <c r="H138" s="207"/>
      <c r="I138" s="207"/>
      <c r="J138" s="207"/>
      <c r="K138" s="207"/>
      <c r="L138" s="207"/>
      <c r="M138" s="207"/>
      <c r="N138" s="207"/>
      <c r="O138" s="207"/>
      <c r="P138" s="207"/>
      <c r="Q138" s="207"/>
    </row>
    <row r="139" spans="1:17" s="209" customFormat="1" x14ac:dyDescent="0.2">
      <c r="A139" s="206"/>
      <c r="B139" s="207"/>
      <c r="C139" s="207"/>
      <c r="D139" s="207"/>
      <c r="E139" s="207"/>
      <c r="F139" s="207"/>
      <c r="G139" s="207"/>
      <c r="H139" s="207"/>
      <c r="I139" s="207"/>
      <c r="J139" s="207"/>
      <c r="K139" s="207"/>
      <c r="L139" s="207"/>
      <c r="M139" s="207"/>
      <c r="N139" s="207"/>
      <c r="O139" s="207"/>
      <c r="P139" s="207"/>
      <c r="Q139" s="207"/>
    </row>
    <row r="140" spans="1:17" s="209" customFormat="1" x14ac:dyDescent="0.2">
      <c r="A140" s="206"/>
      <c r="B140" s="207"/>
      <c r="C140" s="207"/>
      <c r="D140" s="207"/>
      <c r="E140" s="207"/>
      <c r="F140" s="207"/>
      <c r="G140" s="207"/>
      <c r="H140" s="207"/>
      <c r="I140" s="207"/>
      <c r="J140" s="207"/>
      <c r="K140" s="207"/>
      <c r="L140" s="207"/>
      <c r="M140" s="207"/>
      <c r="N140" s="207"/>
      <c r="O140" s="207"/>
      <c r="P140" s="207"/>
      <c r="Q140" s="207"/>
    </row>
    <row r="141" spans="1:17" s="209" customFormat="1" x14ac:dyDescent="0.2">
      <c r="A141" s="206"/>
      <c r="B141" s="207"/>
      <c r="C141" s="207"/>
      <c r="D141" s="207"/>
      <c r="E141" s="207"/>
      <c r="F141" s="207"/>
      <c r="G141" s="207"/>
      <c r="H141" s="207"/>
      <c r="I141" s="207"/>
      <c r="J141" s="207"/>
      <c r="K141" s="207"/>
      <c r="L141" s="207"/>
      <c r="M141" s="207"/>
      <c r="N141" s="207"/>
      <c r="O141" s="207"/>
      <c r="P141" s="207"/>
      <c r="Q141" s="207"/>
    </row>
    <row r="142" spans="1:17" s="209" customFormat="1" x14ac:dyDescent="0.2">
      <c r="A142" s="206"/>
      <c r="B142" s="207"/>
      <c r="C142" s="207"/>
      <c r="D142" s="207"/>
      <c r="E142" s="207"/>
      <c r="F142" s="207"/>
      <c r="G142" s="207"/>
      <c r="H142" s="207"/>
      <c r="I142" s="207"/>
      <c r="J142" s="207"/>
      <c r="K142" s="207"/>
      <c r="L142" s="207"/>
      <c r="M142" s="207"/>
      <c r="N142" s="207"/>
      <c r="O142" s="207"/>
      <c r="P142" s="207"/>
      <c r="Q142" s="207"/>
    </row>
    <row r="143" spans="1:17" s="209" customFormat="1" x14ac:dyDescent="0.2">
      <c r="A143" s="206"/>
      <c r="B143" s="207"/>
      <c r="C143" s="207"/>
      <c r="D143" s="207"/>
      <c r="E143" s="207"/>
      <c r="F143" s="207"/>
      <c r="G143" s="207"/>
      <c r="H143" s="207"/>
      <c r="I143" s="207"/>
      <c r="J143" s="207"/>
      <c r="K143" s="207"/>
      <c r="L143" s="207"/>
      <c r="M143" s="207"/>
      <c r="N143" s="207"/>
      <c r="O143" s="207"/>
      <c r="P143" s="207"/>
      <c r="Q143" s="207"/>
    </row>
    <row r="144" spans="1:17" s="209" customFormat="1" x14ac:dyDescent="0.2">
      <c r="A144" s="206"/>
      <c r="B144" s="207"/>
      <c r="C144" s="207"/>
      <c r="D144" s="207"/>
      <c r="E144" s="207"/>
      <c r="F144" s="207"/>
      <c r="G144" s="207"/>
      <c r="H144" s="207"/>
      <c r="I144" s="207"/>
      <c r="J144" s="207"/>
      <c r="K144" s="207"/>
      <c r="L144" s="207"/>
      <c r="M144" s="207"/>
      <c r="N144" s="207"/>
      <c r="O144" s="207"/>
      <c r="P144" s="207"/>
      <c r="Q144" s="207"/>
    </row>
    <row r="145" spans="1:17" s="209" customFormat="1" x14ac:dyDescent="0.2">
      <c r="A145" s="206"/>
      <c r="B145" s="207"/>
      <c r="C145" s="207"/>
      <c r="D145" s="207"/>
      <c r="E145" s="207"/>
      <c r="F145" s="207"/>
      <c r="G145" s="207"/>
      <c r="H145" s="207"/>
      <c r="I145" s="207"/>
      <c r="J145" s="207"/>
      <c r="K145" s="207"/>
      <c r="L145" s="207"/>
      <c r="M145" s="207"/>
      <c r="N145" s="207"/>
      <c r="O145" s="207"/>
      <c r="P145" s="207"/>
      <c r="Q145" s="207"/>
    </row>
    <row r="146" spans="1:17" s="209" customFormat="1" x14ac:dyDescent="0.2">
      <c r="A146" s="206"/>
      <c r="B146" s="207"/>
      <c r="C146" s="207"/>
      <c r="D146" s="207"/>
      <c r="E146" s="207"/>
      <c r="F146" s="207"/>
      <c r="G146" s="207"/>
      <c r="H146" s="207"/>
      <c r="I146" s="207"/>
      <c r="J146" s="207"/>
      <c r="K146" s="207"/>
      <c r="L146" s="207"/>
      <c r="M146" s="207"/>
      <c r="N146" s="207"/>
      <c r="O146" s="207"/>
      <c r="P146" s="207"/>
      <c r="Q146" s="207"/>
    </row>
    <row r="147" spans="1:17" s="209" customFormat="1" x14ac:dyDescent="0.2">
      <c r="A147" s="206"/>
      <c r="B147" s="207"/>
      <c r="C147" s="207"/>
      <c r="D147" s="207"/>
      <c r="E147" s="207"/>
      <c r="F147" s="207"/>
      <c r="G147" s="207"/>
      <c r="H147" s="207"/>
      <c r="I147" s="207"/>
      <c r="J147" s="207"/>
      <c r="K147" s="207"/>
      <c r="L147" s="207"/>
      <c r="M147" s="207"/>
      <c r="N147" s="207"/>
      <c r="O147" s="207"/>
      <c r="P147" s="207"/>
      <c r="Q147" s="207"/>
    </row>
    <row r="148" spans="1:17" s="209" customFormat="1" x14ac:dyDescent="0.2">
      <c r="A148" s="206"/>
      <c r="B148" s="207"/>
      <c r="C148" s="207"/>
      <c r="D148" s="207"/>
      <c r="E148" s="207"/>
      <c r="F148" s="207"/>
      <c r="G148" s="207"/>
      <c r="H148" s="207"/>
      <c r="I148" s="207"/>
      <c r="J148" s="207"/>
      <c r="K148" s="207"/>
      <c r="L148" s="207"/>
      <c r="M148" s="207"/>
      <c r="N148" s="207"/>
      <c r="O148" s="207"/>
      <c r="P148" s="207"/>
      <c r="Q148" s="207"/>
    </row>
    <row r="149" spans="1:17" s="209" customFormat="1" x14ac:dyDescent="0.2">
      <c r="A149" s="206"/>
      <c r="B149" s="207"/>
      <c r="C149" s="207"/>
      <c r="D149" s="207"/>
      <c r="E149" s="207"/>
      <c r="F149" s="207"/>
      <c r="G149" s="207"/>
      <c r="H149" s="207"/>
      <c r="I149" s="207"/>
      <c r="J149" s="207"/>
      <c r="K149" s="207"/>
      <c r="L149" s="207"/>
      <c r="M149" s="207"/>
      <c r="N149" s="207"/>
      <c r="O149" s="207"/>
      <c r="P149" s="207"/>
      <c r="Q149" s="207"/>
    </row>
    <row r="150" spans="1:17" s="209" customFormat="1" x14ac:dyDescent="0.2">
      <c r="A150" s="206"/>
      <c r="B150" s="207"/>
      <c r="C150" s="207"/>
      <c r="D150" s="207"/>
      <c r="E150" s="207"/>
      <c r="F150" s="207"/>
      <c r="G150" s="207"/>
      <c r="H150" s="207"/>
      <c r="I150" s="207"/>
      <c r="J150" s="207"/>
      <c r="K150" s="207"/>
      <c r="L150" s="207"/>
      <c r="M150" s="207"/>
      <c r="N150" s="207"/>
      <c r="O150" s="207"/>
      <c r="P150" s="207"/>
      <c r="Q150" s="207"/>
    </row>
    <row r="151" spans="1:17" s="209" customFormat="1" x14ac:dyDescent="0.2">
      <c r="A151" s="206"/>
      <c r="B151" s="207"/>
      <c r="C151" s="207"/>
      <c r="D151" s="207"/>
      <c r="E151" s="207"/>
      <c r="F151" s="207"/>
      <c r="G151" s="207"/>
      <c r="H151" s="207"/>
      <c r="I151" s="207"/>
      <c r="J151" s="207"/>
      <c r="K151" s="207"/>
      <c r="L151" s="207"/>
      <c r="M151" s="207"/>
      <c r="N151" s="207"/>
      <c r="O151" s="207"/>
      <c r="P151" s="207"/>
      <c r="Q151" s="207"/>
    </row>
    <row r="152" spans="1:17" s="209" customFormat="1" x14ac:dyDescent="0.2">
      <c r="A152" s="206"/>
      <c r="B152" s="207"/>
      <c r="C152" s="207"/>
      <c r="D152" s="207"/>
      <c r="E152" s="207"/>
      <c r="F152" s="207"/>
      <c r="G152" s="207"/>
      <c r="H152" s="207"/>
      <c r="I152" s="207"/>
      <c r="J152" s="207"/>
      <c r="K152" s="207"/>
      <c r="L152" s="207"/>
      <c r="M152" s="207"/>
      <c r="N152" s="207"/>
      <c r="O152" s="207"/>
      <c r="P152" s="207"/>
      <c r="Q152" s="207"/>
    </row>
    <row r="153" spans="1:17" s="209" customFormat="1" x14ac:dyDescent="0.2">
      <c r="A153" s="206"/>
      <c r="B153" s="207"/>
      <c r="C153" s="207"/>
      <c r="D153" s="207"/>
      <c r="E153" s="207"/>
      <c r="F153" s="207"/>
      <c r="G153" s="207"/>
      <c r="H153" s="207"/>
      <c r="I153" s="207"/>
      <c r="J153" s="207"/>
      <c r="K153" s="207"/>
      <c r="L153" s="207"/>
      <c r="M153" s="207"/>
      <c r="N153" s="207"/>
      <c r="O153" s="207"/>
      <c r="P153" s="207"/>
      <c r="Q153" s="207"/>
    </row>
    <row r="154" spans="1:17" s="209" customFormat="1" x14ac:dyDescent="0.2">
      <c r="A154" s="206"/>
      <c r="B154" s="207"/>
      <c r="C154" s="207"/>
      <c r="D154" s="207"/>
      <c r="E154" s="207"/>
      <c r="F154" s="207"/>
      <c r="G154" s="207"/>
      <c r="H154" s="207"/>
      <c r="I154" s="207"/>
      <c r="J154" s="207"/>
      <c r="K154" s="207"/>
      <c r="L154" s="207"/>
      <c r="M154" s="207"/>
      <c r="N154" s="207"/>
      <c r="O154" s="207"/>
      <c r="P154" s="207"/>
      <c r="Q154" s="207"/>
    </row>
    <row r="155" spans="1:17" s="209" customFormat="1" x14ac:dyDescent="0.2">
      <c r="A155" s="206"/>
      <c r="B155" s="207"/>
      <c r="C155" s="207"/>
      <c r="D155" s="207"/>
      <c r="E155" s="207"/>
      <c r="F155" s="207"/>
      <c r="G155" s="207"/>
      <c r="H155" s="207"/>
      <c r="I155" s="207"/>
      <c r="J155" s="207"/>
      <c r="K155" s="207"/>
      <c r="L155" s="207"/>
      <c r="M155" s="207"/>
      <c r="N155" s="207"/>
      <c r="O155" s="207"/>
      <c r="P155" s="207"/>
      <c r="Q155" s="207"/>
    </row>
    <row r="156" spans="1:17" s="209" customFormat="1" x14ac:dyDescent="0.2">
      <c r="A156" s="206"/>
      <c r="B156" s="207"/>
      <c r="C156" s="207"/>
      <c r="D156" s="207"/>
      <c r="E156" s="207"/>
      <c r="F156" s="207"/>
      <c r="G156" s="207"/>
      <c r="H156" s="207"/>
      <c r="I156" s="207"/>
      <c r="J156" s="207"/>
      <c r="K156" s="207"/>
      <c r="L156" s="207"/>
      <c r="M156" s="207"/>
      <c r="N156" s="207"/>
      <c r="O156" s="207"/>
      <c r="P156" s="207"/>
      <c r="Q156" s="207"/>
    </row>
    <row r="157" spans="1:17" s="209" customFormat="1" x14ac:dyDescent="0.2">
      <c r="A157" s="206"/>
      <c r="B157" s="207"/>
      <c r="C157" s="207"/>
      <c r="D157" s="207"/>
      <c r="E157" s="207"/>
      <c r="F157" s="207"/>
      <c r="G157" s="207"/>
      <c r="H157" s="207"/>
      <c r="I157" s="207"/>
      <c r="J157" s="207"/>
      <c r="K157" s="207"/>
      <c r="L157" s="207"/>
      <c r="M157" s="207"/>
      <c r="N157" s="207"/>
      <c r="O157" s="207"/>
      <c r="P157" s="207"/>
      <c r="Q157" s="207"/>
    </row>
    <row r="158" spans="1:17" s="209" customFormat="1" x14ac:dyDescent="0.2">
      <c r="A158" s="206"/>
      <c r="B158" s="207"/>
      <c r="C158" s="207"/>
      <c r="D158" s="207"/>
      <c r="E158" s="207"/>
      <c r="F158" s="207"/>
      <c r="G158" s="207"/>
      <c r="H158" s="207"/>
      <c r="I158" s="207"/>
      <c r="J158" s="207"/>
      <c r="K158" s="207"/>
      <c r="L158" s="207"/>
      <c r="M158" s="207"/>
      <c r="N158" s="207"/>
      <c r="O158" s="207"/>
      <c r="P158" s="207"/>
      <c r="Q158" s="207"/>
    </row>
    <row r="159" spans="1:17" s="209" customFormat="1" x14ac:dyDescent="0.2">
      <c r="A159" s="206"/>
      <c r="B159" s="207"/>
      <c r="C159" s="207"/>
      <c r="D159" s="207"/>
      <c r="E159" s="207"/>
      <c r="F159" s="207"/>
      <c r="G159" s="207"/>
      <c r="H159" s="207"/>
      <c r="I159" s="207"/>
      <c r="J159" s="207"/>
      <c r="K159" s="207"/>
      <c r="L159" s="207"/>
      <c r="M159" s="207"/>
      <c r="N159" s="207"/>
      <c r="O159" s="207"/>
      <c r="P159" s="207"/>
      <c r="Q159" s="207"/>
    </row>
    <row r="160" spans="1:17" s="209" customFormat="1" x14ac:dyDescent="0.2">
      <c r="A160" s="206"/>
      <c r="B160" s="207"/>
      <c r="C160" s="207"/>
      <c r="D160" s="207"/>
      <c r="E160" s="207"/>
      <c r="F160" s="207"/>
      <c r="G160" s="207"/>
      <c r="H160" s="207"/>
      <c r="I160" s="207"/>
      <c r="J160" s="207"/>
      <c r="K160" s="207"/>
      <c r="L160" s="207"/>
      <c r="M160" s="207"/>
      <c r="N160" s="207"/>
      <c r="O160" s="207"/>
      <c r="P160" s="207"/>
      <c r="Q160" s="207"/>
    </row>
    <row r="161" spans="1:17" s="209" customFormat="1" x14ac:dyDescent="0.2">
      <c r="A161" s="206"/>
      <c r="B161" s="207"/>
      <c r="C161" s="207"/>
      <c r="D161" s="207"/>
      <c r="E161" s="207"/>
      <c r="F161" s="207"/>
      <c r="G161" s="207"/>
      <c r="H161" s="207"/>
      <c r="I161" s="207"/>
      <c r="J161" s="207"/>
      <c r="K161" s="207"/>
      <c r="L161" s="207"/>
      <c r="M161" s="207"/>
      <c r="N161" s="207"/>
      <c r="O161" s="207"/>
      <c r="P161" s="207"/>
      <c r="Q161" s="207"/>
    </row>
    <row r="162" spans="1:17" s="209" customFormat="1" x14ac:dyDescent="0.2">
      <c r="A162" s="206"/>
      <c r="B162" s="207"/>
      <c r="C162" s="207"/>
      <c r="D162" s="207"/>
      <c r="E162" s="207"/>
      <c r="F162" s="207"/>
      <c r="G162" s="207"/>
      <c r="H162" s="207"/>
      <c r="I162" s="207"/>
      <c r="J162" s="207"/>
      <c r="K162" s="207"/>
      <c r="L162" s="207"/>
      <c r="M162" s="207"/>
      <c r="N162" s="207"/>
      <c r="O162" s="207"/>
      <c r="P162" s="207"/>
      <c r="Q162" s="207"/>
    </row>
    <row r="163" spans="1:17" s="209" customFormat="1" x14ac:dyDescent="0.2">
      <c r="A163" s="206"/>
      <c r="B163" s="207"/>
      <c r="C163" s="207"/>
      <c r="D163" s="207"/>
      <c r="E163" s="207"/>
      <c r="F163" s="207"/>
      <c r="G163" s="207"/>
      <c r="H163" s="207"/>
      <c r="I163" s="207"/>
      <c r="J163" s="207"/>
      <c r="K163" s="207"/>
      <c r="L163" s="207"/>
      <c r="M163" s="207"/>
      <c r="N163" s="207"/>
      <c r="O163" s="207"/>
      <c r="P163" s="207"/>
      <c r="Q163" s="207"/>
    </row>
    <row r="164" spans="1:17" s="209" customFormat="1" x14ac:dyDescent="0.2">
      <c r="A164" s="206"/>
      <c r="B164" s="207"/>
      <c r="C164" s="207"/>
      <c r="D164" s="207"/>
      <c r="E164" s="207"/>
      <c r="F164" s="207"/>
      <c r="G164" s="207"/>
      <c r="H164" s="207"/>
      <c r="I164" s="207"/>
      <c r="J164" s="207"/>
      <c r="K164" s="207"/>
      <c r="L164" s="207"/>
      <c r="M164" s="207"/>
      <c r="N164" s="207"/>
      <c r="O164" s="207"/>
      <c r="P164" s="207"/>
      <c r="Q164" s="207"/>
    </row>
    <row r="165" spans="1:17" s="209" customFormat="1" x14ac:dyDescent="0.2">
      <c r="A165" s="206"/>
      <c r="B165" s="207"/>
      <c r="C165" s="207"/>
      <c r="D165" s="207"/>
      <c r="E165" s="207"/>
      <c r="F165" s="207"/>
      <c r="G165" s="207"/>
      <c r="H165" s="207"/>
      <c r="I165" s="207"/>
      <c r="J165" s="207"/>
      <c r="K165" s="207"/>
      <c r="L165" s="207"/>
      <c r="M165" s="207"/>
      <c r="N165" s="207"/>
      <c r="O165" s="207"/>
      <c r="P165" s="207"/>
      <c r="Q165" s="207"/>
    </row>
    <row r="166" spans="1:17" s="209" customFormat="1" x14ac:dyDescent="0.2">
      <c r="A166" s="206"/>
      <c r="B166" s="207"/>
      <c r="C166" s="207"/>
      <c r="D166" s="207"/>
      <c r="E166" s="207"/>
      <c r="F166" s="207"/>
      <c r="G166" s="207"/>
      <c r="H166" s="207"/>
      <c r="I166" s="207"/>
      <c r="J166" s="207"/>
      <c r="K166" s="207"/>
      <c r="L166" s="207"/>
      <c r="M166" s="207"/>
      <c r="N166" s="207"/>
      <c r="O166" s="207"/>
      <c r="P166" s="207"/>
      <c r="Q166" s="207"/>
    </row>
    <row r="167" spans="1:17" s="209" customFormat="1" x14ac:dyDescent="0.2">
      <c r="A167" s="206"/>
      <c r="B167" s="207"/>
      <c r="C167" s="207"/>
      <c r="D167" s="207"/>
      <c r="E167" s="207"/>
      <c r="F167" s="207"/>
      <c r="G167" s="207"/>
      <c r="H167" s="207"/>
      <c r="I167" s="207"/>
      <c r="J167" s="207"/>
      <c r="K167" s="207"/>
      <c r="L167" s="207"/>
      <c r="M167" s="207"/>
      <c r="N167" s="207"/>
      <c r="O167" s="207"/>
      <c r="P167" s="207"/>
      <c r="Q167" s="207"/>
    </row>
    <row r="168" spans="1:17" s="209" customFormat="1" x14ac:dyDescent="0.2">
      <c r="A168" s="206"/>
      <c r="B168" s="207"/>
      <c r="C168" s="207"/>
      <c r="D168" s="207"/>
      <c r="E168" s="207"/>
      <c r="F168" s="207"/>
      <c r="G168" s="207"/>
      <c r="H168" s="207"/>
      <c r="I168" s="207"/>
      <c r="J168" s="207"/>
      <c r="K168" s="207"/>
      <c r="L168" s="207"/>
      <c r="M168" s="207"/>
      <c r="N168" s="207"/>
      <c r="O168" s="207"/>
      <c r="P168" s="207"/>
      <c r="Q168" s="207"/>
    </row>
    <row r="169" spans="1:17" s="209" customFormat="1" x14ac:dyDescent="0.2">
      <c r="A169" s="206"/>
      <c r="B169" s="207"/>
      <c r="C169" s="207"/>
      <c r="D169" s="207"/>
      <c r="E169" s="207"/>
      <c r="F169" s="207"/>
      <c r="G169" s="207"/>
      <c r="H169" s="207"/>
      <c r="I169" s="207"/>
      <c r="J169" s="207"/>
      <c r="K169" s="207"/>
      <c r="L169" s="207"/>
      <c r="M169" s="207"/>
      <c r="N169" s="207"/>
      <c r="O169" s="207"/>
      <c r="P169" s="207"/>
      <c r="Q169" s="207"/>
    </row>
    <row r="170" spans="1:17" s="209" customFormat="1" x14ac:dyDescent="0.2">
      <c r="A170" s="206"/>
      <c r="B170" s="207"/>
      <c r="C170" s="207"/>
      <c r="D170" s="207"/>
      <c r="E170" s="207"/>
      <c r="F170" s="207"/>
      <c r="G170" s="207"/>
      <c r="H170" s="207"/>
      <c r="I170" s="207"/>
      <c r="J170" s="207"/>
      <c r="K170" s="207"/>
      <c r="L170" s="207"/>
      <c r="M170" s="207"/>
      <c r="N170" s="207"/>
      <c r="O170" s="207"/>
      <c r="P170" s="207"/>
      <c r="Q170" s="207"/>
    </row>
    <row r="171" spans="1:17" s="209" customFormat="1" x14ac:dyDescent="0.2">
      <c r="A171" s="206"/>
      <c r="B171" s="207"/>
      <c r="C171" s="207"/>
      <c r="D171" s="207"/>
      <c r="E171" s="207"/>
      <c r="F171" s="207"/>
      <c r="G171" s="207"/>
      <c r="H171" s="207"/>
      <c r="I171" s="207"/>
      <c r="J171" s="207"/>
      <c r="K171" s="207"/>
      <c r="L171" s="207"/>
      <c r="M171" s="207"/>
      <c r="N171" s="207"/>
      <c r="O171" s="207"/>
      <c r="P171" s="207"/>
      <c r="Q171" s="207"/>
    </row>
    <row r="172" spans="1:17" s="209" customFormat="1" x14ac:dyDescent="0.2">
      <c r="A172" s="206"/>
      <c r="B172" s="207"/>
      <c r="C172" s="207"/>
      <c r="D172" s="207"/>
      <c r="E172" s="207"/>
      <c r="F172" s="207"/>
      <c r="G172" s="207"/>
      <c r="H172" s="207"/>
      <c r="I172" s="207"/>
      <c r="J172" s="207"/>
      <c r="K172" s="207"/>
      <c r="L172" s="207"/>
      <c r="M172" s="207"/>
      <c r="N172" s="207"/>
      <c r="O172" s="207"/>
      <c r="P172" s="207"/>
      <c r="Q172" s="207"/>
    </row>
    <row r="173" spans="1:17" s="209" customFormat="1" x14ac:dyDescent="0.2">
      <c r="A173" s="206"/>
      <c r="B173" s="207"/>
      <c r="C173" s="207"/>
      <c r="D173" s="207"/>
      <c r="E173" s="207"/>
      <c r="F173" s="207"/>
      <c r="G173" s="207"/>
      <c r="H173" s="207"/>
      <c r="I173" s="207"/>
      <c r="J173" s="207"/>
      <c r="K173" s="207"/>
      <c r="L173" s="207"/>
      <c r="M173" s="207"/>
      <c r="N173" s="207"/>
      <c r="O173" s="207"/>
      <c r="P173" s="207"/>
      <c r="Q173" s="207"/>
    </row>
    <row r="174" spans="1:17" s="209" customFormat="1" x14ac:dyDescent="0.2">
      <c r="A174" s="206"/>
      <c r="B174" s="207"/>
      <c r="C174" s="207"/>
      <c r="D174" s="207"/>
      <c r="E174" s="207"/>
      <c r="F174" s="207"/>
      <c r="G174" s="207"/>
      <c r="H174" s="207"/>
      <c r="I174" s="207"/>
      <c r="J174" s="207"/>
      <c r="K174" s="207"/>
      <c r="L174" s="207"/>
      <c r="M174" s="207"/>
      <c r="N174" s="207"/>
      <c r="O174" s="207"/>
      <c r="P174" s="207"/>
      <c r="Q174" s="207"/>
    </row>
    <row r="175" spans="1:17" s="209" customFormat="1" x14ac:dyDescent="0.2">
      <c r="A175" s="206"/>
      <c r="B175" s="207"/>
      <c r="C175" s="207"/>
      <c r="D175" s="207"/>
      <c r="E175" s="207"/>
      <c r="F175" s="207"/>
      <c r="G175" s="207"/>
      <c r="H175" s="207"/>
      <c r="I175" s="207"/>
      <c r="J175" s="207"/>
      <c r="K175" s="207"/>
      <c r="L175" s="207"/>
      <c r="M175" s="207"/>
      <c r="N175" s="207"/>
      <c r="O175" s="207"/>
      <c r="P175" s="207"/>
      <c r="Q175" s="207"/>
    </row>
    <row r="176" spans="1:17" s="209" customFormat="1" x14ac:dyDescent="0.2">
      <c r="A176" s="206"/>
      <c r="B176" s="207"/>
      <c r="C176" s="207"/>
      <c r="D176" s="207"/>
      <c r="E176" s="207"/>
      <c r="F176" s="207"/>
      <c r="G176" s="207"/>
      <c r="H176" s="207"/>
      <c r="I176" s="207"/>
      <c r="J176" s="207"/>
      <c r="K176" s="207"/>
      <c r="L176" s="207"/>
      <c r="M176" s="207"/>
      <c r="N176" s="207"/>
      <c r="O176" s="207"/>
      <c r="P176" s="207"/>
      <c r="Q176" s="207"/>
    </row>
    <row r="177" spans="1:17" s="209" customFormat="1" x14ac:dyDescent="0.2">
      <c r="A177" s="206"/>
      <c r="B177" s="207"/>
      <c r="C177" s="207"/>
      <c r="D177" s="207"/>
      <c r="E177" s="207"/>
      <c r="F177" s="207"/>
      <c r="G177" s="207"/>
      <c r="H177" s="207"/>
      <c r="I177" s="207"/>
      <c r="J177" s="207"/>
      <c r="K177" s="207"/>
      <c r="L177" s="207"/>
      <c r="M177" s="207"/>
      <c r="N177" s="207"/>
      <c r="O177" s="207"/>
      <c r="P177" s="207"/>
      <c r="Q177" s="207"/>
    </row>
    <row r="178" spans="1:17" s="209" customFormat="1" x14ac:dyDescent="0.2">
      <c r="A178" s="206"/>
      <c r="B178" s="207"/>
      <c r="C178" s="207"/>
      <c r="D178" s="207"/>
      <c r="E178" s="207"/>
      <c r="F178" s="207"/>
      <c r="G178" s="207"/>
      <c r="H178" s="207"/>
      <c r="I178" s="207"/>
      <c r="J178" s="207"/>
      <c r="K178" s="207"/>
      <c r="L178" s="207"/>
      <c r="M178" s="207"/>
      <c r="N178" s="207"/>
      <c r="O178" s="207"/>
      <c r="P178" s="207"/>
      <c r="Q178" s="207"/>
    </row>
    <row r="179" spans="1:17" s="209" customFormat="1" x14ac:dyDescent="0.2">
      <c r="A179" s="206"/>
      <c r="B179" s="207"/>
      <c r="C179" s="207"/>
      <c r="D179" s="207"/>
      <c r="E179" s="207"/>
      <c r="F179" s="207"/>
      <c r="G179" s="207"/>
      <c r="H179" s="207"/>
      <c r="I179" s="207"/>
      <c r="J179" s="207"/>
      <c r="K179" s="207"/>
      <c r="L179" s="207"/>
      <c r="M179" s="207"/>
      <c r="N179" s="207"/>
      <c r="O179" s="207"/>
      <c r="P179" s="207"/>
      <c r="Q179" s="207"/>
    </row>
    <row r="180" spans="1:17" s="209" customFormat="1" x14ac:dyDescent="0.2">
      <c r="A180" s="206"/>
      <c r="B180" s="207"/>
      <c r="C180" s="207"/>
      <c r="D180" s="207"/>
      <c r="E180" s="207"/>
      <c r="F180" s="207"/>
      <c r="G180" s="207"/>
      <c r="H180" s="207"/>
      <c r="I180" s="207"/>
      <c r="J180" s="207"/>
      <c r="K180" s="207"/>
      <c r="L180" s="207"/>
      <c r="M180" s="207"/>
      <c r="N180" s="207"/>
      <c r="O180" s="207"/>
      <c r="P180" s="207"/>
      <c r="Q180" s="207"/>
    </row>
    <row r="181" spans="1:17" s="209" customFormat="1" x14ac:dyDescent="0.2">
      <c r="A181" s="206"/>
      <c r="B181" s="207"/>
      <c r="C181" s="207"/>
      <c r="D181" s="207"/>
      <c r="E181" s="207"/>
      <c r="F181" s="207"/>
      <c r="G181" s="207"/>
      <c r="H181" s="207"/>
      <c r="I181" s="207"/>
      <c r="J181" s="207"/>
      <c r="K181" s="207"/>
      <c r="L181" s="207"/>
      <c r="M181" s="207"/>
      <c r="N181" s="207"/>
      <c r="O181" s="207"/>
      <c r="P181" s="207"/>
      <c r="Q181" s="207"/>
    </row>
    <row r="182" spans="1:17" s="209" customFormat="1" x14ac:dyDescent="0.2">
      <c r="A182" s="206"/>
      <c r="B182" s="207"/>
      <c r="C182" s="207"/>
      <c r="D182" s="207"/>
      <c r="E182" s="207"/>
      <c r="F182" s="207"/>
      <c r="G182" s="207"/>
      <c r="H182" s="207"/>
      <c r="I182" s="207"/>
      <c r="J182" s="207"/>
      <c r="K182" s="207"/>
      <c r="L182" s="207"/>
      <c r="M182" s="207"/>
      <c r="N182" s="207"/>
      <c r="O182" s="207"/>
      <c r="P182" s="207"/>
      <c r="Q182" s="207"/>
    </row>
    <row r="183" spans="1:17" s="209" customFormat="1" x14ac:dyDescent="0.2">
      <c r="A183" s="206"/>
      <c r="B183" s="207"/>
      <c r="C183" s="207"/>
      <c r="D183" s="207"/>
      <c r="E183" s="207"/>
      <c r="F183" s="207"/>
      <c r="G183" s="207"/>
      <c r="H183" s="207"/>
      <c r="I183" s="207"/>
      <c r="J183" s="207"/>
      <c r="K183" s="207"/>
      <c r="L183" s="207"/>
      <c r="M183" s="207"/>
      <c r="N183" s="207"/>
      <c r="O183" s="207"/>
      <c r="P183" s="207"/>
      <c r="Q183" s="207"/>
    </row>
    <row r="184" spans="1:17" s="209" customFormat="1" x14ac:dyDescent="0.2">
      <c r="A184" s="206"/>
      <c r="B184" s="207"/>
      <c r="C184" s="207"/>
      <c r="D184" s="207"/>
      <c r="E184" s="207"/>
      <c r="F184" s="207"/>
      <c r="G184" s="207"/>
      <c r="H184" s="207"/>
      <c r="I184" s="207"/>
      <c r="J184" s="207"/>
      <c r="K184" s="207"/>
      <c r="L184" s="207"/>
      <c r="M184" s="207"/>
      <c r="N184" s="207"/>
      <c r="O184" s="207"/>
      <c r="P184" s="207"/>
      <c r="Q184" s="207"/>
    </row>
    <row r="185" spans="1:17" s="209" customFormat="1" x14ac:dyDescent="0.2">
      <c r="A185" s="206"/>
      <c r="B185" s="207"/>
      <c r="C185" s="207"/>
      <c r="D185" s="207"/>
      <c r="E185" s="207"/>
      <c r="F185" s="207"/>
      <c r="G185" s="207"/>
      <c r="H185" s="207"/>
      <c r="I185" s="207"/>
      <c r="J185" s="207"/>
      <c r="K185" s="207"/>
      <c r="L185" s="207"/>
      <c r="M185" s="207"/>
      <c r="N185" s="207"/>
      <c r="O185" s="207"/>
      <c r="P185" s="207"/>
      <c r="Q185" s="207"/>
    </row>
    <row r="186" spans="1:17" s="209" customFormat="1" x14ac:dyDescent="0.2">
      <c r="A186" s="206"/>
      <c r="B186" s="207"/>
      <c r="C186" s="207"/>
      <c r="D186" s="207"/>
      <c r="E186" s="207"/>
      <c r="F186" s="207"/>
      <c r="G186" s="207"/>
      <c r="H186" s="207"/>
      <c r="I186" s="207"/>
      <c r="J186" s="207"/>
      <c r="K186" s="207"/>
      <c r="L186" s="207"/>
      <c r="M186" s="207"/>
      <c r="N186" s="207"/>
      <c r="O186" s="207"/>
      <c r="P186" s="207"/>
      <c r="Q186" s="207"/>
    </row>
    <row r="187" spans="1:17" s="209" customFormat="1" x14ac:dyDescent="0.2">
      <c r="A187" s="206"/>
      <c r="B187" s="207"/>
      <c r="C187" s="207"/>
      <c r="D187" s="207"/>
      <c r="E187" s="207"/>
      <c r="F187" s="207"/>
      <c r="G187" s="207"/>
      <c r="H187" s="207"/>
      <c r="I187" s="207"/>
      <c r="J187" s="207"/>
      <c r="K187" s="207"/>
      <c r="L187" s="207"/>
      <c r="M187" s="207"/>
      <c r="N187" s="207"/>
      <c r="O187" s="207"/>
      <c r="P187" s="207"/>
      <c r="Q187" s="207"/>
    </row>
    <row r="188" spans="1:17" s="209" customFormat="1" x14ac:dyDescent="0.2">
      <c r="A188" s="206"/>
      <c r="B188" s="207"/>
      <c r="C188" s="207"/>
      <c r="D188" s="207"/>
      <c r="E188" s="207"/>
      <c r="F188" s="207"/>
      <c r="G188" s="207"/>
      <c r="H188" s="207"/>
      <c r="I188" s="207"/>
      <c r="J188" s="207"/>
      <c r="K188" s="207"/>
      <c r="L188" s="207"/>
      <c r="M188" s="207"/>
      <c r="N188" s="207"/>
      <c r="O188" s="207"/>
      <c r="P188" s="207"/>
      <c r="Q188" s="207"/>
    </row>
    <row r="189" spans="1:17" s="209" customFormat="1" x14ac:dyDescent="0.2">
      <c r="A189" s="206"/>
      <c r="B189" s="207"/>
      <c r="C189" s="207"/>
      <c r="D189" s="207"/>
      <c r="E189" s="207"/>
      <c r="F189" s="207"/>
      <c r="G189" s="207"/>
      <c r="H189" s="207"/>
      <c r="I189" s="207"/>
      <c r="J189" s="207"/>
      <c r="K189" s="207"/>
      <c r="L189" s="207"/>
      <c r="M189" s="207"/>
      <c r="N189" s="207"/>
      <c r="O189" s="207"/>
      <c r="P189" s="207"/>
      <c r="Q189" s="207"/>
    </row>
    <row r="190" spans="1:17" s="209" customFormat="1" x14ac:dyDescent="0.2">
      <c r="A190" s="206"/>
      <c r="B190" s="207"/>
      <c r="C190" s="207"/>
      <c r="D190" s="207"/>
      <c r="E190" s="207"/>
      <c r="F190" s="207"/>
      <c r="G190" s="207"/>
      <c r="H190" s="207"/>
      <c r="I190" s="207"/>
      <c r="J190" s="207"/>
      <c r="K190" s="207"/>
      <c r="L190" s="207"/>
      <c r="M190" s="207"/>
      <c r="N190" s="207"/>
      <c r="O190" s="207"/>
      <c r="P190" s="207"/>
      <c r="Q190" s="207"/>
    </row>
    <row r="191" spans="1:17" s="209" customFormat="1" x14ac:dyDescent="0.2">
      <c r="A191" s="206"/>
      <c r="B191" s="207"/>
      <c r="C191" s="207"/>
      <c r="D191" s="207"/>
      <c r="E191" s="207"/>
      <c r="F191" s="207"/>
      <c r="G191" s="207"/>
      <c r="H191" s="207"/>
      <c r="I191" s="207"/>
      <c r="J191" s="207"/>
      <c r="K191" s="207"/>
      <c r="L191" s="207"/>
      <c r="M191" s="207"/>
      <c r="N191" s="207"/>
      <c r="O191" s="207"/>
      <c r="P191" s="207"/>
      <c r="Q191" s="207"/>
    </row>
    <row r="192" spans="1:17" s="209" customFormat="1" x14ac:dyDescent="0.2">
      <c r="A192" s="206"/>
      <c r="B192" s="207"/>
      <c r="C192" s="207"/>
      <c r="D192" s="207"/>
      <c r="E192" s="207"/>
      <c r="F192" s="207"/>
      <c r="G192" s="207"/>
      <c r="H192" s="207"/>
      <c r="I192" s="207"/>
      <c r="J192" s="207"/>
      <c r="K192" s="207"/>
      <c r="L192" s="207"/>
      <c r="M192" s="207"/>
      <c r="N192" s="207"/>
      <c r="O192" s="207"/>
      <c r="P192" s="207"/>
      <c r="Q192" s="207"/>
    </row>
    <row r="193" spans="1:17" s="209" customFormat="1" x14ac:dyDescent="0.2">
      <c r="A193" s="206"/>
      <c r="B193" s="207"/>
      <c r="C193" s="207"/>
      <c r="D193" s="207"/>
      <c r="E193" s="207"/>
      <c r="F193" s="207"/>
      <c r="G193" s="207"/>
      <c r="H193" s="207"/>
      <c r="I193" s="207"/>
      <c r="J193" s="207"/>
      <c r="K193" s="207"/>
      <c r="L193" s="207"/>
      <c r="M193" s="207"/>
      <c r="N193" s="207"/>
      <c r="O193" s="207"/>
      <c r="P193" s="207"/>
      <c r="Q193" s="207"/>
    </row>
    <row r="194" spans="1:17" s="209" customFormat="1" x14ac:dyDescent="0.2">
      <c r="A194" s="206"/>
      <c r="B194" s="207"/>
      <c r="C194" s="207"/>
      <c r="D194" s="207"/>
      <c r="E194" s="207"/>
      <c r="F194" s="207"/>
      <c r="G194" s="207"/>
      <c r="H194" s="207"/>
      <c r="I194" s="207"/>
      <c r="J194" s="207"/>
      <c r="K194" s="207"/>
      <c r="L194" s="207"/>
      <c r="M194" s="207"/>
      <c r="N194" s="207"/>
      <c r="O194" s="207"/>
      <c r="P194" s="207"/>
      <c r="Q194" s="207"/>
    </row>
    <row r="195" spans="1:17" s="209" customFormat="1" x14ac:dyDescent="0.2">
      <c r="A195" s="206"/>
      <c r="B195" s="207"/>
      <c r="C195" s="207"/>
      <c r="D195" s="207"/>
      <c r="E195" s="207"/>
      <c r="F195" s="207"/>
      <c r="G195" s="207"/>
      <c r="H195" s="207"/>
      <c r="I195" s="207"/>
      <c r="J195" s="207"/>
      <c r="K195" s="207"/>
      <c r="L195" s="207"/>
      <c r="M195" s="207"/>
      <c r="N195" s="207"/>
      <c r="O195" s="207"/>
      <c r="P195" s="207"/>
      <c r="Q195" s="207"/>
    </row>
    <row r="196" spans="1:17" s="209" customFormat="1" x14ac:dyDescent="0.2">
      <c r="A196" s="206"/>
      <c r="B196" s="207"/>
      <c r="C196" s="207"/>
      <c r="D196" s="207"/>
      <c r="E196" s="207"/>
      <c r="F196" s="207"/>
      <c r="G196" s="207"/>
      <c r="H196" s="207"/>
      <c r="I196" s="207"/>
      <c r="J196" s="207"/>
      <c r="K196" s="207"/>
      <c r="L196" s="207"/>
      <c r="M196" s="207"/>
      <c r="N196" s="207"/>
      <c r="O196" s="207"/>
      <c r="P196" s="207"/>
      <c r="Q196" s="207"/>
    </row>
    <row r="197" spans="1:17" s="209" customFormat="1" x14ac:dyDescent="0.2">
      <c r="A197" s="206"/>
      <c r="B197" s="207"/>
      <c r="C197" s="207"/>
      <c r="D197" s="207"/>
      <c r="E197" s="207"/>
      <c r="F197" s="207"/>
      <c r="G197" s="207"/>
      <c r="H197" s="207"/>
      <c r="I197" s="207"/>
      <c r="J197" s="207"/>
      <c r="K197" s="207"/>
      <c r="L197" s="207"/>
      <c r="M197" s="207"/>
      <c r="N197" s="207"/>
      <c r="O197" s="207"/>
      <c r="P197" s="207"/>
      <c r="Q197" s="207"/>
    </row>
    <row r="198" spans="1:17" s="209" customFormat="1" x14ac:dyDescent="0.2">
      <c r="A198" s="206"/>
      <c r="B198" s="207"/>
      <c r="C198" s="207"/>
      <c r="D198" s="207"/>
      <c r="E198" s="207"/>
      <c r="F198" s="207"/>
      <c r="G198" s="207"/>
      <c r="H198" s="207"/>
      <c r="I198" s="207"/>
      <c r="J198" s="207"/>
      <c r="K198" s="207"/>
      <c r="L198" s="207"/>
      <c r="M198" s="207"/>
      <c r="N198" s="207"/>
      <c r="O198" s="207"/>
      <c r="P198" s="207"/>
      <c r="Q198" s="207"/>
    </row>
    <row r="199" spans="1:17" s="209" customFormat="1" x14ac:dyDescent="0.2">
      <c r="A199" s="206"/>
      <c r="B199" s="207"/>
      <c r="C199" s="207"/>
      <c r="D199" s="207"/>
      <c r="E199" s="207"/>
      <c r="F199" s="207"/>
      <c r="G199" s="207"/>
      <c r="H199" s="207"/>
      <c r="I199" s="207"/>
      <c r="J199" s="207"/>
      <c r="K199" s="207"/>
      <c r="L199" s="207"/>
      <c r="M199" s="207"/>
      <c r="N199" s="207"/>
      <c r="O199" s="207"/>
      <c r="P199" s="207"/>
      <c r="Q199" s="207"/>
    </row>
    <row r="200" spans="1:17" s="209" customFormat="1" x14ac:dyDescent="0.2">
      <c r="A200" s="206"/>
      <c r="B200" s="207"/>
      <c r="C200" s="207"/>
      <c r="D200" s="207"/>
      <c r="E200" s="207"/>
      <c r="F200" s="207"/>
      <c r="G200" s="207"/>
      <c r="H200" s="207"/>
      <c r="I200" s="207"/>
      <c r="J200" s="207"/>
      <c r="K200" s="207"/>
      <c r="L200" s="207"/>
      <c r="M200" s="207"/>
      <c r="N200" s="207"/>
      <c r="O200" s="207"/>
      <c r="P200" s="207"/>
      <c r="Q200" s="207"/>
    </row>
    <row r="201" spans="1:17" s="209" customFormat="1" x14ac:dyDescent="0.2">
      <c r="A201" s="206"/>
      <c r="B201" s="207"/>
      <c r="C201" s="207"/>
      <c r="D201" s="207"/>
      <c r="E201" s="207"/>
      <c r="F201" s="207"/>
      <c r="G201" s="207"/>
      <c r="H201" s="207"/>
      <c r="I201" s="207"/>
      <c r="J201" s="207"/>
      <c r="K201" s="207"/>
      <c r="L201" s="207"/>
      <c r="M201" s="207"/>
      <c r="N201" s="207"/>
      <c r="O201" s="207"/>
      <c r="P201" s="207"/>
      <c r="Q201" s="207"/>
    </row>
    <row r="202" spans="1:17" s="209" customFormat="1" x14ac:dyDescent="0.2">
      <c r="A202" s="206"/>
      <c r="B202" s="207"/>
      <c r="C202" s="207"/>
      <c r="D202" s="207"/>
      <c r="E202" s="207"/>
      <c r="F202" s="207"/>
      <c r="G202" s="207"/>
      <c r="H202" s="207"/>
      <c r="I202" s="207"/>
      <c r="J202" s="207"/>
      <c r="K202" s="207"/>
      <c r="L202" s="207"/>
      <c r="M202" s="207"/>
      <c r="N202" s="207"/>
      <c r="O202" s="207"/>
      <c r="P202" s="207"/>
      <c r="Q202" s="207"/>
    </row>
    <row r="203" spans="1:17" s="209" customFormat="1" x14ac:dyDescent="0.2">
      <c r="A203" s="206"/>
      <c r="B203" s="207"/>
      <c r="C203" s="207"/>
      <c r="D203" s="207"/>
      <c r="E203" s="207"/>
      <c r="F203" s="207"/>
      <c r="G203" s="207"/>
      <c r="H203" s="207"/>
      <c r="I203" s="207"/>
      <c r="J203" s="207"/>
      <c r="K203" s="207"/>
      <c r="L203" s="207"/>
      <c r="M203" s="207"/>
      <c r="N203" s="207"/>
      <c r="O203" s="207"/>
      <c r="P203" s="207"/>
      <c r="Q203" s="207"/>
    </row>
    <row r="204" spans="1:17" s="209" customFormat="1" x14ac:dyDescent="0.2">
      <c r="A204" s="206"/>
      <c r="B204" s="207"/>
      <c r="C204" s="207"/>
      <c r="D204" s="207"/>
      <c r="E204" s="207"/>
      <c r="F204" s="207"/>
      <c r="G204" s="207"/>
      <c r="H204" s="207"/>
      <c r="I204" s="207"/>
      <c r="J204" s="207"/>
      <c r="K204" s="207"/>
      <c r="L204" s="207"/>
      <c r="M204" s="207"/>
      <c r="N204" s="207"/>
      <c r="O204" s="207"/>
      <c r="P204" s="207"/>
      <c r="Q204" s="207"/>
    </row>
    <row r="205" spans="1:17" s="209" customFormat="1" x14ac:dyDescent="0.2">
      <c r="A205" s="206"/>
      <c r="B205" s="207"/>
      <c r="C205" s="207"/>
      <c r="D205" s="207"/>
      <c r="E205" s="207"/>
      <c r="F205" s="207"/>
      <c r="G205" s="207"/>
      <c r="H205" s="207"/>
      <c r="I205" s="207"/>
      <c r="J205" s="207"/>
      <c r="K205" s="207"/>
      <c r="L205" s="207"/>
      <c r="M205" s="207"/>
      <c r="N205" s="207"/>
      <c r="O205" s="207"/>
      <c r="P205" s="207"/>
      <c r="Q205" s="207"/>
    </row>
    <row r="206" spans="1:17" s="209" customFormat="1" x14ac:dyDescent="0.2">
      <c r="A206" s="206"/>
      <c r="B206" s="207"/>
      <c r="C206" s="207"/>
      <c r="D206" s="207"/>
      <c r="E206" s="207"/>
      <c r="F206" s="207"/>
      <c r="G206" s="207"/>
      <c r="H206" s="207"/>
      <c r="I206" s="207"/>
      <c r="J206" s="207"/>
      <c r="K206" s="207"/>
      <c r="L206" s="207"/>
      <c r="M206" s="207"/>
      <c r="N206" s="207"/>
      <c r="O206" s="207"/>
      <c r="P206" s="207"/>
      <c r="Q206" s="207"/>
    </row>
    <row r="207" spans="1:17" s="209" customFormat="1" x14ac:dyDescent="0.2">
      <c r="A207" s="206"/>
      <c r="B207" s="207"/>
      <c r="C207" s="207"/>
      <c r="D207" s="207"/>
      <c r="E207" s="207"/>
      <c r="F207" s="207"/>
      <c r="G207" s="207"/>
      <c r="H207" s="207"/>
      <c r="I207" s="207"/>
      <c r="J207" s="207"/>
      <c r="K207" s="207"/>
      <c r="L207" s="207"/>
      <c r="M207" s="207"/>
      <c r="N207" s="207"/>
      <c r="O207" s="207"/>
      <c r="P207" s="207"/>
      <c r="Q207" s="207"/>
    </row>
    <row r="208" spans="1:17" s="209" customFormat="1" x14ac:dyDescent="0.2">
      <c r="A208" s="206"/>
      <c r="B208" s="207"/>
      <c r="C208" s="207"/>
      <c r="D208" s="207"/>
      <c r="E208" s="207"/>
      <c r="F208" s="207"/>
      <c r="G208" s="207"/>
      <c r="H208" s="207"/>
      <c r="I208" s="207"/>
      <c r="J208" s="207"/>
      <c r="K208" s="207"/>
      <c r="L208" s="207"/>
      <c r="M208" s="207"/>
      <c r="N208" s="207"/>
      <c r="O208" s="207"/>
      <c r="P208" s="207"/>
      <c r="Q208" s="207"/>
    </row>
    <row r="209" spans="1:17" s="209" customFormat="1" x14ac:dyDescent="0.2">
      <c r="A209" s="206"/>
      <c r="B209" s="207"/>
      <c r="C209" s="207"/>
      <c r="D209" s="207"/>
      <c r="E209" s="207"/>
      <c r="F209" s="207"/>
      <c r="G209" s="207"/>
      <c r="H209" s="207"/>
      <c r="I209" s="207"/>
      <c r="J209" s="207"/>
      <c r="K209" s="207"/>
      <c r="L209" s="207"/>
      <c r="M209" s="207"/>
      <c r="N209" s="207"/>
      <c r="O209" s="207"/>
      <c r="P209" s="207"/>
      <c r="Q209" s="207"/>
    </row>
    <row r="210" spans="1:17" s="209" customFormat="1" x14ac:dyDescent="0.2">
      <c r="A210" s="206"/>
      <c r="B210" s="207"/>
      <c r="C210" s="207"/>
      <c r="D210" s="207"/>
      <c r="E210" s="207"/>
      <c r="F210" s="207"/>
      <c r="G210" s="207"/>
      <c r="H210" s="207"/>
      <c r="I210" s="207"/>
      <c r="J210" s="207"/>
      <c r="K210" s="207"/>
      <c r="L210" s="207"/>
      <c r="M210" s="207"/>
      <c r="N210" s="207"/>
      <c r="O210" s="207"/>
      <c r="P210" s="207"/>
      <c r="Q210" s="207"/>
    </row>
    <row r="211" spans="1:17" s="209" customFormat="1" x14ac:dyDescent="0.2">
      <c r="A211" s="206"/>
      <c r="B211" s="207"/>
      <c r="C211" s="207"/>
      <c r="D211" s="207"/>
      <c r="E211" s="207"/>
      <c r="F211" s="207"/>
      <c r="G211" s="207"/>
      <c r="H211" s="207"/>
      <c r="I211" s="207"/>
      <c r="J211" s="207"/>
      <c r="K211" s="207"/>
      <c r="L211" s="207"/>
      <c r="M211" s="207"/>
      <c r="N211" s="207"/>
      <c r="O211" s="207"/>
      <c r="P211" s="207"/>
      <c r="Q211" s="207"/>
    </row>
    <row r="212" spans="1:17" s="209" customFormat="1" x14ac:dyDescent="0.2">
      <c r="A212" s="206"/>
      <c r="B212" s="207"/>
      <c r="C212" s="207"/>
      <c r="D212" s="207"/>
      <c r="E212" s="207"/>
      <c r="F212" s="207"/>
      <c r="G212" s="207"/>
      <c r="H212" s="207"/>
      <c r="I212" s="207"/>
      <c r="J212" s="207"/>
      <c r="K212" s="207"/>
      <c r="L212" s="207"/>
      <c r="M212" s="207"/>
      <c r="N212" s="207"/>
      <c r="O212" s="207"/>
      <c r="P212" s="207"/>
      <c r="Q212" s="207"/>
    </row>
    <row r="213" spans="1:17" s="209" customFormat="1" x14ac:dyDescent="0.2">
      <c r="A213" s="206"/>
      <c r="B213" s="207"/>
      <c r="C213" s="207"/>
      <c r="D213" s="207"/>
      <c r="E213" s="207"/>
      <c r="F213" s="207"/>
      <c r="G213" s="207"/>
      <c r="H213" s="207"/>
      <c r="I213" s="207"/>
      <c r="J213" s="207"/>
      <c r="K213" s="207"/>
      <c r="L213" s="207"/>
      <c r="M213" s="207"/>
      <c r="N213" s="207"/>
      <c r="O213" s="207"/>
      <c r="P213" s="207"/>
      <c r="Q213" s="207"/>
    </row>
    <row r="214" spans="1:17" s="209" customFormat="1" x14ac:dyDescent="0.2">
      <c r="A214" s="206"/>
      <c r="B214" s="207"/>
      <c r="C214" s="207"/>
      <c r="D214" s="207"/>
      <c r="E214" s="207"/>
      <c r="F214" s="207"/>
      <c r="G214" s="207"/>
      <c r="H214" s="207"/>
      <c r="I214" s="207"/>
      <c r="J214" s="207"/>
      <c r="K214" s="207"/>
      <c r="L214" s="207"/>
      <c r="M214" s="207"/>
      <c r="N214" s="207"/>
      <c r="O214" s="207"/>
      <c r="P214" s="207"/>
      <c r="Q214" s="207"/>
    </row>
    <row r="215" spans="1:17" s="209" customFormat="1" x14ac:dyDescent="0.2">
      <c r="A215" s="206"/>
      <c r="B215" s="207"/>
      <c r="C215" s="207"/>
      <c r="D215" s="207"/>
      <c r="E215" s="207"/>
      <c r="F215" s="207"/>
      <c r="G215" s="207"/>
      <c r="H215" s="207"/>
      <c r="I215" s="207"/>
      <c r="J215" s="207"/>
      <c r="K215" s="207"/>
      <c r="L215" s="207"/>
      <c r="M215" s="207"/>
      <c r="N215" s="207"/>
      <c r="O215" s="207"/>
      <c r="P215" s="207"/>
      <c r="Q215" s="207"/>
    </row>
    <row r="216" spans="1:17" s="209" customFormat="1" x14ac:dyDescent="0.2">
      <c r="A216" s="206"/>
      <c r="B216" s="207"/>
      <c r="C216" s="207"/>
      <c r="D216" s="207"/>
      <c r="E216" s="207"/>
      <c r="F216" s="207"/>
      <c r="G216" s="207"/>
      <c r="H216" s="207"/>
      <c r="I216" s="207"/>
      <c r="J216" s="207"/>
      <c r="K216" s="207"/>
      <c r="L216" s="207"/>
      <c r="M216" s="207"/>
      <c r="N216" s="207"/>
      <c r="O216" s="207"/>
      <c r="P216" s="207"/>
      <c r="Q216" s="207"/>
    </row>
    <row r="217" spans="1:17" s="209" customFormat="1" x14ac:dyDescent="0.2">
      <c r="A217" s="206"/>
      <c r="B217" s="207"/>
      <c r="C217" s="207"/>
      <c r="D217" s="207"/>
      <c r="E217" s="207"/>
      <c r="F217" s="207"/>
      <c r="G217" s="207"/>
      <c r="H217" s="207"/>
      <c r="I217" s="207"/>
      <c r="J217" s="207"/>
      <c r="K217" s="207"/>
      <c r="L217" s="207"/>
      <c r="M217" s="207"/>
      <c r="N217" s="207"/>
      <c r="O217" s="207"/>
      <c r="P217" s="207"/>
      <c r="Q217" s="207"/>
    </row>
    <row r="218" spans="1:17" s="209" customFormat="1" x14ac:dyDescent="0.2">
      <c r="A218" s="206"/>
      <c r="B218" s="207"/>
      <c r="C218" s="207"/>
      <c r="D218" s="207"/>
      <c r="E218" s="207"/>
      <c r="F218" s="207"/>
      <c r="G218" s="207"/>
      <c r="H218" s="207"/>
      <c r="I218" s="207"/>
      <c r="J218" s="207"/>
      <c r="K218" s="207"/>
      <c r="L218" s="207"/>
      <c r="M218" s="207"/>
      <c r="N218" s="207"/>
      <c r="O218" s="207"/>
      <c r="P218" s="207"/>
      <c r="Q218" s="207"/>
    </row>
    <row r="219" spans="1:17" s="209" customFormat="1" x14ac:dyDescent="0.2">
      <c r="A219" s="206"/>
      <c r="B219" s="207"/>
      <c r="C219" s="207"/>
      <c r="D219" s="207"/>
      <c r="E219" s="207"/>
      <c r="F219" s="207"/>
      <c r="G219" s="207"/>
      <c r="H219" s="207"/>
      <c r="I219" s="207"/>
      <c r="J219" s="207"/>
      <c r="K219" s="207"/>
      <c r="L219" s="207"/>
      <c r="M219" s="207"/>
      <c r="N219" s="207"/>
      <c r="O219" s="207"/>
      <c r="P219" s="207"/>
      <c r="Q219" s="207"/>
    </row>
    <row r="220" spans="1:17" s="209" customFormat="1" x14ac:dyDescent="0.2">
      <c r="A220" s="206"/>
      <c r="B220" s="207"/>
      <c r="C220" s="207"/>
      <c r="D220" s="207"/>
      <c r="E220" s="207"/>
      <c r="F220" s="207"/>
      <c r="G220" s="207"/>
      <c r="H220" s="207"/>
      <c r="I220" s="207"/>
      <c r="J220" s="207"/>
      <c r="K220" s="207"/>
      <c r="L220" s="207"/>
      <c r="M220" s="207"/>
      <c r="N220" s="207"/>
      <c r="O220" s="207"/>
      <c r="P220" s="207"/>
      <c r="Q220" s="207"/>
    </row>
    <row r="221" spans="1:17" s="209" customFormat="1" x14ac:dyDescent="0.2">
      <c r="A221" s="206"/>
      <c r="B221" s="207"/>
      <c r="C221" s="207"/>
      <c r="D221" s="207"/>
      <c r="E221" s="207"/>
      <c r="F221" s="207"/>
      <c r="G221" s="207"/>
      <c r="H221" s="207"/>
      <c r="I221" s="207"/>
      <c r="J221" s="207"/>
      <c r="K221" s="207"/>
      <c r="L221" s="207"/>
      <c r="M221" s="207"/>
      <c r="N221" s="207"/>
      <c r="O221" s="207"/>
      <c r="P221" s="207"/>
      <c r="Q221" s="207"/>
    </row>
    <row r="222" spans="1:17" s="209" customFormat="1" x14ac:dyDescent="0.2">
      <c r="A222" s="206"/>
      <c r="B222" s="207"/>
      <c r="C222" s="207"/>
      <c r="D222" s="207"/>
      <c r="E222" s="207"/>
      <c r="F222" s="207"/>
      <c r="G222" s="207"/>
      <c r="H222" s="207"/>
      <c r="I222" s="207"/>
      <c r="J222" s="207"/>
      <c r="K222" s="207"/>
      <c r="L222" s="207"/>
      <c r="M222" s="207"/>
      <c r="N222" s="207"/>
      <c r="O222" s="207"/>
      <c r="P222" s="207"/>
      <c r="Q222" s="207"/>
    </row>
    <row r="223" spans="1:17" s="209" customFormat="1" x14ac:dyDescent="0.2">
      <c r="A223" s="206"/>
      <c r="B223" s="207"/>
      <c r="C223" s="207"/>
      <c r="D223" s="207"/>
      <c r="E223" s="207"/>
      <c r="F223" s="207"/>
      <c r="G223" s="207"/>
      <c r="H223" s="207"/>
      <c r="I223" s="207"/>
      <c r="J223" s="207"/>
      <c r="K223" s="207"/>
      <c r="L223" s="207"/>
      <c r="M223" s="207"/>
      <c r="N223" s="207"/>
      <c r="O223" s="207"/>
      <c r="P223" s="207"/>
      <c r="Q223" s="207"/>
    </row>
    <row r="224" spans="1:17" s="209" customFormat="1" x14ac:dyDescent="0.2">
      <c r="A224" s="206"/>
      <c r="B224" s="207"/>
      <c r="C224" s="207"/>
      <c r="D224" s="207"/>
      <c r="E224" s="207"/>
      <c r="F224" s="207"/>
      <c r="G224" s="207"/>
      <c r="H224" s="207"/>
      <c r="I224" s="207"/>
      <c r="J224" s="207"/>
      <c r="K224" s="207"/>
      <c r="L224" s="207"/>
      <c r="M224" s="207"/>
      <c r="N224" s="207"/>
      <c r="O224" s="207"/>
      <c r="P224" s="207"/>
      <c r="Q224" s="207"/>
    </row>
    <row r="225" spans="1:17" s="209" customFormat="1" x14ac:dyDescent="0.2">
      <c r="A225" s="206"/>
      <c r="B225" s="207"/>
      <c r="C225" s="207"/>
      <c r="D225" s="207"/>
      <c r="E225" s="207"/>
      <c r="F225" s="207"/>
      <c r="G225" s="207"/>
      <c r="H225" s="207"/>
      <c r="I225" s="207"/>
      <c r="J225" s="207"/>
      <c r="K225" s="207"/>
      <c r="L225" s="207"/>
      <c r="M225" s="207"/>
      <c r="N225" s="207"/>
      <c r="O225" s="207"/>
      <c r="P225" s="207"/>
      <c r="Q225" s="207"/>
    </row>
    <row r="226" spans="1:17" s="209" customFormat="1" x14ac:dyDescent="0.2">
      <c r="A226" s="206"/>
      <c r="B226" s="207"/>
      <c r="C226" s="207"/>
      <c r="D226" s="207"/>
      <c r="E226" s="207"/>
      <c r="F226" s="207"/>
      <c r="G226" s="207"/>
      <c r="H226" s="207"/>
      <c r="I226" s="207"/>
      <c r="J226" s="207"/>
      <c r="K226" s="207"/>
      <c r="L226" s="207"/>
      <c r="M226" s="207"/>
      <c r="N226" s="207"/>
      <c r="O226" s="207"/>
      <c r="P226" s="207"/>
      <c r="Q226" s="207"/>
    </row>
    <row r="227" spans="1:17" s="209" customFormat="1" x14ac:dyDescent="0.2">
      <c r="A227" s="206"/>
      <c r="B227" s="207"/>
      <c r="C227" s="207"/>
      <c r="D227" s="207"/>
      <c r="E227" s="207"/>
      <c r="F227" s="207"/>
      <c r="G227" s="207"/>
      <c r="H227" s="207"/>
      <c r="I227" s="207"/>
      <c r="J227" s="207"/>
      <c r="K227" s="207"/>
      <c r="L227" s="207"/>
      <c r="M227" s="207"/>
      <c r="N227" s="207"/>
      <c r="O227" s="207"/>
      <c r="P227" s="207"/>
      <c r="Q227" s="207"/>
    </row>
    <row r="228" spans="1:17" s="209" customFormat="1" x14ac:dyDescent="0.2">
      <c r="A228" s="206"/>
      <c r="B228" s="207"/>
      <c r="C228" s="207"/>
      <c r="D228" s="207"/>
      <c r="E228" s="207"/>
      <c r="F228" s="207"/>
      <c r="G228" s="207"/>
      <c r="H228" s="207"/>
      <c r="I228" s="207"/>
      <c r="J228" s="207"/>
      <c r="K228" s="207"/>
      <c r="L228" s="207"/>
      <c r="M228" s="207"/>
      <c r="N228" s="207"/>
      <c r="O228" s="207"/>
      <c r="P228" s="207"/>
      <c r="Q228" s="207"/>
    </row>
    <row r="229" spans="1:17" s="209" customFormat="1" x14ac:dyDescent="0.2">
      <c r="A229" s="206"/>
      <c r="B229" s="207"/>
      <c r="C229" s="207"/>
      <c r="D229" s="207"/>
      <c r="E229" s="207"/>
      <c r="F229" s="207"/>
      <c r="G229" s="207"/>
      <c r="H229" s="207"/>
      <c r="I229" s="207"/>
      <c r="J229" s="207"/>
      <c r="K229" s="207"/>
      <c r="L229" s="207"/>
      <c r="M229" s="207"/>
      <c r="N229" s="207"/>
      <c r="O229" s="207"/>
      <c r="P229" s="207"/>
      <c r="Q229" s="207"/>
    </row>
    <row r="230" spans="1:17" s="209" customFormat="1" x14ac:dyDescent="0.2">
      <c r="A230" s="206"/>
      <c r="B230" s="207"/>
      <c r="C230" s="207"/>
      <c r="D230" s="207"/>
      <c r="E230" s="207"/>
      <c r="F230" s="207"/>
      <c r="G230" s="207"/>
      <c r="H230" s="207"/>
      <c r="I230" s="207"/>
      <c r="J230" s="207"/>
      <c r="K230" s="207"/>
      <c r="L230" s="207"/>
      <c r="M230" s="207"/>
      <c r="N230" s="207"/>
      <c r="O230" s="207"/>
      <c r="P230" s="207"/>
      <c r="Q230" s="207"/>
    </row>
    <row r="231" spans="1:17" s="209" customFormat="1" x14ac:dyDescent="0.2">
      <c r="A231" s="206"/>
      <c r="B231" s="207"/>
      <c r="C231" s="207"/>
      <c r="D231" s="207"/>
      <c r="E231" s="207"/>
      <c r="F231" s="207"/>
      <c r="G231" s="207"/>
      <c r="H231" s="207"/>
      <c r="I231" s="207"/>
      <c r="J231" s="207"/>
      <c r="K231" s="207"/>
      <c r="L231" s="207"/>
      <c r="M231" s="207"/>
      <c r="N231" s="207"/>
      <c r="O231" s="207"/>
      <c r="P231" s="207"/>
      <c r="Q231" s="207"/>
    </row>
    <row r="232" spans="1:17" s="209" customFormat="1" x14ac:dyDescent="0.2">
      <c r="A232" s="206"/>
      <c r="B232" s="207"/>
      <c r="C232" s="207"/>
      <c r="D232" s="207"/>
      <c r="E232" s="207"/>
      <c r="F232" s="207"/>
      <c r="G232" s="207"/>
      <c r="H232" s="207"/>
      <c r="I232" s="207"/>
      <c r="J232" s="207"/>
      <c r="K232" s="207"/>
      <c r="L232" s="207"/>
      <c r="M232" s="207"/>
      <c r="N232" s="207"/>
      <c r="O232" s="207"/>
      <c r="P232" s="207"/>
      <c r="Q232" s="207"/>
    </row>
    <row r="233" spans="1:17" s="209" customFormat="1" x14ac:dyDescent="0.2">
      <c r="A233" s="206"/>
      <c r="B233" s="207"/>
      <c r="C233" s="207"/>
      <c r="D233" s="207"/>
      <c r="E233" s="207"/>
      <c r="F233" s="207"/>
      <c r="G233" s="207"/>
      <c r="H233" s="207"/>
      <c r="I233" s="207"/>
      <c r="J233" s="207"/>
      <c r="K233" s="207"/>
      <c r="L233" s="207"/>
      <c r="M233" s="207"/>
      <c r="N233" s="207"/>
      <c r="O233" s="207"/>
      <c r="P233" s="207"/>
      <c r="Q233" s="207"/>
    </row>
    <row r="234" spans="1:17" s="209" customFormat="1" x14ac:dyDescent="0.2">
      <c r="A234" s="206"/>
      <c r="B234" s="207"/>
      <c r="C234" s="207"/>
      <c r="D234" s="207"/>
      <c r="E234" s="207"/>
      <c r="F234" s="207"/>
      <c r="G234" s="207"/>
      <c r="H234" s="207"/>
      <c r="I234" s="207"/>
      <c r="J234" s="207"/>
      <c r="K234" s="207"/>
      <c r="L234" s="207"/>
      <c r="M234" s="207"/>
      <c r="N234" s="207"/>
      <c r="O234" s="207"/>
      <c r="P234" s="207"/>
      <c r="Q234" s="207"/>
    </row>
    <row r="235" spans="1:17" s="209" customFormat="1" x14ac:dyDescent="0.2">
      <c r="A235" s="206"/>
      <c r="B235" s="207"/>
      <c r="C235" s="207"/>
      <c r="D235" s="207"/>
      <c r="E235" s="207"/>
      <c r="F235" s="207"/>
      <c r="G235" s="207"/>
      <c r="H235" s="207"/>
      <c r="I235" s="207"/>
      <c r="J235" s="207"/>
      <c r="K235" s="207"/>
      <c r="L235" s="207"/>
      <c r="M235" s="207"/>
      <c r="N235" s="207"/>
      <c r="O235" s="207"/>
      <c r="P235" s="207"/>
      <c r="Q235" s="207"/>
    </row>
    <row r="236" spans="1:17" s="209" customFormat="1" x14ac:dyDescent="0.2">
      <c r="A236" s="206"/>
      <c r="B236" s="207"/>
      <c r="C236" s="207"/>
      <c r="D236" s="207"/>
      <c r="E236" s="207"/>
      <c r="F236" s="207"/>
      <c r="G236" s="207"/>
      <c r="H236" s="207"/>
      <c r="I236" s="207"/>
      <c r="J236" s="207"/>
      <c r="K236" s="207"/>
      <c r="L236" s="207"/>
      <c r="M236" s="207"/>
      <c r="N236" s="207"/>
      <c r="O236" s="207"/>
      <c r="P236" s="207"/>
      <c r="Q236" s="207"/>
    </row>
    <row r="237" spans="1:17" s="209" customFormat="1" x14ac:dyDescent="0.2">
      <c r="A237" s="206"/>
      <c r="B237" s="207"/>
      <c r="C237" s="207"/>
      <c r="D237" s="207"/>
      <c r="E237" s="207"/>
      <c r="F237" s="207"/>
      <c r="G237" s="207"/>
      <c r="H237" s="207"/>
      <c r="I237" s="207"/>
      <c r="J237" s="207"/>
      <c r="K237" s="207"/>
      <c r="L237" s="207"/>
      <c r="M237" s="207"/>
      <c r="N237" s="207"/>
      <c r="O237" s="207"/>
      <c r="P237" s="207"/>
      <c r="Q237" s="207"/>
    </row>
    <row r="238" spans="1:17" s="209" customFormat="1" x14ac:dyDescent="0.2">
      <c r="A238" s="206"/>
      <c r="B238" s="207"/>
      <c r="C238" s="207"/>
      <c r="D238" s="207"/>
      <c r="E238" s="207"/>
      <c r="F238" s="207"/>
      <c r="G238" s="207"/>
      <c r="H238" s="207"/>
      <c r="I238" s="207"/>
      <c r="J238" s="207"/>
      <c r="K238" s="207"/>
      <c r="L238" s="207"/>
      <c r="M238" s="207"/>
      <c r="N238" s="207"/>
      <c r="O238" s="207"/>
      <c r="P238" s="207"/>
      <c r="Q238" s="207"/>
    </row>
    <row r="239" spans="1:17" s="209" customFormat="1" x14ac:dyDescent="0.2">
      <c r="A239" s="206"/>
      <c r="B239" s="207"/>
      <c r="C239" s="207"/>
      <c r="D239" s="207"/>
      <c r="E239" s="207"/>
      <c r="F239" s="207"/>
      <c r="G239" s="207"/>
      <c r="H239" s="207"/>
      <c r="I239" s="207"/>
      <c r="J239" s="207"/>
      <c r="K239" s="207"/>
      <c r="L239" s="207"/>
      <c r="M239" s="207"/>
      <c r="N239" s="207"/>
      <c r="O239" s="207"/>
      <c r="P239" s="207"/>
      <c r="Q239" s="207"/>
    </row>
    <row r="240" spans="1:17" s="209" customFormat="1" x14ac:dyDescent="0.2">
      <c r="A240" s="206"/>
      <c r="B240" s="207"/>
      <c r="C240" s="207"/>
      <c r="D240" s="207"/>
      <c r="E240" s="207"/>
      <c r="F240" s="207"/>
      <c r="G240" s="207"/>
      <c r="H240" s="207"/>
      <c r="I240" s="207"/>
      <c r="J240" s="207"/>
      <c r="K240" s="207"/>
      <c r="L240" s="207"/>
      <c r="M240" s="207"/>
      <c r="N240" s="207"/>
      <c r="O240" s="207"/>
      <c r="P240" s="207"/>
      <c r="Q240" s="207"/>
    </row>
    <row r="241" spans="1:17" s="209" customFormat="1" x14ac:dyDescent="0.2">
      <c r="A241" s="206"/>
      <c r="B241" s="207"/>
      <c r="C241" s="207"/>
      <c r="D241" s="207"/>
      <c r="E241" s="207"/>
      <c r="F241" s="207"/>
      <c r="G241" s="207"/>
      <c r="H241" s="207"/>
      <c r="I241" s="207"/>
      <c r="J241" s="207"/>
      <c r="K241" s="207"/>
      <c r="L241" s="207"/>
      <c r="M241" s="207"/>
      <c r="N241" s="207"/>
      <c r="O241" s="207"/>
      <c r="P241" s="207"/>
      <c r="Q241" s="207"/>
    </row>
    <row r="242" spans="1:17" s="209" customFormat="1" x14ac:dyDescent="0.2">
      <c r="A242" s="206"/>
      <c r="B242" s="207"/>
      <c r="C242" s="207"/>
      <c r="D242" s="207"/>
      <c r="E242" s="207"/>
      <c r="F242" s="207"/>
      <c r="G242" s="207"/>
      <c r="H242" s="207"/>
      <c r="I242" s="207"/>
      <c r="J242" s="207"/>
      <c r="K242" s="207"/>
      <c r="L242" s="207"/>
      <c r="M242" s="207"/>
      <c r="N242" s="207"/>
      <c r="O242" s="207"/>
      <c r="P242" s="207"/>
      <c r="Q242" s="207"/>
    </row>
    <row r="243" spans="1:17" s="209" customFormat="1" x14ac:dyDescent="0.2">
      <c r="A243" s="206"/>
      <c r="B243" s="207"/>
      <c r="C243" s="207"/>
      <c r="D243" s="207"/>
      <c r="E243" s="207"/>
      <c r="F243" s="207"/>
      <c r="G243" s="207"/>
      <c r="H243" s="207"/>
      <c r="I243" s="207"/>
      <c r="J243" s="207"/>
      <c r="K243" s="207"/>
      <c r="L243" s="207"/>
      <c r="M243" s="207"/>
      <c r="N243" s="207"/>
      <c r="O243" s="207"/>
      <c r="P243" s="207"/>
      <c r="Q243" s="207"/>
    </row>
    <row r="244" spans="1:17" s="209" customFormat="1" x14ac:dyDescent="0.2">
      <c r="A244" s="206"/>
      <c r="B244" s="207"/>
      <c r="C244" s="207"/>
      <c r="D244" s="207"/>
      <c r="E244" s="207"/>
      <c r="F244" s="207"/>
      <c r="G244" s="207"/>
      <c r="H244" s="207"/>
      <c r="I244" s="207"/>
      <c r="J244" s="207"/>
      <c r="K244" s="207"/>
      <c r="L244" s="207"/>
      <c r="M244" s="207"/>
      <c r="N244" s="207"/>
      <c r="O244" s="207"/>
      <c r="P244" s="207"/>
      <c r="Q244" s="207"/>
    </row>
    <row r="245" spans="1:17" s="209" customFormat="1" x14ac:dyDescent="0.2">
      <c r="A245" s="206"/>
      <c r="B245" s="207"/>
      <c r="C245" s="207"/>
      <c r="D245" s="207"/>
      <c r="E245" s="207"/>
      <c r="F245" s="207"/>
      <c r="G245" s="207"/>
      <c r="H245" s="207"/>
      <c r="I245" s="207"/>
      <c r="J245" s="207"/>
      <c r="K245" s="207"/>
      <c r="L245" s="207"/>
      <c r="M245" s="207"/>
      <c r="N245" s="207"/>
      <c r="O245" s="207"/>
      <c r="P245" s="207"/>
      <c r="Q245" s="207"/>
    </row>
    <row r="246" spans="1:17" s="209" customFormat="1" x14ac:dyDescent="0.2">
      <c r="A246" s="206"/>
      <c r="B246" s="207"/>
      <c r="C246" s="207"/>
      <c r="D246" s="207"/>
      <c r="E246" s="207"/>
      <c r="F246" s="207"/>
      <c r="G246" s="207"/>
      <c r="H246" s="207"/>
      <c r="I246" s="207"/>
      <c r="J246" s="207"/>
      <c r="K246" s="207"/>
      <c r="L246" s="207"/>
      <c r="M246" s="207"/>
      <c r="N246" s="207"/>
      <c r="O246" s="207"/>
      <c r="P246" s="207"/>
      <c r="Q246" s="207"/>
    </row>
    <row r="247" spans="1:17" s="209" customFormat="1" x14ac:dyDescent="0.2">
      <c r="A247" s="206"/>
      <c r="B247" s="207"/>
      <c r="C247" s="207"/>
      <c r="D247" s="207"/>
      <c r="E247" s="207"/>
      <c r="F247" s="207"/>
      <c r="G247" s="207"/>
      <c r="H247" s="207"/>
      <c r="I247" s="207"/>
      <c r="J247" s="207"/>
      <c r="K247" s="207"/>
      <c r="L247" s="207"/>
      <c r="M247" s="207"/>
      <c r="N247" s="207"/>
      <c r="O247" s="207"/>
      <c r="P247" s="207"/>
      <c r="Q247" s="207"/>
    </row>
    <row r="248" spans="1:17" s="209" customFormat="1" x14ac:dyDescent="0.2">
      <c r="A248" s="206"/>
      <c r="B248" s="207"/>
      <c r="C248" s="207"/>
      <c r="D248" s="207"/>
      <c r="E248" s="207"/>
      <c r="F248" s="207"/>
      <c r="G248" s="207"/>
      <c r="H248" s="207"/>
      <c r="I248" s="207"/>
      <c r="J248" s="207"/>
      <c r="K248" s="207"/>
      <c r="L248" s="207"/>
      <c r="M248" s="207"/>
      <c r="N248" s="207"/>
      <c r="O248" s="207"/>
      <c r="P248" s="207"/>
      <c r="Q248" s="207"/>
    </row>
    <row r="249" spans="1:17" s="209" customFormat="1" x14ac:dyDescent="0.2">
      <c r="A249" s="206"/>
      <c r="B249" s="207"/>
      <c r="C249" s="207"/>
      <c r="D249" s="207"/>
      <c r="E249" s="207"/>
      <c r="F249" s="207"/>
      <c r="G249" s="207"/>
      <c r="H249" s="207"/>
      <c r="I249" s="207"/>
      <c r="J249" s="207"/>
      <c r="K249" s="207"/>
      <c r="L249" s="207"/>
      <c r="M249" s="207"/>
      <c r="N249" s="207"/>
      <c r="O249" s="207"/>
      <c r="P249" s="207"/>
      <c r="Q249" s="207"/>
    </row>
    <row r="250" spans="1:17" s="209" customFormat="1" x14ac:dyDescent="0.2">
      <c r="A250" s="206"/>
      <c r="B250" s="207"/>
      <c r="C250" s="207"/>
      <c r="D250" s="207"/>
      <c r="E250" s="207"/>
      <c r="F250" s="207"/>
      <c r="G250" s="207"/>
      <c r="H250" s="207"/>
      <c r="I250" s="207"/>
      <c r="J250" s="207"/>
      <c r="K250" s="207"/>
      <c r="L250" s="207"/>
      <c r="M250" s="207"/>
      <c r="N250" s="207"/>
      <c r="O250" s="207"/>
      <c r="P250" s="207"/>
      <c r="Q250" s="207"/>
    </row>
    <row r="251" spans="1:17" s="209" customFormat="1" x14ac:dyDescent="0.2">
      <c r="A251" s="206"/>
      <c r="B251" s="207"/>
      <c r="C251" s="207"/>
      <c r="D251" s="207"/>
      <c r="E251" s="207"/>
      <c r="F251" s="207"/>
      <c r="G251" s="207"/>
      <c r="H251" s="207"/>
      <c r="I251" s="207"/>
      <c r="J251" s="207"/>
      <c r="K251" s="207"/>
      <c r="L251" s="207"/>
      <c r="M251" s="207"/>
      <c r="N251" s="207"/>
      <c r="O251" s="207"/>
      <c r="P251" s="207"/>
      <c r="Q251" s="207"/>
    </row>
    <row r="252" spans="1:17" s="209" customFormat="1" x14ac:dyDescent="0.2">
      <c r="A252" s="206"/>
      <c r="B252" s="207"/>
      <c r="C252" s="207"/>
      <c r="D252" s="207"/>
      <c r="E252" s="207"/>
      <c r="F252" s="207"/>
      <c r="G252" s="207"/>
      <c r="H252" s="207"/>
      <c r="I252" s="207"/>
      <c r="J252" s="207"/>
      <c r="K252" s="207"/>
      <c r="L252" s="207"/>
      <c r="M252" s="207"/>
      <c r="N252" s="207"/>
      <c r="O252" s="207"/>
      <c r="P252" s="207"/>
      <c r="Q252" s="207"/>
    </row>
    <row r="253" spans="1:17" s="209" customFormat="1" x14ac:dyDescent="0.2">
      <c r="A253" s="206"/>
      <c r="B253" s="207"/>
      <c r="C253" s="207"/>
      <c r="D253" s="207"/>
      <c r="E253" s="207"/>
      <c r="F253" s="207"/>
      <c r="G253" s="207"/>
      <c r="H253" s="207"/>
      <c r="I253" s="207"/>
      <c r="J253" s="207"/>
      <c r="K253" s="207"/>
      <c r="L253" s="207"/>
      <c r="M253" s="207"/>
      <c r="N253" s="207"/>
      <c r="O253" s="207"/>
      <c r="P253" s="207"/>
      <c r="Q253" s="207"/>
    </row>
    <row r="254" spans="1:17" s="209" customFormat="1" x14ac:dyDescent="0.2">
      <c r="A254" s="206"/>
      <c r="B254" s="207"/>
      <c r="C254" s="207"/>
      <c r="D254" s="207"/>
      <c r="E254" s="207"/>
      <c r="F254" s="207"/>
      <c r="G254" s="207"/>
      <c r="H254" s="207"/>
      <c r="I254" s="207"/>
      <c r="J254" s="207"/>
      <c r="K254" s="207"/>
      <c r="L254" s="207"/>
      <c r="M254" s="207"/>
      <c r="N254" s="207"/>
      <c r="O254" s="207"/>
      <c r="P254" s="207"/>
      <c r="Q254" s="207"/>
    </row>
    <row r="255" spans="1:17" s="209" customFormat="1" x14ac:dyDescent="0.2">
      <c r="A255" s="206"/>
      <c r="B255" s="207"/>
      <c r="C255" s="207"/>
      <c r="D255" s="207"/>
      <c r="E255" s="207"/>
      <c r="F255" s="207"/>
      <c r="G255" s="207"/>
      <c r="H255" s="207"/>
      <c r="I255" s="207"/>
      <c r="J255" s="207"/>
      <c r="K255" s="207"/>
      <c r="L255" s="207"/>
      <c r="M255" s="207"/>
      <c r="N255" s="207"/>
      <c r="O255" s="207"/>
      <c r="P255" s="207"/>
      <c r="Q255" s="207"/>
    </row>
    <row r="256" spans="1:17" s="209" customFormat="1" x14ac:dyDescent="0.2">
      <c r="A256" s="206"/>
      <c r="B256" s="207"/>
      <c r="C256" s="207"/>
      <c r="D256" s="207"/>
      <c r="E256" s="207"/>
      <c r="F256" s="207"/>
      <c r="G256" s="207"/>
      <c r="H256" s="207"/>
      <c r="I256" s="207"/>
      <c r="J256" s="207"/>
      <c r="K256" s="207"/>
      <c r="L256" s="207"/>
      <c r="M256" s="207"/>
      <c r="N256" s="207"/>
      <c r="O256" s="207"/>
      <c r="P256" s="207"/>
      <c r="Q256" s="207"/>
    </row>
    <row r="257" spans="1:17" s="209" customFormat="1" x14ac:dyDescent="0.2">
      <c r="A257" s="206"/>
      <c r="B257" s="207"/>
      <c r="C257" s="207"/>
      <c r="D257" s="207"/>
      <c r="E257" s="207"/>
      <c r="F257" s="207"/>
      <c r="G257" s="207"/>
      <c r="H257" s="207"/>
      <c r="I257" s="207"/>
      <c r="J257" s="207"/>
      <c r="K257" s="207"/>
      <c r="L257" s="207"/>
      <c r="M257" s="207"/>
      <c r="N257" s="207"/>
      <c r="O257" s="207"/>
      <c r="P257" s="207"/>
      <c r="Q257" s="207"/>
    </row>
    <row r="258" spans="1:17" s="209" customFormat="1" x14ac:dyDescent="0.2">
      <c r="A258" s="206"/>
      <c r="B258" s="207"/>
      <c r="C258" s="207"/>
      <c r="D258" s="207"/>
      <c r="E258" s="207"/>
      <c r="F258" s="207"/>
      <c r="G258" s="207"/>
      <c r="H258" s="207"/>
      <c r="I258" s="207"/>
      <c r="J258" s="207"/>
      <c r="K258" s="207"/>
      <c r="L258" s="207"/>
      <c r="M258" s="207"/>
      <c r="N258" s="207"/>
      <c r="O258" s="207"/>
      <c r="P258" s="207"/>
      <c r="Q258" s="207"/>
    </row>
    <row r="259" spans="1:17" s="209" customFormat="1" x14ac:dyDescent="0.2">
      <c r="A259" s="206"/>
      <c r="B259" s="207"/>
      <c r="C259" s="207"/>
      <c r="D259" s="207"/>
      <c r="E259" s="207"/>
      <c r="F259" s="207"/>
      <c r="G259" s="207"/>
      <c r="H259" s="207"/>
      <c r="I259" s="207"/>
      <c r="J259" s="207"/>
      <c r="K259" s="207"/>
      <c r="L259" s="207"/>
      <c r="M259" s="207"/>
      <c r="N259" s="207"/>
      <c r="O259" s="207"/>
      <c r="P259" s="207"/>
      <c r="Q259" s="207"/>
    </row>
    <row r="260" spans="1:17" s="209" customFormat="1" x14ac:dyDescent="0.2">
      <c r="A260" s="206"/>
      <c r="B260" s="207"/>
      <c r="C260" s="207"/>
      <c r="D260" s="207"/>
      <c r="E260" s="207"/>
      <c r="F260" s="207"/>
      <c r="G260" s="207"/>
      <c r="H260" s="207"/>
      <c r="I260" s="207"/>
      <c r="J260" s="207"/>
      <c r="K260" s="207"/>
      <c r="L260" s="207"/>
      <c r="M260" s="207"/>
      <c r="N260" s="207"/>
      <c r="O260" s="207"/>
      <c r="P260" s="207"/>
      <c r="Q260" s="207"/>
    </row>
    <row r="261" spans="1:17" s="209" customFormat="1" x14ac:dyDescent="0.2">
      <c r="A261" s="206"/>
      <c r="B261" s="207"/>
      <c r="C261" s="207"/>
      <c r="D261" s="207"/>
      <c r="E261" s="207"/>
      <c r="F261" s="207"/>
      <c r="G261" s="207"/>
      <c r="H261" s="207"/>
      <c r="I261" s="207"/>
      <c r="J261" s="207"/>
      <c r="K261" s="207"/>
      <c r="L261" s="207"/>
      <c r="M261" s="207"/>
      <c r="N261" s="207"/>
      <c r="O261" s="207"/>
      <c r="P261" s="207"/>
      <c r="Q261" s="207"/>
    </row>
    <row r="262" spans="1:17" s="209" customFormat="1" x14ac:dyDescent="0.2">
      <c r="A262" s="206"/>
      <c r="B262" s="207"/>
      <c r="C262" s="207"/>
      <c r="D262" s="207"/>
      <c r="E262" s="207"/>
      <c r="F262" s="207"/>
      <c r="G262" s="207"/>
      <c r="H262" s="207"/>
      <c r="I262" s="207"/>
      <c r="J262" s="207"/>
      <c r="K262" s="207"/>
      <c r="L262" s="207"/>
      <c r="M262" s="207"/>
      <c r="N262" s="207"/>
      <c r="O262" s="207"/>
      <c r="P262" s="207"/>
      <c r="Q262" s="207"/>
    </row>
    <row r="263" spans="1:17" s="209" customFormat="1" x14ac:dyDescent="0.2">
      <c r="A263" s="206"/>
      <c r="B263" s="207"/>
      <c r="C263" s="207"/>
      <c r="D263" s="207"/>
      <c r="E263" s="207"/>
      <c r="F263" s="207"/>
      <c r="G263" s="207"/>
      <c r="H263" s="207"/>
      <c r="I263" s="207"/>
      <c r="J263" s="207"/>
      <c r="K263" s="207"/>
      <c r="L263" s="207"/>
      <c r="M263" s="207"/>
      <c r="N263" s="207"/>
      <c r="O263" s="207"/>
      <c r="P263" s="207"/>
      <c r="Q263" s="207"/>
    </row>
    <row r="264" spans="1:17" s="209" customFormat="1" x14ac:dyDescent="0.2">
      <c r="A264" s="206"/>
      <c r="B264" s="207"/>
      <c r="C264" s="207"/>
      <c r="D264" s="207"/>
      <c r="E264" s="207"/>
      <c r="F264" s="207"/>
      <c r="G264" s="207"/>
      <c r="H264" s="207"/>
      <c r="I264" s="207"/>
      <c r="J264" s="207"/>
      <c r="K264" s="207"/>
      <c r="L264" s="207"/>
      <c r="M264" s="207"/>
      <c r="N264" s="207"/>
      <c r="O264" s="207"/>
      <c r="P264" s="207"/>
      <c r="Q264" s="207"/>
    </row>
    <row r="265" spans="1:17" s="209" customFormat="1" x14ac:dyDescent="0.2">
      <c r="A265" s="206"/>
      <c r="B265" s="207"/>
      <c r="C265" s="207"/>
      <c r="D265" s="207"/>
      <c r="E265" s="207"/>
      <c r="F265" s="207"/>
      <c r="G265" s="207"/>
      <c r="H265" s="207"/>
      <c r="I265" s="207"/>
      <c r="J265" s="207"/>
      <c r="K265" s="207"/>
      <c r="L265" s="207"/>
      <c r="M265" s="207"/>
      <c r="N265" s="207"/>
      <c r="O265" s="207"/>
      <c r="P265" s="207"/>
      <c r="Q265" s="207"/>
    </row>
    <row r="266" spans="1:17" s="209" customFormat="1" x14ac:dyDescent="0.2">
      <c r="A266" s="206"/>
      <c r="B266" s="207"/>
      <c r="C266" s="207"/>
      <c r="D266" s="207"/>
      <c r="E266" s="207"/>
      <c r="F266" s="207"/>
      <c r="G266" s="207"/>
      <c r="H266" s="207"/>
      <c r="I266" s="207"/>
      <c r="J266" s="207"/>
      <c r="K266" s="207"/>
      <c r="L266" s="207"/>
      <c r="M266" s="207"/>
      <c r="N266" s="207"/>
      <c r="O266" s="207"/>
      <c r="P266" s="207"/>
      <c r="Q266" s="207"/>
    </row>
    <row r="267" spans="1:17" s="209" customFormat="1" x14ac:dyDescent="0.2">
      <c r="A267" s="206"/>
      <c r="B267" s="207"/>
      <c r="C267" s="207"/>
      <c r="D267" s="207"/>
      <c r="E267" s="207"/>
      <c r="F267" s="207"/>
      <c r="G267" s="207"/>
      <c r="H267" s="207"/>
      <c r="I267" s="207"/>
      <c r="J267" s="207"/>
      <c r="K267" s="207"/>
      <c r="L267" s="207"/>
      <c r="M267" s="207"/>
      <c r="N267" s="207"/>
      <c r="O267" s="207"/>
      <c r="P267" s="207"/>
      <c r="Q267" s="207"/>
    </row>
    <row r="268" spans="1:17" s="209" customFormat="1" x14ac:dyDescent="0.2">
      <c r="A268" s="206"/>
      <c r="B268" s="207"/>
      <c r="C268" s="207"/>
      <c r="D268" s="207"/>
      <c r="E268" s="207"/>
      <c r="F268" s="207"/>
      <c r="G268" s="207"/>
      <c r="H268" s="207"/>
      <c r="I268" s="207"/>
      <c r="J268" s="207"/>
      <c r="K268" s="207"/>
      <c r="L268" s="207"/>
      <c r="M268" s="207"/>
      <c r="N268" s="207"/>
      <c r="O268" s="207"/>
      <c r="P268" s="207"/>
      <c r="Q268" s="207"/>
    </row>
    <row r="269" spans="1:17" s="209" customFormat="1" x14ac:dyDescent="0.2">
      <c r="A269" s="206"/>
      <c r="B269" s="207"/>
      <c r="C269" s="207"/>
      <c r="D269" s="207"/>
      <c r="E269" s="207"/>
      <c r="F269" s="207"/>
      <c r="G269" s="207"/>
      <c r="H269" s="207"/>
      <c r="I269" s="207"/>
      <c r="J269" s="207"/>
      <c r="K269" s="207"/>
      <c r="L269" s="207"/>
      <c r="M269" s="207"/>
      <c r="N269" s="207"/>
      <c r="O269" s="207"/>
      <c r="P269" s="207"/>
      <c r="Q269" s="207"/>
    </row>
    <row r="270" spans="1:17" s="209" customFormat="1" x14ac:dyDescent="0.2">
      <c r="A270" s="206"/>
      <c r="B270" s="207"/>
      <c r="C270" s="207"/>
      <c r="D270" s="207"/>
      <c r="E270" s="207"/>
      <c r="F270" s="207"/>
      <c r="G270" s="207"/>
      <c r="H270" s="207"/>
      <c r="I270" s="207"/>
      <c r="J270" s="207"/>
      <c r="K270" s="207"/>
      <c r="L270" s="207"/>
      <c r="M270" s="207"/>
      <c r="N270" s="207"/>
      <c r="O270" s="207"/>
      <c r="P270" s="207"/>
      <c r="Q270" s="207"/>
    </row>
    <row r="271" spans="1:17" s="209" customFormat="1" x14ac:dyDescent="0.2">
      <c r="A271" s="206"/>
      <c r="B271" s="207"/>
      <c r="C271" s="207"/>
      <c r="D271" s="207"/>
      <c r="E271" s="207"/>
      <c r="F271" s="207"/>
      <c r="G271" s="207"/>
      <c r="H271" s="207"/>
      <c r="I271" s="207"/>
      <c r="J271" s="207"/>
      <c r="K271" s="207"/>
      <c r="L271" s="207"/>
      <c r="M271" s="207"/>
      <c r="N271" s="207"/>
      <c r="O271" s="207"/>
      <c r="P271" s="207"/>
      <c r="Q271" s="207"/>
    </row>
    <row r="272" spans="1:17" s="209" customFormat="1" x14ac:dyDescent="0.2">
      <c r="A272" s="206"/>
      <c r="B272" s="207"/>
      <c r="C272" s="207"/>
      <c r="D272" s="207"/>
      <c r="E272" s="207"/>
      <c r="F272" s="207"/>
      <c r="G272" s="207"/>
      <c r="H272" s="207"/>
      <c r="I272" s="207"/>
      <c r="J272" s="207"/>
      <c r="K272" s="207"/>
      <c r="L272" s="207"/>
      <c r="M272" s="207"/>
      <c r="N272" s="207"/>
      <c r="O272" s="207"/>
      <c r="P272" s="207"/>
      <c r="Q272" s="207"/>
    </row>
    <row r="273" spans="1:17" s="209" customFormat="1" x14ac:dyDescent="0.2">
      <c r="A273" s="206"/>
      <c r="B273" s="207"/>
      <c r="C273" s="207"/>
      <c r="D273" s="207"/>
      <c r="E273" s="207"/>
      <c r="F273" s="207"/>
      <c r="G273" s="207"/>
      <c r="H273" s="207"/>
      <c r="I273" s="207"/>
      <c r="J273" s="207"/>
      <c r="K273" s="207"/>
      <c r="L273" s="207"/>
      <c r="M273" s="207"/>
      <c r="N273" s="207"/>
      <c r="O273" s="207"/>
      <c r="P273" s="207"/>
      <c r="Q273" s="207"/>
    </row>
    <row r="274" spans="1:17" s="209" customFormat="1" x14ac:dyDescent="0.2">
      <c r="A274" s="206"/>
      <c r="B274" s="207"/>
      <c r="C274" s="207"/>
      <c r="D274" s="207"/>
      <c r="E274" s="207"/>
      <c r="F274" s="207"/>
      <c r="G274" s="207"/>
      <c r="H274" s="207"/>
      <c r="I274" s="207"/>
      <c r="J274" s="207"/>
      <c r="K274" s="207"/>
      <c r="L274" s="207"/>
      <c r="M274" s="207"/>
      <c r="N274" s="207"/>
      <c r="O274" s="207"/>
      <c r="P274" s="207"/>
      <c r="Q274" s="207"/>
    </row>
    <row r="275" spans="1:17" s="209" customFormat="1" x14ac:dyDescent="0.2">
      <c r="A275" s="206"/>
      <c r="B275" s="207"/>
      <c r="C275" s="207"/>
      <c r="D275" s="207"/>
      <c r="E275" s="207"/>
      <c r="F275" s="207"/>
      <c r="G275" s="207"/>
      <c r="H275" s="207"/>
      <c r="I275" s="207"/>
      <c r="J275" s="207"/>
      <c r="K275" s="207"/>
      <c r="L275" s="207"/>
      <c r="M275" s="207"/>
      <c r="N275" s="207"/>
      <c r="O275" s="207"/>
      <c r="P275" s="207"/>
      <c r="Q275" s="207"/>
    </row>
    <row r="276" spans="1:17" s="209" customFormat="1" x14ac:dyDescent="0.2">
      <c r="A276" s="206"/>
      <c r="B276" s="207"/>
      <c r="C276" s="207"/>
      <c r="D276" s="207"/>
      <c r="E276" s="207"/>
      <c r="F276" s="207"/>
      <c r="G276" s="207"/>
      <c r="H276" s="207"/>
      <c r="I276" s="207"/>
      <c r="J276" s="207"/>
      <c r="K276" s="207"/>
      <c r="L276" s="207"/>
      <c r="M276" s="207"/>
      <c r="N276" s="207"/>
      <c r="O276" s="207"/>
      <c r="P276" s="207"/>
      <c r="Q276" s="207"/>
    </row>
    <row r="277" spans="1:17" s="209" customFormat="1" x14ac:dyDescent="0.2">
      <c r="A277" s="206"/>
      <c r="B277" s="207"/>
      <c r="C277" s="207"/>
      <c r="D277" s="207"/>
      <c r="E277" s="207"/>
      <c r="F277" s="207"/>
      <c r="G277" s="207"/>
      <c r="H277" s="207"/>
      <c r="I277" s="207"/>
      <c r="J277" s="207"/>
      <c r="K277" s="207"/>
      <c r="L277" s="207"/>
      <c r="M277" s="207"/>
      <c r="N277" s="207"/>
      <c r="O277" s="207"/>
      <c r="P277" s="207"/>
      <c r="Q277" s="207"/>
    </row>
    <row r="278" spans="1:17" s="209" customFormat="1" x14ac:dyDescent="0.2">
      <c r="A278" s="206"/>
      <c r="B278" s="207"/>
      <c r="C278" s="207"/>
      <c r="D278" s="207"/>
      <c r="E278" s="207"/>
      <c r="F278" s="207"/>
      <c r="G278" s="207"/>
      <c r="H278" s="207"/>
      <c r="I278" s="207"/>
      <c r="J278" s="207"/>
      <c r="K278" s="207"/>
      <c r="L278" s="207"/>
      <c r="M278" s="207"/>
      <c r="N278" s="207"/>
      <c r="O278" s="207"/>
      <c r="P278" s="207"/>
      <c r="Q278" s="207"/>
    </row>
    <row r="279" spans="1:17" s="209" customFormat="1" x14ac:dyDescent="0.2">
      <c r="A279" s="206"/>
      <c r="B279" s="207"/>
      <c r="C279" s="207"/>
      <c r="D279" s="207"/>
      <c r="E279" s="207"/>
      <c r="F279" s="207"/>
      <c r="G279" s="207"/>
      <c r="H279" s="207"/>
      <c r="I279" s="207"/>
      <c r="J279" s="207"/>
      <c r="K279" s="207"/>
      <c r="L279" s="207"/>
      <c r="M279" s="207"/>
      <c r="N279" s="207"/>
      <c r="O279" s="207"/>
      <c r="P279" s="207"/>
      <c r="Q279" s="207"/>
    </row>
    <row r="280" spans="1:17" s="209" customFormat="1" x14ac:dyDescent="0.2">
      <c r="A280" s="206"/>
      <c r="B280" s="207"/>
      <c r="C280" s="207"/>
      <c r="D280" s="207"/>
      <c r="E280" s="207"/>
      <c r="F280" s="207"/>
      <c r="G280" s="207"/>
      <c r="H280" s="207"/>
      <c r="I280" s="207"/>
      <c r="J280" s="207"/>
      <c r="K280" s="207"/>
      <c r="L280" s="207"/>
      <c r="M280" s="207"/>
      <c r="N280" s="207"/>
      <c r="O280" s="207"/>
      <c r="P280" s="207"/>
      <c r="Q280" s="207"/>
    </row>
    <row r="281" spans="1:17" s="209" customFormat="1" x14ac:dyDescent="0.2">
      <c r="A281" s="206"/>
      <c r="B281" s="207"/>
      <c r="C281" s="207"/>
      <c r="D281" s="207"/>
      <c r="E281" s="207"/>
      <c r="F281" s="207"/>
      <c r="G281" s="207"/>
      <c r="H281" s="207"/>
      <c r="I281" s="207"/>
      <c r="J281" s="207"/>
      <c r="K281" s="207"/>
      <c r="L281" s="207"/>
      <c r="M281" s="207"/>
      <c r="N281" s="207"/>
      <c r="O281" s="207"/>
      <c r="P281" s="207"/>
      <c r="Q281" s="207"/>
    </row>
    <row r="282" spans="1:17" s="209" customFormat="1" x14ac:dyDescent="0.2">
      <c r="A282" s="206"/>
      <c r="B282" s="207"/>
      <c r="C282" s="207"/>
      <c r="D282" s="207"/>
      <c r="E282" s="207"/>
      <c r="F282" s="207"/>
      <c r="G282" s="207"/>
      <c r="H282" s="207"/>
      <c r="I282" s="207"/>
      <c r="J282" s="207"/>
      <c r="K282" s="207"/>
      <c r="L282" s="207"/>
      <c r="M282" s="207"/>
      <c r="N282" s="207"/>
      <c r="O282" s="207"/>
      <c r="P282" s="207"/>
      <c r="Q282" s="207"/>
    </row>
    <row r="283" spans="1:17" s="209" customFormat="1" x14ac:dyDescent="0.2">
      <c r="A283" s="206"/>
      <c r="B283" s="207"/>
      <c r="C283" s="207"/>
      <c r="D283" s="207"/>
      <c r="E283" s="207"/>
      <c r="F283" s="207"/>
      <c r="G283" s="207"/>
      <c r="H283" s="207"/>
      <c r="I283" s="207"/>
      <c r="J283" s="207"/>
      <c r="K283" s="207"/>
      <c r="L283" s="207"/>
      <c r="M283" s="207"/>
      <c r="N283" s="207"/>
      <c r="O283" s="207"/>
      <c r="P283" s="207"/>
      <c r="Q283" s="207"/>
    </row>
    <row r="284" spans="1:17" s="209" customFormat="1" x14ac:dyDescent="0.2">
      <c r="A284" s="206"/>
      <c r="B284" s="207"/>
      <c r="C284" s="207"/>
      <c r="D284" s="207"/>
      <c r="E284" s="207"/>
      <c r="F284" s="207"/>
      <c r="G284" s="207"/>
      <c r="H284" s="207"/>
      <c r="I284" s="207"/>
      <c r="J284" s="207"/>
      <c r="K284" s="207"/>
      <c r="L284" s="207"/>
      <c r="M284" s="207"/>
      <c r="N284" s="207"/>
      <c r="O284" s="207"/>
      <c r="P284" s="207"/>
      <c r="Q284" s="207"/>
    </row>
    <row r="285" spans="1:17" s="209" customFormat="1" x14ac:dyDescent="0.2">
      <c r="A285" s="206"/>
      <c r="B285" s="207"/>
      <c r="C285" s="207"/>
      <c r="D285" s="207"/>
      <c r="E285" s="207"/>
      <c r="F285" s="207"/>
      <c r="G285" s="207"/>
      <c r="H285" s="207"/>
      <c r="I285" s="207"/>
      <c r="J285" s="207"/>
      <c r="K285" s="207"/>
      <c r="L285" s="207"/>
      <c r="M285" s="207"/>
      <c r="N285" s="207"/>
      <c r="O285" s="207"/>
      <c r="P285" s="207"/>
      <c r="Q285" s="207"/>
    </row>
    <row r="286" spans="1:17" s="209" customFormat="1" x14ac:dyDescent="0.2">
      <c r="A286" s="206"/>
      <c r="B286" s="207"/>
      <c r="C286" s="207"/>
      <c r="D286" s="207"/>
      <c r="E286" s="207"/>
      <c r="F286" s="207"/>
      <c r="G286" s="207"/>
      <c r="H286" s="207"/>
      <c r="I286" s="207"/>
      <c r="J286" s="207"/>
      <c r="K286" s="207"/>
      <c r="L286" s="207"/>
      <c r="M286" s="207"/>
      <c r="N286" s="207"/>
      <c r="O286" s="207"/>
      <c r="P286" s="207"/>
      <c r="Q286" s="207"/>
    </row>
    <row r="287" spans="1:17" s="209" customFormat="1" x14ac:dyDescent="0.2">
      <c r="A287" s="206"/>
      <c r="B287" s="207"/>
      <c r="C287" s="207"/>
      <c r="D287" s="207"/>
      <c r="E287" s="207"/>
      <c r="F287" s="207"/>
      <c r="G287" s="207"/>
      <c r="H287" s="207"/>
      <c r="I287" s="207"/>
      <c r="J287" s="207"/>
      <c r="K287" s="207"/>
      <c r="L287" s="207"/>
      <c r="M287" s="207"/>
      <c r="N287" s="207"/>
      <c r="O287" s="207"/>
      <c r="P287" s="207"/>
      <c r="Q287" s="207"/>
    </row>
    <row r="288" spans="1:17" s="209" customFormat="1" x14ac:dyDescent="0.2">
      <c r="A288" s="206"/>
      <c r="B288" s="207"/>
      <c r="C288" s="207"/>
      <c r="D288" s="207"/>
      <c r="E288" s="207"/>
      <c r="F288" s="207"/>
      <c r="G288" s="207"/>
      <c r="H288" s="207"/>
      <c r="I288" s="207"/>
      <c r="J288" s="207"/>
      <c r="K288" s="207"/>
      <c r="L288" s="207"/>
      <c r="M288" s="207"/>
      <c r="N288" s="207"/>
      <c r="O288" s="207"/>
      <c r="P288" s="207"/>
      <c r="Q288" s="207"/>
    </row>
    <row r="289" spans="1:17" s="209" customFormat="1" x14ac:dyDescent="0.2">
      <c r="A289" s="206"/>
      <c r="B289" s="207"/>
      <c r="C289" s="207"/>
      <c r="D289" s="207"/>
      <c r="E289" s="207"/>
      <c r="F289" s="207"/>
      <c r="G289" s="207"/>
      <c r="H289" s="207"/>
      <c r="I289" s="207"/>
      <c r="J289" s="207"/>
      <c r="K289" s="207"/>
      <c r="L289" s="207"/>
      <c r="M289" s="207"/>
      <c r="N289" s="207"/>
      <c r="O289" s="207"/>
      <c r="P289" s="207"/>
      <c r="Q289" s="207"/>
    </row>
    <row r="290" spans="1:17" s="209" customFormat="1" x14ac:dyDescent="0.2">
      <c r="A290" s="206"/>
      <c r="B290" s="207"/>
      <c r="C290" s="207"/>
      <c r="D290" s="207"/>
      <c r="E290" s="207"/>
      <c r="F290" s="207"/>
      <c r="G290" s="207"/>
      <c r="H290" s="207"/>
      <c r="I290" s="207"/>
      <c r="J290" s="207"/>
      <c r="K290" s="207"/>
      <c r="L290" s="207"/>
      <c r="M290" s="207"/>
      <c r="N290" s="207"/>
      <c r="O290" s="207"/>
      <c r="P290" s="207"/>
      <c r="Q290" s="207"/>
    </row>
    <row r="291" spans="1:17" s="209" customFormat="1" x14ac:dyDescent="0.2">
      <c r="A291" s="206"/>
      <c r="B291" s="207"/>
      <c r="C291" s="207"/>
      <c r="D291" s="207"/>
      <c r="E291" s="207"/>
      <c r="F291" s="207"/>
      <c r="G291" s="207"/>
      <c r="H291" s="207"/>
      <c r="I291" s="207"/>
      <c r="J291" s="207"/>
      <c r="K291" s="207"/>
      <c r="L291" s="207"/>
      <c r="M291" s="207"/>
      <c r="N291" s="207"/>
      <c r="O291" s="207"/>
      <c r="P291" s="207"/>
      <c r="Q291" s="207"/>
    </row>
    <row r="292" spans="1:17" s="209" customFormat="1" x14ac:dyDescent="0.2">
      <c r="A292" s="206"/>
      <c r="B292" s="207"/>
      <c r="C292" s="207"/>
      <c r="D292" s="207"/>
      <c r="E292" s="207"/>
      <c r="F292" s="207"/>
      <c r="G292" s="207"/>
      <c r="H292" s="207"/>
      <c r="I292" s="207"/>
      <c r="J292" s="207"/>
      <c r="K292" s="207"/>
      <c r="L292" s="207"/>
      <c r="M292" s="207"/>
      <c r="N292" s="207"/>
      <c r="O292" s="207"/>
      <c r="P292" s="207"/>
      <c r="Q292" s="207"/>
    </row>
    <row r="293" spans="1:17" s="209" customFormat="1" x14ac:dyDescent="0.2">
      <c r="A293" s="206"/>
      <c r="B293" s="207"/>
      <c r="C293" s="207"/>
      <c r="D293" s="207"/>
      <c r="E293" s="207"/>
      <c r="F293" s="207"/>
      <c r="G293" s="207"/>
      <c r="H293" s="207"/>
      <c r="I293" s="207"/>
      <c r="J293" s="207"/>
      <c r="K293" s="207"/>
      <c r="L293" s="207"/>
      <c r="M293" s="207"/>
      <c r="N293" s="207"/>
      <c r="O293" s="207"/>
      <c r="P293" s="207"/>
      <c r="Q293" s="207"/>
    </row>
    <row r="294" spans="1:17" s="209" customFormat="1" x14ac:dyDescent="0.2">
      <c r="A294" s="206"/>
      <c r="B294" s="207"/>
      <c r="C294" s="207"/>
      <c r="D294" s="207"/>
      <c r="E294" s="207"/>
      <c r="F294" s="207"/>
      <c r="G294" s="207"/>
      <c r="H294" s="207"/>
      <c r="I294" s="207"/>
      <c r="J294" s="207"/>
      <c r="K294" s="207"/>
      <c r="L294" s="207"/>
      <c r="M294" s="207"/>
      <c r="N294" s="207"/>
      <c r="O294" s="207"/>
      <c r="P294" s="207"/>
      <c r="Q294" s="207"/>
    </row>
    <row r="295" spans="1:17" s="209" customFormat="1" x14ac:dyDescent="0.2">
      <c r="A295" s="206"/>
      <c r="B295" s="207"/>
      <c r="C295" s="207"/>
      <c r="D295" s="207"/>
      <c r="E295" s="207"/>
      <c r="F295" s="207"/>
      <c r="G295" s="207"/>
      <c r="H295" s="207"/>
      <c r="I295" s="207"/>
      <c r="J295" s="207"/>
      <c r="K295" s="207"/>
      <c r="L295" s="207"/>
      <c r="M295" s="207"/>
      <c r="N295" s="207"/>
      <c r="O295" s="207"/>
      <c r="P295" s="207"/>
      <c r="Q295" s="207"/>
    </row>
    <row r="296" spans="1:17" s="209" customFormat="1" x14ac:dyDescent="0.2">
      <c r="A296" s="206"/>
      <c r="B296" s="207"/>
      <c r="C296" s="207"/>
      <c r="D296" s="207"/>
      <c r="E296" s="207"/>
      <c r="F296" s="207"/>
      <c r="G296" s="207"/>
      <c r="H296" s="207"/>
      <c r="I296" s="207"/>
      <c r="J296" s="207"/>
      <c r="K296" s="207"/>
      <c r="L296" s="207"/>
      <c r="M296" s="207"/>
      <c r="N296" s="207"/>
      <c r="O296" s="207"/>
      <c r="P296" s="207"/>
      <c r="Q296" s="207"/>
    </row>
    <row r="297" spans="1:17" s="209" customFormat="1" x14ac:dyDescent="0.2">
      <c r="A297" s="206"/>
      <c r="B297" s="207"/>
      <c r="C297" s="207"/>
      <c r="D297" s="207"/>
      <c r="E297" s="207"/>
      <c r="F297" s="207"/>
      <c r="G297" s="207"/>
      <c r="H297" s="207"/>
      <c r="I297" s="207"/>
      <c r="J297" s="207"/>
      <c r="K297" s="207"/>
      <c r="L297" s="207"/>
      <c r="M297" s="207"/>
      <c r="N297" s="207"/>
      <c r="O297" s="207"/>
      <c r="P297" s="207"/>
      <c r="Q297" s="207"/>
    </row>
    <row r="298" spans="1:17" s="209" customFormat="1" x14ac:dyDescent="0.2">
      <c r="A298" s="206"/>
      <c r="B298" s="207"/>
      <c r="C298" s="207"/>
      <c r="D298" s="207"/>
      <c r="E298" s="207"/>
      <c r="F298" s="207"/>
      <c r="G298" s="207"/>
      <c r="H298" s="207"/>
      <c r="I298" s="207"/>
      <c r="J298" s="207"/>
      <c r="K298" s="207"/>
      <c r="L298" s="207"/>
      <c r="M298" s="207"/>
      <c r="N298" s="207"/>
      <c r="O298" s="207"/>
      <c r="P298" s="207"/>
      <c r="Q298" s="207"/>
    </row>
    <row r="299" spans="1:17" s="209" customFormat="1" x14ac:dyDescent="0.2">
      <c r="A299" s="206"/>
      <c r="B299" s="207"/>
      <c r="C299" s="207"/>
      <c r="D299" s="207"/>
      <c r="E299" s="207"/>
      <c r="F299" s="207"/>
      <c r="G299" s="207"/>
      <c r="H299" s="207"/>
      <c r="I299" s="207"/>
      <c r="J299" s="207"/>
      <c r="K299" s="207"/>
      <c r="L299" s="207"/>
      <c r="M299" s="207"/>
      <c r="N299" s="207"/>
      <c r="O299" s="207"/>
      <c r="P299" s="207"/>
      <c r="Q299" s="207"/>
    </row>
    <row r="300" spans="1:17" s="209" customFormat="1" x14ac:dyDescent="0.2">
      <c r="A300" s="206"/>
      <c r="B300" s="207"/>
      <c r="C300" s="207"/>
      <c r="D300" s="207"/>
      <c r="E300" s="207"/>
      <c r="F300" s="207"/>
      <c r="G300" s="207"/>
      <c r="H300" s="207"/>
      <c r="I300" s="207"/>
      <c r="J300" s="207"/>
      <c r="K300" s="207"/>
      <c r="L300" s="207"/>
      <c r="M300" s="207"/>
      <c r="N300" s="207"/>
      <c r="O300" s="207"/>
      <c r="P300" s="207"/>
      <c r="Q300" s="207"/>
    </row>
    <row r="301" spans="1:17" s="209" customFormat="1" x14ac:dyDescent="0.2">
      <c r="A301" s="206"/>
      <c r="B301" s="207"/>
      <c r="C301" s="207"/>
      <c r="D301" s="207"/>
      <c r="E301" s="207"/>
      <c r="F301" s="207"/>
      <c r="G301" s="207"/>
      <c r="H301" s="207"/>
      <c r="I301" s="207"/>
      <c r="J301" s="207"/>
      <c r="K301" s="207"/>
      <c r="L301" s="207"/>
      <c r="M301" s="207"/>
      <c r="N301" s="207"/>
      <c r="O301" s="207"/>
      <c r="P301" s="207"/>
      <c r="Q301" s="207"/>
    </row>
    <row r="302" spans="1:17" s="209" customFormat="1" x14ac:dyDescent="0.2">
      <c r="A302" s="206"/>
      <c r="B302" s="207"/>
      <c r="C302" s="207"/>
      <c r="D302" s="207"/>
      <c r="E302" s="207"/>
      <c r="F302" s="207"/>
      <c r="G302" s="207"/>
      <c r="H302" s="207"/>
      <c r="I302" s="207"/>
      <c r="J302" s="207"/>
      <c r="K302" s="207"/>
      <c r="L302" s="207"/>
      <c r="M302" s="207"/>
      <c r="N302" s="207"/>
      <c r="O302" s="207"/>
      <c r="P302" s="207"/>
      <c r="Q302" s="207"/>
    </row>
    <row r="303" spans="1:17" s="209" customFormat="1" x14ac:dyDescent="0.2">
      <c r="A303" s="206"/>
      <c r="B303" s="207"/>
      <c r="C303" s="207"/>
      <c r="D303" s="207"/>
      <c r="E303" s="207"/>
      <c r="F303" s="207"/>
      <c r="G303" s="207"/>
      <c r="H303" s="207"/>
      <c r="I303" s="207"/>
      <c r="J303" s="207"/>
      <c r="K303" s="207"/>
      <c r="L303" s="207"/>
      <c r="M303" s="207"/>
      <c r="N303" s="207"/>
      <c r="O303" s="207"/>
      <c r="P303" s="207"/>
      <c r="Q303" s="207"/>
    </row>
    <row r="304" spans="1:17" s="209" customFormat="1" x14ac:dyDescent="0.2">
      <c r="A304" s="206"/>
      <c r="B304" s="207"/>
      <c r="C304" s="207"/>
      <c r="D304" s="207"/>
      <c r="E304" s="207"/>
      <c r="F304" s="207"/>
      <c r="G304" s="207"/>
      <c r="H304" s="207"/>
      <c r="I304" s="207"/>
      <c r="J304" s="207"/>
      <c r="K304" s="207"/>
      <c r="L304" s="207"/>
      <c r="M304" s="207"/>
      <c r="N304" s="207"/>
      <c r="O304" s="207"/>
      <c r="P304" s="207"/>
      <c r="Q304" s="207"/>
    </row>
    <row r="305" spans="1:17" s="209" customFormat="1" x14ac:dyDescent="0.2">
      <c r="A305" s="206"/>
      <c r="B305" s="207"/>
      <c r="C305" s="207"/>
      <c r="D305" s="207"/>
      <c r="E305" s="207"/>
      <c r="F305" s="207"/>
      <c r="G305" s="207"/>
      <c r="H305" s="207"/>
      <c r="I305" s="207"/>
      <c r="J305" s="207"/>
      <c r="K305" s="207"/>
      <c r="L305" s="207"/>
      <c r="M305" s="207"/>
      <c r="N305" s="207"/>
      <c r="O305" s="207"/>
      <c r="P305" s="207"/>
      <c r="Q305" s="207"/>
    </row>
    <row r="306" spans="1:17" s="209" customFormat="1" x14ac:dyDescent="0.2">
      <c r="A306" s="206"/>
      <c r="B306" s="207"/>
      <c r="C306" s="207"/>
      <c r="D306" s="207"/>
      <c r="E306" s="207"/>
      <c r="F306" s="207"/>
      <c r="G306" s="207"/>
      <c r="H306" s="207"/>
      <c r="I306" s="207"/>
      <c r="J306" s="207"/>
      <c r="K306" s="207"/>
      <c r="L306" s="207"/>
      <c r="M306" s="207"/>
      <c r="N306" s="207"/>
      <c r="O306" s="207"/>
      <c r="P306" s="207"/>
      <c r="Q306" s="207"/>
    </row>
    <row r="307" spans="1:17" s="209" customFormat="1" x14ac:dyDescent="0.2">
      <c r="A307" s="206"/>
      <c r="B307" s="207"/>
      <c r="C307" s="207"/>
      <c r="D307" s="207"/>
      <c r="E307" s="207"/>
      <c r="F307" s="207"/>
      <c r="G307" s="207"/>
      <c r="H307" s="207"/>
      <c r="I307" s="207"/>
      <c r="J307" s="207"/>
      <c r="K307" s="207"/>
      <c r="L307" s="207"/>
      <c r="M307" s="207"/>
      <c r="N307" s="207"/>
      <c r="O307" s="207"/>
      <c r="P307" s="207"/>
      <c r="Q307" s="207"/>
    </row>
    <row r="308" spans="1:17" s="209" customFormat="1" x14ac:dyDescent="0.2">
      <c r="A308" s="206"/>
      <c r="B308" s="207"/>
      <c r="C308" s="207"/>
      <c r="D308" s="207"/>
      <c r="E308" s="207"/>
      <c r="F308" s="207"/>
      <c r="G308" s="207"/>
      <c r="H308" s="207"/>
      <c r="I308" s="207"/>
      <c r="J308" s="207"/>
      <c r="K308" s="207"/>
      <c r="L308" s="207"/>
      <c r="M308" s="207"/>
      <c r="N308" s="207"/>
      <c r="O308" s="207"/>
      <c r="P308" s="207"/>
      <c r="Q308" s="207"/>
    </row>
    <row r="309" spans="1:17" s="209" customFormat="1" x14ac:dyDescent="0.2">
      <c r="A309" s="206"/>
      <c r="B309" s="207"/>
      <c r="C309" s="207"/>
      <c r="D309" s="207"/>
      <c r="E309" s="207"/>
      <c r="F309" s="207"/>
      <c r="G309" s="207"/>
      <c r="H309" s="207"/>
      <c r="I309" s="207"/>
      <c r="J309" s="207"/>
      <c r="K309" s="207"/>
      <c r="L309" s="207"/>
      <c r="M309" s="207"/>
      <c r="N309" s="207"/>
      <c r="O309" s="207"/>
      <c r="P309" s="207"/>
      <c r="Q309" s="207"/>
    </row>
    <row r="310" spans="1:17" s="209" customFormat="1" x14ac:dyDescent="0.2">
      <c r="A310" s="206"/>
      <c r="B310" s="207"/>
      <c r="C310" s="207"/>
      <c r="D310" s="207"/>
      <c r="E310" s="207"/>
      <c r="F310" s="207"/>
      <c r="G310" s="207"/>
      <c r="H310" s="207"/>
      <c r="I310" s="207"/>
      <c r="J310" s="207"/>
      <c r="K310" s="207"/>
      <c r="L310" s="207"/>
      <c r="M310" s="207"/>
      <c r="N310" s="207"/>
      <c r="O310" s="207"/>
      <c r="P310" s="207"/>
      <c r="Q310" s="207"/>
    </row>
    <row r="311" spans="1:17" s="209" customFormat="1" x14ac:dyDescent="0.2">
      <c r="A311" s="206"/>
      <c r="B311" s="207"/>
      <c r="C311" s="207"/>
      <c r="D311" s="207"/>
      <c r="E311" s="207"/>
      <c r="F311" s="207"/>
      <c r="G311" s="207"/>
      <c r="H311" s="207"/>
      <c r="I311" s="207"/>
      <c r="J311" s="207"/>
      <c r="K311" s="207"/>
      <c r="L311" s="207"/>
      <c r="M311" s="207"/>
      <c r="N311" s="207"/>
      <c r="O311" s="207"/>
      <c r="P311" s="207"/>
      <c r="Q311" s="207"/>
    </row>
    <row r="312" spans="1:17" s="209" customFormat="1" x14ac:dyDescent="0.2">
      <c r="A312" s="206"/>
      <c r="B312" s="207"/>
      <c r="C312" s="207"/>
      <c r="D312" s="207"/>
      <c r="E312" s="207"/>
      <c r="F312" s="207"/>
      <c r="G312" s="207"/>
      <c r="H312" s="207"/>
      <c r="I312" s="207"/>
      <c r="J312" s="207"/>
      <c r="K312" s="207"/>
      <c r="L312" s="207"/>
      <c r="M312" s="207"/>
      <c r="N312" s="207"/>
      <c r="O312" s="207"/>
      <c r="P312" s="207"/>
      <c r="Q312" s="207"/>
    </row>
    <row r="313" spans="1:17" s="209" customFormat="1" x14ac:dyDescent="0.2">
      <c r="A313" s="206"/>
      <c r="B313" s="207"/>
      <c r="C313" s="207"/>
      <c r="D313" s="207"/>
      <c r="E313" s="207"/>
      <c r="F313" s="207"/>
      <c r="G313" s="207"/>
      <c r="H313" s="207"/>
      <c r="I313" s="207"/>
      <c r="J313" s="207"/>
      <c r="K313" s="207"/>
      <c r="L313" s="207"/>
      <c r="M313" s="207"/>
      <c r="N313" s="207"/>
      <c r="O313" s="207"/>
      <c r="P313" s="207"/>
      <c r="Q313" s="207"/>
    </row>
    <row r="314" spans="1:17" s="209" customFormat="1" x14ac:dyDescent="0.2">
      <c r="A314" s="206"/>
      <c r="B314" s="207"/>
      <c r="C314" s="207"/>
      <c r="D314" s="207"/>
      <c r="E314" s="207"/>
      <c r="F314" s="207"/>
      <c r="G314" s="207"/>
      <c r="H314" s="207"/>
      <c r="I314" s="207"/>
      <c r="J314" s="207"/>
      <c r="K314" s="207"/>
      <c r="L314" s="207"/>
      <c r="M314" s="207"/>
      <c r="N314" s="207"/>
      <c r="O314" s="207"/>
      <c r="P314" s="207"/>
      <c r="Q314" s="207"/>
    </row>
    <row r="315" spans="1:17" s="209" customFormat="1" x14ac:dyDescent="0.2">
      <c r="A315" s="206"/>
      <c r="B315" s="207"/>
      <c r="C315" s="207"/>
      <c r="D315" s="207"/>
      <c r="E315" s="207"/>
      <c r="F315" s="207"/>
      <c r="G315" s="207"/>
      <c r="H315" s="207"/>
      <c r="I315" s="207"/>
      <c r="J315" s="207"/>
      <c r="K315" s="207"/>
      <c r="L315" s="207"/>
      <c r="M315" s="207"/>
      <c r="N315" s="207"/>
      <c r="O315" s="207"/>
      <c r="P315" s="207"/>
      <c r="Q315" s="207"/>
    </row>
    <row r="316" spans="1:17" s="209" customFormat="1" x14ac:dyDescent="0.2">
      <c r="A316" s="206"/>
      <c r="B316" s="207"/>
      <c r="C316" s="207"/>
      <c r="D316" s="207"/>
      <c r="E316" s="207"/>
      <c r="F316" s="207"/>
      <c r="G316" s="207"/>
      <c r="H316" s="207"/>
      <c r="I316" s="207"/>
      <c r="J316" s="207"/>
      <c r="K316" s="207"/>
      <c r="L316" s="207"/>
      <c r="M316" s="207"/>
      <c r="N316" s="207"/>
      <c r="O316" s="207"/>
      <c r="P316" s="207"/>
      <c r="Q316" s="207"/>
    </row>
    <row r="317" spans="1:17" s="209" customFormat="1" x14ac:dyDescent="0.2">
      <c r="A317" s="206"/>
      <c r="B317" s="207"/>
      <c r="C317" s="207"/>
      <c r="D317" s="207"/>
      <c r="E317" s="207"/>
      <c r="F317" s="207"/>
      <c r="G317" s="207"/>
      <c r="H317" s="207"/>
      <c r="I317" s="207"/>
      <c r="J317" s="207"/>
      <c r="K317" s="207"/>
      <c r="L317" s="207"/>
      <c r="M317" s="207"/>
      <c r="N317" s="207"/>
      <c r="O317" s="207"/>
      <c r="P317" s="207"/>
      <c r="Q317" s="207"/>
    </row>
    <row r="318" spans="1:17" s="209" customFormat="1" x14ac:dyDescent="0.2">
      <c r="A318" s="206"/>
      <c r="B318" s="207"/>
      <c r="C318" s="207"/>
      <c r="D318" s="207"/>
      <c r="E318" s="207"/>
      <c r="F318" s="207"/>
      <c r="G318" s="207"/>
      <c r="H318" s="207"/>
      <c r="I318" s="207"/>
      <c r="J318" s="207"/>
      <c r="K318" s="207"/>
      <c r="L318" s="207"/>
      <c r="M318" s="207"/>
      <c r="N318" s="207"/>
      <c r="O318" s="207"/>
      <c r="P318" s="207"/>
      <c r="Q318" s="207"/>
    </row>
    <row r="319" spans="1:17" s="209" customFormat="1" x14ac:dyDescent="0.2">
      <c r="A319" s="206"/>
      <c r="B319" s="207"/>
      <c r="C319" s="207"/>
      <c r="D319" s="207"/>
      <c r="E319" s="207"/>
      <c r="F319" s="207"/>
      <c r="G319" s="207"/>
      <c r="H319" s="207"/>
      <c r="I319" s="207"/>
      <c r="J319" s="207"/>
      <c r="K319" s="207"/>
      <c r="L319" s="207"/>
      <c r="M319" s="207"/>
      <c r="N319" s="207"/>
      <c r="O319" s="207"/>
      <c r="P319" s="207"/>
      <c r="Q319" s="207"/>
    </row>
    <row r="320" spans="1:17" s="209" customFormat="1" x14ac:dyDescent="0.2">
      <c r="A320" s="206"/>
      <c r="B320" s="207"/>
      <c r="C320" s="207"/>
      <c r="D320" s="207"/>
      <c r="E320" s="207"/>
      <c r="F320" s="207"/>
      <c r="G320" s="207"/>
      <c r="H320" s="207"/>
      <c r="I320" s="207"/>
      <c r="J320" s="207"/>
      <c r="K320" s="207"/>
      <c r="L320" s="207"/>
      <c r="M320" s="207"/>
      <c r="N320" s="207"/>
      <c r="O320" s="207"/>
      <c r="P320" s="207"/>
      <c r="Q320" s="207"/>
    </row>
    <row r="321" spans="1:17" s="209" customFormat="1" x14ac:dyDescent="0.2">
      <c r="A321" s="206"/>
      <c r="B321" s="207"/>
      <c r="C321" s="207"/>
      <c r="D321" s="207"/>
      <c r="E321" s="207"/>
      <c r="F321" s="207"/>
      <c r="G321" s="207"/>
      <c r="H321" s="207"/>
      <c r="I321" s="207"/>
      <c r="J321" s="207"/>
      <c r="K321" s="207"/>
      <c r="L321" s="207"/>
      <c r="M321" s="207"/>
      <c r="N321" s="207"/>
      <c r="O321" s="207"/>
      <c r="P321" s="207"/>
      <c r="Q321" s="207"/>
    </row>
    <row r="322" spans="1:17" s="209" customFormat="1" x14ac:dyDescent="0.2">
      <c r="A322" s="206"/>
      <c r="B322" s="207"/>
      <c r="C322" s="207"/>
      <c r="D322" s="207"/>
      <c r="E322" s="207"/>
      <c r="F322" s="207"/>
      <c r="G322" s="207"/>
      <c r="H322" s="207"/>
      <c r="I322" s="207"/>
      <c r="J322" s="207"/>
      <c r="K322" s="207"/>
      <c r="L322" s="207"/>
      <c r="M322" s="207"/>
      <c r="N322" s="207"/>
      <c r="O322" s="207"/>
      <c r="P322" s="207"/>
      <c r="Q322" s="207"/>
    </row>
    <row r="323" spans="1:17" s="209" customFormat="1" x14ac:dyDescent="0.2">
      <c r="A323" s="206"/>
      <c r="B323" s="207"/>
      <c r="C323" s="207"/>
      <c r="D323" s="207"/>
      <c r="E323" s="207"/>
      <c r="F323" s="207"/>
      <c r="G323" s="207"/>
      <c r="H323" s="207"/>
      <c r="I323" s="207"/>
      <c r="J323" s="207"/>
      <c r="K323" s="207"/>
      <c r="L323" s="207"/>
      <c r="M323" s="207"/>
      <c r="N323" s="207"/>
      <c r="O323" s="207"/>
      <c r="P323" s="207"/>
      <c r="Q323" s="207"/>
    </row>
    <row r="324" spans="1:17" s="209" customFormat="1" x14ac:dyDescent="0.2">
      <c r="A324" s="206"/>
      <c r="B324" s="207"/>
      <c r="C324" s="207"/>
      <c r="D324" s="207"/>
      <c r="E324" s="207"/>
      <c r="F324" s="207"/>
      <c r="G324" s="207"/>
      <c r="H324" s="207"/>
      <c r="I324" s="207"/>
      <c r="J324" s="207"/>
      <c r="K324" s="207"/>
      <c r="L324" s="207"/>
      <c r="M324" s="207"/>
      <c r="N324" s="207"/>
      <c r="O324" s="207"/>
      <c r="P324" s="207"/>
      <c r="Q324" s="207"/>
    </row>
    <row r="325" spans="1:17" s="209" customFormat="1" x14ac:dyDescent="0.2">
      <c r="A325" s="206"/>
      <c r="B325" s="207"/>
      <c r="C325" s="207"/>
      <c r="D325" s="207"/>
      <c r="E325" s="207"/>
      <c r="F325" s="207"/>
      <c r="G325" s="207"/>
      <c r="H325" s="207"/>
      <c r="I325" s="207"/>
      <c r="J325" s="207"/>
      <c r="K325" s="207"/>
      <c r="L325" s="207"/>
      <c r="M325" s="207"/>
      <c r="N325" s="207"/>
      <c r="O325" s="207"/>
      <c r="P325" s="207"/>
      <c r="Q325" s="207"/>
    </row>
    <row r="326" spans="1:17" s="209" customFormat="1" x14ac:dyDescent="0.2">
      <c r="A326" s="206"/>
      <c r="B326" s="207"/>
      <c r="C326" s="207"/>
      <c r="D326" s="207"/>
      <c r="E326" s="207"/>
      <c r="F326" s="207"/>
      <c r="G326" s="207"/>
      <c r="H326" s="207"/>
      <c r="I326" s="207"/>
      <c r="J326" s="207"/>
      <c r="K326" s="207"/>
      <c r="L326" s="207"/>
      <c r="M326" s="207"/>
      <c r="N326" s="207"/>
      <c r="O326" s="207"/>
      <c r="P326" s="207"/>
      <c r="Q326" s="207"/>
    </row>
    <row r="327" spans="1:17" s="209" customFormat="1" x14ac:dyDescent="0.2">
      <c r="A327" s="206"/>
      <c r="B327" s="207"/>
      <c r="C327" s="207"/>
      <c r="D327" s="207"/>
      <c r="E327" s="207"/>
      <c r="F327" s="207"/>
      <c r="G327" s="207"/>
      <c r="H327" s="207"/>
      <c r="I327" s="207"/>
      <c r="J327" s="207"/>
      <c r="K327" s="207"/>
      <c r="L327" s="207"/>
      <c r="M327" s="207"/>
      <c r="N327" s="207"/>
      <c r="O327" s="207"/>
      <c r="P327" s="207"/>
      <c r="Q327" s="207"/>
    </row>
    <row r="328" spans="1:17" s="209" customFormat="1" x14ac:dyDescent="0.2">
      <c r="A328" s="206"/>
      <c r="B328" s="207"/>
      <c r="C328" s="207"/>
      <c r="D328" s="207"/>
      <c r="E328" s="207"/>
      <c r="F328" s="207"/>
      <c r="G328" s="207"/>
      <c r="H328" s="207"/>
      <c r="I328" s="207"/>
      <c r="J328" s="207"/>
      <c r="K328" s="207"/>
      <c r="L328" s="207"/>
      <c r="M328" s="207"/>
      <c r="N328" s="207"/>
      <c r="O328" s="207"/>
      <c r="P328" s="207"/>
      <c r="Q328" s="207"/>
    </row>
    <row r="329" spans="1:17" s="209" customFormat="1" x14ac:dyDescent="0.2">
      <c r="A329" s="206"/>
      <c r="B329" s="207"/>
      <c r="C329" s="207"/>
      <c r="D329" s="207"/>
      <c r="E329" s="207"/>
      <c r="F329" s="207"/>
      <c r="G329" s="207"/>
      <c r="H329" s="207"/>
      <c r="I329" s="207"/>
      <c r="J329" s="207"/>
      <c r="K329" s="207"/>
      <c r="L329" s="207"/>
      <c r="M329" s="207"/>
      <c r="N329" s="207"/>
      <c r="O329" s="207"/>
      <c r="P329" s="207"/>
      <c r="Q329" s="207"/>
    </row>
    <row r="330" spans="1:17" s="209" customFormat="1" x14ac:dyDescent="0.2">
      <c r="A330" s="206"/>
      <c r="B330" s="207"/>
      <c r="C330" s="207"/>
      <c r="D330" s="207"/>
      <c r="E330" s="207"/>
      <c r="F330" s="207"/>
      <c r="G330" s="207"/>
      <c r="H330" s="207"/>
      <c r="I330" s="207"/>
      <c r="J330" s="207"/>
      <c r="K330" s="207"/>
      <c r="L330" s="207"/>
      <c r="M330" s="207"/>
      <c r="N330" s="207"/>
      <c r="O330" s="207"/>
      <c r="P330" s="207"/>
      <c r="Q330" s="207"/>
    </row>
    <row r="331" spans="1:17" s="209" customFormat="1" x14ac:dyDescent="0.2">
      <c r="A331" s="206"/>
      <c r="B331" s="207"/>
      <c r="C331" s="207"/>
      <c r="D331" s="207"/>
      <c r="E331" s="207"/>
      <c r="F331" s="207"/>
      <c r="G331" s="207"/>
      <c r="H331" s="207"/>
      <c r="I331" s="207"/>
      <c r="J331" s="207"/>
      <c r="K331" s="207"/>
      <c r="L331" s="207"/>
      <c r="M331" s="207"/>
      <c r="N331" s="207"/>
      <c r="O331" s="207"/>
      <c r="P331" s="207"/>
      <c r="Q331" s="207"/>
    </row>
    <row r="332" spans="1:17" s="209" customFormat="1" x14ac:dyDescent="0.2">
      <c r="A332" s="206"/>
      <c r="B332" s="207"/>
      <c r="C332" s="207"/>
      <c r="D332" s="207"/>
      <c r="E332" s="207"/>
      <c r="F332" s="207"/>
      <c r="G332" s="207"/>
      <c r="H332" s="207"/>
      <c r="I332" s="207"/>
      <c r="J332" s="207"/>
      <c r="K332" s="207"/>
      <c r="L332" s="207"/>
      <c r="M332" s="207"/>
      <c r="N332" s="207"/>
      <c r="O332" s="207"/>
      <c r="P332" s="207"/>
      <c r="Q332" s="207"/>
    </row>
    <row r="333" spans="1:17" s="209" customFormat="1" x14ac:dyDescent="0.2">
      <c r="A333" s="206"/>
      <c r="B333" s="207"/>
      <c r="C333" s="207"/>
      <c r="D333" s="207"/>
      <c r="E333" s="207"/>
      <c r="F333" s="207"/>
      <c r="G333" s="207"/>
      <c r="H333" s="207"/>
      <c r="I333" s="207"/>
      <c r="J333" s="207"/>
      <c r="K333" s="207"/>
      <c r="L333" s="207"/>
      <c r="M333" s="207"/>
      <c r="N333" s="207"/>
      <c r="O333" s="207"/>
      <c r="P333" s="207"/>
      <c r="Q333" s="207"/>
    </row>
    <row r="334" spans="1:17" s="209" customFormat="1" x14ac:dyDescent="0.2">
      <c r="A334" s="206"/>
      <c r="B334" s="207"/>
      <c r="C334" s="207"/>
      <c r="D334" s="207"/>
      <c r="E334" s="207"/>
      <c r="F334" s="207"/>
      <c r="G334" s="207"/>
      <c r="H334" s="207"/>
      <c r="I334" s="207"/>
      <c r="J334" s="207"/>
      <c r="K334" s="207"/>
      <c r="L334" s="207"/>
      <c r="M334" s="207"/>
      <c r="N334" s="207"/>
      <c r="O334" s="207"/>
      <c r="P334" s="207"/>
      <c r="Q334" s="207"/>
    </row>
    <row r="335" spans="1:17" s="209" customFormat="1" x14ac:dyDescent="0.2">
      <c r="A335" s="206"/>
      <c r="B335" s="207"/>
      <c r="C335" s="207"/>
      <c r="D335" s="207"/>
      <c r="E335" s="207"/>
      <c r="F335" s="207"/>
      <c r="G335" s="207"/>
      <c r="H335" s="207"/>
      <c r="I335" s="207"/>
      <c r="J335" s="207"/>
      <c r="K335" s="207"/>
      <c r="L335" s="207"/>
      <c r="M335" s="207"/>
      <c r="N335" s="207"/>
      <c r="O335" s="207"/>
      <c r="P335" s="207"/>
      <c r="Q335" s="207"/>
    </row>
    <row r="336" spans="1:17" s="209" customFormat="1" x14ac:dyDescent="0.2">
      <c r="A336" s="206"/>
      <c r="B336" s="207"/>
      <c r="C336" s="207"/>
      <c r="D336" s="207"/>
      <c r="E336" s="207"/>
      <c r="F336" s="207"/>
      <c r="G336" s="207"/>
      <c r="H336" s="207"/>
      <c r="I336" s="207"/>
      <c r="J336" s="207"/>
      <c r="K336" s="207"/>
      <c r="L336" s="207"/>
      <c r="M336" s="207"/>
      <c r="N336" s="207"/>
      <c r="O336" s="207"/>
      <c r="P336" s="207"/>
      <c r="Q336" s="207"/>
    </row>
    <row r="337" spans="1:17" s="209" customFormat="1" x14ac:dyDescent="0.2">
      <c r="A337" s="206"/>
      <c r="B337" s="207"/>
      <c r="C337" s="207"/>
      <c r="D337" s="207"/>
      <c r="E337" s="207"/>
      <c r="F337" s="207"/>
      <c r="G337" s="207"/>
      <c r="H337" s="207"/>
      <c r="I337" s="207"/>
      <c r="J337" s="207"/>
      <c r="K337" s="207"/>
      <c r="L337" s="207"/>
      <c r="M337" s="207"/>
      <c r="N337" s="207"/>
      <c r="O337" s="207"/>
      <c r="P337" s="207"/>
      <c r="Q337" s="207"/>
    </row>
    <row r="338" spans="1:17" s="209" customFormat="1" x14ac:dyDescent="0.2">
      <c r="A338" s="206"/>
      <c r="B338" s="207"/>
      <c r="C338" s="207"/>
      <c r="D338" s="207"/>
      <c r="E338" s="207"/>
      <c r="F338" s="207"/>
      <c r="G338" s="207"/>
      <c r="H338" s="207"/>
      <c r="I338" s="207"/>
      <c r="J338" s="207"/>
      <c r="K338" s="207"/>
      <c r="L338" s="207"/>
      <c r="M338" s="207"/>
      <c r="N338" s="207"/>
      <c r="O338" s="207"/>
      <c r="P338" s="207"/>
      <c r="Q338" s="207"/>
    </row>
    <row r="339" spans="1:17" s="209" customFormat="1" x14ac:dyDescent="0.2">
      <c r="A339" s="206"/>
      <c r="B339" s="207"/>
      <c r="C339" s="207"/>
      <c r="D339" s="207"/>
      <c r="E339" s="207"/>
      <c r="F339" s="207"/>
      <c r="G339" s="207"/>
      <c r="H339" s="207"/>
      <c r="I339" s="207"/>
      <c r="J339" s="207"/>
      <c r="K339" s="207"/>
      <c r="L339" s="207"/>
      <c r="M339" s="207"/>
      <c r="N339" s="207"/>
      <c r="O339" s="207"/>
      <c r="P339" s="207"/>
      <c r="Q339" s="207"/>
    </row>
    <row r="340" spans="1:17" s="209" customFormat="1" x14ac:dyDescent="0.2">
      <c r="A340" s="206"/>
      <c r="B340" s="207"/>
      <c r="C340" s="207"/>
      <c r="D340" s="207"/>
      <c r="E340" s="207"/>
      <c r="F340" s="207"/>
      <c r="G340" s="207"/>
      <c r="H340" s="207"/>
      <c r="I340" s="207"/>
      <c r="J340" s="207"/>
      <c r="K340" s="207"/>
      <c r="L340" s="207"/>
      <c r="M340" s="207"/>
      <c r="N340" s="207"/>
      <c r="O340" s="207"/>
      <c r="P340" s="207"/>
      <c r="Q340" s="207"/>
    </row>
    <row r="341" spans="1:17" s="209" customFormat="1" x14ac:dyDescent="0.2">
      <c r="A341" s="206"/>
      <c r="B341" s="207"/>
      <c r="C341" s="207"/>
      <c r="D341" s="207"/>
      <c r="E341" s="207"/>
      <c r="F341" s="207"/>
      <c r="G341" s="207"/>
      <c r="H341" s="207"/>
      <c r="I341" s="207"/>
      <c r="J341" s="207"/>
      <c r="K341" s="207"/>
      <c r="L341" s="207"/>
      <c r="M341" s="207"/>
      <c r="N341" s="207"/>
      <c r="O341" s="207"/>
      <c r="P341" s="207"/>
      <c r="Q341" s="207"/>
    </row>
    <row r="342" spans="1:17" s="209" customFormat="1" x14ac:dyDescent="0.2">
      <c r="A342" s="206"/>
      <c r="B342" s="207"/>
      <c r="C342" s="207"/>
      <c r="D342" s="207"/>
      <c r="E342" s="207"/>
      <c r="F342" s="207"/>
      <c r="G342" s="207"/>
      <c r="H342" s="207"/>
      <c r="I342" s="207"/>
      <c r="J342" s="207"/>
      <c r="K342" s="207"/>
      <c r="L342" s="207"/>
      <c r="M342" s="207"/>
      <c r="N342" s="207"/>
      <c r="O342" s="207"/>
      <c r="P342" s="207"/>
      <c r="Q342" s="207"/>
    </row>
    <row r="343" spans="1:17" s="209" customFormat="1" x14ac:dyDescent="0.2">
      <c r="A343" s="206"/>
      <c r="B343" s="207"/>
      <c r="C343" s="207"/>
      <c r="D343" s="207"/>
      <c r="E343" s="207"/>
      <c r="F343" s="207"/>
      <c r="G343" s="207"/>
      <c r="H343" s="207"/>
      <c r="I343" s="207"/>
      <c r="J343" s="207"/>
      <c r="K343" s="207"/>
      <c r="L343" s="207"/>
      <c r="M343" s="207"/>
      <c r="N343" s="207"/>
      <c r="O343" s="207"/>
      <c r="P343" s="207"/>
      <c r="Q343" s="207"/>
    </row>
    <row r="344" spans="1:17" s="209" customFormat="1" x14ac:dyDescent="0.2">
      <c r="A344" s="206"/>
      <c r="B344" s="207"/>
      <c r="C344" s="207"/>
      <c r="D344" s="207"/>
      <c r="E344" s="207"/>
      <c r="F344" s="207"/>
      <c r="G344" s="207"/>
      <c r="H344" s="207"/>
      <c r="I344" s="207"/>
      <c r="J344" s="207"/>
      <c r="K344" s="207"/>
      <c r="L344" s="207"/>
      <c r="M344" s="207"/>
      <c r="N344" s="207"/>
      <c r="O344" s="207"/>
      <c r="P344" s="207"/>
      <c r="Q344" s="207"/>
    </row>
    <row r="345" spans="1:17" s="209" customFormat="1" x14ac:dyDescent="0.2">
      <c r="A345" s="206"/>
      <c r="B345" s="207"/>
      <c r="C345" s="207"/>
      <c r="D345" s="207"/>
      <c r="E345" s="207"/>
      <c r="F345" s="207"/>
      <c r="G345" s="207"/>
      <c r="H345" s="207"/>
      <c r="I345" s="207"/>
      <c r="J345" s="207"/>
      <c r="K345" s="207"/>
      <c r="L345" s="207"/>
      <c r="M345" s="207"/>
      <c r="N345" s="207"/>
      <c r="O345" s="207"/>
      <c r="P345" s="207"/>
      <c r="Q345" s="207"/>
    </row>
    <row r="346" spans="1:17" s="209" customFormat="1" x14ac:dyDescent="0.2">
      <c r="A346" s="206"/>
      <c r="B346" s="207"/>
      <c r="C346" s="207"/>
      <c r="D346" s="207"/>
      <c r="E346" s="207"/>
      <c r="F346" s="207"/>
      <c r="G346" s="207"/>
      <c r="H346" s="207"/>
      <c r="I346" s="207"/>
      <c r="J346" s="207"/>
      <c r="K346" s="207"/>
      <c r="L346" s="207"/>
      <c r="M346" s="207"/>
      <c r="N346" s="207"/>
      <c r="O346" s="207"/>
      <c r="P346" s="207"/>
      <c r="Q346" s="207"/>
    </row>
    <row r="347" spans="1:17" s="209" customFormat="1" x14ac:dyDescent="0.2">
      <c r="A347" s="206"/>
      <c r="B347" s="207"/>
      <c r="C347" s="207"/>
      <c r="D347" s="207"/>
      <c r="E347" s="207"/>
      <c r="F347" s="207"/>
      <c r="G347" s="207"/>
      <c r="H347" s="207"/>
      <c r="I347" s="207"/>
      <c r="J347" s="207"/>
      <c r="K347" s="207"/>
      <c r="L347" s="207"/>
      <c r="M347" s="207"/>
      <c r="N347" s="207"/>
      <c r="O347" s="207"/>
      <c r="P347" s="207"/>
      <c r="Q347" s="207"/>
    </row>
    <row r="348" spans="1:17" s="209" customFormat="1" x14ac:dyDescent="0.2">
      <c r="A348" s="206"/>
      <c r="B348" s="207"/>
      <c r="C348" s="207"/>
      <c r="D348" s="207"/>
      <c r="E348" s="207"/>
      <c r="F348" s="207"/>
      <c r="G348" s="207"/>
      <c r="H348" s="207"/>
      <c r="I348" s="207"/>
      <c r="J348" s="207"/>
      <c r="K348" s="207"/>
      <c r="L348" s="207"/>
      <c r="M348" s="207"/>
      <c r="N348" s="207"/>
      <c r="O348" s="207"/>
      <c r="P348" s="207"/>
      <c r="Q348" s="207"/>
    </row>
    <row r="349" spans="1:17" s="209" customFormat="1" x14ac:dyDescent="0.2">
      <c r="A349" s="206"/>
      <c r="B349" s="207"/>
      <c r="C349" s="207"/>
      <c r="D349" s="207"/>
      <c r="E349" s="207"/>
      <c r="F349" s="207"/>
      <c r="G349" s="207"/>
      <c r="H349" s="207"/>
      <c r="I349" s="207"/>
      <c r="J349" s="207"/>
      <c r="K349" s="207"/>
      <c r="L349" s="207"/>
      <c r="M349" s="207"/>
      <c r="N349" s="207"/>
      <c r="O349" s="207"/>
      <c r="P349" s="207"/>
      <c r="Q349" s="207"/>
    </row>
    <row r="350" spans="1:17" s="209" customFormat="1" x14ac:dyDescent="0.2">
      <c r="A350" s="206"/>
      <c r="B350" s="207"/>
      <c r="C350" s="207"/>
      <c r="D350" s="207"/>
      <c r="E350" s="207"/>
      <c r="F350" s="207"/>
      <c r="G350" s="207"/>
      <c r="H350" s="207"/>
      <c r="I350" s="207"/>
      <c r="J350" s="207"/>
      <c r="K350" s="207"/>
      <c r="L350" s="207"/>
      <c r="M350" s="207"/>
      <c r="N350" s="207"/>
      <c r="O350" s="207"/>
      <c r="P350" s="207"/>
      <c r="Q350" s="207"/>
    </row>
    <row r="351" spans="1:17" s="209" customFormat="1" x14ac:dyDescent="0.2">
      <c r="A351" s="206"/>
      <c r="B351" s="207"/>
      <c r="C351" s="207"/>
      <c r="D351" s="207"/>
      <c r="E351" s="207"/>
      <c r="F351" s="207"/>
      <c r="G351" s="207"/>
      <c r="H351" s="207"/>
      <c r="I351" s="207"/>
      <c r="J351" s="207"/>
      <c r="K351" s="207"/>
      <c r="L351" s="207"/>
      <c r="M351" s="207"/>
      <c r="N351" s="207"/>
      <c r="O351" s="207"/>
      <c r="P351" s="207"/>
      <c r="Q351" s="207"/>
    </row>
    <row r="352" spans="1:17" s="209" customFormat="1" x14ac:dyDescent="0.2">
      <c r="A352" s="206"/>
      <c r="B352" s="207"/>
      <c r="C352" s="207"/>
      <c r="D352" s="207"/>
      <c r="E352" s="207"/>
      <c r="F352" s="207"/>
      <c r="G352" s="207"/>
      <c r="H352" s="207"/>
      <c r="I352" s="207"/>
      <c r="J352" s="207"/>
      <c r="K352" s="207"/>
      <c r="L352" s="207"/>
      <c r="M352" s="207"/>
      <c r="N352" s="207"/>
      <c r="O352" s="207"/>
      <c r="P352" s="207"/>
      <c r="Q352" s="207"/>
    </row>
    <row r="353" spans="1:17" s="209" customFormat="1" x14ac:dyDescent="0.2">
      <c r="A353" s="206"/>
      <c r="B353" s="207"/>
      <c r="C353" s="207"/>
      <c r="D353" s="207"/>
      <c r="E353" s="207"/>
      <c r="F353" s="207"/>
      <c r="G353" s="207"/>
      <c r="H353" s="207"/>
      <c r="I353" s="207"/>
      <c r="J353" s="207"/>
      <c r="K353" s="207"/>
      <c r="L353" s="207"/>
      <c r="M353" s="207"/>
      <c r="N353" s="207"/>
      <c r="O353" s="207"/>
      <c r="P353" s="207"/>
      <c r="Q353" s="207"/>
    </row>
    <row r="354" spans="1:17" s="209" customFormat="1" x14ac:dyDescent="0.2">
      <c r="A354" s="206"/>
      <c r="B354" s="207"/>
      <c r="C354" s="207"/>
      <c r="D354" s="207"/>
      <c r="E354" s="207"/>
      <c r="F354" s="207"/>
      <c r="G354" s="207"/>
      <c r="H354" s="207"/>
      <c r="I354" s="207"/>
      <c r="J354" s="207"/>
      <c r="K354" s="207"/>
      <c r="L354" s="207"/>
      <c r="M354" s="207"/>
      <c r="N354" s="207"/>
      <c r="O354" s="207"/>
      <c r="P354" s="207"/>
      <c r="Q354" s="207"/>
    </row>
    <row r="355" spans="1:17" s="209" customFormat="1" x14ac:dyDescent="0.2">
      <c r="A355" s="206"/>
      <c r="B355" s="207"/>
      <c r="C355" s="207"/>
      <c r="D355" s="207"/>
      <c r="E355" s="207"/>
      <c r="F355" s="207"/>
      <c r="G355" s="207"/>
      <c r="H355" s="207"/>
      <c r="I355" s="207"/>
      <c r="J355" s="207"/>
      <c r="K355" s="207"/>
      <c r="L355" s="207"/>
      <c r="M355" s="207"/>
      <c r="N355" s="207"/>
      <c r="O355" s="207"/>
      <c r="P355" s="207"/>
      <c r="Q355" s="207"/>
    </row>
    <row r="356" spans="1:17" s="209" customFormat="1" x14ac:dyDescent="0.2">
      <c r="A356" s="206"/>
      <c r="B356" s="207"/>
      <c r="C356" s="207"/>
      <c r="D356" s="207"/>
      <c r="E356" s="207"/>
      <c r="F356" s="207"/>
      <c r="G356" s="207"/>
      <c r="H356" s="207"/>
      <c r="I356" s="207"/>
      <c r="J356" s="207"/>
      <c r="K356" s="207"/>
      <c r="L356" s="207"/>
      <c r="M356" s="207"/>
      <c r="N356" s="207"/>
      <c r="O356" s="207"/>
      <c r="P356" s="207"/>
      <c r="Q356" s="207"/>
    </row>
    <row r="357" spans="1:17" s="209" customFormat="1" x14ac:dyDescent="0.2">
      <c r="A357" s="206"/>
      <c r="B357" s="207"/>
      <c r="C357" s="207"/>
      <c r="D357" s="207"/>
      <c r="E357" s="207"/>
      <c r="F357" s="207"/>
      <c r="G357" s="207"/>
      <c r="H357" s="207"/>
      <c r="I357" s="207"/>
      <c r="J357" s="207"/>
      <c r="K357" s="207"/>
      <c r="L357" s="207"/>
      <c r="M357" s="207"/>
      <c r="N357" s="207"/>
      <c r="O357" s="207"/>
      <c r="P357" s="207"/>
      <c r="Q357" s="207"/>
    </row>
    <row r="358" spans="1:17" s="209" customFormat="1" x14ac:dyDescent="0.2">
      <c r="A358" s="206"/>
      <c r="B358" s="207"/>
      <c r="C358" s="207"/>
      <c r="D358" s="207"/>
      <c r="E358" s="207"/>
      <c r="F358" s="207"/>
      <c r="G358" s="207"/>
      <c r="H358" s="207"/>
      <c r="I358" s="207"/>
      <c r="J358" s="207"/>
      <c r="K358" s="207"/>
      <c r="L358" s="207"/>
      <c r="M358" s="207"/>
      <c r="N358" s="207"/>
      <c r="O358" s="207"/>
      <c r="P358" s="207"/>
      <c r="Q358" s="207"/>
    </row>
    <row r="359" spans="1:17" s="209" customFormat="1" x14ac:dyDescent="0.2">
      <c r="A359" s="206"/>
      <c r="B359" s="207"/>
      <c r="C359" s="207"/>
      <c r="D359" s="207"/>
      <c r="E359" s="207"/>
      <c r="F359" s="207"/>
      <c r="G359" s="207"/>
      <c r="H359" s="207"/>
      <c r="I359" s="207"/>
      <c r="J359" s="207"/>
      <c r="K359" s="207"/>
      <c r="L359" s="207"/>
      <c r="M359" s="207"/>
      <c r="N359" s="207"/>
      <c r="O359" s="207"/>
      <c r="P359" s="207"/>
      <c r="Q359" s="207"/>
    </row>
    <row r="360" spans="1:17" s="209" customFormat="1" x14ac:dyDescent="0.2">
      <c r="A360" s="206"/>
      <c r="B360" s="207"/>
      <c r="C360" s="207"/>
      <c r="D360" s="207"/>
      <c r="E360" s="207"/>
      <c r="F360" s="207"/>
      <c r="G360" s="207"/>
      <c r="H360" s="207"/>
      <c r="I360" s="207"/>
      <c r="J360" s="207"/>
      <c r="K360" s="207"/>
      <c r="L360" s="207"/>
      <c r="M360" s="207"/>
      <c r="N360" s="207"/>
      <c r="O360" s="207"/>
      <c r="P360" s="207"/>
      <c r="Q360" s="207"/>
    </row>
    <row r="361" spans="1:17" s="209" customFormat="1" x14ac:dyDescent="0.2">
      <c r="A361" s="206"/>
      <c r="B361" s="207"/>
      <c r="C361" s="207"/>
      <c r="D361" s="207"/>
      <c r="E361" s="207"/>
      <c r="F361" s="207"/>
      <c r="G361" s="207"/>
      <c r="H361" s="207"/>
      <c r="I361" s="207"/>
      <c r="J361" s="207"/>
      <c r="K361" s="207"/>
      <c r="L361" s="207"/>
      <c r="M361" s="207"/>
      <c r="N361" s="207"/>
      <c r="O361" s="207"/>
      <c r="P361" s="207"/>
      <c r="Q361" s="207"/>
    </row>
    <row r="362" spans="1:17" s="209" customFormat="1" x14ac:dyDescent="0.2">
      <c r="A362" s="206"/>
      <c r="B362" s="207"/>
      <c r="C362" s="207"/>
      <c r="D362" s="207"/>
      <c r="E362" s="207"/>
      <c r="F362" s="207"/>
      <c r="G362" s="207"/>
      <c r="H362" s="207"/>
      <c r="I362" s="207"/>
      <c r="J362" s="207"/>
      <c r="K362" s="207"/>
      <c r="L362" s="207"/>
      <c r="M362" s="207"/>
      <c r="N362" s="207"/>
      <c r="O362" s="207"/>
      <c r="P362" s="207"/>
      <c r="Q362" s="207"/>
    </row>
    <row r="363" spans="1:17" s="209" customFormat="1" x14ac:dyDescent="0.2">
      <c r="A363" s="206"/>
      <c r="B363" s="207"/>
      <c r="C363" s="207"/>
      <c r="D363" s="207"/>
      <c r="E363" s="207"/>
      <c r="F363" s="207"/>
      <c r="G363" s="207"/>
      <c r="H363" s="207"/>
      <c r="I363" s="207"/>
      <c r="J363" s="207"/>
      <c r="K363" s="207"/>
      <c r="L363" s="207"/>
      <c r="M363" s="207"/>
      <c r="N363" s="207"/>
      <c r="O363" s="207"/>
      <c r="P363" s="207"/>
      <c r="Q363" s="207"/>
    </row>
    <row r="364" spans="1:17" s="209" customFormat="1" x14ac:dyDescent="0.2">
      <c r="A364" s="206"/>
      <c r="B364" s="207"/>
      <c r="C364" s="207"/>
      <c r="D364" s="207"/>
      <c r="E364" s="207"/>
      <c r="F364" s="207"/>
      <c r="G364" s="207"/>
      <c r="H364" s="207"/>
      <c r="I364" s="207"/>
      <c r="J364" s="207"/>
      <c r="K364" s="207"/>
      <c r="L364" s="207"/>
      <c r="M364" s="207"/>
      <c r="N364" s="207"/>
      <c r="O364" s="207"/>
      <c r="P364" s="207"/>
      <c r="Q364" s="207"/>
    </row>
    <row r="365" spans="1:17" s="209" customFormat="1" x14ac:dyDescent="0.2">
      <c r="A365" s="206"/>
      <c r="B365" s="207"/>
      <c r="C365" s="207"/>
      <c r="D365" s="207"/>
      <c r="E365" s="207"/>
      <c r="F365" s="207"/>
      <c r="G365" s="207"/>
      <c r="H365" s="207"/>
      <c r="I365" s="207"/>
      <c r="J365" s="207"/>
      <c r="K365" s="207"/>
      <c r="L365" s="207"/>
      <c r="M365" s="207"/>
      <c r="N365" s="207"/>
      <c r="O365" s="207"/>
      <c r="P365" s="207"/>
      <c r="Q365" s="207"/>
    </row>
    <row r="366" spans="1:17" s="209" customFormat="1" x14ac:dyDescent="0.2">
      <c r="A366" s="206"/>
      <c r="B366" s="207"/>
      <c r="C366" s="207"/>
      <c r="D366" s="207"/>
      <c r="E366" s="207"/>
      <c r="F366" s="207"/>
      <c r="G366" s="207"/>
      <c r="H366" s="207"/>
      <c r="I366" s="207"/>
      <c r="J366" s="207"/>
      <c r="K366" s="207"/>
      <c r="L366" s="207"/>
      <c r="M366" s="207"/>
      <c r="N366" s="207"/>
      <c r="O366" s="207"/>
      <c r="P366" s="207"/>
      <c r="Q366" s="207"/>
    </row>
    <row r="367" spans="1:17" s="209" customFormat="1" x14ac:dyDescent="0.2">
      <c r="A367" s="206"/>
      <c r="B367" s="207"/>
      <c r="C367" s="207"/>
      <c r="D367" s="207"/>
      <c r="E367" s="207"/>
      <c r="F367" s="207"/>
      <c r="G367" s="207"/>
      <c r="H367" s="207"/>
      <c r="I367" s="207"/>
      <c r="J367" s="207"/>
      <c r="K367" s="207"/>
      <c r="L367" s="207"/>
      <c r="M367" s="207"/>
      <c r="N367" s="207"/>
      <c r="O367" s="207"/>
      <c r="P367" s="207"/>
      <c r="Q367" s="207"/>
    </row>
    <row r="368" spans="1:17" s="209" customFormat="1" x14ac:dyDescent="0.2">
      <c r="A368" s="206"/>
      <c r="B368" s="207"/>
      <c r="C368" s="207"/>
      <c r="D368" s="207"/>
      <c r="E368" s="207"/>
      <c r="F368" s="207"/>
      <c r="G368" s="207"/>
      <c r="H368" s="207"/>
      <c r="I368" s="207"/>
      <c r="J368" s="207"/>
      <c r="K368" s="207"/>
      <c r="L368" s="207"/>
      <c r="M368" s="207"/>
      <c r="N368" s="207"/>
      <c r="O368" s="207"/>
      <c r="P368" s="207"/>
      <c r="Q368" s="207"/>
    </row>
    <row r="369" spans="1:17" s="209" customFormat="1" x14ac:dyDescent="0.2">
      <c r="A369" s="206"/>
      <c r="B369" s="207"/>
      <c r="C369" s="207"/>
      <c r="D369" s="207"/>
      <c r="E369" s="207"/>
      <c r="F369" s="207"/>
      <c r="G369" s="207"/>
      <c r="H369" s="207"/>
      <c r="I369" s="207"/>
      <c r="J369" s="207"/>
      <c r="K369" s="207"/>
      <c r="L369" s="207"/>
      <c r="M369" s="207"/>
      <c r="N369" s="207"/>
      <c r="O369" s="207"/>
      <c r="P369" s="207"/>
      <c r="Q369" s="207"/>
    </row>
    <row r="370" spans="1:17" s="209" customFormat="1" x14ac:dyDescent="0.2">
      <c r="A370" s="206"/>
      <c r="B370" s="207"/>
      <c r="C370" s="207"/>
      <c r="D370" s="207"/>
      <c r="E370" s="207"/>
      <c r="F370" s="207"/>
      <c r="G370" s="207"/>
      <c r="H370" s="207"/>
      <c r="I370" s="207"/>
      <c r="J370" s="207"/>
      <c r="K370" s="207"/>
      <c r="L370" s="207"/>
      <c r="M370" s="207"/>
      <c r="N370" s="207"/>
      <c r="O370" s="207"/>
      <c r="P370" s="207"/>
      <c r="Q370" s="207"/>
    </row>
    <row r="371" spans="1:17" s="209" customFormat="1" x14ac:dyDescent="0.2">
      <c r="A371" s="206"/>
      <c r="B371" s="207"/>
      <c r="C371" s="207"/>
      <c r="D371" s="207"/>
      <c r="E371" s="207"/>
      <c r="F371" s="207"/>
      <c r="G371" s="207"/>
      <c r="H371" s="207"/>
      <c r="I371" s="207"/>
      <c r="J371" s="207"/>
      <c r="K371" s="207"/>
      <c r="L371" s="207"/>
      <c r="M371" s="207"/>
      <c r="N371" s="207"/>
      <c r="O371" s="207"/>
      <c r="P371" s="207"/>
      <c r="Q371" s="207"/>
    </row>
    <row r="372" spans="1:17" s="209" customFormat="1" x14ac:dyDescent="0.2">
      <c r="A372" s="206"/>
      <c r="B372" s="207"/>
      <c r="C372" s="207"/>
      <c r="D372" s="207"/>
      <c r="E372" s="207"/>
      <c r="F372" s="207"/>
      <c r="G372" s="207"/>
      <c r="H372" s="207"/>
      <c r="I372" s="207"/>
      <c r="J372" s="207"/>
      <c r="K372" s="207"/>
      <c r="L372" s="207"/>
      <c r="M372" s="207"/>
      <c r="N372" s="207"/>
      <c r="O372" s="207"/>
      <c r="P372" s="207"/>
      <c r="Q372" s="207"/>
    </row>
    <row r="373" spans="1:17" s="209" customFormat="1" x14ac:dyDescent="0.2">
      <c r="A373" s="206"/>
      <c r="B373" s="207"/>
      <c r="C373" s="207"/>
      <c r="D373" s="207"/>
      <c r="E373" s="207"/>
      <c r="F373" s="207"/>
      <c r="G373" s="207"/>
      <c r="H373" s="207"/>
      <c r="I373" s="207"/>
      <c r="J373" s="207"/>
      <c r="K373" s="207"/>
      <c r="L373" s="207"/>
      <c r="M373" s="207"/>
      <c r="N373" s="207"/>
      <c r="O373" s="207"/>
      <c r="P373" s="207"/>
      <c r="Q373" s="207"/>
    </row>
    <row r="374" spans="1:17" s="209" customFormat="1" x14ac:dyDescent="0.2">
      <c r="A374" s="206"/>
      <c r="B374" s="207"/>
      <c r="C374" s="207"/>
      <c r="D374" s="207"/>
      <c r="E374" s="207"/>
      <c r="F374" s="207"/>
      <c r="G374" s="207"/>
      <c r="H374" s="207"/>
      <c r="I374" s="207"/>
      <c r="J374" s="207"/>
      <c r="K374" s="207"/>
      <c r="L374" s="207"/>
      <c r="M374" s="207"/>
      <c r="N374" s="207"/>
      <c r="O374" s="207"/>
      <c r="P374" s="207"/>
      <c r="Q374" s="207"/>
    </row>
    <row r="375" spans="1:17" s="209" customFormat="1" x14ac:dyDescent="0.2">
      <c r="A375" s="206"/>
      <c r="B375" s="207"/>
      <c r="C375" s="207"/>
      <c r="D375" s="207"/>
      <c r="E375" s="207"/>
      <c r="F375" s="207"/>
      <c r="G375" s="207"/>
      <c r="H375" s="207"/>
      <c r="I375" s="207"/>
      <c r="J375" s="207"/>
      <c r="K375" s="207"/>
      <c r="L375" s="207"/>
      <c r="M375" s="207"/>
      <c r="N375" s="207"/>
      <c r="O375" s="207"/>
      <c r="P375" s="207"/>
      <c r="Q375" s="207"/>
    </row>
    <row r="376" spans="1:17" s="209" customFormat="1" x14ac:dyDescent="0.2">
      <c r="A376" s="206"/>
      <c r="B376" s="207"/>
      <c r="C376" s="207"/>
      <c r="D376" s="207"/>
      <c r="E376" s="207"/>
      <c r="F376" s="207"/>
      <c r="G376" s="207"/>
      <c r="H376" s="207"/>
      <c r="I376" s="207"/>
      <c r="J376" s="207"/>
      <c r="K376" s="207"/>
      <c r="L376" s="207"/>
      <c r="M376" s="207"/>
      <c r="N376" s="207"/>
      <c r="O376" s="207"/>
      <c r="P376" s="207"/>
      <c r="Q376" s="207"/>
    </row>
    <row r="377" spans="1:17" s="209" customFormat="1" x14ac:dyDescent="0.2">
      <c r="A377" s="206"/>
      <c r="B377" s="207"/>
      <c r="C377" s="207"/>
      <c r="D377" s="207"/>
      <c r="E377" s="207"/>
      <c r="F377" s="207"/>
      <c r="G377" s="207"/>
      <c r="H377" s="207"/>
      <c r="I377" s="207"/>
      <c r="J377" s="207"/>
      <c r="K377" s="207"/>
      <c r="L377" s="207"/>
      <c r="M377" s="207"/>
      <c r="N377" s="207"/>
      <c r="O377" s="207"/>
      <c r="P377" s="207"/>
      <c r="Q377" s="207"/>
    </row>
    <row r="378" spans="1:17" s="209" customFormat="1" x14ac:dyDescent="0.2">
      <c r="A378" s="206"/>
      <c r="B378" s="207"/>
      <c r="C378" s="207"/>
      <c r="D378" s="207"/>
      <c r="E378" s="207"/>
      <c r="F378" s="207"/>
      <c r="G378" s="207"/>
      <c r="H378" s="207"/>
      <c r="I378" s="207"/>
      <c r="J378" s="207"/>
      <c r="K378" s="207"/>
      <c r="L378" s="207"/>
      <c r="M378" s="207"/>
      <c r="N378" s="207"/>
      <c r="O378" s="207"/>
      <c r="P378" s="207"/>
      <c r="Q378" s="207"/>
    </row>
    <row r="379" spans="1:17" s="209" customFormat="1" x14ac:dyDescent="0.2">
      <c r="A379" s="206"/>
      <c r="B379" s="207"/>
      <c r="C379" s="207"/>
      <c r="D379" s="207"/>
      <c r="E379" s="207"/>
      <c r="F379" s="207"/>
      <c r="G379" s="207"/>
      <c r="H379" s="207"/>
      <c r="I379" s="207"/>
      <c r="J379" s="207"/>
      <c r="K379" s="207"/>
      <c r="L379" s="207"/>
      <c r="M379" s="207"/>
      <c r="N379" s="207"/>
      <c r="O379" s="207"/>
      <c r="P379" s="207"/>
      <c r="Q379" s="207"/>
    </row>
    <row r="380" spans="1:17" s="209" customFormat="1" x14ac:dyDescent="0.2">
      <c r="A380" s="206"/>
      <c r="B380" s="207"/>
      <c r="C380" s="207"/>
      <c r="D380" s="207"/>
      <c r="E380" s="207"/>
      <c r="F380" s="207"/>
      <c r="G380" s="207"/>
      <c r="H380" s="207"/>
      <c r="I380" s="207"/>
      <c r="J380" s="207"/>
      <c r="K380" s="207"/>
      <c r="L380" s="207"/>
      <c r="M380" s="207"/>
      <c r="N380" s="207"/>
      <c r="O380" s="207"/>
      <c r="P380" s="207"/>
      <c r="Q380" s="207"/>
    </row>
    <row r="381" spans="1:17" s="209" customFormat="1" x14ac:dyDescent="0.2">
      <c r="A381" s="206"/>
      <c r="B381" s="207"/>
      <c r="C381" s="207"/>
      <c r="D381" s="207"/>
      <c r="E381" s="207"/>
      <c r="F381" s="207"/>
      <c r="G381" s="207"/>
      <c r="H381" s="207"/>
      <c r="I381" s="207"/>
      <c r="J381" s="207"/>
      <c r="K381" s="207"/>
      <c r="L381" s="207"/>
      <c r="M381" s="207"/>
      <c r="N381" s="207"/>
      <c r="O381" s="207"/>
      <c r="P381" s="207"/>
      <c r="Q381" s="207"/>
    </row>
    <row r="382" spans="1:17" s="209" customFormat="1" x14ac:dyDescent="0.2">
      <c r="A382" s="206"/>
      <c r="B382" s="207"/>
      <c r="C382" s="207"/>
      <c r="D382" s="207"/>
      <c r="E382" s="207"/>
      <c r="F382" s="207"/>
      <c r="G382" s="207"/>
      <c r="H382" s="207"/>
      <c r="I382" s="207"/>
      <c r="J382" s="207"/>
      <c r="K382" s="207"/>
      <c r="L382" s="207"/>
      <c r="M382" s="207"/>
      <c r="N382" s="207"/>
      <c r="O382" s="207"/>
      <c r="P382" s="207"/>
      <c r="Q382" s="207"/>
    </row>
    <row r="383" spans="1:17" s="209" customFormat="1" x14ac:dyDescent="0.2">
      <c r="A383" s="206"/>
      <c r="B383" s="207"/>
      <c r="C383" s="207"/>
      <c r="D383" s="207"/>
      <c r="E383" s="207"/>
      <c r="F383" s="207"/>
      <c r="G383" s="207"/>
      <c r="H383" s="207"/>
      <c r="I383" s="207"/>
      <c r="J383" s="207"/>
      <c r="K383" s="207"/>
      <c r="L383" s="207"/>
      <c r="M383" s="207"/>
      <c r="N383" s="207"/>
      <c r="O383" s="207"/>
      <c r="P383" s="207"/>
      <c r="Q383" s="207"/>
    </row>
    <row r="384" spans="1:17" s="209" customFormat="1" x14ac:dyDescent="0.2">
      <c r="A384" s="206"/>
      <c r="B384" s="207"/>
      <c r="C384" s="207"/>
      <c r="D384" s="207"/>
      <c r="E384" s="207"/>
      <c r="F384" s="207"/>
      <c r="G384" s="207"/>
      <c r="H384" s="207"/>
      <c r="I384" s="207"/>
      <c r="J384" s="207"/>
      <c r="K384" s="207"/>
      <c r="L384" s="207"/>
      <c r="M384" s="207"/>
      <c r="N384" s="207"/>
      <c r="O384" s="207"/>
      <c r="P384" s="207"/>
      <c r="Q384" s="207"/>
    </row>
    <row r="385" spans="1:17" s="209" customFormat="1" x14ac:dyDescent="0.2">
      <c r="A385" s="206"/>
      <c r="B385" s="207"/>
      <c r="C385" s="207"/>
      <c r="D385" s="207"/>
      <c r="E385" s="207"/>
      <c r="F385" s="207"/>
      <c r="G385" s="207"/>
      <c r="H385" s="207"/>
      <c r="I385" s="207"/>
      <c r="J385" s="207"/>
      <c r="K385" s="207"/>
      <c r="L385" s="207"/>
      <c r="M385" s="207"/>
      <c r="N385" s="207"/>
      <c r="O385" s="207"/>
      <c r="P385" s="207"/>
      <c r="Q385" s="207"/>
    </row>
    <row r="386" spans="1:17" s="209" customFormat="1" x14ac:dyDescent="0.2">
      <c r="A386" s="206"/>
      <c r="B386" s="207"/>
      <c r="C386" s="207"/>
      <c r="D386" s="207"/>
      <c r="E386" s="207"/>
      <c r="F386" s="207"/>
      <c r="G386" s="207"/>
      <c r="H386" s="207"/>
      <c r="I386" s="207"/>
      <c r="J386" s="207"/>
      <c r="K386" s="207"/>
      <c r="L386" s="207"/>
      <c r="M386" s="207"/>
      <c r="N386" s="207"/>
      <c r="O386" s="207"/>
      <c r="P386" s="207"/>
      <c r="Q386" s="207"/>
    </row>
    <row r="387" spans="1:17" s="209" customFormat="1" x14ac:dyDescent="0.2">
      <c r="A387" s="206"/>
      <c r="B387" s="207"/>
      <c r="C387" s="207"/>
      <c r="D387" s="207"/>
      <c r="E387" s="207"/>
      <c r="F387" s="207"/>
      <c r="G387" s="207"/>
      <c r="H387" s="207"/>
      <c r="I387" s="207"/>
      <c r="J387" s="207"/>
      <c r="K387" s="207"/>
      <c r="L387" s="207"/>
      <c r="M387" s="207"/>
      <c r="N387" s="207"/>
      <c r="O387" s="207"/>
      <c r="P387" s="207"/>
      <c r="Q387" s="207"/>
    </row>
    <row r="388" spans="1:17" s="209" customFormat="1" x14ac:dyDescent="0.2">
      <c r="A388" s="206"/>
      <c r="B388" s="207"/>
      <c r="C388" s="207"/>
      <c r="D388" s="207"/>
      <c r="E388" s="207"/>
      <c r="F388" s="207"/>
      <c r="G388" s="207"/>
      <c r="H388" s="207"/>
      <c r="I388" s="207"/>
      <c r="J388" s="207"/>
      <c r="K388" s="207"/>
      <c r="L388" s="207"/>
      <c r="M388" s="207"/>
      <c r="N388" s="207"/>
      <c r="O388" s="207"/>
      <c r="P388" s="207"/>
      <c r="Q388" s="207"/>
    </row>
    <row r="389" spans="1:17" s="209" customFormat="1" x14ac:dyDescent="0.2">
      <c r="A389" s="206"/>
      <c r="B389" s="207"/>
      <c r="C389" s="207"/>
      <c r="D389" s="207"/>
      <c r="E389" s="207"/>
      <c r="F389" s="207"/>
      <c r="G389" s="207"/>
      <c r="H389" s="207"/>
      <c r="I389" s="207"/>
      <c r="J389" s="207"/>
      <c r="K389" s="207"/>
      <c r="L389" s="207"/>
      <c r="M389" s="207"/>
      <c r="N389" s="207"/>
      <c r="O389" s="207"/>
      <c r="P389" s="207"/>
      <c r="Q389" s="207"/>
    </row>
    <row r="390" spans="1:17" s="209" customFormat="1" x14ac:dyDescent="0.2">
      <c r="A390" s="206"/>
      <c r="B390" s="207"/>
      <c r="C390" s="207"/>
      <c r="D390" s="207"/>
      <c r="E390" s="207"/>
      <c r="F390" s="207"/>
      <c r="G390" s="207"/>
      <c r="H390" s="207"/>
      <c r="I390" s="207"/>
      <c r="J390" s="207"/>
      <c r="K390" s="207"/>
      <c r="L390" s="207"/>
      <c r="M390" s="207"/>
      <c r="N390" s="207"/>
      <c r="O390" s="207"/>
      <c r="P390" s="207"/>
      <c r="Q390" s="207"/>
    </row>
    <row r="391" spans="1:17" s="209" customFormat="1" x14ac:dyDescent="0.2">
      <c r="A391" s="206"/>
      <c r="B391" s="207"/>
      <c r="C391" s="207"/>
      <c r="D391" s="207"/>
      <c r="E391" s="207"/>
      <c r="F391" s="207"/>
      <c r="G391" s="207"/>
      <c r="H391" s="207"/>
      <c r="I391" s="207"/>
      <c r="J391" s="207"/>
      <c r="K391" s="207"/>
      <c r="L391" s="207"/>
      <c r="M391" s="207"/>
      <c r="N391" s="207"/>
      <c r="O391" s="207"/>
      <c r="P391" s="207"/>
      <c r="Q391" s="207"/>
    </row>
    <row r="392" spans="1:17" s="209" customFormat="1" x14ac:dyDescent="0.2">
      <c r="A392" s="206"/>
      <c r="B392" s="207"/>
      <c r="C392" s="207"/>
      <c r="D392" s="207"/>
      <c r="E392" s="207"/>
      <c r="F392" s="207"/>
      <c r="G392" s="207"/>
      <c r="H392" s="207"/>
      <c r="I392" s="207"/>
      <c r="J392" s="207"/>
      <c r="K392" s="207"/>
      <c r="L392" s="207"/>
      <c r="M392" s="207"/>
      <c r="N392" s="207"/>
      <c r="O392" s="207"/>
      <c r="P392" s="207"/>
      <c r="Q392" s="207"/>
    </row>
    <row r="393" spans="1:17" s="209" customFormat="1" x14ac:dyDescent="0.2">
      <c r="A393" s="206"/>
      <c r="B393" s="207"/>
      <c r="C393" s="207"/>
      <c r="D393" s="207"/>
      <c r="E393" s="207"/>
      <c r="F393" s="207"/>
      <c r="G393" s="207"/>
      <c r="H393" s="207"/>
      <c r="I393" s="207"/>
      <c r="J393" s="207"/>
      <c r="K393" s="207"/>
      <c r="L393" s="207"/>
      <c r="M393" s="207"/>
      <c r="N393" s="207"/>
      <c r="O393" s="207"/>
      <c r="P393" s="207"/>
      <c r="Q393" s="207"/>
    </row>
    <row r="394" spans="1:17" s="209" customFormat="1" x14ac:dyDescent="0.2">
      <c r="A394" s="206"/>
      <c r="B394" s="207"/>
      <c r="C394" s="207"/>
      <c r="D394" s="207"/>
      <c r="E394" s="207"/>
      <c r="F394" s="207"/>
      <c r="G394" s="207"/>
      <c r="H394" s="207"/>
      <c r="I394" s="207"/>
      <c r="J394" s="207"/>
      <c r="K394" s="207"/>
      <c r="L394" s="207"/>
      <c r="M394" s="207"/>
      <c r="N394" s="207"/>
      <c r="O394" s="207"/>
      <c r="P394" s="207"/>
      <c r="Q394" s="207"/>
    </row>
    <row r="395" spans="1:17" s="209" customFormat="1" x14ac:dyDescent="0.2">
      <c r="A395" s="206"/>
      <c r="B395" s="207"/>
      <c r="C395" s="207"/>
      <c r="D395" s="207"/>
      <c r="E395" s="207"/>
      <c r="F395" s="207"/>
      <c r="G395" s="207"/>
      <c r="H395" s="207"/>
      <c r="I395" s="207"/>
      <c r="J395" s="207"/>
      <c r="K395" s="207"/>
      <c r="L395" s="207"/>
      <c r="M395" s="207"/>
      <c r="N395" s="207"/>
      <c r="O395" s="207"/>
      <c r="P395" s="207"/>
      <c r="Q395" s="207"/>
    </row>
    <row r="396" spans="1:17" s="209" customFormat="1" x14ac:dyDescent="0.2">
      <c r="A396" s="206"/>
      <c r="B396" s="207"/>
      <c r="C396" s="207"/>
      <c r="D396" s="207"/>
      <c r="E396" s="207"/>
      <c r="F396" s="207"/>
      <c r="G396" s="207"/>
      <c r="H396" s="207"/>
      <c r="I396" s="207"/>
      <c r="J396" s="207"/>
      <c r="K396" s="207"/>
      <c r="L396" s="207"/>
      <c r="M396" s="207"/>
      <c r="N396" s="207"/>
      <c r="O396" s="207"/>
      <c r="P396" s="207"/>
      <c r="Q396" s="207"/>
    </row>
    <row r="397" spans="1:17" s="209" customFormat="1" x14ac:dyDescent="0.2">
      <c r="A397" s="206"/>
      <c r="B397" s="207"/>
      <c r="C397" s="207"/>
      <c r="D397" s="207"/>
      <c r="E397" s="207"/>
      <c r="F397" s="207"/>
      <c r="G397" s="207"/>
      <c r="H397" s="207"/>
      <c r="I397" s="207"/>
      <c r="J397" s="207"/>
      <c r="K397" s="207"/>
      <c r="L397" s="207"/>
      <c r="M397" s="207"/>
      <c r="N397" s="207"/>
      <c r="O397" s="207"/>
      <c r="P397" s="207"/>
      <c r="Q397" s="207"/>
    </row>
    <row r="398" spans="1:17" s="209" customFormat="1" x14ac:dyDescent="0.2">
      <c r="A398" s="206"/>
      <c r="B398" s="207"/>
      <c r="C398" s="207"/>
      <c r="D398" s="207"/>
      <c r="E398" s="207"/>
      <c r="F398" s="207"/>
      <c r="G398" s="207"/>
      <c r="H398" s="207"/>
      <c r="I398" s="207"/>
      <c r="J398" s="207"/>
      <c r="K398" s="207"/>
      <c r="L398" s="207"/>
      <c r="M398" s="207"/>
      <c r="N398" s="207"/>
      <c r="O398" s="207"/>
      <c r="P398" s="207"/>
      <c r="Q398" s="207"/>
    </row>
    <row r="399" spans="1:17" s="209" customFormat="1" x14ac:dyDescent="0.2">
      <c r="A399" s="206"/>
      <c r="B399" s="207"/>
      <c r="C399" s="207"/>
      <c r="D399" s="207"/>
      <c r="E399" s="207"/>
      <c r="F399" s="207"/>
      <c r="G399" s="207"/>
      <c r="H399" s="207"/>
      <c r="I399" s="207"/>
      <c r="J399" s="207"/>
      <c r="K399" s="207"/>
      <c r="L399" s="207"/>
      <c r="M399" s="207"/>
      <c r="N399" s="207"/>
      <c r="O399" s="207"/>
      <c r="P399" s="207"/>
      <c r="Q399" s="207"/>
    </row>
    <row r="400" spans="1:17" s="209" customFormat="1" x14ac:dyDescent="0.2">
      <c r="A400" s="206"/>
      <c r="B400" s="207"/>
      <c r="C400" s="207"/>
      <c r="D400" s="207"/>
      <c r="E400" s="207"/>
      <c r="F400" s="207"/>
      <c r="G400" s="207"/>
      <c r="H400" s="207"/>
      <c r="I400" s="207"/>
      <c r="J400" s="207"/>
      <c r="K400" s="207"/>
      <c r="L400" s="207"/>
      <c r="M400" s="207"/>
      <c r="N400" s="207"/>
      <c r="O400" s="207"/>
      <c r="P400" s="207"/>
      <c r="Q400" s="207"/>
    </row>
    <row r="401" spans="1:17" s="209" customFormat="1" x14ac:dyDescent="0.2">
      <c r="A401" s="206"/>
      <c r="B401" s="207"/>
      <c r="C401" s="207"/>
      <c r="D401" s="207"/>
      <c r="E401" s="207"/>
      <c r="F401" s="207"/>
      <c r="G401" s="207"/>
      <c r="H401" s="207"/>
      <c r="I401" s="207"/>
      <c r="J401" s="207"/>
      <c r="K401" s="207"/>
      <c r="L401" s="207"/>
      <c r="M401" s="207"/>
      <c r="N401" s="207"/>
      <c r="O401" s="207"/>
      <c r="P401" s="207"/>
      <c r="Q401" s="207"/>
    </row>
    <row r="402" spans="1:17" s="209" customFormat="1" x14ac:dyDescent="0.2">
      <c r="A402" s="206"/>
      <c r="B402" s="207"/>
      <c r="C402" s="207"/>
      <c r="D402" s="207"/>
      <c r="E402" s="207"/>
      <c r="F402" s="207"/>
      <c r="G402" s="207"/>
      <c r="H402" s="207"/>
      <c r="I402" s="207"/>
      <c r="J402" s="207"/>
      <c r="K402" s="207"/>
      <c r="L402" s="207"/>
      <c r="M402" s="207"/>
      <c r="N402" s="207"/>
      <c r="O402" s="207"/>
      <c r="P402" s="207"/>
      <c r="Q402" s="207"/>
    </row>
    <row r="403" spans="1:17" s="209" customFormat="1" x14ac:dyDescent="0.2">
      <c r="A403" s="206"/>
      <c r="B403" s="207"/>
      <c r="C403" s="207"/>
      <c r="D403" s="207"/>
      <c r="E403" s="207"/>
      <c r="F403" s="207"/>
      <c r="G403" s="207"/>
      <c r="H403" s="207"/>
      <c r="I403" s="207"/>
      <c r="J403" s="207"/>
      <c r="K403" s="207"/>
      <c r="L403" s="207"/>
      <c r="M403" s="207"/>
      <c r="N403" s="207"/>
      <c r="O403" s="207"/>
      <c r="P403" s="207"/>
      <c r="Q403" s="207"/>
    </row>
    <row r="404" spans="1:17" s="209" customFormat="1" x14ac:dyDescent="0.2">
      <c r="A404" s="206"/>
      <c r="B404" s="207"/>
      <c r="C404" s="207"/>
      <c r="D404" s="207"/>
      <c r="E404" s="207"/>
      <c r="F404" s="207"/>
      <c r="G404" s="207"/>
      <c r="H404" s="207"/>
      <c r="I404" s="207"/>
      <c r="J404" s="207"/>
      <c r="K404" s="207"/>
      <c r="L404" s="207"/>
      <c r="M404" s="207"/>
      <c r="N404" s="207"/>
      <c r="O404" s="207"/>
      <c r="P404" s="207"/>
      <c r="Q404" s="207"/>
    </row>
    <row r="405" spans="1:17" s="209" customFormat="1" x14ac:dyDescent="0.2">
      <c r="A405" s="206"/>
      <c r="B405" s="207"/>
      <c r="C405" s="207"/>
      <c r="D405" s="207"/>
      <c r="E405" s="207"/>
      <c r="F405" s="207"/>
      <c r="G405" s="207"/>
      <c r="H405" s="207"/>
      <c r="I405" s="207"/>
      <c r="J405" s="207"/>
      <c r="K405" s="207"/>
      <c r="L405" s="207"/>
      <c r="M405" s="207"/>
      <c r="N405" s="207"/>
      <c r="O405" s="207"/>
      <c r="P405" s="207"/>
      <c r="Q405" s="207"/>
    </row>
    <row r="406" spans="1:17" s="209" customFormat="1" x14ac:dyDescent="0.2">
      <c r="A406" s="206"/>
      <c r="B406" s="207"/>
      <c r="C406" s="207"/>
      <c r="D406" s="207"/>
      <c r="E406" s="207"/>
      <c r="F406" s="207"/>
      <c r="G406" s="207"/>
      <c r="H406" s="207"/>
      <c r="I406" s="207"/>
      <c r="J406" s="207"/>
      <c r="K406" s="207"/>
      <c r="L406" s="207"/>
      <c r="M406" s="207"/>
      <c r="N406" s="207"/>
      <c r="O406" s="207"/>
      <c r="P406" s="207"/>
      <c r="Q406" s="207"/>
    </row>
    <row r="407" spans="1:17" s="209" customFormat="1" x14ac:dyDescent="0.2">
      <c r="A407" s="206"/>
      <c r="B407" s="207"/>
      <c r="C407" s="207"/>
      <c r="D407" s="207"/>
      <c r="E407" s="207"/>
      <c r="F407" s="207"/>
      <c r="G407" s="207"/>
      <c r="H407" s="207"/>
      <c r="I407" s="207"/>
      <c r="J407" s="207"/>
      <c r="K407" s="207"/>
      <c r="L407" s="207"/>
      <c r="M407" s="207"/>
      <c r="N407" s="207"/>
      <c r="O407" s="207"/>
      <c r="P407" s="207"/>
      <c r="Q407" s="207"/>
    </row>
    <row r="408" spans="1:17" s="209" customFormat="1" x14ac:dyDescent="0.2">
      <c r="A408" s="206"/>
      <c r="B408" s="207"/>
      <c r="C408" s="207"/>
      <c r="D408" s="207"/>
      <c r="E408" s="207"/>
      <c r="F408" s="207"/>
      <c r="G408" s="207"/>
      <c r="H408" s="207"/>
      <c r="I408" s="207"/>
      <c r="J408" s="207"/>
      <c r="K408" s="207"/>
      <c r="L408" s="207"/>
      <c r="M408" s="207"/>
      <c r="N408" s="207"/>
      <c r="O408" s="207"/>
      <c r="P408" s="207"/>
      <c r="Q408" s="207"/>
    </row>
    <row r="409" spans="1:17" s="209" customFormat="1" x14ac:dyDescent="0.2">
      <c r="A409" s="206"/>
      <c r="B409" s="207"/>
      <c r="C409" s="207"/>
      <c r="D409" s="207"/>
      <c r="E409" s="207"/>
      <c r="F409" s="207"/>
      <c r="G409" s="207"/>
      <c r="H409" s="207"/>
      <c r="I409" s="207"/>
      <c r="J409" s="207"/>
      <c r="K409" s="207"/>
      <c r="L409" s="207"/>
      <c r="M409" s="207"/>
      <c r="N409" s="207"/>
      <c r="O409" s="207"/>
      <c r="P409" s="207"/>
      <c r="Q409" s="207"/>
    </row>
    <row r="410" spans="1:17" s="209" customFormat="1" x14ac:dyDescent="0.2">
      <c r="A410" s="206"/>
      <c r="B410" s="207"/>
      <c r="C410" s="207"/>
      <c r="D410" s="207"/>
      <c r="E410" s="207"/>
      <c r="F410" s="207"/>
      <c r="G410" s="207"/>
      <c r="H410" s="207"/>
      <c r="I410" s="207"/>
      <c r="J410" s="207"/>
      <c r="K410" s="207"/>
      <c r="L410" s="207"/>
      <c r="M410" s="207"/>
      <c r="N410" s="207"/>
      <c r="O410" s="207"/>
      <c r="P410" s="207"/>
      <c r="Q410" s="207"/>
    </row>
    <row r="411" spans="1:17" s="209" customFormat="1" x14ac:dyDescent="0.2">
      <c r="A411" s="206"/>
      <c r="B411" s="207"/>
      <c r="C411" s="207"/>
      <c r="D411" s="207"/>
      <c r="E411" s="207"/>
      <c r="F411" s="207"/>
      <c r="G411" s="207"/>
      <c r="H411" s="207"/>
      <c r="I411" s="207"/>
      <c r="J411" s="207"/>
      <c r="K411" s="207"/>
      <c r="L411" s="207"/>
      <c r="M411" s="207"/>
      <c r="N411" s="207"/>
      <c r="O411" s="207"/>
      <c r="P411" s="207"/>
      <c r="Q411" s="207"/>
    </row>
    <row r="412" spans="1:17" s="206" customFormat="1" x14ac:dyDescent="0.2">
      <c r="B412" s="207"/>
      <c r="C412" s="207"/>
      <c r="D412" s="207"/>
      <c r="E412" s="207"/>
      <c r="F412" s="207"/>
      <c r="G412" s="207"/>
      <c r="H412" s="207"/>
      <c r="I412" s="207"/>
      <c r="J412" s="207"/>
      <c r="K412" s="207"/>
      <c r="L412" s="207"/>
      <c r="M412" s="207"/>
      <c r="N412" s="207"/>
      <c r="O412" s="207"/>
      <c r="P412" s="207"/>
      <c r="Q412" s="207"/>
    </row>
    <row r="413" spans="1:17" s="206" customFormat="1" x14ac:dyDescent="0.2">
      <c r="B413" s="207"/>
      <c r="C413" s="207"/>
      <c r="D413" s="207"/>
      <c r="E413" s="207"/>
      <c r="F413" s="207"/>
      <c r="G413" s="207"/>
      <c r="H413" s="207"/>
      <c r="I413" s="207"/>
      <c r="J413" s="207"/>
      <c r="K413" s="207"/>
      <c r="L413" s="207"/>
      <c r="M413" s="207"/>
      <c r="N413" s="207"/>
      <c r="O413" s="207"/>
      <c r="P413" s="207"/>
      <c r="Q413" s="207"/>
    </row>
    <row r="414" spans="1:17" s="206" customFormat="1" x14ac:dyDescent="0.2">
      <c r="B414" s="207"/>
      <c r="C414" s="207"/>
      <c r="D414" s="207"/>
      <c r="E414" s="207"/>
      <c r="F414" s="207"/>
      <c r="G414" s="207"/>
      <c r="H414" s="207"/>
      <c r="I414" s="207"/>
      <c r="J414" s="207"/>
      <c r="K414" s="207"/>
      <c r="L414" s="207"/>
      <c r="M414" s="207"/>
      <c r="N414" s="207"/>
      <c r="O414" s="207"/>
      <c r="P414" s="207"/>
      <c r="Q414" s="207"/>
    </row>
    <row r="415" spans="1:17" s="206" customFormat="1" x14ac:dyDescent="0.2">
      <c r="B415" s="207"/>
      <c r="C415" s="207"/>
      <c r="D415" s="207"/>
      <c r="E415" s="207"/>
      <c r="F415" s="207"/>
      <c r="G415" s="207"/>
      <c r="H415" s="207"/>
      <c r="I415" s="207"/>
      <c r="J415" s="207"/>
      <c r="K415" s="207"/>
      <c r="L415" s="207"/>
      <c r="M415" s="207"/>
      <c r="N415" s="207"/>
      <c r="O415" s="207"/>
      <c r="P415" s="207"/>
      <c r="Q415" s="207"/>
    </row>
    <row r="416" spans="1:17" s="206" customFormat="1" x14ac:dyDescent="0.2">
      <c r="B416" s="207"/>
      <c r="C416" s="207"/>
      <c r="D416" s="207"/>
      <c r="E416" s="207"/>
      <c r="F416" s="207"/>
      <c r="G416" s="207"/>
      <c r="H416" s="207"/>
      <c r="I416" s="207"/>
      <c r="J416" s="207"/>
      <c r="K416" s="207"/>
      <c r="L416" s="207"/>
      <c r="M416" s="207"/>
      <c r="N416" s="207"/>
      <c r="O416" s="207"/>
      <c r="P416" s="207"/>
      <c r="Q416" s="207"/>
    </row>
    <row r="417" spans="2:17" s="206" customFormat="1" x14ac:dyDescent="0.2">
      <c r="B417" s="207"/>
      <c r="C417" s="207"/>
      <c r="D417" s="207"/>
      <c r="E417" s="207"/>
      <c r="F417" s="207"/>
      <c r="G417" s="207"/>
      <c r="H417" s="207"/>
      <c r="I417" s="207"/>
      <c r="J417" s="207"/>
      <c r="K417" s="207"/>
      <c r="L417" s="207"/>
      <c r="M417" s="207"/>
      <c r="N417" s="207"/>
      <c r="O417" s="207"/>
      <c r="P417" s="207"/>
      <c r="Q417" s="207"/>
    </row>
    <row r="418" spans="2:17" s="206" customFormat="1" x14ac:dyDescent="0.2">
      <c r="B418" s="207"/>
      <c r="C418" s="207"/>
      <c r="D418" s="207"/>
      <c r="E418" s="207"/>
      <c r="F418" s="207"/>
      <c r="G418" s="207"/>
      <c r="H418" s="207"/>
      <c r="I418" s="207"/>
      <c r="J418" s="207"/>
      <c r="K418" s="207"/>
      <c r="L418" s="207"/>
      <c r="M418" s="207"/>
      <c r="N418" s="207"/>
      <c r="O418" s="207"/>
      <c r="P418" s="207"/>
      <c r="Q418" s="207"/>
    </row>
    <row r="419" spans="2:17" s="206" customFormat="1" x14ac:dyDescent="0.2">
      <c r="B419" s="207"/>
      <c r="C419" s="207"/>
      <c r="D419" s="207"/>
      <c r="E419" s="207"/>
      <c r="F419" s="207"/>
      <c r="G419" s="207"/>
      <c r="H419" s="207"/>
      <c r="I419" s="207"/>
      <c r="J419" s="207"/>
      <c r="K419" s="207"/>
      <c r="L419" s="207"/>
      <c r="M419" s="207"/>
      <c r="N419" s="207"/>
      <c r="O419" s="207"/>
      <c r="P419" s="207"/>
      <c r="Q419" s="207"/>
    </row>
    <row r="420" spans="2:17" s="206" customFormat="1" x14ac:dyDescent="0.2">
      <c r="B420" s="207"/>
      <c r="C420" s="207"/>
      <c r="D420" s="207"/>
      <c r="E420" s="207"/>
      <c r="F420" s="207"/>
      <c r="G420" s="207"/>
      <c r="H420" s="207"/>
      <c r="I420" s="207"/>
      <c r="J420" s="207"/>
      <c r="K420" s="207"/>
      <c r="L420" s="207"/>
      <c r="M420" s="207"/>
      <c r="N420" s="207"/>
      <c r="O420" s="207"/>
      <c r="P420" s="207"/>
      <c r="Q420" s="207"/>
    </row>
    <row r="421" spans="2:17" s="206" customFormat="1" x14ac:dyDescent="0.2">
      <c r="B421" s="207"/>
      <c r="C421" s="207"/>
      <c r="D421" s="207"/>
      <c r="E421" s="207"/>
      <c r="F421" s="207"/>
      <c r="G421" s="207"/>
      <c r="H421" s="207"/>
      <c r="I421" s="207"/>
      <c r="J421" s="207"/>
      <c r="K421" s="207"/>
      <c r="L421" s="207"/>
      <c r="M421" s="207"/>
      <c r="N421" s="207"/>
      <c r="O421" s="207"/>
      <c r="P421" s="207"/>
      <c r="Q421" s="207"/>
    </row>
    <row r="422" spans="2:17" s="206" customFormat="1" x14ac:dyDescent="0.2">
      <c r="B422" s="207"/>
      <c r="C422" s="207"/>
      <c r="D422" s="207"/>
      <c r="E422" s="207"/>
      <c r="F422" s="207"/>
      <c r="G422" s="207"/>
      <c r="H422" s="207"/>
      <c r="I422" s="207"/>
      <c r="J422" s="207"/>
      <c r="K422" s="207"/>
      <c r="L422" s="207"/>
      <c r="M422" s="207"/>
      <c r="N422" s="207"/>
      <c r="O422" s="207"/>
      <c r="P422" s="207"/>
      <c r="Q422" s="207"/>
    </row>
    <row r="423" spans="2:17" s="206" customFormat="1" x14ac:dyDescent="0.2">
      <c r="B423" s="207"/>
      <c r="C423" s="207"/>
      <c r="D423" s="207"/>
      <c r="E423" s="207"/>
      <c r="F423" s="207"/>
      <c r="G423" s="207"/>
      <c r="H423" s="207"/>
      <c r="I423" s="207"/>
      <c r="J423" s="207"/>
      <c r="K423" s="207"/>
      <c r="L423" s="207"/>
      <c r="M423" s="207"/>
      <c r="N423" s="207"/>
      <c r="O423" s="207"/>
      <c r="P423" s="207"/>
      <c r="Q423" s="207"/>
    </row>
    <row r="424" spans="2:17" s="206" customFormat="1" x14ac:dyDescent="0.2">
      <c r="B424" s="207"/>
      <c r="C424" s="207"/>
      <c r="D424" s="207"/>
      <c r="E424" s="207"/>
      <c r="F424" s="207"/>
      <c r="G424" s="207"/>
      <c r="H424" s="207"/>
      <c r="I424" s="207"/>
      <c r="J424" s="207"/>
      <c r="K424" s="207"/>
      <c r="L424" s="207"/>
      <c r="M424" s="207"/>
      <c r="N424" s="207"/>
      <c r="O424" s="207"/>
      <c r="P424" s="207"/>
      <c r="Q424" s="207"/>
    </row>
    <row r="425" spans="2:17" s="206" customFormat="1" x14ac:dyDescent="0.2">
      <c r="B425" s="207"/>
      <c r="C425" s="207"/>
      <c r="D425" s="207"/>
      <c r="E425" s="207"/>
      <c r="F425" s="207"/>
      <c r="G425" s="207"/>
      <c r="H425" s="207"/>
      <c r="I425" s="207"/>
      <c r="J425" s="207"/>
      <c r="K425" s="207"/>
      <c r="L425" s="207"/>
      <c r="M425" s="207"/>
      <c r="N425" s="207"/>
      <c r="O425" s="207"/>
      <c r="P425" s="207"/>
      <c r="Q425" s="207"/>
    </row>
    <row r="426" spans="2:17" s="206" customFormat="1" x14ac:dyDescent="0.2">
      <c r="B426" s="207"/>
      <c r="C426" s="207"/>
      <c r="D426" s="207"/>
      <c r="E426" s="207"/>
      <c r="F426" s="207"/>
      <c r="G426" s="207"/>
      <c r="H426" s="207"/>
      <c r="I426" s="207"/>
      <c r="J426" s="207"/>
      <c r="K426" s="207"/>
      <c r="L426" s="207"/>
      <c r="M426" s="207"/>
      <c r="N426" s="207"/>
      <c r="O426" s="207"/>
      <c r="P426" s="207"/>
      <c r="Q426" s="207"/>
    </row>
    <row r="427" spans="2:17" s="206" customFormat="1" x14ac:dyDescent="0.2">
      <c r="B427" s="207"/>
      <c r="C427" s="207"/>
      <c r="D427" s="207"/>
      <c r="E427" s="207"/>
      <c r="F427" s="207"/>
      <c r="G427" s="207"/>
      <c r="H427" s="207"/>
      <c r="I427" s="207"/>
      <c r="J427" s="207"/>
      <c r="K427" s="207"/>
      <c r="L427" s="207"/>
      <c r="M427" s="207"/>
      <c r="N427" s="207"/>
      <c r="O427" s="207"/>
      <c r="P427" s="207"/>
      <c r="Q427" s="207"/>
    </row>
    <row r="428" spans="2:17" s="206" customFormat="1" x14ac:dyDescent="0.2">
      <c r="B428" s="207"/>
      <c r="C428" s="207"/>
      <c r="D428" s="207"/>
      <c r="E428" s="207"/>
      <c r="F428" s="207"/>
      <c r="G428" s="207"/>
      <c r="H428" s="207"/>
      <c r="I428" s="207"/>
      <c r="J428" s="207"/>
      <c r="K428" s="207"/>
      <c r="L428" s="207"/>
      <c r="M428" s="207"/>
      <c r="N428" s="207"/>
      <c r="O428" s="207"/>
      <c r="P428" s="207"/>
      <c r="Q428" s="207"/>
    </row>
    <row r="429" spans="2:17" s="206" customFormat="1" x14ac:dyDescent="0.2">
      <c r="B429" s="207"/>
      <c r="C429" s="207"/>
      <c r="D429" s="207"/>
      <c r="E429" s="207"/>
      <c r="F429" s="207"/>
      <c r="G429" s="207"/>
      <c r="H429" s="207"/>
      <c r="I429" s="207"/>
      <c r="J429" s="207"/>
      <c r="K429" s="207"/>
      <c r="L429" s="207"/>
      <c r="M429" s="207"/>
      <c r="N429" s="207"/>
      <c r="O429" s="207"/>
      <c r="P429" s="207"/>
      <c r="Q429" s="207"/>
    </row>
    <row r="430" spans="2:17" s="206" customFormat="1" x14ac:dyDescent="0.2">
      <c r="B430" s="207"/>
      <c r="C430" s="207"/>
      <c r="D430" s="207"/>
      <c r="E430" s="207"/>
      <c r="F430" s="207"/>
      <c r="G430" s="207"/>
      <c r="H430" s="207"/>
      <c r="I430" s="207"/>
      <c r="J430" s="207"/>
      <c r="K430" s="207"/>
      <c r="L430" s="207"/>
      <c r="M430" s="207"/>
      <c r="N430" s="207"/>
      <c r="O430" s="207"/>
      <c r="P430" s="207"/>
      <c r="Q430" s="207"/>
    </row>
    <row r="431" spans="2:17" s="206" customFormat="1" x14ac:dyDescent="0.2">
      <c r="B431" s="207"/>
      <c r="C431" s="207"/>
      <c r="D431" s="207"/>
      <c r="E431" s="207"/>
      <c r="F431" s="207"/>
      <c r="G431" s="207"/>
      <c r="H431" s="207"/>
      <c r="I431" s="207"/>
      <c r="J431" s="207"/>
      <c r="K431" s="207"/>
      <c r="L431" s="207"/>
      <c r="M431" s="207"/>
      <c r="N431" s="207"/>
      <c r="O431" s="207"/>
      <c r="P431" s="207"/>
      <c r="Q431" s="207"/>
    </row>
    <row r="432" spans="2:17" s="206" customFormat="1" x14ac:dyDescent="0.2">
      <c r="B432" s="207"/>
      <c r="C432" s="207"/>
      <c r="D432" s="207"/>
      <c r="E432" s="207"/>
      <c r="F432" s="207"/>
      <c r="G432" s="207"/>
      <c r="H432" s="207"/>
      <c r="I432" s="207"/>
      <c r="J432" s="207"/>
      <c r="K432" s="207"/>
      <c r="L432" s="207"/>
      <c r="M432" s="207"/>
      <c r="N432" s="207"/>
      <c r="O432" s="207"/>
      <c r="P432" s="207"/>
      <c r="Q432" s="207"/>
    </row>
    <row r="433" spans="2:17" s="206" customFormat="1" x14ac:dyDescent="0.2">
      <c r="B433" s="207"/>
      <c r="C433" s="207"/>
      <c r="D433" s="207"/>
      <c r="E433" s="207"/>
      <c r="F433" s="207"/>
      <c r="G433" s="207"/>
      <c r="H433" s="207"/>
      <c r="I433" s="207"/>
      <c r="J433" s="207"/>
      <c r="K433" s="207"/>
      <c r="L433" s="207"/>
      <c r="M433" s="207"/>
      <c r="N433" s="207"/>
      <c r="O433" s="207"/>
      <c r="P433" s="207"/>
      <c r="Q433" s="207"/>
    </row>
    <row r="434" spans="2:17" s="206" customFormat="1" x14ac:dyDescent="0.2">
      <c r="B434" s="207"/>
      <c r="C434" s="207"/>
      <c r="D434" s="207"/>
      <c r="E434" s="207"/>
      <c r="F434" s="207"/>
      <c r="G434" s="207"/>
      <c r="H434" s="207"/>
      <c r="I434" s="207"/>
      <c r="J434" s="207"/>
      <c r="K434" s="207"/>
      <c r="L434" s="207"/>
      <c r="M434" s="207"/>
      <c r="N434" s="207"/>
      <c r="O434" s="207"/>
      <c r="P434" s="207"/>
      <c r="Q434" s="207"/>
    </row>
    <row r="435" spans="2:17" s="206" customFormat="1" x14ac:dyDescent="0.2">
      <c r="B435" s="207"/>
      <c r="C435" s="207"/>
      <c r="D435" s="207"/>
      <c r="E435" s="207"/>
      <c r="F435" s="207"/>
      <c r="G435" s="207"/>
      <c r="H435" s="207"/>
      <c r="I435" s="207"/>
      <c r="J435" s="207"/>
      <c r="K435" s="207"/>
      <c r="L435" s="207"/>
      <c r="M435" s="207"/>
      <c r="N435" s="207"/>
      <c r="O435" s="207"/>
      <c r="P435" s="207"/>
      <c r="Q435" s="207"/>
    </row>
    <row r="436" spans="2:17" s="206" customFormat="1" x14ac:dyDescent="0.2">
      <c r="B436" s="207"/>
      <c r="C436" s="207"/>
      <c r="D436" s="207"/>
      <c r="E436" s="207"/>
      <c r="F436" s="207"/>
      <c r="G436" s="207"/>
      <c r="H436" s="207"/>
      <c r="I436" s="207"/>
      <c r="J436" s="207"/>
      <c r="K436" s="207"/>
      <c r="L436" s="207"/>
      <c r="M436" s="207"/>
      <c r="N436" s="207"/>
      <c r="O436" s="207"/>
      <c r="P436" s="207"/>
      <c r="Q436" s="207"/>
    </row>
    <row r="437" spans="2:17" s="206" customFormat="1" x14ac:dyDescent="0.2">
      <c r="B437" s="207"/>
      <c r="C437" s="207"/>
      <c r="D437" s="207"/>
      <c r="E437" s="207"/>
      <c r="F437" s="207"/>
      <c r="G437" s="207"/>
      <c r="H437" s="207"/>
      <c r="I437" s="207"/>
      <c r="J437" s="207"/>
      <c r="K437" s="207"/>
      <c r="L437" s="207"/>
      <c r="M437" s="207"/>
      <c r="N437" s="207"/>
      <c r="O437" s="207"/>
      <c r="P437" s="207"/>
      <c r="Q437" s="207"/>
    </row>
    <row r="438" spans="2:17" s="206" customFormat="1" x14ac:dyDescent="0.2">
      <c r="B438" s="207"/>
      <c r="C438" s="207"/>
      <c r="D438" s="207"/>
      <c r="E438" s="207"/>
      <c r="F438" s="207"/>
      <c r="G438" s="207"/>
      <c r="H438" s="207"/>
      <c r="I438" s="207"/>
      <c r="J438" s="207"/>
      <c r="K438" s="207"/>
      <c r="L438" s="207"/>
      <c r="M438" s="207"/>
      <c r="N438" s="207"/>
      <c r="O438" s="207"/>
      <c r="P438" s="207"/>
      <c r="Q438" s="207"/>
    </row>
    <row r="439" spans="2:17" s="206" customFormat="1" x14ac:dyDescent="0.2">
      <c r="B439" s="207"/>
      <c r="C439" s="207"/>
      <c r="D439" s="207"/>
      <c r="E439" s="207"/>
      <c r="F439" s="207"/>
      <c r="G439" s="207"/>
      <c r="H439" s="207"/>
      <c r="I439" s="207"/>
      <c r="J439" s="207"/>
      <c r="K439" s="207"/>
      <c r="L439" s="207"/>
      <c r="M439" s="207"/>
      <c r="N439" s="207"/>
      <c r="O439" s="207"/>
      <c r="P439" s="207"/>
      <c r="Q439" s="207"/>
    </row>
    <row r="440" spans="2:17" s="206" customFormat="1" x14ac:dyDescent="0.2">
      <c r="B440" s="207"/>
      <c r="C440" s="207"/>
      <c r="D440" s="207"/>
      <c r="E440" s="207"/>
      <c r="F440" s="207"/>
      <c r="G440" s="207"/>
      <c r="H440" s="207"/>
      <c r="I440" s="207"/>
      <c r="J440" s="207"/>
      <c r="K440" s="207"/>
      <c r="L440" s="207"/>
      <c r="M440" s="207"/>
      <c r="N440" s="207"/>
      <c r="O440" s="207"/>
      <c r="P440" s="207"/>
      <c r="Q440" s="207"/>
    </row>
    <row r="441" spans="2:17" s="206" customFormat="1" x14ac:dyDescent="0.2">
      <c r="B441" s="207"/>
      <c r="C441" s="207"/>
      <c r="D441" s="207"/>
      <c r="E441" s="207"/>
      <c r="F441" s="207"/>
      <c r="G441" s="207"/>
      <c r="H441" s="207"/>
      <c r="I441" s="207"/>
      <c r="J441" s="207"/>
      <c r="K441" s="207"/>
      <c r="L441" s="207"/>
      <c r="M441" s="207"/>
      <c r="N441" s="207"/>
      <c r="O441" s="207"/>
      <c r="P441" s="207"/>
      <c r="Q441" s="207"/>
    </row>
    <row r="442" spans="2:17" s="206" customFormat="1" x14ac:dyDescent="0.2">
      <c r="B442" s="207"/>
      <c r="C442" s="207"/>
      <c r="D442" s="207"/>
      <c r="E442" s="207"/>
      <c r="F442" s="207"/>
      <c r="G442" s="207"/>
      <c r="H442" s="207"/>
      <c r="I442" s="207"/>
      <c r="J442" s="207"/>
      <c r="K442" s="207"/>
      <c r="L442" s="207"/>
      <c r="M442" s="207"/>
      <c r="N442" s="207"/>
      <c r="O442" s="207"/>
      <c r="P442" s="207"/>
      <c r="Q442" s="207"/>
    </row>
    <row r="443" spans="2:17" s="206" customFormat="1" x14ac:dyDescent="0.2">
      <c r="B443" s="207"/>
      <c r="C443" s="207"/>
      <c r="D443" s="207"/>
      <c r="E443" s="207"/>
      <c r="F443" s="207"/>
      <c r="G443" s="207"/>
      <c r="H443" s="207"/>
      <c r="I443" s="207"/>
      <c r="J443" s="207"/>
      <c r="K443" s="207"/>
      <c r="L443" s="207"/>
      <c r="M443" s="207"/>
      <c r="N443" s="207"/>
      <c r="O443" s="207"/>
      <c r="P443" s="207"/>
      <c r="Q443" s="207"/>
    </row>
    <row r="444" spans="2:17" s="206" customFormat="1" x14ac:dyDescent="0.2">
      <c r="B444" s="207"/>
      <c r="C444" s="207"/>
      <c r="D444" s="207"/>
      <c r="E444" s="207"/>
      <c r="F444" s="207"/>
      <c r="G444" s="207"/>
      <c r="H444" s="207"/>
      <c r="I444" s="207"/>
      <c r="J444" s="207"/>
      <c r="K444" s="207"/>
      <c r="L444" s="207"/>
      <c r="M444" s="207"/>
      <c r="N444" s="207"/>
      <c r="O444" s="207"/>
      <c r="P444" s="207"/>
      <c r="Q444" s="207"/>
    </row>
    <row r="445" spans="2:17" s="206" customFormat="1" x14ac:dyDescent="0.2">
      <c r="B445" s="207"/>
      <c r="C445" s="207"/>
      <c r="D445" s="207"/>
      <c r="E445" s="207"/>
      <c r="F445" s="207"/>
      <c r="G445" s="207"/>
      <c r="H445" s="207"/>
      <c r="I445" s="207"/>
      <c r="J445" s="207"/>
      <c r="K445" s="207"/>
      <c r="L445" s="207"/>
      <c r="M445" s="207"/>
      <c r="N445" s="207"/>
      <c r="O445" s="207"/>
      <c r="P445" s="207"/>
      <c r="Q445" s="207"/>
    </row>
    <row r="446" spans="2:17" s="206" customFormat="1" x14ac:dyDescent="0.2">
      <c r="B446" s="207"/>
      <c r="C446" s="207"/>
      <c r="D446" s="207"/>
      <c r="E446" s="207"/>
      <c r="F446" s="207"/>
      <c r="G446" s="207"/>
      <c r="H446" s="207"/>
      <c r="I446" s="207"/>
      <c r="J446" s="207"/>
      <c r="K446" s="207"/>
      <c r="L446" s="207"/>
      <c r="M446" s="207"/>
      <c r="N446" s="207"/>
      <c r="O446" s="207"/>
      <c r="P446" s="207"/>
      <c r="Q446" s="207"/>
    </row>
    <row r="447" spans="2:17" s="206" customFormat="1" x14ac:dyDescent="0.2">
      <c r="B447" s="207"/>
      <c r="C447" s="207"/>
      <c r="D447" s="207"/>
      <c r="E447" s="207"/>
      <c r="F447" s="207"/>
      <c r="G447" s="207"/>
      <c r="H447" s="207"/>
      <c r="I447" s="207"/>
      <c r="J447" s="207"/>
      <c r="K447" s="207"/>
      <c r="L447" s="207"/>
      <c r="M447" s="207"/>
      <c r="N447" s="207"/>
      <c r="O447" s="207"/>
      <c r="P447" s="207"/>
      <c r="Q447" s="207"/>
    </row>
    <row r="448" spans="2:17" s="206" customFormat="1" x14ac:dyDescent="0.2">
      <c r="B448" s="207"/>
      <c r="C448" s="207"/>
      <c r="D448" s="207"/>
      <c r="E448" s="207"/>
      <c r="F448" s="207"/>
      <c r="G448" s="207"/>
      <c r="H448" s="207"/>
      <c r="I448" s="207"/>
      <c r="J448" s="207"/>
      <c r="K448" s="207"/>
      <c r="L448" s="207"/>
      <c r="M448" s="207"/>
      <c r="N448" s="207"/>
      <c r="O448" s="207"/>
      <c r="P448" s="207"/>
      <c r="Q448" s="207"/>
    </row>
    <row r="449" spans="2:17" s="206" customFormat="1" x14ac:dyDescent="0.2">
      <c r="B449" s="207"/>
      <c r="C449" s="207"/>
      <c r="D449" s="207"/>
      <c r="E449" s="207"/>
      <c r="F449" s="207"/>
      <c r="G449" s="207"/>
      <c r="H449" s="207"/>
      <c r="I449" s="207"/>
      <c r="J449" s="207"/>
      <c r="K449" s="207"/>
      <c r="L449" s="207"/>
      <c r="M449" s="207"/>
      <c r="N449" s="207"/>
      <c r="O449" s="207"/>
      <c r="P449" s="207"/>
      <c r="Q449" s="207"/>
    </row>
    <row r="450" spans="2:17" s="206" customFormat="1" x14ac:dyDescent="0.2">
      <c r="B450" s="207"/>
      <c r="C450" s="207"/>
      <c r="D450" s="207"/>
      <c r="E450" s="207"/>
      <c r="F450" s="207"/>
      <c r="G450" s="207"/>
      <c r="H450" s="207"/>
      <c r="I450" s="207"/>
      <c r="J450" s="207"/>
      <c r="K450" s="207"/>
      <c r="L450" s="207"/>
      <c r="M450" s="207"/>
      <c r="N450" s="207"/>
      <c r="O450" s="207"/>
      <c r="P450" s="207"/>
      <c r="Q450" s="207"/>
    </row>
    <row r="451" spans="2:17" s="206" customFormat="1" x14ac:dyDescent="0.2">
      <c r="B451" s="207"/>
      <c r="C451" s="207"/>
      <c r="D451" s="207"/>
      <c r="E451" s="207"/>
      <c r="F451" s="207"/>
      <c r="G451" s="207"/>
      <c r="H451" s="207"/>
      <c r="I451" s="207"/>
      <c r="J451" s="207"/>
      <c r="K451" s="207"/>
      <c r="L451" s="207"/>
      <c r="M451" s="207"/>
      <c r="N451" s="207"/>
      <c r="O451" s="207"/>
      <c r="P451" s="207"/>
      <c r="Q451" s="207"/>
    </row>
    <row r="452" spans="2:17" s="206" customFormat="1" x14ac:dyDescent="0.2">
      <c r="B452" s="207"/>
      <c r="C452" s="207"/>
      <c r="D452" s="207"/>
      <c r="E452" s="207"/>
      <c r="F452" s="207"/>
      <c r="G452" s="207"/>
      <c r="H452" s="207"/>
      <c r="I452" s="207"/>
      <c r="J452" s="207"/>
      <c r="K452" s="207"/>
      <c r="L452" s="207"/>
      <c r="M452" s="207"/>
      <c r="N452" s="207"/>
      <c r="O452" s="207"/>
      <c r="P452" s="207"/>
      <c r="Q452" s="207"/>
    </row>
    <row r="453" spans="2:17" s="206" customFormat="1" x14ac:dyDescent="0.2">
      <c r="B453" s="207"/>
      <c r="C453" s="207"/>
      <c r="D453" s="207"/>
      <c r="E453" s="207"/>
      <c r="F453" s="207"/>
      <c r="G453" s="207"/>
      <c r="H453" s="207"/>
      <c r="I453" s="207"/>
      <c r="J453" s="207"/>
      <c r="K453" s="207"/>
      <c r="L453" s="207"/>
      <c r="M453" s="207"/>
      <c r="N453" s="207"/>
      <c r="O453" s="207"/>
      <c r="P453" s="207"/>
      <c r="Q453" s="207"/>
    </row>
    <row r="454" spans="2:17" s="206" customFormat="1" x14ac:dyDescent="0.2">
      <c r="B454" s="207"/>
      <c r="C454" s="207"/>
      <c r="D454" s="207"/>
      <c r="E454" s="207"/>
      <c r="F454" s="207"/>
      <c r="G454" s="207"/>
      <c r="H454" s="207"/>
      <c r="I454" s="207"/>
      <c r="J454" s="207"/>
      <c r="K454" s="207"/>
      <c r="L454" s="207"/>
      <c r="M454" s="207"/>
      <c r="N454" s="207"/>
      <c r="O454" s="207"/>
      <c r="P454" s="207"/>
      <c r="Q454" s="207"/>
    </row>
    <row r="455" spans="2:17" s="206" customFormat="1" x14ac:dyDescent="0.2">
      <c r="B455" s="207"/>
      <c r="C455" s="207"/>
      <c r="D455" s="207"/>
      <c r="E455" s="207"/>
      <c r="F455" s="207"/>
      <c r="G455" s="207"/>
      <c r="H455" s="207"/>
      <c r="I455" s="207"/>
      <c r="J455" s="207"/>
      <c r="K455" s="207"/>
      <c r="L455" s="207"/>
      <c r="M455" s="207"/>
      <c r="N455" s="207"/>
      <c r="O455" s="207"/>
      <c r="P455" s="207"/>
      <c r="Q455" s="207"/>
    </row>
    <row r="456" spans="2:17" s="206" customFormat="1" x14ac:dyDescent="0.2">
      <c r="B456" s="207"/>
      <c r="C456" s="207"/>
      <c r="D456" s="207"/>
      <c r="E456" s="207"/>
      <c r="F456" s="207"/>
      <c r="G456" s="207"/>
      <c r="H456" s="207"/>
      <c r="I456" s="207"/>
      <c r="J456" s="207"/>
      <c r="K456" s="207"/>
      <c r="L456" s="207"/>
      <c r="M456" s="207"/>
      <c r="N456" s="207"/>
      <c r="O456" s="207"/>
      <c r="P456" s="207"/>
      <c r="Q456" s="207"/>
    </row>
    <row r="457" spans="2:17" s="206" customFormat="1" x14ac:dyDescent="0.2">
      <c r="B457" s="207"/>
      <c r="C457" s="207"/>
      <c r="D457" s="207"/>
      <c r="E457" s="207"/>
      <c r="F457" s="207"/>
      <c r="G457" s="207"/>
      <c r="H457" s="207"/>
      <c r="I457" s="207"/>
      <c r="J457" s="207"/>
      <c r="K457" s="207"/>
      <c r="L457" s="207"/>
      <c r="M457" s="207"/>
      <c r="N457" s="207"/>
      <c r="O457" s="207"/>
      <c r="P457" s="207"/>
      <c r="Q457" s="207"/>
    </row>
    <row r="458" spans="2:17" s="206" customFormat="1" x14ac:dyDescent="0.2">
      <c r="B458" s="207"/>
      <c r="C458" s="207"/>
      <c r="D458" s="207"/>
      <c r="E458" s="207"/>
      <c r="F458" s="207"/>
      <c r="G458" s="207"/>
      <c r="H458" s="207"/>
      <c r="I458" s="207"/>
      <c r="J458" s="207"/>
      <c r="K458" s="207"/>
      <c r="L458" s="207"/>
      <c r="M458" s="207"/>
      <c r="N458" s="207"/>
      <c r="O458" s="207"/>
      <c r="P458" s="207"/>
      <c r="Q458" s="207"/>
    </row>
    <row r="459" spans="2:17" s="206" customFormat="1" x14ac:dyDescent="0.2">
      <c r="B459" s="207"/>
      <c r="C459" s="207"/>
      <c r="D459" s="207"/>
      <c r="E459" s="207"/>
      <c r="F459" s="207"/>
      <c r="G459" s="207"/>
      <c r="H459" s="207"/>
      <c r="I459" s="207"/>
      <c r="J459" s="207"/>
      <c r="K459" s="207"/>
      <c r="L459" s="207"/>
      <c r="M459" s="207"/>
      <c r="N459" s="207"/>
      <c r="O459" s="207"/>
      <c r="P459" s="207"/>
      <c r="Q459" s="207"/>
    </row>
    <row r="460" spans="2:17" s="206" customFormat="1" x14ac:dyDescent="0.2">
      <c r="B460" s="207"/>
      <c r="C460" s="207"/>
      <c r="D460" s="207"/>
      <c r="E460" s="207"/>
      <c r="F460" s="207"/>
      <c r="G460" s="207"/>
      <c r="H460" s="207"/>
      <c r="I460" s="207"/>
      <c r="J460" s="207"/>
      <c r="K460" s="207"/>
      <c r="L460" s="207"/>
      <c r="M460" s="207"/>
      <c r="N460" s="207"/>
      <c r="O460" s="207"/>
      <c r="P460" s="207"/>
      <c r="Q460" s="207"/>
    </row>
    <row r="461" spans="2:17" s="206" customFormat="1" x14ac:dyDescent="0.2">
      <c r="B461" s="207"/>
      <c r="C461" s="207"/>
      <c r="D461" s="207"/>
      <c r="E461" s="207"/>
      <c r="F461" s="207"/>
      <c r="G461" s="207"/>
      <c r="H461" s="207"/>
      <c r="I461" s="207"/>
      <c r="J461" s="207"/>
      <c r="K461" s="207"/>
      <c r="L461" s="207"/>
      <c r="M461" s="207"/>
      <c r="N461" s="207"/>
      <c r="O461" s="207"/>
      <c r="P461" s="207"/>
      <c r="Q461" s="207"/>
    </row>
    <row r="462" spans="2:17" s="206" customFormat="1" x14ac:dyDescent="0.2">
      <c r="B462" s="207"/>
      <c r="C462" s="207"/>
      <c r="D462" s="207"/>
      <c r="E462" s="207"/>
      <c r="F462" s="207"/>
      <c r="G462" s="207"/>
      <c r="H462" s="207"/>
      <c r="I462" s="207"/>
      <c r="J462" s="207"/>
      <c r="K462" s="207"/>
      <c r="L462" s="207"/>
      <c r="M462" s="207"/>
      <c r="N462" s="207"/>
      <c r="O462" s="207"/>
      <c r="P462" s="207"/>
      <c r="Q462" s="207"/>
    </row>
    <row r="463" spans="2:17" s="206" customFormat="1" x14ac:dyDescent="0.2">
      <c r="B463" s="207"/>
      <c r="C463" s="207"/>
      <c r="D463" s="207"/>
      <c r="E463" s="207"/>
      <c r="F463" s="207"/>
      <c r="G463" s="207"/>
      <c r="H463" s="207"/>
      <c r="I463" s="207"/>
      <c r="J463" s="207"/>
      <c r="K463" s="207"/>
      <c r="L463" s="207"/>
      <c r="M463" s="207"/>
      <c r="N463" s="207"/>
      <c r="O463" s="207"/>
      <c r="P463" s="207"/>
      <c r="Q463" s="207"/>
    </row>
    <row r="464" spans="2:17" s="206" customFormat="1" x14ac:dyDescent="0.2">
      <c r="B464" s="207"/>
      <c r="C464" s="207"/>
      <c r="D464" s="207"/>
      <c r="E464" s="207"/>
      <c r="F464" s="207"/>
      <c r="G464" s="207"/>
      <c r="H464" s="207"/>
      <c r="I464" s="207"/>
      <c r="J464" s="207"/>
      <c r="K464" s="207"/>
      <c r="L464" s="207"/>
      <c r="M464" s="207"/>
      <c r="N464" s="207"/>
      <c r="O464" s="207"/>
      <c r="P464" s="207"/>
      <c r="Q464" s="207"/>
    </row>
    <row r="465" spans="2:17" s="206" customFormat="1" x14ac:dyDescent="0.2">
      <c r="B465" s="207"/>
      <c r="C465" s="207"/>
      <c r="D465" s="207"/>
      <c r="E465" s="207"/>
      <c r="F465" s="207"/>
      <c r="G465" s="207"/>
      <c r="H465" s="207"/>
      <c r="I465" s="207"/>
      <c r="J465" s="207"/>
      <c r="K465" s="207"/>
      <c r="L465" s="207"/>
      <c r="M465" s="207"/>
      <c r="N465" s="207"/>
      <c r="O465" s="207"/>
      <c r="P465" s="207"/>
      <c r="Q465" s="207"/>
    </row>
    <row r="466" spans="2:17" s="206" customFormat="1" x14ac:dyDescent="0.2">
      <c r="B466" s="207"/>
      <c r="C466" s="207"/>
      <c r="D466" s="207"/>
      <c r="E466" s="207"/>
      <c r="F466" s="207"/>
      <c r="G466" s="207"/>
      <c r="H466" s="207"/>
      <c r="I466" s="207"/>
      <c r="J466" s="207"/>
      <c r="K466" s="207"/>
      <c r="L466" s="207"/>
      <c r="M466" s="207"/>
      <c r="N466" s="207"/>
      <c r="O466" s="207"/>
      <c r="P466" s="207"/>
      <c r="Q466" s="207"/>
    </row>
    <row r="467" spans="2:17" s="206" customFormat="1" x14ac:dyDescent="0.2">
      <c r="B467" s="207"/>
      <c r="C467" s="207"/>
      <c r="D467" s="207"/>
      <c r="E467" s="207"/>
      <c r="F467" s="207"/>
      <c r="G467" s="207"/>
      <c r="H467" s="207"/>
      <c r="I467" s="207"/>
      <c r="J467" s="207"/>
      <c r="K467" s="207"/>
      <c r="L467" s="207"/>
      <c r="M467" s="207"/>
      <c r="N467" s="207"/>
      <c r="O467" s="207"/>
      <c r="P467" s="207"/>
      <c r="Q467" s="207"/>
    </row>
    <row r="468" spans="2:17" s="206" customFormat="1" x14ac:dyDescent="0.2">
      <c r="B468" s="207"/>
      <c r="C468" s="207"/>
      <c r="D468" s="207"/>
      <c r="E468" s="207"/>
      <c r="F468" s="207"/>
      <c r="G468" s="207"/>
      <c r="H468" s="207"/>
      <c r="I468" s="207"/>
      <c r="J468" s="207"/>
      <c r="K468" s="207"/>
      <c r="L468" s="207"/>
      <c r="M468" s="207"/>
      <c r="N468" s="207"/>
      <c r="O468" s="207"/>
      <c r="P468" s="207"/>
      <c r="Q468" s="207"/>
    </row>
    <row r="469" spans="2:17" s="206" customFormat="1" x14ac:dyDescent="0.2">
      <c r="B469" s="207"/>
      <c r="C469" s="207"/>
      <c r="D469" s="207"/>
      <c r="E469" s="207"/>
      <c r="F469" s="207"/>
      <c r="G469" s="207"/>
      <c r="H469" s="207"/>
      <c r="I469" s="207"/>
      <c r="J469" s="207"/>
      <c r="K469" s="207"/>
      <c r="L469" s="207"/>
      <c r="M469" s="207"/>
      <c r="N469" s="207"/>
      <c r="O469" s="207"/>
      <c r="P469" s="207"/>
      <c r="Q469" s="207"/>
    </row>
    <row r="470" spans="2:17" s="206" customFormat="1" x14ac:dyDescent="0.2">
      <c r="B470" s="207"/>
      <c r="C470" s="207"/>
      <c r="D470" s="207"/>
      <c r="E470" s="207"/>
      <c r="F470" s="207"/>
      <c r="G470" s="207"/>
      <c r="H470" s="207"/>
      <c r="I470" s="207"/>
      <c r="J470" s="207"/>
      <c r="K470" s="207"/>
      <c r="L470" s="207"/>
      <c r="M470" s="207"/>
      <c r="N470" s="207"/>
      <c r="O470" s="207"/>
      <c r="P470" s="207"/>
      <c r="Q470" s="207"/>
    </row>
    <row r="471" spans="2:17" s="206" customFormat="1" x14ac:dyDescent="0.2">
      <c r="B471" s="207"/>
      <c r="C471" s="207"/>
      <c r="D471" s="207"/>
      <c r="E471" s="207"/>
      <c r="F471" s="207"/>
      <c r="G471" s="207"/>
      <c r="H471" s="207"/>
      <c r="I471" s="207"/>
      <c r="J471" s="207"/>
      <c r="K471" s="207"/>
      <c r="L471" s="207"/>
      <c r="M471" s="207"/>
      <c r="N471" s="207"/>
      <c r="O471" s="207"/>
      <c r="P471" s="207"/>
      <c r="Q471" s="207"/>
    </row>
    <row r="472" spans="2:17" s="206" customFormat="1" x14ac:dyDescent="0.2">
      <c r="B472" s="207"/>
      <c r="C472" s="207"/>
      <c r="D472" s="207"/>
      <c r="E472" s="207"/>
      <c r="F472" s="207"/>
      <c r="G472" s="207"/>
      <c r="H472" s="207"/>
      <c r="I472" s="207"/>
      <c r="J472" s="207"/>
      <c r="K472" s="207"/>
      <c r="L472" s="207"/>
      <c r="M472" s="207"/>
      <c r="N472" s="207"/>
      <c r="O472" s="207"/>
      <c r="P472" s="207"/>
      <c r="Q472" s="207"/>
    </row>
    <row r="473" spans="2:17" s="206" customFormat="1" x14ac:dyDescent="0.2">
      <c r="B473" s="207"/>
      <c r="C473" s="207"/>
      <c r="D473" s="207"/>
      <c r="E473" s="207"/>
      <c r="F473" s="207"/>
      <c r="G473" s="207"/>
      <c r="H473" s="207"/>
      <c r="I473" s="207"/>
      <c r="J473" s="207"/>
      <c r="K473" s="207"/>
      <c r="L473" s="207"/>
      <c r="M473" s="207"/>
      <c r="N473" s="207"/>
      <c r="O473" s="207"/>
      <c r="P473" s="207"/>
      <c r="Q473" s="207"/>
    </row>
    <row r="474" spans="2:17" s="206" customFormat="1" x14ac:dyDescent="0.2">
      <c r="B474" s="207"/>
      <c r="C474" s="207"/>
      <c r="D474" s="207"/>
      <c r="E474" s="207"/>
      <c r="F474" s="207"/>
      <c r="G474" s="207"/>
      <c r="H474" s="207"/>
      <c r="I474" s="207"/>
      <c r="J474" s="207"/>
      <c r="K474" s="207"/>
      <c r="L474" s="207"/>
      <c r="M474" s="207"/>
      <c r="N474" s="207"/>
      <c r="O474" s="207"/>
      <c r="P474" s="207"/>
      <c r="Q474" s="207"/>
    </row>
    <row r="475" spans="2:17" s="206" customFormat="1" x14ac:dyDescent="0.2">
      <c r="B475" s="207"/>
      <c r="C475" s="207"/>
      <c r="D475" s="207"/>
      <c r="E475" s="207"/>
      <c r="F475" s="207"/>
      <c r="G475" s="207"/>
      <c r="H475" s="207"/>
      <c r="I475" s="207"/>
      <c r="J475" s="207"/>
      <c r="K475" s="207"/>
      <c r="L475" s="207"/>
      <c r="M475" s="207"/>
      <c r="N475" s="207"/>
      <c r="O475" s="207"/>
      <c r="P475" s="207"/>
      <c r="Q475" s="207"/>
    </row>
    <row r="476" spans="2:17" s="206" customFormat="1" x14ac:dyDescent="0.2">
      <c r="B476" s="207"/>
      <c r="C476" s="207"/>
      <c r="D476" s="207"/>
      <c r="E476" s="207"/>
      <c r="F476" s="207"/>
      <c r="G476" s="207"/>
      <c r="H476" s="207"/>
      <c r="I476" s="207"/>
      <c r="J476" s="207"/>
      <c r="K476" s="207"/>
      <c r="L476" s="207"/>
      <c r="M476" s="207"/>
      <c r="N476" s="207"/>
      <c r="O476" s="207"/>
      <c r="P476" s="207"/>
      <c r="Q476" s="207"/>
    </row>
    <row r="477" spans="2:17" s="206" customFormat="1" x14ac:dyDescent="0.2">
      <c r="B477" s="207"/>
      <c r="C477" s="207"/>
      <c r="D477" s="207"/>
      <c r="E477" s="207"/>
      <c r="F477" s="207"/>
      <c r="G477" s="207"/>
      <c r="H477" s="207"/>
      <c r="I477" s="207"/>
      <c r="J477" s="207"/>
      <c r="K477" s="207"/>
      <c r="L477" s="207"/>
      <c r="M477" s="207"/>
      <c r="N477" s="207"/>
      <c r="O477" s="207"/>
      <c r="P477" s="207"/>
      <c r="Q477" s="207"/>
    </row>
    <row r="478" spans="2:17" s="206" customFormat="1" x14ac:dyDescent="0.2">
      <c r="B478" s="207"/>
      <c r="C478" s="207"/>
      <c r="D478" s="207"/>
      <c r="E478" s="207"/>
      <c r="F478" s="207"/>
      <c r="G478" s="207"/>
      <c r="H478" s="207"/>
      <c r="I478" s="207"/>
      <c r="J478" s="207"/>
      <c r="K478" s="207"/>
      <c r="L478" s="207"/>
      <c r="M478" s="207"/>
      <c r="N478" s="207"/>
      <c r="O478" s="207"/>
      <c r="P478" s="207"/>
      <c r="Q478" s="207"/>
    </row>
    <row r="479" spans="2:17" s="206" customFormat="1" x14ac:dyDescent="0.2">
      <c r="B479" s="207"/>
      <c r="C479" s="207"/>
      <c r="D479" s="207"/>
      <c r="E479" s="207"/>
      <c r="F479" s="207"/>
      <c r="G479" s="207"/>
      <c r="H479" s="207"/>
      <c r="I479" s="207"/>
      <c r="J479" s="207"/>
      <c r="K479" s="207"/>
      <c r="L479" s="207"/>
      <c r="M479" s="207"/>
      <c r="N479" s="207"/>
      <c r="O479" s="207"/>
      <c r="P479" s="207"/>
      <c r="Q479" s="207"/>
    </row>
    <row r="480" spans="2:17" s="206" customFormat="1" x14ac:dyDescent="0.2">
      <c r="B480" s="207"/>
      <c r="C480" s="207"/>
      <c r="D480" s="207"/>
      <c r="E480" s="207"/>
      <c r="F480" s="207"/>
      <c r="G480" s="207"/>
      <c r="H480" s="207"/>
      <c r="I480" s="207"/>
      <c r="J480" s="207"/>
      <c r="K480" s="207"/>
      <c r="L480" s="207"/>
      <c r="M480" s="207"/>
      <c r="N480" s="207"/>
      <c r="O480" s="207"/>
      <c r="P480" s="207"/>
      <c r="Q480" s="207"/>
    </row>
    <row r="481" spans="2:17" s="206" customFormat="1" x14ac:dyDescent="0.2">
      <c r="B481" s="207"/>
      <c r="C481" s="207"/>
      <c r="D481" s="207"/>
      <c r="E481" s="207"/>
      <c r="F481" s="207"/>
      <c r="G481" s="207"/>
      <c r="H481" s="207"/>
      <c r="I481" s="207"/>
      <c r="J481" s="207"/>
      <c r="K481" s="207"/>
      <c r="L481" s="207"/>
      <c r="M481" s="207"/>
      <c r="N481" s="207"/>
      <c r="O481" s="207"/>
      <c r="P481" s="207"/>
      <c r="Q481" s="207"/>
    </row>
    <row r="482" spans="2:17" s="206" customFormat="1" x14ac:dyDescent="0.2">
      <c r="B482" s="207"/>
      <c r="C482" s="207"/>
      <c r="D482" s="207"/>
      <c r="E482" s="207"/>
      <c r="F482" s="207"/>
      <c r="G482" s="207"/>
      <c r="H482" s="207"/>
      <c r="I482" s="207"/>
      <c r="J482" s="207"/>
      <c r="K482" s="207"/>
      <c r="L482" s="207"/>
      <c r="M482" s="207"/>
      <c r="N482" s="207"/>
      <c r="O482" s="207"/>
      <c r="P482" s="207"/>
      <c r="Q482" s="207"/>
    </row>
    <row r="483" spans="2:17" s="206" customFormat="1" x14ac:dyDescent="0.2">
      <c r="B483" s="207"/>
      <c r="C483" s="207"/>
      <c r="D483" s="207"/>
      <c r="E483" s="207"/>
      <c r="F483" s="207"/>
      <c r="G483" s="207"/>
      <c r="H483" s="207"/>
      <c r="I483" s="207"/>
      <c r="J483" s="207"/>
      <c r="K483" s="207"/>
      <c r="L483" s="207"/>
      <c r="M483" s="207"/>
      <c r="N483" s="207"/>
      <c r="O483" s="207"/>
      <c r="P483" s="207"/>
      <c r="Q483" s="207"/>
    </row>
    <row r="484" spans="2:17" s="206" customFormat="1" x14ac:dyDescent="0.2">
      <c r="B484" s="207"/>
      <c r="C484" s="207"/>
      <c r="D484" s="207"/>
      <c r="E484" s="207"/>
      <c r="F484" s="207"/>
      <c r="G484" s="207"/>
      <c r="H484" s="207"/>
      <c r="I484" s="207"/>
      <c r="J484" s="207"/>
      <c r="K484" s="207"/>
      <c r="L484" s="207"/>
      <c r="M484" s="207"/>
      <c r="N484" s="207"/>
      <c r="O484" s="207"/>
      <c r="P484" s="207"/>
      <c r="Q484" s="207"/>
    </row>
    <row r="485" spans="2:17" s="206" customFormat="1" x14ac:dyDescent="0.2">
      <c r="B485" s="207"/>
      <c r="C485" s="207"/>
      <c r="D485" s="207"/>
      <c r="E485" s="207"/>
      <c r="F485" s="207"/>
      <c r="G485" s="207"/>
      <c r="H485" s="207"/>
      <c r="I485" s="207"/>
      <c r="J485" s="207"/>
      <c r="K485" s="207"/>
      <c r="L485" s="207"/>
      <c r="M485" s="207"/>
      <c r="N485" s="207"/>
      <c r="O485" s="207"/>
      <c r="P485" s="207"/>
      <c r="Q485" s="207"/>
    </row>
    <row r="486" spans="2:17" s="206" customFormat="1" x14ac:dyDescent="0.2">
      <c r="B486" s="207"/>
      <c r="C486" s="207"/>
      <c r="D486" s="207"/>
      <c r="E486" s="207"/>
      <c r="F486" s="207"/>
      <c r="G486" s="207"/>
      <c r="H486" s="207"/>
      <c r="I486" s="207"/>
      <c r="J486" s="207"/>
      <c r="K486" s="207"/>
      <c r="L486" s="207"/>
      <c r="M486" s="207"/>
      <c r="N486" s="207"/>
      <c r="O486" s="207"/>
      <c r="P486" s="207"/>
      <c r="Q486" s="207"/>
    </row>
    <row r="487" spans="2:17" s="206" customFormat="1" x14ac:dyDescent="0.2">
      <c r="B487" s="207"/>
      <c r="C487" s="207"/>
      <c r="D487" s="207"/>
      <c r="E487" s="207"/>
      <c r="F487" s="207"/>
      <c r="G487" s="207"/>
      <c r="H487" s="207"/>
      <c r="I487" s="207"/>
      <c r="J487" s="207"/>
      <c r="K487" s="207"/>
      <c r="L487" s="207"/>
      <c r="M487" s="207"/>
      <c r="N487" s="207"/>
      <c r="O487" s="207"/>
      <c r="P487" s="207"/>
      <c r="Q487" s="207"/>
    </row>
    <row r="488" spans="2:17" s="206" customFormat="1" x14ac:dyDescent="0.2">
      <c r="B488" s="207"/>
      <c r="C488" s="207"/>
      <c r="D488" s="207"/>
      <c r="E488" s="207"/>
      <c r="F488" s="207"/>
      <c r="G488" s="207"/>
      <c r="H488" s="207"/>
      <c r="I488" s="207"/>
      <c r="J488" s="207"/>
      <c r="K488" s="207"/>
      <c r="L488" s="207"/>
      <c r="M488" s="207"/>
      <c r="N488" s="207"/>
      <c r="O488" s="207"/>
      <c r="P488" s="207"/>
      <c r="Q488" s="207"/>
    </row>
    <row r="489" spans="2:17" s="206" customFormat="1" x14ac:dyDescent="0.2">
      <c r="B489" s="207"/>
      <c r="C489" s="207"/>
      <c r="D489" s="207"/>
      <c r="E489" s="207"/>
      <c r="F489" s="207"/>
      <c r="G489" s="207"/>
      <c r="H489" s="207"/>
      <c r="I489" s="207"/>
      <c r="J489" s="207"/>
      <c r="K489" s="207"/>
      <c r="L489" s="207"/>
      <c r="M489" s="207"/>
      <c r="N489" s="207"/>
      <c r="O489" s="207"/>
      <c r="P489" s="207"/>
      <c r="Q489" s="207"/>
    </row>
    <row r="490" spans="2:17" s="206" customFormat="1" x14ac:dyDescent="0.2">
      <c r="B490" s="207"/>
      <c r="C490" s="207"/>
      <c r="D490" s="207"/>
      <c r="E490" s="207"/>
      <c r="F490" s="207"/>
      <c r="G490" s="207"/>
      <c r="H490" s="207"/>
      <c r="I490" s="207"/>
      <c r="J490" s="207"/>
      <c r="K490" s="207"/>
      <c r="L490" s="207"/>
      <c r="M490" s="207"/>
      <c r="N490" s="207"/>
      <c r="O490" s="207"/>
      <c r="P490" s="207"/>
      <c r="Q490" s="207"/>
    </row>
    <row r="491" spans="2:17" s="206" customFormat="1" x14ac:dyDescent="0.2">
      <c r="B491" s="207"/>
      <c r="C491" s="207"/>
      <c r="D491" s="207"/>
      <c r="E491" s="207"/>
      <c r="F491" s="207"/>
      <c r="G491" s="207"/>
      <c r="H491" s="207"/>
      <c r="I491" s="207"/>
      <c r="J491" s="207"/>
      <c r="K491" s="207"/>
      <c r="L491" s="207"/>
      <c r="M491" s="207"/>
      <c r="N491" s="207"/>
      <c r="O491" s="207"/>
      <c r="P491" s="207"/>
      <c r="Q491" s="207"/>
    </row>
    <row r="492" spans="2:17" s="206" customFormat="1" x14ac:dyDescent="0.2">
      <c r="B492" s="207"/>
      <c r="C492" s="207"/>
      <c r="D492" s="207"/>
      <c r="E492" s="207"/>
      <c r="F492" s="207"/>
      <c r="G492" s="207"/>
      <c r="H492" s="207"/>
      <c r="I492" s="207"/>
      <c r="J492" s="207"/>
      <c r="K492" s="207"/>
      <c r="L492" s="207"/>
      <c r="M492" s="207"/>
      <c r="N492" s="207"/>
      <c r="O492" s="207"/>
      <c r="P492" s="207"/>
      <c r="Q492" s="207"/>
    </row>
    <row r="493" spans="2:17" s="206" customFormat="1" x14ac:dyDescent="0.2">
      <c r="B493" s="207"/>
      <c r="C493" s="207"/>
      <c r="D493" s="207"/>
      <c r="E493" s="207"/>
      <c r="F493" s="207"/>
      <c r="G493" s="207"/>
      <c r="H493" s="207"/>
      <c r="I493" s="207"/>
      <c r="J493" s="207"/>
      <c r="K493" s="207"/>
      <c r="L493" s="207"/>
      <c r="M493" s="207"/>
      <c r="N493" s="207"/>
      <c r="O493" s="207"/>
      <c r="P493" s="207"/>
      <c r="Q493" s="207"/>
    </row>
    <row r="494" spans="2:17" s="206" customFormat="1" x14ac:dyDescent="0.2">
      <c r="B494" s="207"/>
      <c r="C494" s="207"/>
      <c r="D494" s="207"/>
      <c r="E494" s="207"/>
      <c r="F494" s="207"/>
      <c r="G494" s="207"/>
      <c r="H494" s="207"/>
      <c r="I494" s="207"/>
      <c r="J494" s="207"/>
      <c r="K494" s="207"/>
      <c r="L494" s="207"/>
      <c r="M494" s="207"/>
      <c r="N494" s="207"/>
      <c r="O494" s="207"/>
      <c r="P494" s="207"/>
      <c r="Q494" s="207"/>
    </row>
    <row r="495" spans="2:17" s="206" customFormat="1" x14ac:dyDescent="0.2">
      <c r="B495" s="207"/>
      <c r="C495" s="207"/>
      <c r="D495" s="207"/>
      <c r="E495" s="207"/>
      <c r="F495" s="207"/>
      <c r="G495" s="207"/>
      <c r="H495" s="207"/>
      <c r="I495" s="207"/>
      <c r="J495" s="207"/>
      <c r="K495" s="207"/>
      <c r="L495" s="207"/>
      <c r="M495" s="207"/>
      <c r="N495" s="207"/>
      <c r="O495" s="207"/>
      <c r="P495" s="207"/>
      <c r="Q495" s="207"/>
    </row>
    <row r="496" spans="2:17" s="206" customFormat="1" x14ac:dyDescent="0.2">
      <c r="B496" s="207"/>
      <c r="C496" s="207"/>
      <c r="D496" s="207"/>
      <c r="E496" s="207"/>
      <c r="F496" s="207"/>
      <c r="G496" s="207"/>
      <c r="H496" s="207"/>
      <c r="I496" s="207"/>
      <c r="J496" s="207"/>
      <c r="K496" s="207"/>
      <c r="L496" s="207"/>
      <c r="M496" s="207"/>
      <c r="N496" s="207"/>
      <c r="O496" s="207"/>
      <c r="P496" s="207"/>
      <c r="Q496" s="207"/>
    </row>
    <row r="497" spans="2:17" s="206" customFormat="1" x14ac:dyDescent="0.2">
      <c r="B497" s="207"/>
      <c r="C497" s="207"/>
      <c r="D497" s="207"/>
      <c r="E497" s="207"/>
      <c r="F497" s="207"/>
      <c r="G497" s="207"/>
      <c r="H497" s="207"/>
      <c r="I497" s="207"/>
      <c r="J497" s="207"/>
      <c r="K497" s="207"/>
      <c r="L497" s="207"/>
      <c r="M497" s="207"/>
      <c r="N497" s="207"/>
      <c r="O497" s="207"/>
      <c r="P497" s="207"/>
      <c r="Q497" s="207"/>
    </row>
    <row r="498" spans="2:17" s="206" customFormat="1" x14ac:dyDescent="0.2">
      <c r="B498" s="207"/>
      <c r="C498" s="207"/>
      <c r="D498" s="207"/>
      <c r="E498" s="207"/>
      <c r="F498" s="207"/>
      <c r="G498" s="207"/>
      <c r="H498" s="207"/>
      <c r="I498" s="207"/>
      <c r="J498" s="207"/>
      <c r="K498" s="207"/>
      <c r="L498" s="207"/>
      <c r="M498" s="207"/>
      <c r="N498" s="207"/>
      <c r="O498" s="207"/>
      <c r="P498" s="207"/>
      <c r="Q498" s="207"/>
    </row>
    <row r="499" spans="2:17" s="206" customFormat="1" x14ac:dyDescent="0.2">
      <c r="B499" s="207"/>
      <c r="C499" s="207"/>
      <c r="D499" s="207"/>
      <c r="E499" s="207"/>
      <c r="F499" s="207"/>
      <c r="G499" s="207"/>
      <c r="H499" s="207"/>
      <c r="I499" s="207"/>
      <c r="J499" s="207"/>
      <c r="K499" s="207"/>
      <c r="L499" s="207"/>
      <c r="M499" s="207"/>
      <c r="N499" s="207"/>
      <c r="O499" s="207"/>
      <c r="P499" s="207"/>
      <c r="Q499" s="207"/>
    </row>
    <row r="500" spans="2:17" s="206" customFormat="1" x14ac:dyDescent="0.2">
      <c r="B500" s="207"/>
      <c r="C500" s="207"/>
      <c r="D500" s="207"/>
      <c r="E500" s="207"/>
      <c r="F500" s="207"/>
      <c r="G500" s="207"/>
      <c r="H500" s="207"/>
      <c r="I500" s="207"/>
      <c r="J500" s="207"/>
      <c r="K500" s="207"/>
      <c r="L500" s="207"/>
      <c r="M500" s="207"/>
      <c r="N500" s="207"/>
      <c r="O500" s="207"/>
      <c r="P500" s="207"/>
      <c r="Q500" s="207"/>
    </row>
    <row r="501" spans="2:17" s="206" customFormat="1" x14ac:dyDescent="0.2">
      <c r="B501" s="207"/>
      <c r="C501" s="207"/>
      <c r="D501" s="207"/>
      <c r="E501" s="207"/>
      <c r="F501" s="207"/>
      <c r="G501" s="207"/>
      <c r="H501" s="207"/>
      <c r="I501" s="207"/>
      <c r="J501" s="207"/>
      <c r="K501" s="207"/>
      <c r="L501" s="207"/>
      <c r="M501" s="207"/>
      <c r="N501" s="207"/>
      <c r="O501" s="207"/>
      <c r="P501" s="207"/>
      <c r="Q501" s="207"/>
    </row>
    <row r="502" spans="2:17" s="206" customFormat="1" x14ac:dyDescent="0.2">
      <c r="B502" s="207"/>
      <c r="C502" s="207"/>
      <c r="D502" s="207"/>
      <c r="E502" s="207"/>
      <c r="F502" s="207"/>
      <c r="G502" s="207"/>
      <c r="H502" s="207"/>
      <c r="I502" s="207"/>
      <c r="J502" s="207"/>
      <c r="K502" s="207"/>
      <c r="L502" s="207"/>
      <c r="M502" s="207"/>
      <c r="N502" s="207"/>
      <c r="O502" s="207"/>
      <c r="P502" s="207"/>
      <c r="Q502" s="207"/>
    </row>
    <row r="503" spans="2:17" s="206" customFormat="1" x14ac:dyDescent="0.2">
      <c r="B503" s="207"/>
      <c r="C503" s="207"/>
      <c r="D503" s="207"/>
      <c r="E503" s="207"/>
      <c r="F503" s="207"/>
      <c r="G503" s="207"/>
      <c r="H503" s="207"/>
      <c r="I503" s="207"/>
      <c r="J503" s="207"/>
      <c r="K503" s="207"/>
      <c r="L503" s="207"/>
      <c r="M503" s="207"/>
      <c r="N503" s="207"/>
      <c r="O503" s="207"/>
      <c r="P503" s="207"/>
      <c r="Q503" s="207"/>
    </row>
    <row r="504" spans="2:17" s="206" customFormat="1" x14ac:dyDescent="0.2">
      <c r="B504" s="207"/>
      <c r="C504" s="207"/>
      <c r="D504" s="207"/>
      <c r="E504" s="207"/>
      <c r="F504" s="207"/>
      <c r="G504" s="207"/>
      <c r="H504" s="207"/>
      <c r="I504" s="207"/>
      <c r="J504" s="207"/>
      <c r="K504" s="207"/>
      <c r="L504" s="207"/>
      <c r="M504" s="207"/>
      <c r="N504" s="207"/>
      <c r="O504" s="207"/>
      <c r="P504" s="207"/>
      <c r="Q504" s="207"/>
    </row>
    <row r="505" spans="2:17" s="206" customFormat="1" x14ac:dyDescent="0.2">
      <c r="B505" s="207"/>
      <c r="C505" s="207"/>
      <c r="D505" s="207"/>
      <c r="E505" s="207"/>
      <c r="F505" s="207"/>
      <c r="G505" s="207"/>
      <c r="H505" s="207"/>
      <c r="I505" s="207"/>
      <c r="J505" s="207"/>
      <c r="K505" s="207"/>
      <c r="L505" s="207"/>
      <c r="M505" s="207"/>
      <c r="N505" s="207"/>
      <c r="O505" s="207"/>
      <c r="P505" s="207"/>
      <c r="Q505" s="207"/>
    </row>
    <row r="506" spans="2:17" s="206" customFormat="1" x14ac:dyDescent="0.2">
      <c r="B506" s="207"/>
      <c r="C506" s="207"/>
      <c r="D506" s="207"/>
      <c r="E506" s="207"/>
      <c r="F506" s="207"/>
      <c r="G506" s="207"/>
      <c r="H506" s="207"/>
      <c r="I506" s="207"/>
      <c r="J506" s="207"/>
      <c r="K506" s="207"/>
      <c r="L506" s="207"/>
      <c r="M506" s="207"/>
      <c r="N506" s="207"/>
      <c r="O506" s="207"/>
      <c r="P506" s="207"/>
      <c r="Q506" s="207"/>
    </row>
    <row r="507" spans="2:17" s="206" customFormat="1" x14ac:dyDescent="0.2">
      <c r="B507" s="207"/>
      <c r="C507" s="207"/>
      <c r="D507" s="207"/>
      <c r="E507" s="207"/>
      <c r="F507" s="207"/>
      <c r="G507" s="207"/>
      <c r="H507" s="207"/>
      <c r="I507" s="207"/>
      <c r="J507" s="207"/>
      <c r="K507" s="207"/>
      <c r="L507" s="207"/>
      <c r="M507" s="207"/>
      <c r="N507" s="207"/>
      <c r="O507" s="207"/>
      <c r="P507" s="207"/>
      <c r="Q507" s="207"/>
    </row>
    <row r="508" spans="2:17" s="206" customFormat="1" x14ac:dyDescent="0.2">
      <c r="B508" s="207"/>
      <c r="C508" s="207"/>
      <c r="D508" s="207"/>
      <c r="E508" s="207"/>
      <c r="F508" s="207"/>
      <c r="G508" s="207"/>
      <c r="H508" s="207"/>
      <c r="I508" s="207"/>
      <c r="J508" s="207"/>
      <c r="K508" s="207"/>
      <c r="L508" s="207"/>
      <c r="M508" s="207"/>
      <c r="N508" s="207"/>
      <c r="O508" s="207"/>
      <c r="P508" s="207"/>
      <c r="Q508" s="207"/>
    </row>
    <row r="509" spans="2:17" s="206" customFormat="1" x14ac:dyDescent="0.2">
      <c r="B509" s="207"/>
      <c r="C509" s="207"/>
      <c r="D509" s="207"/>
      <c r="E509" s="207"/>
      <c r="F509" s="207"/>
      <c r="G509" s="207"/>
      <c r="H509" s="207"/>
      <c r="I509" s="207"/>
      <c r="J509" s="207"/>
      <c r="K509" s="207"/>
      <c r="L509" s="207"/>
      <c r="M509" s="207"/>
      <c r="N509" s="207"/>
      <c r="O509" s="207"/>
      <c r="P509" s="207"/>
      <c r="Q509" s="207"/>
    </row>
    <row r="510" spans="2:17" s="26" customFormat="1" x14ac:dyDescent="0.2">
      <c r="B510" s="205"/>
      <c r="C510" s="205"/>
      <c r="D510" s="205"/>
      <c r="E510" s="205"/>
      <c r="F510" s="205"/>
      <c r="G510" s="205"/>
      <c r="H510" s="205"/>
      <c r="I510" s="205"/>
      <c r="J510" s="205"/>
      <c r="K510" s="205"/>
      <c r="L510" s="205"/>
      <c r="M510" s="205"/>
      <c r="N510" s="205"/>
      <c r="O510" s="205"/>
      <c r="P510" s="205"/>
      <c r="Q510" s="205"/>
    </row>
    <row r="511" spans="2:17" s="26" customFormat="1" x14ac:dyDescent="0.2">
      <c r="B511" s="205"/>
      <c r="C511" s="205"/>
      <c r="D511" s="205"/>
      <c r="E511" s="205"/>
      <c r="F511" s="205"/>
      <c r="G511" s="205"/>
      <c r="H511" s="205"/>
      <c r="I511" s="205"/>
      <c r="J511" s="205"/>
      <c r="K511" s="205"/>
      <c r="L511" s="205"/>
      <c r="M511" s="205"/>
      <c r="N511" s="205"/>
      <c r="O511" s="205"/>
      <c r="P511" s="205"/>
      <c r="Q511" s="205"/>
    </row>
    <row r="512" spans="2:17" s="26" customFormat="1" x14ac:dyDescent="0.2">
      <c r="B512" s="205"/>
      <c r="C512" s="205"/>
      <c r="D512" s="205"/>
      <c r="E512" s="205"/>
      <c r="F512" s="205"/>
      <c r="G512" s="205"/>
      <c r="H512" s="205"/>
      <c r="I512" s="205"/>
      <c r="J512" s="205"/>
      <c r="K512" s="205"/>
      <c r="L512" s="205"/>
      <c r="M512" s="205"/>
      <c r="N512" s="205"/>
      <c r="O512" s="205"/>
      <c r="P512" s="205"/>
      <c r="Q512" s="205"/>
    </row>
    <row r="513" spans="2:17" s="26" customFormat="1" x14ac:dyDescent="0.2">
      <c r="B513" s="205"/>
      <c r="C513" s="205"/>
      <c r="D513" s="205"/>
      <c r="E513" s="205"/>
      <c r="F513" s="205"/>
      <c r="G513" s="205"/>
      <c r="H513" s="205"/>
      <c r="I513" s="205"/>
      <c r="J513" s="205"/>
      <c r="K513" s="205"/>
      <c r="L513" s="205"/>
      <c r="M513" s="205"/>
      <c r="N513" s="205"/>
      <c r="O513" s="205"/>
      <c r="P513" s="205"/>
      <c r="Q513" s="205"/>
    </row>
    <row r="514" spans="2:17" s="26" customFormat="1" x14ac:dyDescent="0.2">
      <c r="B514" s="205"/>
      <c r="C514" s="205"/>
      <c r="D514" s="205"/>
      <c r="E514" s="205"/>
      <c r="F514" s="205"/>
      <c r="G514" s="205"/>
      <c r="H514" s="205"/>
      <c r="I514" s="205"/>
      <c r="J514" s="205"/>
      <c r="K514" s="205"/>
      <c r="L514" s="205"/>
      <c r="M514" s="205"/>
      <c r="N514" s="205"/>
      <c r="O514" s="205"/>
      <c r="P514" s="205"/>
      <c r="Q514" s="205"/>
    </row>
    <row r="515" spans="2:17" s="26" customFormat="1" x14ac:dyDescent="0.2">
      <c r="B515" s="205"/>
      <c r="C515" s="205"/>
      <c r="D515" s="205"/>
      <c r="E515" s="205"/>
      <c r="F515" s="205"/>
      <c r="G515" s="205"/>
      <c r="H515" s="205"/>
      <c r="I515" s="205"/>
      <c r="J515" s="205"/>
      <c r="K515" s="205"/>
      <c r="L515" s="205"/>
      <c r="M515" s="205"/>
      <c r="N515" s="205"/>
      <c r="O515" s="205"/>
      <c r="P515" s="205"/>
      <c r="Q515" s="205"/>
    </row>
    <row r="516" spans="2:17" s="26" customFormat="1" x14ac:dyDescent="0.2">
      <c r="B516" s="205"/>
      <c r="C516" s="205"/>
      <c r="D516" s="205"/>
      <c r="E516" s="205"/>
      <c r="F516" s="205"/>
      <c r="G516" s="205"/>
      <c r="H516" s="205"/>
      <c r="I516" s="205"/>
      <c r="J516" s="205"/>
      <c r="K516" s="205"/>
      <c r="L516" s="205"/>
      <c r="M516" s="205"/>
      <c r="N516" s="205"/>
      <c r="O516" s="205"/>
      <c r="P516" s="205"/>
      <c r="Q516" s="205"/>
    </row>
    <row r="517" spans="2:17" s="26" customFormat="1" x14ac:dyDescent="0.2">
      <c r="B517" s="205"/>
      <c r="C517" s="205"/>
      <c r="D517" s="205"/>
      <c r="E517" s="205"/>
      <c r="F517" s="205"/>
      <c r="G517" s="205"/>
      <c r="H517" s="205"/>
      <c r="I517" s="205"/>
      <c r="J517" s="205"/>
      <c r="K517" s="205"/>
      <c r="L517" s="205"/>
      <c r="M517" s="205"/>
      <c r="N517" s="205"/>
      <c r="O517" s="205"/>
      <c r="P517" s="205"/>
      <c r="Q517" s="205"/>
    </row>
    <row r="518" spans="2:17" s="26" customFormat="1" x14ac:dyDescent="0.2">
      <c r="B518" s="205"/>
      <c r="C518" s="205"/>
      <c r="D518" s="205"/>
      <c r="E518" s="205"/>
      <c r="F518" s="205"/>
      <c r="G518" s="205"/>
      <c r="H518" s="205"/>
      <c r="I518" s="205"/>
      <c r="J518" s="205"/>
      <c r="K518" s="205"/>
      <c r="L518" s="205"/>
      <c r="M518" s="205"/>
      <c r="N518" s="205"/>
      <c r="O518" s="205"/>
      <c r="P518" s="205"/>
      <c r="Q518" s="205"/>
    </row>
    <row r="519" spans="2:17" s="26" customFormat="1" x14ac:dyDescent="0.2">
      <c r="B519" s="205"/>
      <c r="C519" s="205"/>
      <c r="D519" s="205"/>
      <c r="E519" s="205"/>
      <c r="F519" s="205"/>
      <c r="G519" s="205"/>
      <c r="H519" s="205"/>
      <c r="I519" s="205"/>
      <c r="J519" s="205"/>
      <c r="K519" s="205"/>
      <c r="L519" s="205"/>
      <c r="M519" s="205"/>
      <c r="N519" s="205"/>
      <c r="O519" s="205"/>
      <c r="P519" s="205"/>
      <c r="Q519" s="205"/>
    </row>
    <row r="520" spans="2:17" s="26" customFormat="1" x14ac:dyDescent="0.2">
      <c r="B520" s="205"/>
      <c r="C520" s="205"/>
      <c r="D520" s="205"/>
      <c r="E520" s="205"/>
      <c r="F520" s="205"/>
      <c r="G520" s="205"/>
      <c r="H520" s="205"/>
      <c r="I520" s="205"/>
      <c r="J520" s="205"/>
      <c r="K520" s="205"/>
      <c r="L520" s="205"/>
      <c r="M520" s="205"/>
      <c r="N520" s="205"/>
      <c r="O520" s="205"/>
      <c r="P520" s="205"/>
      <c r="Q520" s="205"/>
    </row>
    <row r="521" spans="2:17" s="26" customFormat="1" x14ac:dyDescent="0.2">
      <c r="B521" s="205"/>
      <c r="C521" s="205"/>
      <c r="D521" s="205"/>
      <c r="E521" s="205"/>
      <c r="F521" s="205"/>
      <c r="G521" s="205"/>
      <c r="H521" s="205"/>
      <c r="I521" s="205"/>
      <c r="J521" s="205"/>
      <c r="K521" s="205"/>
      <c r="L521" s="205"/>
      <c r="M521" s="205"/>
      <c r="N521" s="205"/>
      <c r="O521" s="205"/>
      <c r="P521" s="205"/>
      <c r="Q521" s="205"/>
    </row>
    <row r="522" spans="2:17" s="26" customFormat="1" x14ac:dyDescent="0.2">
      <c r="B522" s="205"/>
      <c r="C522" s="205"/>
      <c r="D522" s="205"/>
      <c r="E522" s="205"/>
      <c r="F522" s="205"/>
      <c r="G522" s="205"/>
      <c r="H522" s="205"/>
      <c r="I522" s="205"/>
      <c r="J522" s="205"/>
      <c r="K522" s="205"/>
      <c r="L522" s="205"/>
      <c r="M522" s="205"/>
      <c r="N522" s="205"/>
      <c r="O522" s="205"/>
      <c r="P522" s="205"/>
      <c r="Q522" s="205"/>
    </row>
    <row r="523" spans="2:17" s="26" customFormat="1" x14ac:dyDescent="0.2">
      <c r="B523" s="205"/>
      <c r="C523" s="205"/>
      <c r="D523" s="205"/>
      <c r="E523" s="205"/>
      <c r="F523" s="205"/>
      <c r="G523" s="205"/>
      <c r="H523" s="205"/>
      <c r="I523" s="205"/>
      <c r="J523" s="205"/>
      <c r="K523" s="205"/>
      <c r="L523" s="205"/>
      <c r="M523" s="205"/>
      <c r="N523" s="205"/>
      <c r="O523" s="205"/>
      <c r="P523" s="205"/>
      <c r="Q523" s="205"/>
    </row>
    <row r="524" spans="2:17" s="26" customFormat="1" x14ac:dyDescent="0.2">
      <c r="B524" s="205"/>
      <c r="C524" s="205"/>
      <c r="D524" s="205"/>
      <c r="E524" s="205"/>
      <c r="F524" s="205"/>
      <c r="G524" s="205"/>
      <c r="H524" s="205"/>
      <c r="I524" s="205"/>
      <c r="J524" s="205"/>
      <c r="K524" s="205"/>
      <c r="L524" s="205"/>
      <c r="M524" s="205"/>
      <c r="N524" s="205"/>
      <c r="O524" s="205"/>
      <c r="P524" s="205"/>
      <c r="Q524" s="205"/>
    </row>
    <row r="525" spans="2:17" s="26" customFormat="1" x14ac:dyDescent="0.2">
      <c r="B525" s="205"/>
      <c r="C525" s="205"/>
      <c r="D525" s="205"/>
      <c r="E525" s="205"/>
      <c r="F525" s="205"/>
      <c r="G525" s="205"/>
      <c r="H525" s="205"/>
      <c r="I525" s="205"/>
      <c r="J525" s="205"/>
      <c r="K525" s="205"/>
      <c r="L525" s="205"/>
      <c r="M525" s="205"/>
      <c r="N525" s="205"/>
      <c r="O525" s="205"/>
      <c r="P525" s="205"/>
      <c r="Q525" s="205"/>
    </row>
    <row r="526" spans="2:17" s="26" customFormat="1" x14ac:dyDescent="0.2">
      <c r="B526" s="205"/>
      <c r="C526" s="205"/>
      <c r="D526" s="205"/>
      <c r="E526" s="205"/>
      <c r="F526" s="205"/>
      <c r="G526" s="205"/>
      <c r="H526" s="205"/>
      <c r="I526" s="205"/>
      <c r="J526" s="205"/>
      <c r="K526" s="205"/>
      <c r="L526" s="205"/>
      <c r="M526" s="205"/>
      <c r="N526" s="205"/>
      <c r="O526" s="205"/>
      <c r="P526" s="205"/>
      <c r="Q526" s="205"/>
    </row>
    <row r="527" spans="2:17" s="26" customFormat="1" x14ac:dyDescent="0.2">
      <c r="B527" s="205"/>
      <c r="C527" s="205"/>
      <c r="D527" s="205"/>
      <c r="E527" s="205"/>
      <c r="F527" s="205"/>
      <c r="G527" s="205"/>
      <c r="H527" s="205"/>
      <c r="I527" s="205"/>
      <c r="J527" s="205"/>
      <c r="K527" s="205"/>
      <c r="L527" s="205"/>
      <c r="M527" s="205"/>
      <c r="N527" s="205"/>
      <c r="O527" s="205"/>
      <c r="P527" s="205"/>
      <c r="Q527" s="205"/>
    </row>
    <row r="528" spans="2:17" s="26" customFormat="1" x14ac:dyDescent="0.2">
      <c r="B528" s="205"/>
      <c r="C528" s="205"/>
      <c r="D528" s="205"/>
      <c r="E528" s="205"/>
      <c r="F528" s="205"/>
      <c r="G528" s="205"/>
      <c r="H528" s="205"/>
      <c r="I528" s="205"/>
      <c r="J528" s="205"/>
      <c r="K528" s="205"/>
      <c r="L528" s="205"/>
      <c r="M528" s="205"/>
      <c r="N528" s="205"/>
      <c r="O528" s="205"/>
      <c r="P528" s="205"/>
      <c r="Q528" s="205"/>
    </row>
    <row r="529" spans="2:17" s="26" customFormat="1" x14ac:dyDescent="0.2">
      <c r="B529" s="205"/>
      <c r="C529" s="205"/>
      <c r="D529" s="205"/>
      <c r="E529" s="205"/>
      <c r="F529" s="205"/>
      <c r="G529" s="205"/>
      <c r="H529" s="205"/>
      <c r="I529" s="205"/>
      <c r="J529" s="205"/>
      <c r="K529" s="205"/>
      <c r="L529" s="205"/>
      <c r="M529" s="205"/>
      <c r="N529" s="205"/>
      <c r="O529" s="205"/>
      <c r="P529" s="205"/>
      <c r="Q529" s="205"/>
    </row>
    <row r="530" spans="2:17" s="26" customFormat="1" x14ac:dyDescent="0.2">
      <c r="B530" s="205"/>
      <c r="C530" s="205"/>
      <c r="D530" s="205"/>
      <c r="E530" s="205"/>
      <c r="F530" s="205"/>
      <c r="G530" s="205"/>
      <c r="H530" s="205"/>
      <c r="I530" s="205"/>
      <c r="J530" s="205"/>
      <c r="K530" s="205"/>
      <c r="L530" s="205"/>
      <c r="M530" s="205"/>
      <c r="N530" s="205"/>
      <c r="O530" s="205"/>
      <c r="P530" s="205"/>
      <c r="Q530" s="205"/>
    </row>
    <row r="531" spans="2:17" s="26" customFormat="1" x14ac:dyDescent="0.2">
      <c r="B531" s="205"/>
      <c r="C531" s="205"/>
      <c r="D531" s="205"/>
      <c r="E531" s="205"/>
      <c r="F531" s="205"/>
      <c r="G531" s="205"/>
      <c r="H531" s="205"/>
      <c r="I531" s="205"/>
      <c r="J531" s="205"/>
      <c r="K531" s="205"/>
      <c r="L531" s="205"/>
      <c r="M531" s="205"/>
      <c r="N531" s="205"/>
      <c r="O531" s="205"/>
      <c r="P531" s="205"/>
      <c r="Q531" s="205"/>
    </row>
    <row r="532" spans="2:17" s="26" customFormat="1" x14ac:dyDescent="0.2">
      <c r="B532" s="205"/>
      <c r="C532" s="205"/>
      <c r="D532" s="205"/>
      <c r="E532" s="205"/>
      <c r="F532" s="205"/>
      <c r="G532" s="205"/>
      <c r="H532" s="205"/>
      <c r="I532" s="205"/>
      <c r="J532" s="205"/>
      <c r="K532" s="205"/>
      <c r="L532" s="205"/>
      <c r="M532" s="205"/>
      <c r="N532" s="205"/>
      <c r="O532" s="205"/>
      <c r="P532" s="205"/>
      <c r="Q532" s="205"/>
    </row>
    <row r="533" spans="2:17" s="26" customFormat="1" x14ac:dyDescent="0.2">
      <c r="B533" s="205"/>
      <c r="C533" s="205"/>
      <c r="D533" s="205"/>
      <c r="E533" s="205"/>
      <c r="F533" s="205"/>
      <c r="G533" s="205"/>
      <c r="H533" s="205"/>
      <c r="I533" s="205"/>
      <c r="J533" s="205"/>
      <c r="K533" s="205"/>
      <c r="L533" s="205"/>
      <c r="M533" s="205"/>
      <c r="N533" s="205"/>
      <c r="O533" s="205"/>
      <c r="P533" s="205"/>
      <c r="Q533" s="205"/>
    </row>
    <row r="534" spans="2:17" s="26" customFormat="1" x14ac:dyDescent="0.2">
      <c r="B534" s="205"/>
      <c r="C534" s="205"/>
      <c r="D534" s="205"/>
      <c r="E534" s="205"/>
      <c r="F534" s="205"/>
      <c r="G534" s="205"/>
      <c r="H534" s="205"/>
      <c r="I534" s="205"/>
      <c r="J534" s="205"/>
      <c r="K534" s="205"/>
      <c r="L534" s="205"/>
      <c r="M534" s="205"/>
      <c r="N534" s="205"/>
      <c r="O534" s="205"/>
      <c r="P534" s="205"/>
      <c r="Q534" s="205"/>
    </row>
    <row r="535" spans="2:17" s="26" customFormat="1" x14ac:dyDescent="0.2">
      <c r="B535" s="205"/>
      <c r="C535" s="205"/>
      <c r="D535" s="205"/>
      <c r="E535" s="205"/>
      <c r="F535" s="205"/>
      <c r="G535" s="205"/>
      <c r="H535" s="205"/>
      <c r="I535" s="205"/>
      <c r="J535" s="205"/>
      <c r="K535" s="205"/>
      <c r="L535" s="205"/>
      <c r="M535" s="205"/>
      <c r="N535" s="205"/>
      <c r="O535" s="205"/>
      <c r="P535" s="205"/>
      <c r="Q535" s="205"/>
    </row>
    <row r="536" spans="2:17" s="26" customFormat="1" x14ac:dyDescent="0.2">
      <c r="B536" s="205"/>
      <c r="C536" s="205"/>
      <c r="D536" s="205"/>
      <c r="E536" s="205"/>
      <c r="F536" s="205"/>
      <c r="G536" s="205"/>
      <c r="H536" s="205"/>
      <c r="I536" s="205"/>
      <c r="J536" s="205"/>
      <c r="K536" s="205"/>
      <c r="L536" s="205"/>
      <c r="M536" s="205"/>
      <c r="N536" s="205"/>
      <c r="O536" s="205"/>
      <c r="P536" s="205"/>
      <c r="Q536" s="205"/>
    </row>
    <row r="537" spans="2:17" s="26" customFormat="1" x14ac:dyDescent="0.2">
      <c r="B537" s="205"/>
      <c r="C537" s="205"/>
      <c r="D537" s="205"/>
      <c r="E537" s="205"/>
      <c r="F537" s="205"/>
      <c r="G537" s="205"/>
      <c r="H537" s="205"/>
      <c r="I537" s="205"/>
      <c r="J537" s="205"/>
      <c r="K537" s="205"/>
      <c r="L537" s="205"/>
      <c r="M537" s="205"/>
      <c r="N537" s="205"/>
      <c r="O537" s="205"/>
      <c r="P537" s="205"/>
      <c r="Q537" s="205"/>
    </row>
    <row r="538" spans="2:17" s="26" customFormat="1" x14ac:dyDescent="0.2">
      <c r="B538" s="205"/>
      <c r="C538" s="205"/>
      <c r="D538" s="205"/>
      <c r="E538" s="205"/>
      <c r="F538" s="205"/>
      <c r="G538" s="205"/>
      <c r="H538" s="205"/>
      <c r="I538" s="205"/>
      <c r="J538" s="205"/>
      <c r="K538" s="205"/>
      <c r="L538" s="205"/>
      <c r="M538" s="205"/>
      <c r="N538" s="205"/>
      <c r="O538" s="205"/>
      <c r="P538" s="205"/>
      <c r="Q538" s="205"/>
    </row>
    <row r="539" spans="2:17" s="26" customFormat="1" x14ac:dyDescent="0.2">
      <c r="B539" s="205"/>
      <c r="C539" s="205"/>
      <c r="D539" s="205"/>
      <c r="E539" s="205"/>
      <c r="F539" s="205"/>
      <c r="G539" s="205"/>
      <c r="H539" s="205"/>
      <c r="I539" s="205"/>
      <c r="J539" s="205"/>
      <c r="K539" s="205"/>
      <c r="L539" s="205"/>
      <c r="M539" s="205"/>
      <c r="N539" s="205"/>
      <c r="O539" s="205"/>
      <c r="P539" s="205"/>
      <c r="Q539" s="205"/>
    </row>
    <row r="540" spans="2:17" s="26" customFormat="1" x14ac:dyDescent="0.2">
      <c r="B540" s="205"/>
      <c r="C540" s="205"/>
      <c r="D540" s="205"/>
      <c r="E540" s="205"/>
      <c r="F540" s="205"/>
      <c r="G540" s="205"/>
      <c r="H540" s="205"/>
      <c r="I540" s="205"/>
      <c r="J540" s="205"/>
      <c r="K540" s="205"/>
      <c r="L540" s="205"/>
      <c r="M540" s="205"/>
      <c r="N540" s="205"/>
      <c r="O540" s="205"/>
      <c r="P540" s="205"/>
      <c r="Q540" s="205"/>
    </row>
    <row r="541" spans="2:17" s="26" customFormat="1" x14ac:dyDescent="0.2">
      <c r="B541" s="205"/>
      <c r="C541" s="205"/>
      <c r="D541" s="205"/>
      <c r="E541" s="205"/>
      <c r="F541" s="205"/>
      <c r="G541" s="205"/>
      <c r="H541" s="205"/>
      <c r="I541" s="205"/>
      <c r="J541" s="205"/>
      <c r="K541" s="205"/>
      <c r="L541" s="205"/>
      <c r="M541" s="205"/>
      <c r="N541" s="205"/>
      <c r="O541" s="205"/>
      <c r="P541" s="205"/>
      <c r="Q541" s="205"/>
    </row>
    <row r="542" spans="2:17" s="26" customFormat="1" x14ac:dyDescent="0.2">
      <c r="B542" s="205"/>
      <c r="C542" s="205"/>
      <c r="D542" s="205"/>
      <c r="E542" s="205"/>
      <c r="F542" s="205"/>
      <c r="G542" s="205"/>
      <c r="H542" s="205"/>
      <c r="I542" s="205"/>
      <c r="J542" s="205"/>
      <c r="K542" s="205"/>
      <c r="L542" s="205"/>
      <c r="M542" s="205"/>
      <c r="N542" s="205"/>
      <c r="O542" s="205"/>
      <c r="P542" s="205"/>
      <c r="Q542" s="205"/>
    </row>
    <row r="543" spans="2:17" s="26" customFormat="1" x14ac:dyDescent="0.2">
      <c r="B543" s="205"/>
      <c r="C543" s="205"/>
      <c r="D543" s="205"/>
      <c r="E543" s="205"/>
      <c r="F543" s="205"/>
      <c r="G543" s="205"/>
      <c r="H543" s="205"/>
      <c r="I543" s="205"/>
      <c r="J543" s="205"/>
      <c r="K543" s="205"/>
      <c r="L543" s="205"/>
      <c r="M543" s="205"/>
      <c r="N543" s="205"/>
      <c r="O543" s="205"/>
      <c r="P543" s="205"/>
      <c r="Q543" s="205"/>
    </row>
    <row r="544" spans="2:17" s="26" customFormat="1" x14ac:dyDescent="0.2">
      <c r="B544" s="205"/>
      <c r="C544" s="205"/>
      <c r="D544" s="205"/>
      <c r="E544" s="205"/>
      <c r="F544" s="205"/>
      <c r="G544" s="205"/>
      <c r="H544" s="205"/>
      <c r="I544" s="205"/>
      <c r="J544" s="205"/>
      <c r="K544" s="205"/>
      <c r="L544" s="205"/>
      <c r="M544" s="205"/>
      <c r="N544" s="205"/>
      <c r="O544" s="205"/>
      <c r="P544" s="205"/>
      <c r="Q544" s="205"/>
    </row>
    <row r="545" spans="2:17" s="26" customFormat="1" x14ac:dyDescent="0.2">
      <c r="B545" s="205"/>
      <c r="C545" s="205"/>
      <c r="D545" s="205"/>
      <c r="E545" s="205"/>
      <c r="F545" s="205"/>
      <c r="G545" s="205"/>
      <c r="H545" s="205"/>
      <c r="I545" s="205"/>
      <c r="J545" s="205"/>
      <c r="K545" s="205"/>
      <c r="L545" s="205"/>
      <c r="M545" s="205"/>
      <c r="N545" s="205"/>
      <c r="O545" s="205"/>
      <c r="P545" s="205"/>
      <c r="Q545" s="205"/>
    </row>
    <row r="546" spans="2:17" s="26" customFormat="1" x14ac:dyDescent="0.2">
      <c r="B546" s="205"/>
      <c r="C546" s="205"/>
      <c r="D546" s="205"/>
      <c r="E546" s="205"/>
      <c r="F546" s="205"/>
      <c r="G546" s="205"/>
      <c r="H546" s="205"/>
      <c r="I546" s="205"/>
      <c r="J546" s="205"/>
      <c r="K546" s="205"/>
      <c r="L546" s="205"/>
      <c r="M546" s="205"/>
      <c r="N546" s="205"/>
      <c r="O546" s="205"/>
      <c r="P546" s="205"/>
      <c r="Q546" s="205"/>
    </row>
    <row r="547" spans="2:17" s="26" customFormat="1" x14ac:dyDescent="0.2">
      <c r="B547" s="205"/>
      <c r="C547" s="205"/>
      <c r="D547" s="205"/>
      <c r="E547" s="205"/>
      <c r="F547" s="205"/>
      <c r="G547" s="205"/>
      <c r="H547" s="205"/>
      <c r="I547" s="205"/>
      <c r="J547" s="205"/>
      <c r="K547" s="205"/>
      <c r="L547" s="205"/>
      <c r="M547" s="205"/>
      <c r="N547" s="205"/>
      <c r="O547" s="205"/>
      <c r="P547" s="205"/>
      <c r="Q547" s="205"/>
    </row>
    <row r="548" spans="2:17" s="26" customFormat="1" x14ac:dyDescent="0.2">
      <c r="B548" s="205"/>
      <c r="C548" s="205"/>
      <c r="D548" s="205"/>
      <c r="E548" s="205"/>
      <c r="F548" s="205"/>
      <c r="G548" s="205"/>
      <c r="H548" s="205"/>
      <c r="I548" s="205"/>
      <c r="J548" s="205"/>
      <c r="K548" s="205"/>
      <c r="L548" s="205"/>
      <c r="M548" s="205"/>
      <c r="N548" s="205"/>
      <c r="O548" s="205"/>
      <c r="P548" s="205"/>
      <c r="Q548" s="205"/>
    </row>
    <row r="549" spans="2:17" s="26" customFormat="1" x14ac:dyDescent="0.2">
      <c r="B549" s="205"/>
      <c r="C549" s="205"/>
      <c r="D549" s="205"/>
      <c r="E549" s="205"/>
      <c r="F549" s="205"/>
      <c r="G549" s="205"/>
      <c r="H549" s="205"/>
      <c r="I549" s="205"/>
      <c r="J549" s="205"/>
      <c r="K549" s="205"/>
      <c r="L549" s="205"/>
      <c r="M549" s="205"/>
      <c r="N549" s="205"/>
      <c r="O549" s="205"/>
      <c r="P549" s="205"/>
      <c r="Q549" s="205"/>
    </row>
    <row r="550" spans="2:17" s="26" customFormat="1" x14ac:dyDescent="0.2">
      <c r="B550" s="205"/>
      <c r="C550" s="205"/>
      <c r="D550" s="205"/>
      <c r="E550" s="205"/>
      <c r="F550" s="205"/>
      <c r="G550" s="205"/>
      <c r="H550" s="205"/>
      <c r="I550" s="205"/>
      <c r="J550" s="205"/>
      <c r="K550" s="205"/>
      <c r="L550" s="205"/>
      <c r="M550" s="205"/>
      <c r="N550" s="205"/>
      <c r="O550" s="205"/>
      <c r="P550" s="205"/>
      <c r="Q550" s="205"/>
    </row>
    <row r="551" spans="2:17" s="26" customFormat="1" x14ac:dyDescent="0.2">
      <c r="B551" s="205"/>
      <c r="C551" s="205"/>
      <c r="D551" s="205"/>
      <c r="E551" s="205"/>
      <c r="F551" s="205"/>
      <c r="G551" s="205"/>
      <c r="H551" s="205"/>
      <c r="I551" s="205"/>
      <c r="J551" s="205"/>
      <c r="K551" s="205"/>
      <c r="L551" s="205"/>
      <c r="M551" s="205"/>
      <c r="N551" s="205"/>
      <c r="O551" s="205"/>
      <c r="P551" s="205"/>
      <c r="Q551" s="205"/>
    </row>
    <row r="552" spans="2:17" s="26" customFormat="1" x14ac:dyDescent="0.2">
      <c r="B552" s="205"/>
      <c r="C552" s="205"/>
      <c r="D552" s="205"/>
      <c r="E552" s="205"/>
      <c r="F552" s="205"/>
      <c r="G552" s="205"/>
      <c r="H552" s="205"/>
      <c r="I552" s="205"/>
      <c r="J552" s="205"/>
      <c r="K552" s="205"/>
      <c r="L552" s="205"/>
      <c r="M552" s="205"/>
      <c r="N552" s="205"/>
      <c r="O552" s="205"/>
      <c r="P552" s="205"/>
      <c r="Q552" s="205"/>
    </row>
    <row r="553" spans="2:17" s="26" customFormat="1" x14ac:dyDescent="0.2">
      <c r="B553" s="205"/>
      <c r="C553" s="205"/>
      <c r="D553" s="205"/>
      <c r="E553" s="205"/>
      <c r="F553" s="205"/>
      <c r="G553" s="205"/>
      <c r="H553" s="205"/>
      <c r="I553" s="205"/>
      <c r="J553" s="205"/>
      <c r="K553" s="205"/>
      <c r="L553" s="205"/>
      <c r="M553" s="205"/>
      <c r="N553" s="205"/>
      <c r="O553" s="205"/>
      <c r="P553" s="205"/>
      <c r="Q553" s="205"/>
    </row>
    <row r="554" spans="2:17" s="26" customFormat="1" x14ac:dyDescent="0.2">
      <c r="B554" s="205"/>
      <c r="C554" s="205"/>
      <c r="D554" s="205"/>
      <c r="E554" s="205"/>
      <c r="F554" s="205"/>
      <c r="G554" s="205"/>
      <c r="H554" s="205"/>
      <c r="I554" s="205"/>
      <c r="J554" s="205"/>
      <c r="K554" s="205"/>
      <c r="L554" s="205"/>
      <c r="M554" s="205"/>
      <c r="N554" s="205"/>
      <c r="O554" s="205"/>
      <c r="P554" s="205"/>
      <c r="Q554" s="205"/>
    </row>
    <row r="555" spans="2:17" s="26" customFormat="1" x14ac:dyDescent="0.2">
      <c r="B555" s="205"/>
      <c r="C555" s="205"/>
      <c r="D555" s="205"/>
      <c r="E555" s="205"/>
      <c r="F555" s="205"/>
      <c r="G555" s="205"/>
      <c r="H555" s="205"/>
      <c r="I555" s="205"/>
      <c r="J555" s="205"/>
      <c r="K555" s="205"/>
      <c r="L555" s="205"/>
      <c r="M555" s="205"/>
      <c r="N555" s="205"/>
      <c r="O555" s="205"/>
      <c r="P555" s="205"/>
      <c r="Q555" s="205"/>
    </row>
    <row r="556" spans="2:17" s="26" customFormat="1" x14ac:dyDescent="0.2">
      <c r="B556" s="205"/>
      <c r="C556" s="205"/>
      <c r="D556" s="205"/>
      <c r="E556" s="205"/>
      <c r="F556" s="205"/>
      <c r="G556" s="205"/>
      <c r="H556" s="205"/>
      <c r="I556" s="205"/>
      <c r="J556" s="205"/>
      <c r="K556" s="205"/>
      <c r="L556" s="205"/>
      <c r="M556" s="205"/>
      <c r="N556" s="205"/>
      <c r="O556" s="205"/>
      <c r="P556" s="205"/>
      <c r="Q556" s="205"/>
    </row>
    <row r="557" spans="2:17" s="26" customFormat="1" x14ac:dyDescent="0.2">
      <c r="B557" s="205"/>
      <c r="C557" s="205"/>
      <c r="D557" s="205"/>
      <c r="E557" s="205"/>
      <c r="F557" s="205"/>
      <c r="G557" s="205"/>
      <c r="H557" s="205"/>
      <c r="I557" s="205"/>
      <c r="J557" s="205"/>
      <c r="K557" s="205"/>
      <c r="L557" s="205"/>
      <c r="M557" s="205"/>
      <c r="N557" s="205"/>
      <c r="O557" s="205"/>
      <c r="P557" s="205"/>
      <c r="Q557" s="205"/>
    </row>
    <row r="558" spans="2:17" s="26" customFormat="1" x14ac:dyDescent="0.2">
      <c r="B558" s="205"/>
      <c r="C558" s="205"/>
      <c r="D558" s="205"/>
      <c r="E558" s="205"/>
      <c r="F558" s="205"/>
      <c r="G558" s="205"/>
      <c r="H558" s="205"/>
      <c r="I558" s="205"/>
      <c r="J558" s="205"/>
      <c r="K558" s="205"/>
      <c r="L558" s="205"/>
      <c r="M558" s="205"/>
      <c r="N558" s="205"/>
      <c r="O558" s="205"/>
      <c r="P558" s="205"/>
      <c r="Q558" s="205"/>
    </row>
    <row r="559" spans="2:17" s="26" customFormat="1" x14ac:dyDescent="0.2">
      <c r="B559" s="205"/>
      <c r="C559" s="205"/>
      <c r="D559" s="205"/>
      <c r="E559" s="205"/>
      <c r="F559" s="205"/>
      <c r="G559" s="205"/>
      <c r="H559" s="205"/>
      <c r="I559" s="205"/>
      <c r="J559" s="205"/>
      <c r="K559" s="205"/>
      <c r="L559" s="205"/>
      <c r="M559" s="205"/>
      <c r="N559" s="205"/>
      <c r="O559" s="205"/>
      <c r="P559" s="205"/>
      <c r="Q559" s="205"/>
    </row>
    <row r="560" spans="2:17" s="26" customFormat="1" x14ac:dyDescent="0.2">
      <c r="B560" s="205"/>
      <c r="C560" s="205"/>
      <c r="D560" s="205"/>
      <c r="E560" s="205"/>
      <c r="F560" s="205"/>
      <c r="G560" s="205"/>
      <c r="H560" s="205"/>
      <c r="I560" s="205"/>
      <c r="J560" s="205"/>
      <c r="K560" s="205"/>
      <c r="L560" s="205"/>
      <c r="M560" s="205"/>
      <c r="N560" s="205"/>
      <c r="O560" s="205"/>
      <c r="P560" s="205"/>
      <c r="Q560" s="205"/>
    </row>
    <row r="561" spans="2:17" s="26" customFormat="1" x14ac:dyDescent="0.2">
      <c r="B561" s="205"/>
      <c r="C561" s="205"/>
      <c r="D561" s="205"/>
      <c r="E561" s="205"/>
      <c r="F561" s="205"/>
      <c r="G561" s="205"/>
      <c r="H561" s="205"/>
      <c r="I561" s="205"/>
      <c r="J561" s="205"/>
      <c r="K561" s="205"/>
      <c r="L561" s="205"/>
      <c r="M561" s="205"/>
      <c r="N561" s="205"/>
      <c r="O561" s="205"/>
      <c r="P561" s="205"/>
      <c r="Q561" s="205"/>
    </row>
    <row r="562" spans="2:17" s="26" customFormat="1" x14ac:dyDescent="0.2">
      <c r="B562" s="205"/>
      <c r="C562" s="205"/>
      <c r="D562" s="205"/>
      <c r="E562" s="205"/>
      <c r="F562" s="205"/>
      <c r="G562" s="205"/>
      <c r="H562" s="205"/>
      <c r="I562" s="205"/>
      <c r="J562" s="205"/>
      <c r="K562" s="205"/>
      <c r="L562" s="205"/>
      <c r="M562" s="205"/>
      <c r="N562" s="205"/>
      <c r="O562" s="205"/>
      <c r="P562" s="205"/>
      <c r="Q562" s="205"/>
    </row>
    <row r="563" spans="2:17" s="26" customFormat="1" x14ac:dyDescent="0.2">
      <c r="B563" s="205"/>
      <c r="C563" s="205"/>
      <c r="D563" s="205"/>
      <c r="E563" s="205"/>
      <c r="F563" s="205"/>
      <c r="G563" s="205"/>
      <c r="H563" s="205"/>
      <c r="I563" s="205"/>
      <c r="J563" s="205"/>
      <c r="K563" s="205"/>
      <c r="L563" s="205"/>
      <c r="M563" s="205"/>
      <c r="N563" s="205"/>
      <c r="O563" s="205"/>
      <c r="P563" s="205"/>
      <c r="Q563" s="205"/>
    </row>
    <row r="564" spans="2:17" s="26" customFormat="1" x14ac:dyDescent="0.2">
      <c r="B564" s="205"/>
      <c r="C564" s="205"/>
      <c r="D564" s="205"/>
      <c r="E564" s="205"/>
      <c r="F564" s="205"/>
      <c r="G564" s="205"/>
      <c r="H564" s="205"/>
      <c r="I564" s="205"/>
      <c r="J564" s="205"/>
      <c r="K564" s="205"/>
      <c r="L564" s="205"/>
      <c r="M564" s="205"/>
      <c r="N564" s="205"/>
      <c r="O564" s="205"/>
      <c r="P564" s="205"/>
      <c r="Q564" s="205"/>
    </row>
    <row r="565" spans="2:17" s="26" customFormat="1" x14ac:dyDescent="0.2">
      <c r="B565" s="205"/>
      <c r="C565" s="205"/>
      <c r="D565" s="205"/>
      <c r="E565" s="205"/>
      <c r="F565" s="205"/>
      <c r="G565" s="205"/>
      <c r="H565" s="205"/>
      <c r="I565" s="205"/>
      <c r="J565" s="205"/>
      <c r="K565" s="205"/>
      <c r="L565" s="205"/>
      <c r="M565" s="205"/>
      <c r="N565" s="205"/>
      <c r="O565" s="205"/>
      <c r="P565" s="205"/>
      <c r="Q565" s="205"/>
    </row>
    <row r="566" spans="2:17" s="26" customFormat="1" x14ac:dyDescent="0.2">
      <c r="B566" s="205"/>
      <c r="C566" s="205"/>
      <c r="D566" s="205"/>
      <c r="E566" s="205"/>
      <c r="F566" s="205"/>
      <c r="G566" s="205"/>
      <c r="H566" s="205"/>
      <c r="I566" s="205"/>
      <c r="J566" s="205"/>
      <c r="K566" s="205"/>
      <c r="L566" s="205"/>
      <c r="M566" s="205"/>
      <c r="N566" s="205"/>
      <c r="O566" s="205"/>
      <c r="P566" s="205"/>
      <c r="Q566" s="205"/>
    </row>
    <row r="567" spans="2:17" s="26" customFormat="1" x14ac:dyDescent="0.2">
      <c r="B567" s="205"/>
      <c r="C567" s="205"/>
      <c r="D567" s="205"/>
      <c r="E567" s="205"/>
      <c r="F567" s="205"/>
      <c r="G567" s="205"/>
      <c r="H567" s="205"/>
      <c r="I567" s="205"/>
      <c r="J567" s="205"/>
      <c r="K567" s="205"/>
      <c r="L567" s="205"/>
      <c r="M567" s="205"/>
      <c r="N567" s="205"/>
      <c r="O567" s="205"/>
      <c r="P567" s="205"/>
      <c r="Q567" s="205"/>
    </row>
    <row r="568" spans="2:17" s="26" customFormat="1" x14ac:dyDescent="0.2">
      <c r="B568" s="205"/>
      <c r="C568" s="205"/>
      <c r="D568" s="205"/>
      <c r="E568" s="205"/>
      <c r="F568" s="205"/>
      <c r="G568" s="205"/>
      <c r="H568" s="205"/>
      <c r="I568" s="205"/>
      <c r="J568" s="205"/>
      <c r="K568" s="205"/>
      <c r="L568" s="205"/>
      <c r="M568" s="205"/>
      <c r="N568" s="205"/>
      <c r="O568" s="205"/>
      <c r="P568" s="205"/>
      <c r="Q568" s="205"/>
    </row>
    <row r="569" spans="2:17" s="26" customFormat="1" x14ac:dyDescent="0.2">
      <c r="B569" s="205"/>
      <c r="C569" s="205"/>
      <c r="D569" s="205"/>
      <c r="E569" s="205"/>
      <c r="F569" s="205"/>
      <c r="G569" s="205"/>
      <c r="H569" s="205"/>
      <c r="I569" s="205"/>
      <c r="J569" s="205"/>
      <c r="K569" s="205"/>
      <c r="L569" s="205"/>
      <c r="M569" s="205"/>
      <c r="N569" s="205"/>
      <c r="O569" s="205"/>
      <c r="P569" s="205"/>
      <c r="Q569" s="205"/>
    </row>
    <row r="570" spans="2:17" s="26" customFormat="1" x14ac:dyDescent="0.2">
      <c r="B570" s="205"/>
      <c r="C570" s="205"/>
      <c r="D570" s="205"/>
      <c r="E570" s="205"/>
      <c r="F570" s="205"/>
      <c r="G570" s="205"/>
      <c r="H570" s="205"/>
      <c r="I570" s="205"/>
      <c r="J570" s="205"/>
      <c r="K570" s="205"/>
      <c r="L570" s="205"/>
      <c r="M570" s="205"/>
      <c r="N570" s="205"/>
      <c r="O570" s="205"/>
      <c r="P570" s="205"/>
      <c r="Q570" s="205"/>
    </row>
    <row r="571" spans="2:17" s="26" customFormat="1" x14ac:dyDescent="0.2">
      <c r="B571" s="205"/>
      <c r="C571" s="205"/>
      <c r="D571" s="205"/>
      <c r="E571" s="205"/>
      <c r="F571" s="205"/>
      <c r="G571" s="205"/>
      <c r="H571" s="205"/>
      <c r="I571" s="205"/>
      <c r="J571" s="205"/>
      <c r="K571" s="205"/>
      <c r="L571" s="205"/>
      <c r="M571" s="205"/>
      <c r="N571" s="205"/>
      <c r="O571" s="205"/>
      <c r="P571" s="205"/>
      <c r="Q571" s="205"/>
    </row>
    <row r="572" spans="2:17" s="26" customFormat="1" x14ac:dyDescent="0.2">
      <c r="B572" s="205"/>
      <c r="C572" s="205"/>
      <c r="D572" s="205"/>
      <c r="E572" s="205"/>
      <c r="F572" s="205"/>
      <c r="G572" s="205"/>
      <c r="H572" s="205"/>
      <c r="I572" s="205"/>
      <c r="J572" s="205"/>
      <c r="K572" s="205"/>
      <c r="L572" s="205"/>
      <c r="M572" s="205"/>
      <c r="N572" s="205"/>
      <c r="O572" s="205"/>
      <c r="P572" s="205"/>
      <c r="Q572" s="205"/>
    </row>
    <row r="573" spans="2:17" s="26" customFormat="1" x14ac:dyDescent="0.2">
      <c r="B573" s="205"/>
      <c r="C573" s="205"/>
      <c r="D573" s="205"/>
      <c r="E573" s="205"/>
      <c r="F573" s="205"/>
      <c r="G573" s="205"/>
      <c r="H573" s="205"/>
      <c r="I573" s="205"/>
      <c r="J573" s="205"/>
      <c r="K573" s="205"/>
      <c r="L573" s="205"/>
      <c r="M573" s="205"/>
      <c r="N573" s="205"/>
      <c r="O573" s="205"/>
      <c r="P573" s="205"/>
      <c r="Q573" s="205"/>
    </row>
    <row r="574" spans="2:17" s="26" customFormat="1" x14ac:dyDescent="0.2">
      <c r="B574" s="205"/>
      <c r="C574" s="205"/>
      <c r="D574" s="205"/>
      <c r="E574" s="205"/>
      <c r="F574" s="205"/>
      <c r="G574" s="205"/>
      <c r="H574" s="205"/>
      <c r="I574" s="205"/>
      <c r="J574" s="205"/>
      <c r="K574" s="205"/>
      <c r="L574" s="205"/>
      <c r="M574" s="205"/>
      <c r="N574" s="205"/>
      <c r="O574" s="205"/>
      <c r="P574" s="205"/>
      <c r="Q574" s="205"/>
    </row>
    <row r="575" spans="2:17" s="26" customFormat="1" x14ac:dyDescent="0.2">
      <c r="B575" s="205"/>
      <c r="C575" s="205"/>
      <c r="D575" s="205"/>
      <c r="E575" s="205"/>
      <c r="F575" s="205"/>
      <c r="G575" s="205"/>
      <c r="H575" s="205"/>
      <c r="I575" s="205"/>
      <c r="J575" s="205"/>
      <c r="K575" s="205"/>
      <c r="L575" s="205"/>
      <c r="M575" s="205"/>
      <c r="N575" s="205"/>
      <c r="O575" s="205"/>
      <c r="P575" s="205"/>
      <c r="Q575" s="205"/>
    </row>
    <row r="576" spans="2:17" s="26" customFormat="1" x14ac:dyDescent="0.2">
      <c r="B576" s="205"/>
      <c r="C576" s="205"/>
      <c r="D576" s="205"/>
      <c r="E576" s="205"/>
      <c r="F576" s="205"/>
      <c r="G576" s="205"/>
      <c r="H576" s="205"/>
      <c r="I576" s="205"/>
      <c r="J576" s="205"/>
      <c r="K576" s="205"/>
      <c r="L576" s="205"/>
      <c r="M576" s="205"/>
      <c r="N576" s="205"/>
      <c r="O576" s="205"/>
      <c r="P576" s="205"/>
      <c r="Q576" s="205"/>
    </row>
    <row r="577" spans="2:17" s="26" customFormat="1" x14ac:dyDescent="0.2">
      <c r="B577" s="205"/>
      <c r="C577" s="205"/>
      <c r="D577" s="205"/>
      <c r="E577" s="205"/>
      <c r="F577" s="205"/>
      <c r="G577" s="205"/>
      <c r="H577" s="205"/>
      <c r="I577" s="205"/>
      <c r="J577" s="205"/>
      <c r="K577" s="205"/>
      <c r="L577" s="205"/>
      <c r="M577" s="205"/>
      <c r="N577" s="205"/>
      <c r="O577" s="205"/>
      <c r="P577" s="205"/>
      <c r="Q577" s="205"/>
    </row>
    <row r="578" spans="2:17" s="26" customFormat="1" x14ac:dyDescent="0.2">
      <c r="B578" s="205"/>
      <c r="C578" s="205"/>
      <c r="D578" s="205"/>
      <c r="E578" s="205"/>
      <c r="F578" s="205"/>
      <c r="G578" s="205"/>
      <c r="H578" s="205"/>
      <c r="I578" s="205"/>
      <c r="J578" s="205"/>
      <c r="K578" s="205"/>
      <c r="L578" s="205"/>
      <c r="M578" s="205"/>
      <c r="N578" s="205"/>
      <c r="O578" s="205"/>
      <c r="P578" s="205"/>
      <c r="Q578" s="205"/>
    </row>
    <row r="579" spans="2:17" s="26" customFormat="1" x14ac:dyDescent="0.2">
      <c r="B579" s="205"/>
      <c r="C579" s="205"/>
      <c r="D579" s="205"/>
      <c r="E579" s="205"/>
      <c r="F579" s="205"/>
      <c r="G579" s="205"/>
      <c r="H579" s="205"/>
      <c r="I579" s="205"/>
      <c r="J579" s="205"/>
      <c r="K579" s="205"/>
      <c r="L579" s="205"/>
      <c r="M579" s="205"/>
      <c r="N579" s="205"/>
      <c r="O579" s="205"/>
      <c r="P579" s="205"/>
      <c r="Q579" s="205"/>
    </row>
    <row r="580" spans="2:17" s="26" customFormat="1" x14ac:dyDescent="0.2">
      <c r="B580" s="205"/>
      <c r="C580" s="205"/>
      <c r="D580" s="205"/>
      <c r="E580" s="205"/>
      <c r="F580" s="205"/>
      <c r="G580" s="205"/>
      <c r="H580" s="205"/>
      <c r="I580" s="205"/>
      <c r="J580" s="205"/>
      <c r="K580" s="205"/>
      <c r="L580" s="205"/>
      <c r="M580" s="205"/>
      <c r="N580" s="205"/>
      <c r="O580" s="205"/>
      <c r="P580" s="205"/>
      <c r="Q580" s="205"/>
    </row>
    <row r="581" spans="2:17" s="26" customFormat="1" x14ac:dyDescent="0.2">
      <c r="B581" s="205"/>
      <c r="C581" s="205"/>
      <c r="D581" s="205"/>
      <c r="E581" s="205"/>
      <c r="F581" s="205"/>
      <c r="G581" s="205"/>
      <c r="H581" s="205"/>
      <c r="I581" s="205"/>
      <c r="J581" s="205"/>
      <c r="K581" s="205"/>
      <c r="L581" s="205"/>
      <c r="M581" s="205"/>
      <c r="N581" s="205"/>
      <c r="O581" s="205"/>
      <c r="P581" s="205"/>
      <c r="Q581" s="205"/>
    </row>
    <row r="582" spans="2:17" s="26" customFormat="1" x14ac:dyDescent="0.2">
      <c r="B582" s="205"/>
      <c r="C582" s="205"/>
      <c r="D582" s="205"/>
      <c r="E582" s="205"/>
      <c r="F582" s="205"/>
      <c r="G582" s="205"/>
      <c r="H582" s="205"/>
      <c r="I582" s="205"/>
      <c r="J582" s="205"/>
      <c r="K582" s="205"/>
      <c r="L582" s="205"/>
      <c r="M582" s="205"/>
      <c r="N582" s="205"/>
      <c r="O582" s="205"/>
      <c r="P582" s="205"/>
      <c r="Q582" s="205"/>
    </row>
    <row r="583" spans="2:17" s="26" customFormat="1" x14ac:dyDescent="0.2">
      <c r="B583" s="205"/>
      <c r="C583" s="205"/>
      <c r="D583" s="205"/>
      <c r="E583" s="205"/>
      <c r="F583" s="205"/>
      <c r="G583" s="205"/>
      <c r="H583" s="205"/>
      <c r="I583" s="205"/>
      <c r="J583" s="205"/>
      <c r="K583" s="205"/>
      <c r="L583" s="205"/>
      <c r="M583" s="205"/>
      <c r="N583" s="205"/>
      <c r="O583" s="205"/>
      <c r="P583" s="205"/>
      <c r="Q583" s="205"/>
    </row>
    <row r="584" spans="2:17" s="26" customFormat="1" x14ac:dyDescent="0.2">
      <c r="B584" s="205"/>
      <c r="C584" s="205"/>
      <c r="D584" s="205"/>
      <c r="E584" s="205"/>
      <c r="F584" s="205"/>
      <c r="G584" s="205"/>
      <c r="H584" s="205"/>
      <c r="I584" s="205"/>
      <c r="J584" s="205"/>
      <c r="K584" s="205"/>
      <c r="L584" s="205"/>
      <c r="M584" s="205"/>
      <c r="N584" s="205"/>
      <c r="O584" s="205"/>
      <c r="P584" s="205"/>
      <c r="Q584" s="205"/>
    </row>
    <row r="585" spans="2:17" s="26" customFormat="1" x14ac:dyDescent="0.2">
      <c r="B585" s="205"/>
      <c r="C585" s="205"/>
      <c r="D585" s="205"/>
      <c r="E585" s="205"/>
      <c r="F585" s="205"/>
      <c r="G585" s="205"/>
      <c r="H585" s="205"/>
      <c r="I585" s="205"/>
      <c r="J585" s="205"/>
      <c r="K585" s="205"/>
      <c r="L585" s="205"/>
      <c r="M585" s="205"/>
      <c r="N585" s="205"/>
      <c r="O585" s="205"/>
      <c r="P585" s="205"/>
      <c r="Q585" s="205"/>
    </row>
    <row r="586" spans="2:17" s="26" customFormat="1" x14ac:dyDescent="0.2">
      <c r="B586" s="205"/>
      <c r="C586" s="205"/>
      <c r="D586" s="205"/>
      <c r="E586" s="205"/>
      <c r="F586" s="205"/>
      <c r="G586" s="205"/>
      <c r="H586" s="205"/>
      <c r="I586" s="205"/>
      <c r="J586" s="205"/>
      <c r="K586" s="205"/>
      <c r="L586" s="205"/>
      <c r="M586" s="205"/>
      <c r="N586" s="205"/>
      <c r="O586" s="205"/>
      <c r="P586" s="205"/>
      <c r="Q586" s="205"/>
    </row>
    <row r="587" spans="2:17" s="26" customFormat="1" x14ac:dyDescent="0.2">
      <c r="B587" s="205"/>
      <c r="C587" s="205"/>
      <c r="D587" s="205"/>
      <c r="E587" s="205"/>
      <c r="F587" s="205"/>
      <c r="G587" s="205"/>
      <c r="H587" s="205"/>
      <c r="I587" s="205"/>
      <c r="J587" s="205"/>
      <c r="K587" s="205"/>
      <c r="L587" s="205"/>
      <c r="M587" s="205"/>
      <c r="N587" s="205"/>
      <c r="O587" s="205"/>
      <c r="P587" s="205"/>
      <c r="Q587" s="205"/>
    </row>
    <row r="588" spans="2:17" s="26" customFormat="1" x14ac:dyDescent="0.2">
      <c r="B588" s="205"/>
      <c r="C588" s="205"/>
      <c r="D588" s="205"/>
      <c r="E588" s="205"/>
      <c r="F588" s="205"/>
      <c r="G588" s="205"/>
      <c r="H588" s="205"/>
      <c r="I588" s="205"/>
      <c r="J588" s="205"/>
      <c r="K588" s="205"/>
      <c r="L588" s="205"/>
      <c r="M588" s="205"/>
      <c r="N588" s="205"/>
      <c r="O588" s="205"/>
      <c r="P588" s="205"/>
      <c r="Q588" s="205"/>
    </row>
    <row r="589" spans="2:17" s="26" customFormat="1" x14ac:dyDescent="0.2">
      <c r="B589" s="205"/>
      <c r="C589" s="205"/>
      <c r="D589" s="205"/>
      <c r="E589" s="205"/>
      <c r="F589" s="205"/>
      <c r="G589" s="205"/>
      <c r="H589" s="205"/>
      <c r="I589" s="205"/>
      <c r="J589" s="205"/>
      <c r="K589" s="205"/>
      <c r="L589" s="205"/>
      <c r="M589" s="205"/>
      <c r="N589" s="205"/>
      <c r="O589" s="205"/>
      <c r="P589" s="205"/>
      <c r="Q589" s="205"/>
    </row>
    <row r="590" spans="2:17" s="26" customFormat="1" x14ac:dyDescent="0.2">
      <c r="B590" s="205"/>
      <c r="C590" s="205"/>
      <c r="D590" s="205"/>
      <c r="E590" s="205"/>
      <c r="F590" s="205"/>
      <c r="G590" s="205"/>
      <c r="H590" s="205"/>
      <c r="I590" s="205"/>
      <c r="J590" s="205"/>
      <c r="K590" s="205"/>
      <c r="L590" s="205"/>
      <c r="M590" s="205"/>
      <c r="N590" s="205"/>
      <c r="O590" s="205"/>
      <c r="P590" s="205"/>
      <c r="Q590" s="205"/>
    </row>
    <row r="591" spans="2:17" s="26" customFormat="1" x14ac:dyDescent="0.2">
      <c r="B591" s="205"/>
      <c r="C591" s="205"/>
      <c r="D591" s="205"/>
      <c r="E591" s="205"/>
      <c r="F591" s="205"/>
      <c r="G591" s="205"/>
      <c r="H591" s="205"/>
      <c r="I591" s="205"/>
      <c r="J591" s="205"/>
      <c r="K591" s="205"/>
      <c r="L591" s="205"/>
      <c r="M591" s="205"/>
      <c r="N591" s="205"/>
      <c r="O591" s="205"/>
      <c r="P591" s="205"/>
      <c r="Q591" s="205"/>
    </row>
    <row r="592" spans="2:17" s="26" customFormat="1" x14ac:dyDescent="0.2">
      <c r="B592" s="205"/>
      <c r="C592" s="205"/>
      <c r="D592" s="205"/>
      <c r="E592" s="205"/>
      <c r="F592" s="205"/>
      <c r="G592" s="205"/>
      <c r="H592" s="205"/>
      <c r="I592" s="205"/>
      <c r="J592" s="205"/>
      <c r="K592" s="205"/>
      <c r="L592" s="205"/>
      <c r="M592" s="205"/>
      <c r="N592" s="205"/>
      <c r="O592" s="205"/>
      <c r="P592" s="205"/>
      <c r="Q592" s="205"/>
    </row>
    <row r="593" spans="2:17" s="26" customFormat="1" x14ac:dyDescent="0.2">
      <c r="B593" s="205"/>
      <c r="C593" s="205"/>
      <c r="D593" s="205"/>
      <c r="E593" s="205"/>
      <c r="F593" s="205"/>
      <c r="G593" s="205"/>
      <c r="H593" s="205"/>
      <c r="I593" s="205"/>
      <c r="J593" s="205"/>
      <c r="K593" s="205"/>
      <c r="L593" s="205"/>
      <c r="M593" s="205"/>
      <c r="N593" s="205"/>
      <c r="O593" s="205"/>
      <c r="P593" s="205"/>
      <c r="Q593" s="205"/>
    </row>
    <row r="594" spans="2:17" s="26" customFormat="1" x14ac:dyDescent="0.2">
      <c r="B594" s="205"/>
      <c r="C594" s="205"/>
      <c r="D594" s="205"/>
      <c r="E594" s="205"/>
      <c r="F594" s="205"/>
      <c r="G594" s="205"/>
      <c r="H594" s="205"/>
      <c r="I594" s="205"/>
      <c r="J594" s="205"/>
      <c r="K594" s="205"/>
      <c r="L594" s="205"/>
      <c r="M594" s="205"/>
      <c r="N594" s="205"/>
      <c r="O594" s="205"/>
      <c r="P594" s="205"/>
      <c r="Q594" s="205"/>
    </row>
    <row r="595" spans="2:17" s="26" customFormat="1" x14ac:dyDescent="0.2">
      <c r="B595" s="205"/>
      <c r="C595" s="205"/>
      <c r="D595" s="205"/>
      <c r="E595" s="205"/>
      <c r="F595" s="205"/>
      <c r="G595" s="205"/>
      <c r="H595" s="205"/>
      <c r="I595" s="205"/>
      <c r="J595" s="205"/>
      <c r="K595" s="205"/>
      <c r="L595" s="205"/>
      <c r="M595" s="205"/>
      <c r="N595" s="205"/>
      <c r="O595" s="205"/>
      <c r="P595" s="205"/>
      <c r="Q595" s="205"/>
    </row>
    <row r="596" spans="2:17" s="26" customFormat="1" x14ac:dyDescent="0.2">
      <c r="B596" s="205"/>
      <c r="C596" s="205"/>
      <c r="D596" s="205"/>
      <c r="E596" s="205"/>
      <c r="F596" s="205"/>
      <c r="G596" s="205"/>
      <c r="H596" s="205"/>
      <c r="I596" s="205"/>
      <c r="J596" s="205"/>
      <c r="K596" s="205"/>
      <c r="L596" s="205"/>
      <c r="M596" s="205"/>
      <c r="N596" s="205"/>
      <c r="O596" s="205"/>
      <c r="P596" s="205"/>
      <c r="Q596" s="205"/>
    </row>
    <row r="597" spans="2:17" s="26" customFormat="1" x14ac:dyDescent="0.2">
      <c r="B597" s="205"/>
      <c r="C597" s="205"/>
      <c r="D597" s="205"/>
      <c r="E597" s="205"/>
      <c r="F597" s="205"/>
      <c r="G597" s="205"/>
      <c r="H597" s="205"/>
      <c r="I597" s="205"/>
      <c r="J597" s="205"/>
      <c r="K597" s="205"/>
      <c r="L597" s="205"/>
      <c r="M597" s="205"/>
      <c r="N597" s="205"/>
      <c r="O597" s="205"/>
      <c r="P597" s="205"/>
      <c r="Q597" s="205"/>
    </row>
    <row r="598" spans="2:17" s="26" customFormat="1" x14ac:dyDescent="0.2">
      <c r="B598" s="205"/>
      <c r="C598" s="205"/>
      <c r="D598" s="205"/>
      <c r="E598" s="205"/>
      <c r="F598" s="205"/>
      <c r="G598" s="205"/>
      <c r="H598" s="205"/>
      <c r="I598" s="205"/>
      <c r="J598" s="205"/>
      <c r="K598" s="205"/>
      <c r="L598" s="205"/>
      <c r="M598" s="205"/>
      <c r="N598" s="205"/>
      <c r="O598" s="205"/>
      <c r="P598" s="205"/>
      <c r="Q598" s="205"/>
    </row>
    <row r="599" spans="2:17" s="26" customFormat="1" x14ac:dyDescent="0.2">
      <c r="B599" s="205"/>
      <c r="C599" s="205"/>
      <c r="D599" s="205"/>
      <c r="E599" s="205"/>
      <c r="F599" s="205"/>
      <c r="G599" s="205"/>
      <c r="H599" s="205"/>
      <c r="I599" s="205"/>
      <c r="J599" s="205"/>
      <c r="K599" s="205"/>
      <c r="L599" s="205"/>
      <c r="M599" s="205"/>
      <c r="N599" s="205"/>
      <c r="O599" s="205"/>
      <c r="P599" s="205"/>
      <c r="Q599" s="205"/>
    </row>
    <row r="600" spans="2:17" s="26" customFormat="1" x14ac:dyDescent="0.2">
      <c r="B600" s="205"/>
      <c r="C600" s="205"/>
      <c r="D600" s="205"/>
      <c r="E600" s="205"/>
      <c r="F600" s="205"/>
      <c r="G600" s="205"/>
      <c r="H600" s="205"/>
      <c r="I600" s="205"/>
      <c r="J600" s="205"/>
      <c r="K600" s="205"/>
      <c r="L600" s="205"/>
      <c r="M600" s="205"/>
      <c r="N600" s="205"/>
      <c r="O600" s="205"/>
      <c r="P600" s="205"/>
      <c r="Q600" s="205"/>
    </row>
    <row r="601" spans="2:17" s="26" customFormat="1" x14ac:dyDescent="0.2">
      <c r="B601" s="205"/>
      <c r="C601" s="205"/>
      <c r="D601" s="205"/>
      <c r="E601" s="205"/>
      <c r="F601" s="205"/>
      <c r="G601" s="205"/>
      <c r="H601" s="205"/>
      <c r="I601" s="205"/>
      <c r="J601" s="205"/>
      <c r="K601" s="205"/>
      <c r="L601" s="205"/>
      <c r="M601" s="205"/>
      <c r="N601" s="205"/>
      <c r="O601" s="205"/>
      <c r="P601" s="205"/>
      <c r="Q601" s="205"/>
    </row>
    <row r="602" spans="2:17" s="26" customFormat="1" x14ac:dyDescent="0.2">
      <c r="B602" s="205"/>
      <c r="C602" s="205"/>
      <c r="D602" s="205"/>
      <c r="E602" s="205"/>
      <c r="F602" s="205"/>
      <c r="G602" s="205"/>
      <c r="H602" s="205"/>
      <c r="I602" s="205"/>
      <c r="J602" s="205"/>
      <c r="K602" s="205"/>
      <c r="L602" s="205"/>
      <c r="M602" s="205"/>
      <c r="N602" s="205"/>
      <c r="O602" s="205"/>
      <c r="P602" s="205"/>
      <c r="Q602" s="205"/>
    </row>
    <row r="603" spans="2:17" s="26" customFormat="1" x14ac:dyDescent="0.2">
      <c r="B603" s="205"/>
      <c r="C603" s="205"/>
      <c r="D603" s="205"/>
      <c r="E603" s="205"/>
      <c r="F603" s="205"/>
      <c r="G603" s="205"/>
      <c r="H603" s="205"/>
      <c r="I603" s="205"/>
      <c r="J603" s="205"/>
      <c r="K603" s="205"/>
      <c r="L603" s="205"/>
      <c r="M603" s="205"/>
      <c r="N603" s="205"/>
      <c r="O603" s="205"/>
      <c r="P603" s="205"/>
      <c r="Q603" s="205"/>
    </row>
    <row r="604" spans="2:17" s="26" customFormat="1" x14ac:dyDescent="0.2">
      <c r="B604" s="205"/>
      <c r="C604" s="205"/>
      <c r="D604" s="205"/>
      <c r="E604" s="205"/>
      <c r="F604" s="205"/>
      <c r="G604" s="205"/>
      <c r="H604" s="205"/>
      <c r="I604" s="205"/>
      <c r="J604" s="205"/>
      <c r="K604" s="205"/>
      <c r="L604" s="205"/>
      <c r="M604" s="205"/>
      <c r="N604" s="205"/>
      <c r="O604" s="205"/>
      <c r="P604" s="205"/>
      <c r="Q604" s="205"/>
    </row>
    <row r="605" spans="2:17" s="26" customFormat="1" x14ac:dyDescent="0.2">
      <c r="B605" s="205"/>
      <c r="C605" s="205"/>
      <c r="D605" s="205"/>
      <c r="E605" s="205"/>
      <c r="F605" s="205"/>
      <c r="G605" s="205"/>
      <c r="H605" s="205"/>
      <c r="I605" s="205"/>
      <c r="J605" s="205"/>
      <c r="K605" s="205"/>
      <c r="L605" s="205"/>
      <c r="M605" s="205"/>
      <c r="N605" s="205"/>
      <c r="O605" s="205"/>
      <c r="P605" s="205"/>
      <c r="Q605" s="205"/>
    </row>
    <row r="606" spans="2:17" s="26" customFormat="1" x14ac:dyDescent="0.2">
      <c r="B606" s="205"/>
      <c r="C606" s="205"/>
      <c r="D606" s="205"/>
      <c r="E606" s="205"/>
      <c r="F606" s="205"/>
      <c r="G606" s="205"/>
      <c r="H606" s="205"/>
      <c r="I606" s="205"/>
      <c r="J606" s="205"/>
      <c r="K606" s="205"/>
      <c r="L606" s="205"/>
      <c r="M606" s="205"/>
      <c r="N606" s="205"/>
      <c r="O606" s="205"/>
      <c r="P606" s="205"/>
      <c r="Q606" s="205"/>
    </row>
    <row r="607" spans="2:17" s="26" customFormat="1" x14ac:dyDescent="0.2">
      <c r="B607" s="205"/>
      <c r="C607" s="205"/>
      <c r="D607" s="205"/>
      <c r="E607" s="205"/>
      <c r="F607" s="205"/>
      <c r="G607" s="205"/>
      <c r="H607" s="205"/>
      <c r="I607" s="205"/>
      <c r="J607" s="205"/>
      <c r="K607" s="205"/>
      <c r="L607" s="205"/>
      <c r="M607" s="205"/>
      <c r="N607" s="205"/>
      <c r="O607" s="205"/>
      <c r="P607" s="205"/>
      <c r="Q607" s="205"/>
    </row>
    <row r="608" spans="2:17" s="26" customFormat="1" x14ac:dyDescent="0.2">
      <c r="B608" s="205"/>
      <c r="C608" s="205"/>
      <c r="D608" s="205"/>
      <c r="E608" s="205"/>
      <c r="F608" s="205"/>
      <c r="G608" s="205"/>
      <c r="H608" s="205"/>
      <c r="I608" s="205"/>
      <c r="J608" s="205"/>
      <c r="K608" s="205"/>
      <c r="L608" s="205"/>
      <c r="M608" s="205"/>
      <c r="N608" s="205"/>
      <c r="O608" s="205"/>
      <c r="P608" s="205"/>
      <c r="Q608" s="205"/>
    </row>
    <row r="609" spans="2:17" s="26" customFormat="1" x14ac:dyDescent="0.2">
      <c r="B609" s="205"/>
      <c r="C609" s="205"/>
      <c r="D609" s="205"/>
      <c r="E609" s="205"/>
      <c r="F609" s="205"/>
      <c r="G609" s="205"/>
      <c r="H609" s="205"/>
      <c r="I609" s="205"/>
      <c r="J609" s="205"/>
      <c r="K609" s="205"/>
      <c r="L609" s="205"/>
      <c r="M609" s="205"/>
      <c r="N609" s="205"/>
      <c r="O609" s="205"/>
      <c r="P609" s="205"/>
      <c r="Q609" s="205"/>
    </row>
    <row r="610" spans="2:17" s="26" customFormat="1" x14ac:dyDescent="0.2">
      <c r="B610" s="205"/>
      <c r="C610" s="205"/>
      <c r="D610" s="205"/>
      <c r="E610" s="205"/>
      <c r="F610" s="205"/>
      <c r="G610" s="205"/>
      <c r="H610" s="205"/>
      <c r="I610" s="205"/>
      <c r="J610" s="205"/>
      <c r="K610" s="205"/>
      <c r="L610" s="205"/>
      <c r="M610" s="205"/>
      <c r="N610" s="205"/>
      <c r="O610" s="205"/>
      <c r="P610" s="205"/>
      <c r="Q610" s="205"/>
    </row>
    <row r="611" spans="2:17" s="26" customFormat="1" x14ac:dyDescent="0.2">
      <c r="B611" s="205"/>
      <c r="C611" s="205"/>
      <c r="D611" s="205"/>
      <c r="E611" s="205"/>
      <c r="F611" s="205"/>
      <c r="G611" s="205"/>
      <c r="H611" s="205"/>
      <c r="I611" s="205"/>
      <c r="J611" s="205"/>
      <c r="K611" s="205"/>
      <c r="L611" s="205"/>
      <c r="M611" s="205"/>
      <c r="N611" s="205"/>
      <c r="O611" s="205"/>
      <c r="P611" s="205"/>
      <c r="Q611" s="205"/>
    </row>
    <row r="612" spans="2:17" s="26" customFormat="1" x14ac:dyDescent="0.2">
      <c r="B612" s="205"/>
      <c r="C612" s="205"/>
      <c r="D612" s="205"/>
      <c r="E612" s="205"/>
      <c r="F612" s="205"/>
      <c r="G612" s="205"/>
      <c r="H612" s="205"/>
      <c r="I612" s="205"/>
      <c r="J612" s="205"/>
      <c r="K612" s="205"/>
      <c r="L612" s="205"/>
      <c r="M612" s="205"/>
      <c r="N612" s="205"/>
      <c r="O612" s="205"/>
      <c r="P612" s="205"/>
      <c r="Q612" s="205"/>
    </row>
    <row r="613" spans="2:17" s="26" customFormat="1" x14ac:dyDescent="0.2">
      <c r="B613" s="205"/>
      <c r="C613" s="205"/>
      <c r="D613" s="205"/>
      <c r="E613" s="205"/>
      <c r="F613" s="205"/>
      <c r="G613" s="205"/>
      <c r="H613" s="205"/>
      <c r="I613" s="205"/>
      <c r="J613" s="205"/>
      <c r="K613" s="205"/>
      <c r="L613" s="205"/>
      <c r="M613" s="205"/>
      <c r="N613" s="205"/>
      <c r="O613" s="205"/>
      <c r="P613" s="205"/>
      <c r="Q613" s="205"/>
    </row>
    <row r="614" spans="2:17" s="26" customFormat="1" x14ac:dyDescent="0.2">
      <c r="B614" s="205"/>
      <c r="C614" s="205"/>
      <c r="D614" s="205"/>
      <c r="E614" s="205"/>
      <c r="F614" s="205"/>
      <c r="G614" s="205"/>
      <c r="H614" s="205"/>
      <c r="I614" s="205"/>
      <c r="J614" s="205"/>
      <c r="K614" s="205"/>
      <c r="L614" s="205"/>
      <c r="M614" s="205"/>
      <c r="N614" s="205"/>
      <c r="O614" s="205"/>
      <c r="P614" s="205"/>
      <c r="Q614" s="205"/>
    </row>
    <row r="615" spans="2:17" s="26" customFormat="1" x14ac:dyDescent="0.2">
      <c r="B615" s="205"/>
      <c r="C615" s="205"/>
      <c r="D615" s="205"/>
      <c r="E615" s="205"/>
      <c r="F615" s="205"/>
      <c r="G615" s="205"/>
      <c r="H615" s="205"/>
      <c r="I615" s="205"/>
      <c r="J615" s="205"/>
      <c r="K615" s="205"/>
      <c r="L615" s="205"/>
      <c r="M615" s="205"/>
      <c r="N615" s="205"/>
      <c r="O615" s="205"/>
      <c r="P615" s="205"/>
      <c r="Q615" s="205"/>
    </row>
    <row r="616" spans="2:17" s="26" customFormat="1" x14ac:dyDescent="0.2">
      <c r="B616" s="205"/>
      <c r="C616" s="205"/>
      <c r="D616" s="205"/>
      <c r="E616" s="205"/>
      <c r="F616" s="205"/>
      <c r="G616" s="205"/>
      <c r="H616" s="205"/>
      <c r="I616" s="205"/>
      <c r="J616" s="205"/>
      <c r="K616" s="205"/>
      <c r="L616" s="205"/>
      <c r="M616" s="205"/>
      <c r="N616" s="205"/>
      <c r="O616" s="205"/>
      <c r="P616" s="205"/>
      <c r="Q616" s="205"/>
    </row>
    <row r="617" spans="2:17" s="26" customFormat="1" x14ac:dyDescent="0.2">
      <c r="B617" s="205"/>
      <c r="C617" s="205"/>
      <c r="D617" s="205"/>
      <c r="E617" s="205"/>
      <c r="F617" s="205"/>
      <c r="G617" s="205"/>
      <c r="H617" s="205"/>
      <c r="I617" s="205"/>
      <c r="J617" s="205"/>
      <c r="K617" s="205"/>
      <c r="L617" s="205"/>
      <c r="M617" s="205"/>
      <c r="N617" s="205"/>
      <c r="O617" s="205"/>
      <c r="P617" s="205"/>
      <c r="Q617" s="205"/>
    </row>
    <row r="618" spans="2:17" s="26" customFormat="1" x14ac:dyDescent="0.2">
      <c r="B618" s="205"/>
      <c r="C618" s="205"/>
      <c r="D618" s="205"/>
      <c r="E618" s="205"/>
      <c r="F618" s="205"/>
      <c r="G618" s="205"/>
      <c r="H618" s="205"/>
      <c r="I618" s="205"/>
      <c r="J618" s="205"/>
      <c r="K618" s="205"/>
      <c r="L618" s="205"/>
      <c r="M618" s="205"/>
      <c r="N618" s="205"/>
      <c r="O618" s="205"/>
      <c r="P618" s="205"/>
      <c r="Q618" s="205"/>
    </row>
    <row r="619" spans="2:17" s="26" customFormat="1" x14ac:dyDescent="0.2">
      <c r="B619" s="205"/>
      <c r="C619" s="205"/>
      <c r="D619" s="205"/>
      <c r="E619" s="205"/>
      <c r="F619" s="205"/>
      <c r="G619" s="205"/>
      <c r="H619" s="205"/>
      <c r="I619" s="205"/>
      <c r="J619" s="205"/>
      <c r="K619" s="205"/>
      <c r="L619" s="205"/>
      <c r="M619" s="205"/>
      <c r="N619" s="205"/>
      <c r="O619" s="205"/>
      <c r="P619" s="205"/>
      <c r="Q619" s="205"/>
    </row>
    <row r="620" spans="2:17" s="26" customFormat="1" x14ac:dyDescent="0.2">
      <c r="B620" s="205"/>
      <c r="C620" s="205"/>
      <c r="D620" s="205"/>
      <c r="E620" s="205"/>
      <c r="F620" s="205"/>
      <c r="G620" s="205"/>
      <c r="H620" s="205"/>
      <c r="I620" s="205"/>
      <c r="J620" s="205"/>
      <c r="K620" s="205"/>
      <c r="L620" s="205"/>
      <c r="M620" s="205"/>
      <c r="N620" s="205"/>
      <c r="O620" s="205"/>
      <c r="P620" s="205"/>
      <c r="Q620" s="205"/>
    </row>
    <row r="621" spans="2:17" s="26" customFormat="1" x14ac:dyDescent="0.2">
      <c r="B621" s="205"/>
      <c r="C621" s="205"/>
      <c r="D621" s="205"/>
      <c r="E621" s="205"/>
      <c r="F621" s="205"/>
      <c r="G621" s="205"/>
      <c r="H621" s="205"/>
      <c r="I621" s="205"/>
      <c r="J621" s="205"/>
      <c r="K621" s="205"/>
      <c r="L621" s="205"/>
      <c r="M621" s="205"/>
      <c r="N621" s="205"/>
      <c r="O621" s="205"/>
      <c r="P621" s="205"/>
      <c r="Q621" s="205"/>
    </row>
    <row r="622" spans="2:17" s="26" customFormat="1" x14ac:dyDescent="0.2">
      <c r="B622" s="205"/>
      <c r="C622" s="205"/>
      <c r="D622" s="205"/>
      <c r="E622" s="205"/>
      <c r="F622" s="205"/>
      <c r="G622" s="205"/>
      <c r="H622" s="205"/>
      <c r="I622" s="205"/>
      <c r="J622" s="205"/>
      <c r="K622" s="205"/>
      <c r="L622" s="205"/>
      <c r="M622" s="205"/>
      <c r="N622" s="205"/>
      <c r="O622" s="205"/>
      <c r="P622" s="205"/>
      <c r="Q622" s="205"/>
    </row>
    <row r="623" spans="2:17" s="26" customFormat="1" x14ac:dyDescent="0.2">
      <c r="B623" s="205"/>
      <c r="C623" s="205"/>
      <c r="D623" s="205"/>
      <c r="E623" s="205"/>
      <c r="F623" s="205"/>
      <c r="G623" s="205"/>
      <c r="H623" s="205"/>
      <c r="I623" s="205"/>
      <c r="J623" s="205"/>
      <c r="K623" s="205"/>
      <c r="L623" s="205"/>
      <c r="M623" s="205"/>
      <c r="N623" s="205"/>
      <c r="O623" s="205"/>
      <c r="P623" s="205"/>
      <c r="Q623" s="205"/>
    </row>
    <row r="624" spans="2:17" s="26" customFormat="1" x14ac:dyDescent="0.2">
      <c r="B624" s="205"/>
      <c r="C624" s="205"/>
      <c r="D624" s="205"/>
      <c r="E624" s="205"/>
      <c r="F624" s="205"/>
      <c r="G624" s="205"/>
      <c r="H624" s="205"/>
      <c r="I624" s="205"/>
      <c r="J624" s="205"/>
      <c r="K624" s="205"/>
      <c r="L624" s="205"/>
      <c r="M624" s="205"/>
      <c r="N624" s="205"/>
      <c r="O624" s="205"/>
      <c r="P624" s="205"/>
      <c r="Q624" s="205"/>
    </row>
    <row r="625" spans="2:17" s="26" customFormat="1" x14ac:dyDescent="0.2">
      <c r="B625" s="205"/>
      <c r="C625" s="205"/>
      <c r="D625" s="205"/>
      <c r="E625" s="205"/>
      <c r="F625" s="205"/>
      <c r="G625" s="205"/>
      <c r="H625" s="205"/>
      <c r="I625" s="205"/>
      <c r="J625" s="205"/>
      <c r="K625" s="205"/>
      <c r="L625" s="205"/>
      <c r="M625" s="205"/>
      <c r="N625" s="205"/>
      <c r="O625" s="205"/>
      <c r="P625" s="205"/>
      <c r="Q625" s="205"/>
    </row>
    <row r="626" spans="2:17" s="26" customFormat="1" x14ac:dyDescent="0.2">
      <c r="B626" s="205"/>
      <c r="C626" s="205"/>
      <c r="D626" s="205"/>
      <c r="E626" s="205"/>
      <c r="F626" s="205"/>
      <c r="G626" s="205"/>
      <c r="H626" s="205"/>
      <c r="I626" s="205"/>
      <c r="J626" s="205"/>
      <c r="K626" s="205"/>
      <c r="L626" s="205"/>
      <c r="M626" s="205"/>
      <c r="N626" s="205"/>
      <c r="O626" s="205"/>
      <c r="P626" s="205"/>
      <c r="Q626" s="205"/>
    </row>
    <row r="627" spans="2:17" s="26" customFormat="1" x14ac:dyDescent="0.2">
      <c r="B627" s="205"/>
      <c r="C627" s="205"/>
      <c r="D627" s="205"/>
      <c r="E627" s="205"/>
      <c r="F627" s="205"/>
      <c r="G627" s="205"/>
      <c r="H627" s="205"/>
      <c r="I627" s="205"/>
      <c r="J627" s="205"/>
      <c r="K627" s="205"/>
      <c r="L627" s="205"/>
      <c r="M627" s="205"/>
      <c r="N627" s="205"/>
      <c r="O627" s="205"/>
      <c r="P627" s="205"/>
      <c r="Q627" s="205"/>
    </row>
    <row r="628" spans="2:17" s="26" customFormat="1" x14ac:dyDescent="0.2">
      <c r="B628" s="205"/>
      <c r="C628" s="205"/>
      <c r="D628" s="205"/>
      <c r="E628" s="205"/>
      <c r="F628" s="205"/>
      <c r="G628" s="205"/>
      <c r="H628" s="205"/>
      <c r="I628" s="205"/>
      <c r="J628" s="205"/>
      <c r="K628" s="205"/>
      <c r="L628" s="205"/>
      <c r="M628" s="205"/>
      <c r="N628" s="205"/>
      <c r="O628" s="205"/>
      <c r="P628" s="205"/>
      <c r="Q628" s="205"/>
    </row>
    <row r="629" spans="2:17" s="26" customFormat="1" x14ac:dyDescent="0.2">
      <c r="B629" s="205"/>
      <c r="C629" s="205"/>
      <c r="D629" s="205"/>
      <c r="E629" s="205"/>
      <c r="F629" s="205"/>
      <c r="G629" s="205"/>
      <c r="H629" s="205"/>
      <c r="I629" s="205"/>
      <c r="J629" s="205"/>
      <c r="K629" s="205"/>
      <c r="L629" s="205"/>
      <c r="M629" s="205"/>
      <c r="N629" s="205"/>
      <c r="O629" s="205"/>
      <c r="P629" s="205"/>
      <c r="Q629" s="205"/>
    </row>
    <row r="630" spans="2:17" s="26" customFormat="1" x14ac:dyDescent="0.2">
      <c r="B630" s="205"/>
      <c r="C630" s="205"/>
      <c r="D630" s="205"/>
      <c r="E630" s="205"/>
      <c r="F630" s="205"/>
      <c r="G630" s="205"/>
      <c r="H630" s="205"/>
      <c r="I630" s="205"/>
      <c r="J630" s="205"/>
      <c r="K630" s="205"/>
      <c r="L630" s="205"/>
      <c r="M630" s="205"/>
      <c r="N630" s="205"/>
      <c r="O630" s="205"/>
      <c r="P630" s="205"/>
      <c r="Q630" s="205"/>
    </row>
    <row r="631" spans="2:17" s="26" customFormat="1" x14ac:dyDescent="0.2">
      <c r="B631" s="205"/>
      <c r="C631" s="205"/>
      <c r="D631" s="205"/>
      <c r="E631" s="205"/>
      <c r="F631" s="205"/>
      <c r="G631" s="205"/>
      <c r="H631" s="205"/>
      <c r="I631" s="205"/>
      <c r="J631" s="205"/>
      <c r="K631" s="205"/>
      <c r="L631" s="205"/>
      <c r="M631" s="205"/>
      <c r="N631" s="205"/>
      <c r="O631" s="205"/>
      <c r="P631" s="205"/>
      <c r="Q631" s="205"/>
    </row>
    <row r="632" spans="2:17" s="26" customFormat="1" x14ac:dyDescent="0.2">
      <c r="B632" s="205"/>
      <c r="C632" s="205"/>
      <c r="D632" s="205"/>
      <c r="E632" s="205"/>
      <c r="F632" s="205"/>
      <c r="G632" s="205"/>
      <c r="H632" s="205"/>
      <c r="I632" s="205"/>
      <c r="J632" s="205"/>
      <c r="K632" s="205"/>
      <c r="L632" s="205"/>
      <c r="M632" s="205"/>
      <c r="N632" s="205"/>
      <c r="O632" s="205"/>
      <c r="P632" s="205"/>
      <c r="Q632" s="205"/>
    </row>
    <row r="633" spans="2:17" s="26" customFormat="1" x14ac:dyDescent="0.2">
      <c r="B633" s="205"/>
      <c r="C633" s="205"/>
      <c r="D633" s="205"/>
      <c r="E633" s="205"/>
      <c r="F633" s="205"/>
      <c r="G633" s="205"/>
      <c r="H633" s="205"/>
      <c r="I633" s="205"/>
      <c r="J633" s="205"/>
      <c r="K633" s="205"/>
      <c r="L633" s="205"/>
      <c r="M633" s="205"/>
      <c r="N633" s="205"/>
      <c r="O633" s="205"/>
      <c r="P633" s="205"/>
      <c r="Q633" s="205"/>
    </row>
    <row r="634" spans="2:17" s="26" customFormat="1" x14ac:dyDescent="0.2">
      <c r="B634" s="205"/>
      <c r="C634" s="205"/>
      <c r="D634" s="205"/>
      <c r="E634" s="205"/>
      <c r="F634" s="205"/>
      <c r="G634" s="205"/>
      <c r="H634" s="205"/>
      <c r="I634" s="205"/>
      <c r="J634" s="205"/>
      <c r="K634" s="205"/>
      <c r="L634" s="205"/>
      <c r="M634" s="205"/>
      <c r="N634" s="205"/>
      <c r="O634" s="205"/>
      <c r="P634" s="205"/>
      <c r="Q634" s="205"/>
    </row>
    <row r="635" spans="2:17" s="26" customFormat="1" x14ac:dyDescent="0.2">
      <c r="B635" s="205"/>
      <c r="C635" s="205"/>
      <c r="D635" s="205"/>
      <c r="E635" s="205"/>
      <c r="F635" s="205"/>
      <c r="G635" s="205"/>
      <c r="H635" s="205"/>
      <c r="I635" s="205"/>
      <c r="J635" s="205"/>
      <c r="K635" s="205"/>
      <c r="L635" s="205"/>
      <c r="M635" s="205"/>
      <c r="N635" s="205"/>
      <c r="O635" s="205"/>
      <c r="P635" s="205"/>
      <c r="Q635" s="205"/>
    </row>
    <row r="636" spans="2:17" s="26" customFormat="1" x14ac:dyDescent="0.2">
      <c r="B636" s="205"/>
      <c r="C636" s="205"/>
      <c r="D636" s="205"/>
      <c r="E636" s="205"/>
      <c r="F636" s="205"/>
      <c r="G636" s="205"/>
      <c r="H636" s="205"/>
      <c r="I636" s="205"/>
      <c r="J636" s="205"/>
      <c r="K636" s="205"/>
      <c r="L636" s="205"/>
      <c r="M636" s="205"/>
      <c r="N636" s="205"/>
      <c r="O636" s="205"/>
      <c r="P636" s="205"/>
      <c r="Q636" s="205"/>
    </row>
    <row r="637" spans="2:17" s="26" customFormat="1" x14ac:dyDescent="0.2">
      <c r="B637" s="205"/>
      <c r="C637" s="205"/>
      <c r="D637" s="205"/>
      <c r="E637" s="205"/>
      <c r="F637" s="205"/>
      <c r="G637" s="205"/>
      <c r="H637" s="205"/>
      <c r="I637" s="205"/>
      <c r="J637" s="205"/>
      <c r="K637" s="205"/>
      <c r="L637" s="205"/>
      <c r="M637" s="205"/>
      <c r="N637" s="205"/>
      <c r="O637" s="205"/>
      <c r="P637" s="205"/>
      <c r="Q637" s="205"/>
    </row>
    <row r="638" spans="2:17" s="26" customFormat="1" x14ac:dyDescent="0.2">
      <c r="B638" s="205"/>
      <c r="C638" s="205"/>
      <c r="D638" s="205"/>
      <c r="E638" s="205"/>
      <c r="F638" s="205"/>
      <c r="G638" s="205"/>
      <c r="H638" s="205"/>
      <c r="I638" s="205"/>
      <c r="J638" s="205"/>
      <c r="K638" s="205"/>
      <c r="L638" s="205"/>
      <c r="M638" s="205"/>
      <c r="N638" s="205"/>
      <c r="O638" s="205"/>
      <c r="P638" s="205"/>
      <c r="Q638" s="205"/>
    </row>
    <row r="639" spans="2:17" s="26" customFormat="1" x14ac:dyDescent="0.2">
      <c r="B639" s="205"/>
      <c r="C639" s="205"/>
      <c r="D639" s="205"/>
      <c r="E639" s="205"/>
      <c r="F639" s="205"/>
      <c r="G639" s="205"/>
      <c r="H639" s="205"/>
      <c r="I639" s="205"/>
      <c r="J639" s="205"/>
      <c r="K639" s="205"/>
      <c r="L639" s="205"/>
      <c r="M639" s="205"/>
      <c r="N639" s="205"/>
      <c r="O639" s="205"/>
      <c r="P639" s="205"/>
      <c r="Q639" s="205"/>
    </row>
    <row r="640" spans="2:17" s="26" customFormat="1" x14ac:dyDescent="0.2">
      <c r="B640" s="205"/>
      <c r="C640" s="205"/>
      <c r="D640" s="205"/>
      <c r="E640" s="205"/>
      <c r="F640" s="205"/>
      <c r="G640" s="205"/>
      <c r="H640" s="205"/>
      <c r="I640" s="205"/>
      <c r="J640" s="205"/>
      <c r="K640" s="205"/>
      <c r="L640" s="205"/>
      <c r="M640" s="205"/>
      <c r="N640" s="205"/>
      <c r="O640" s="205"/>
      <c r="P640" s="205"/>
      <c r="Q640" s="205"/>
    </row>
    <row r="641" spans="2:17" s="26" customFormat="1" x14ac:dyDescent="0.2">
      <c r="B641" s="205"/>
      <c r="C641" s="205"/>
      <c r="D641" s="205"/>
      <c r="E641" s="205"/>
      <c r="F641" s="205"/>
      <c r="G641" s="205"/>
      <c r="H641" s="205"/>
      <c r="I641" s="205"/>
      <c r="J641" s="205"/>
      <c r="K641" s="205"/>
      <c r="L641" s="205"/>
      <c r="M641" s="205"/>
      <c r="N641" s="205"/>
      <c r="O641" s="205"/>
      <c r="P641" s="205"/>
      <c r="Q641" s="205"/>
    </row>
    <row r="642" spans="2:17" s="26" customFormat="1" x14ac:dyDescent="0.2">
      <c r="B642" s="205"/>
      <c r="C642" s="205"/>
      <c r="D642" s="205"/>
      <c r="E642" s="205"/>
      <c r="F642" s="205"/>
      <c r="G642" s="205"/>
      <c r="H642" s="205"/>
      <c r="I642" s="205"/>
      <c r="J642" s="205"/>
      <c r="K642" s="205"/>
      <c r="L642" s="205"/>
      <c r="M642" s="205"/>
      <c r="N642" s="205"/>
      <c r="O642" s="205"/>
      <c r="P642" s="205"/>
      <c r="Q642" s="205"/>
    </row>
    <row r="643" spans="2:17" s="26" customFormat="1" x14ac:dyDescent="0.2">
      <c r="B643" s="205"/>
      <c r="C643" s="205"/>
      <c r="D643" s="205"/>
      <c r="E643" s="205"/>
      <c r="F643" s="205"/>
      <c r="G643" s="205"/>
      <c r="H643" s="205"/>
      <c r="I643" s="205"/>
      <c r="J643" s="205"/>
      <c r="K643" s="205"/>
      <c r="L643" s="205"/>
      <c r="M643" s="205"/>
      <c r="N643" s="205"/>
      <c r="O643" s="205"/>
      <c r="P643" s="205"/>
      <c r="Q643" s="205"/>
    </row>
    <row r="644" spans="2:17" s="26" customFormat="1" x14ac:dyDescent="0.2">
      <c r="B644" s="205"/>
      <c r="C644" s="205"/>
      <c r="D644" s="205"/>
      <c r="E644" s="205"/>
      <c r="F644" s="205"/>
      <c r="G644" s="205"/>
      <c r="H644" s="205"/>
      <c r="I644" s="205"/>
      <c r="J644" s="205"/>
      <c r="K644" s="205"/>
      <c r="L644" s="205"/>
      <c r="M644" s="205"/>
      <c r="N644" s="205"/>
      <c r="O644" s="205"/>
      <c r="P644" s="205"/>
      <c r="Q644" s="205"/>
    </row>
    <row r="645" spans="2:17" s="26" customFormat="1" x14ac:dyDescent="0.2">
      <c r="B645" s="205"/>
      <c r="C645" s="205"/>
      <c r="D645" s="205"/>
      <c r="E645" s="205"/>
      <c r="F645" s="205"/>
      <c r="G645" s="205"/>
      <c r="H645" s="205"/>
      <c r="I645" s="205"/>
      <c r="J645" s="205"/>
      <c r="K645" s="205"/>
      <c r="L645" s="205"/>
      <c r="M645" s="205"/>
      <c r="N645" s="205"/>
      <c r="O645" s="205"/>
      <c r="P645" s="205"/>
      <c r="Q645" s="205"/>
    </row>
    <row r="646" spans="2:17" s="26" customFormat="1" x14ac:dyDescent="0.2">
      <c r="B646" s="205"/>
      <c r="C646" s="205"/>
      <c r="D646" s="205"/>
      <c r="E646" s="205"/>
      <c r="F646" s="205"/>
      <c r="G646" s="205"/>
      <c r="H646" s="205"/>
      <c r="I646" s="205"/>
      <c r="J646" s="205"/>
      <c r="K646" s="205"/>
      <c r="L646" s="205"/>
      <c r="M646" s="205"/>
      <c r="N646" s="205"/>
      <c r="O646" s="205"/>
      <c r="P646" s="205"/>
      <c r="Q646" s="205"/>
    </row>
    <row r="647" spans="2:17" s="26" customFormat="1" x14ac:dyDescent="0.2">
      <c r="B647" s="205"/>
      <c r="C647" s="205"/>
      <c r="D647" s="205"/>
      <c r="E647" s="205"/>
      <c r="F647" s="205"/>
      <c r="G647" s="205"/>
      <c r="H647" s="205"/>
      <c r="I647" s="205"/>
      <c r="J647" s="205"/>
      <c r="K647" s="205"/>
      <c r="L647" s="205"/>
      <c r="M647" s="205"/>
      <c r="N647" s="205"/>
      <c r="O647" s="205"/>
      <c r="P647" s="205"/>
      <c r="Q647" s="205"/>
    </row>
    <row r="648" spans="2:17" s="26" customFormat="1" x14ac:dyDescent="0.2">
      <c r="B648" s="205"/>
      <c r="C648" s="205"/>
      <c r="D648" s="205"/>
      <c r="E648" s="205"/>
      <c r="F648" s="205"/>
      <c r="G648" s="205"/>
      <c r="H648" s="205"/>
      <c r="I648" s="205"/>
      <c r="J648" s="205"/>
      <c r="K648" s="205"/>
      <c r="L648" s="205"/>
      <c r="M648" s="205"/>
      <c r="N648" s="205"/>
      <c r="O648" s="205"/>
      <c r="P648" s="205"/>
      <c r="Q648" s="205"/>
    </row>
    <row r="649" spans="2:17" s="26" customFormat="1" x14ac:dyDescent="0.2">
      <c r="B649" s="205"/>
      <c r="C649" s="205"/>
      <c r="D649" s="205"/>
      <c r="E649" s="205"/>
      <c r="F649" s="205"/>
      <c r="G649" s="205"/>
      <c r="H649" s="205"/>
      <c r="I649" s="205"/>
      <c r="J649" s="205"/>
      <c r="K649" s="205"/>
      <c r="L649" s="205"/>
      <c r="M649" s="205"/>
      <c r="N649" s="205"/>
      <c r="O649" s="205"/>
      <c r="P649" s="205"/>
      <c r="Q649" s="205"/>
    </row>
    <row r="650" spans="2:17" s="26" customFormat="1" x14ac:dyDescent="0.2">
      <c r="B650" s="205"/>
      <c r="C650" s="205"/>
      <c r="D650" s="205"/>
      <c r="E650" s="205"/>
      <c r="F650" s="205"/>
      <c r="G650" s="205"/>
      <c r="H650" s="205"/>
      <c r="I650" s="205"/>
      <c r="J650" s="205"/>
      <c r="K650" s="205"/>
      <c r="L650" s="205"/>
      <c r="M650" s="205"/>
      <c r="N650" s="205"/>
      <c r="O650" s="205"/>
      <c r="P650" s="205"/>
      <c r="Q650" s="205"/>
    </row>
    <row r="651" spans="2:17" s="26" customFormat="1" x14ac:dyDescent="0.2">
      <c r="B651" s="205"/>
      <c r="C651" s="205"/>
      <c r="D651" s="205"/>
      <c r="E651" s="205"/>
      <c r="F651" s="205"/>
      <c r="G651" s="205"/>
      <c r="H651" s="205"/>
      <c r="I651" s="205"/>
      <c r="J651" s="205"/>
      <c r="K651" s="205"/>
      <c r="L651" s="205"/>
      <c r="M651" s="205"/>
      <c r="N651" s="205"/>
      <c r="O651" s="205"/>
      <c r="P651" s="205"/>
      <c r="Q651" s="205"/>
    </row>
    <row r="652" spans="2:17" s="26" customFormat="1" x14ac:dyDescent="0.2">
      <c r="B652" s="205"/>
      <c r="C652" s="205"/>
      <c r="D652" s="205"/>
      <c r="E652" s="205"/>
      <c r="F652" s="205"/>
      <c r="G652" s="205"/>
      <c r="H652" s="205"/>
      <c r="I652" s="205"/>
      <c r="J652" s="205"/>
      <c r="K652" s="205"/>
      <c r="L652" s="205"/>
      <c r="M652" s="205"/>
      <c r="N652" s="205"/>
      <c r="O652" s="205"/>
      <c r="P652" s="205"/>
      <c r="Q652" s="205"/>
    </row>
    <row r="653" spans="2:17" s="26" customFormat="1" x14ac:dyDescent="0.2">
      <c r="B653" s="205"/>
      <c r="C653" s="205"/>
      <c r="D653" s="205"/>
      <c r="E653" s="205"/>
      <c r="F653" s="205"/>
      <c r="G653" s="205"/>
      <c r="H653" s="205"/>
      <c r="I653" s="205"/>
      <c r="J653" s="205"/>
      <c r="K653" s="205"/>
      <c r="L653" s="205"/>
      <c r="M653" s="205"/>
      <c r="N653" s="205"/>
      <c r="O653" s="205"/>
      <c r="P653" s="205"/>
      <c r="Q653" s="205"/>
    </row>
    <row r="654" spans="2:17" s="26" customFormat="1" x14ac:dyDescent="0.2">
      <c r="B654" s="205"/>
      <c r="C654" s="205"/>
      <c r="D654" s="205"/>
      <c r="E654" s="205"/>
      <c r="F654" s="205"/>
      <c r="G654" s="205"/>
      <c r="H654" s="205"/>
      <c r="I654" s="205"/>
      <c r="J654" s="205"/>
      <c r="K654" s="205"/>
      <c r="L654" s="205"/>
      <c r="M654" s="205"/>
      <c r="N654" s="205"/>
      <c r="O654" s="205"/>
      <c r="P654" s="205"/>
      <c r="Q654" s="205"/>
    </row>
    <row r="655" spans="2:17" s="26" customFormat="1" x14ac:dyDescent="0.2">
      <c r="B655" s="205"/>
      <c r="C655" s="205"/>
      <c r="D655" s="205"/>
      <c r="E655" s="205"/>
      <c r="F655" s="205"/>
      <c r="G655" s="205"/>
      <c r="H655" s="205"/>
      <c r="I655" s="205"/>
      <c r="J655" s="205"/>
      <c r="K655" s="205"/>
      <c r="L655" s="205"/>
      <c r="M655" s="205"/>
      <c r="N655" s="205"/>
      <c r="O655" s="205"/>
      <c r="P655" s="205"/>
      <c r="Q655" s="205"/>
    </row>
    <row r="656" spans="2:17" s="26" customFormat="1" x14ac:dyDescent="0.2">
      <c r="B656" s="205"/>
      <c r="C656" s="205"/>
      <c r="D656" s="205"/>
      <c r="E656" s="205"/>
      <c r="F656" s="205"/>
      <c r="G656" s="205"/>
      <c r="H656" s="205"/>
      <c r="I656" s="205"/>
      <c r="J656" s="205"/>
      <c r="K656" s="205"/>
      <c r="L656" s="205"/>
      <c r="M656" s="205"/>
      <c r="N656" s="205"/>
      <c r="O656" s="205"/>
      <c r="P656" s="205"/>
      <c r="Q656" s="205"/>
    </row>
    <row r="657" spans="2:17" s="26" customFormat="1" x14ac:dyDescent="0.2">
      <c r="B657" s="205"/>
      <c r="C657" s="205"/>
      <c r="D657" s="205"/>
      <c r="E657" s="205"/>
      <c r="F657" s="205"/>
      <c r="G657" s="205"/>
      <c r="H657" s="205"/>
      <c r="I657" s="205"/>
      <c r="J657" s="205"/>
      <c r="K657" s="205"/>
      <c r="L657" s="205"/>
      <c r="M657" s="205"/>
      <c r="N657" s="205"/>
      <c r="O657" s="205"/>
      <c r="P657" s="205"/>
      <c r="Q657" s="205"/>
    </row>
    <row r="658" spans="2:17" s="26" customFormat="1" x14ac:dyDescent="0.2">
      <c r="B658" s="205"/>
      <c r="C658" s="205"/>
      <c r="D658" s="205"/>
      <c r="E658" s="205"/>
      <c r="F658" s="205"/>
      <c r="G658" s="205"/>
      <c r="H658" s="205"/>
      <c r="I658" s="205"/>
      <c r="J658" s="205"/>
      <c r="K658" s="205"/>
      <c r="L658" s="205"/>
      <c r="M658" s="205"/>
      <c r="N658" s="205"/>
      <c r="O658" s="205"/>
      <c r="P658" s="205"/>
      <c r="Q658" s="205"/>
    </row>
    <row r="659" spans="2:17" s="26" customFormat="1" x14ac:dyDescent="0.2">
      <c r="B659" s="205"/>
      <c r="C659" s="205"/>
      <c r="D659" s="205"/>
      <c r="E659" s="205"/>
      <c r="F659" s="205"/>
      <c r="G659" s="205"/>
      <c r="H659" s="205"/>
      <c r="I659" s="205"/>
      <c r="J659" s="205"/>
      <c r="K659" s="205"/>
      <c r="L659" s="205"/>
      <c r="M659" s="205"/>
      <c r="N659" s="205"/>
      <c r="O659" s="205"/>
      <c r="P659" s="205"/>
      <c r="Q659" s="205"/>
    </row>
    <row r="660" spans="2:17" s="26" customFormat="1" x14ac:dyDescent="0.2">
      <c r="B660" s="205"/>
      <c r="C660" s="205"/>
      <c r="D660" s="205"/>
      <c r="E660" s="205"/>
      <c r="F660" s="205"/>
      <c r="G660" s="205"/>
      <c r="H660" s="205"/>
      <c r="I660" s="205"/>
      <c r="J660" s="205"/>
      <c r="K660" s="205"/>
      <c r="L660" s="205"/>
      <c r="M660" s="205"/>
      <c r="N660" s="205"/>
      <c r="O660" s="205"/>
      <c r="P660" s="205"/>
      <c r="Q660" s="205"/>
    </row>
    <row r="661" spans="2:17" s="26" customFormat="1" x14ac:dyDescent="0.2">
      <c r="B661" s="205"/>
      <c r="C661" s="205"/>
      <c r="D661" s="205"/>
      <c r="E661" s="205"/>
      <c r="F661" s="205"/>
      <c r="G661" s="205"/>
      <c r="H661" s="205"/>
      <c r="I661" s="205"/>
      <c r="J661" s="205"/>
      <c r="K661" s="205"/>
      <c r="L661" s="205"/>
      <c r="M661" s="205"/>
      <c r="N661" s="205"/>
      <c r="O661" s="205"/>
      <c r="P661" s="205"/>
      <c r="Q661" s="205"/>
    </row>
    <row r="662" spans="2:17" s="26" customFormat="1" x14ac:dyDescent="0.2">
      <c r="B662" s="205"/>
      <c r="C662" s="205"/>
      <c r="D662" s="205"/>
      <c r="E662" s="205"/>
      <c r="F662" s="205"/>
      <c r="G662" s="205"/>
      <c r="H662" s="205"/>
      <c r="I662" s="205"/>
      <c r="J662" s="205"/>
      <c r="K662" s="205"/>
      <c r="L662" s="205"/>
      <c r="M662" s="205"/>
      <c r="N662" s="205"/>
      <c r="O662" s="205"/>
      <c r="P662" s="205"/>
      <c r="Q662" s="205"/>
    </row>
    <row r="663" spans="2:17" s="26" customFormat="1" x14ac:dyDescent="0.2">
      <c r="B663" s="205"/>
      <c r="C663" s="205"/>
      <c r="D663" s="205"/>
      <c r="E663" s="205"/>
      <c r="F663" s="205"/>
      <c r="G663" s="205"/>
      <c r="H663" s="205"/>
      <c r="I663" s="205"/>
      <c r="J663" s="205"/>
      <c r="K663" s="205"/>
      <c r="L663" s="205"/>
      <c r="M663" s="205"/>
      <c r="N663" s="205"/>
      <c r="O663" s="205"/>
      <c r="P663" s="205"/>
      <c r="Q663" s="205"/>
    </row>
    <row r="664" spans="2:17" s="26" customFormat="1" x14ac:dyDescent="0.2">
      <c r="B664" s="205"/>
      <c r="C664" s="205"/>
      <c r="D664" s="205"/>
      <c r="E664" s="205"/>
      <c r="F664" s="205"/>
      <c r="G664" s="205"/>
      <c r="H664" s="205"/>
      <c r="I664" s="205"/>
      <c r="J664" s="205"/>
      <c r="K664" s="205"/>
      <c r="L664" s="205"/>
      <c r="M664" s="205"/>
      <c r="N664" s="205"/>
      <c r="O664" s="205"/>
      <c r="P664" s="205"/>
      <c r="Q664" s="205"/>
    </row>
    <row r="665" spans="2:17" s="26" customFormat="1" x14ac:dyDescent="0.2">
      <c r="B665" s="205"/>
      <c r="C665" s="205"/>
      <c r="D665" s="205"/>
      <c r="E665" s="205"/>
      <c r="F665" s="205"/>
      <c r="G665" s="205"/>
      <c r="H665" s="205"/>
      <c r="I665" s="205"/>
      <c r="J665" s="205"/>
      <c r="K665" s="205"/>
      <c r="L665" s="205"/>
      <c r="M665" s="205"/>
      <c r="N665" s="205"/>
      <c r="O665" s="205"/>
      <c r="P665" s="205"/>
      <c r="Q665" s="205"/>
    </row>
    <row r="666" spans="2:17" s="26" customFormat="1" x14ac:dyDescent="0.2">
      <c r="B666" s="205"/>
      <c r="C666" s="205"/>
      <c r="D666" s="205"/>
      <c r="E666" s="205"/>
      <c r="F666" s="205"/>
      <c r="G666" s="205"/>
      <c r="H666" s="205"/>
      <c r="I666" s="205"/>
      <c r="J666" s="205"/>
      <c r="K666" s="205"/>
      <c r="L666" s="205"/>
      <c r="M666" s="205"/>
      <c r="N666" s="205"/>
      <c r="O666" s="205"/>
      <c r="P666" s="205"/>
      <c r="Q666" s="205"/>
    </row>
    <row r="667" spans="2:17" s="26" customFormat="1" x14ac:dyDescent="0.2">
      <c r="B667" s="205"/>
      <c r="C667" s="205"/>
      <c r="D667" s="205"/>
      <c r="E667" s="205"/>
      <c r="F667" s="205"/>
      <c r="G667" s="205"/>
      <c r="H667" s="205"/>
      <c r="I667" s="205"/>
      <c r="J667" s="205"/>
      <c r="K667" s="205"/>
      <c r="L667" s="205"/>
      <c r="M667" s="205"/>
      <c r="N667" s="205"/>
      <c r="O667" s="205"/>
      <c r="P667" s="205"/>
      <c r="Q667" s="205"/>
    </row>
    <row r="668" spans="2:17" s="26" customFormat="1" x14ac:dyDescent="0.2">
      <c r="B668" s="205"/>
      <c r="C668" s="205"/>
      <c r="D668" s="205"/>
      <c r="E668" s="205"/>
      <c r="F668" s="205"/>
      <c r="G668" s="205"/>
      <c r="H668" s="205"/>
      <c r="I668" s="205"/>
      <c r="J668" s="205"/>
      <c r="K668" s="205"/>
      <c r="L668" s="205"/>
      <c r="M668" s="205"/>
      <c r="N668" s="205"/>
      <c r="O668" s="205"/>
      <c r="P668" s="205"/>
      <c r="Q668" s="205"/>
    </row>
    <row r="669" spans="2:17" s="26" customFormat="1" x14ac:dyDescent="0.2">
      <c r="B669" s="205"/>
      <c r="C669" s="205"/>
      <c r="D669" s="205"/>
      <c r="E669" s="205"/>
      <c r="F669" s="205"/>
      <c r="G669" s="205"/>
      <c r="H669" s="205"/>
      <c r="I669" s="205"/>
      <c r="J669" s="205"/>
      <c r="K669" s="205"/>
      <c r="L669" s="205"/>
      <c r="M669" s="205"/>
      <c r="N669" s="205"/>
      <c r="O669" s="205"/>
      <c r="P669" s="205"/>
      <c r="Q669" s="205"/>
    </row>
    <row r="670" spans="2:17" s="26" customFormat="1" x14ac:dyDescent="0.2">
      <c r="B670" s="205"/>
      <c r="C670" s="205"/>
      <c r="D670" s="205"/>
      <c r="E670" s="205"/>
      <c r="F670" s="205"/>
      <c r="G670" s="205"/>
      <c r="H670" s="205"/>
      <c r="I670" s="205"/>
      <c r="J670" s="205"/>
      <c r="K670" s="205"/>
      <c r="L670" s="205"/>
      <c r="M670" s="205"/>
      <c r="N670" s="205"/>
      <c r="O670" s="205"/>
      <c r="P670" s="205"/>
      <c r="Q670" s="205"/>
    </row>
    <row r="671" spans="2:17" s="26" customFormat="1" x14ac:dyDescent="0.2">
      <c r="B671" s="205"/>
      <c r="C671" s="205"/>
      <c r="D671" s="205"/>
      <c r="E671" s="205"/>
      <c r="F671" s="205"/>
      <c r="G671" s="205"/>
      <c r="H671" s="205"/>
      <c r="I671" s="205"/>
      <c r="J671" s="205"/>
      <c r="K671" s="205"/>
      <c r="L671" s="205"/>
      <c r="M671" s="205"/>
      <c r="N671" s="205"/>
      <c r="O671" s="205"/>
      <c r="P671" s="205"/>
      <c r="Q671" s="205"/>
    </row>
    <row r="672" spans="2:17" s="26" customFormat="1" x14ac:dyDescent="0.2">
      <c r="B672" s="205"/>
      <c r="C672" s="205"/>
      <c r="D672" s="205"/>
      <c r="E672" s="205"/>
      <c r="F672" s="205"/>
      <c r="G672" s="205"/>
      <c r="H672" s="205"/>
      <c r="I672" s="205"/>
      <c r="J672" s="205"/>
      <c r="K672" s="205"/>
      <c r="L672" s="205"/>
      <c r="M672" s="205"/>
      <c r="N672" s="205"/>
      <c r="O672" s="205"/>
      <c r="P672" s="205"/>
      <c r="Q672" s="205"/>
    </row>
    <row r="673" spans="2:17" s="26" customFormat="1" x14ac:dyDescent="0.2">
      <c r="B673" s="205"/>
      <c r="C673" s="205"/>
      <c r="D673" s="205"/>
      <c r="E673" s="205"/>
      <c r="F673" s="205"/>
      <c r="G673" s="205"/>
      <c r="H673" s="205"/>
      <c r="I673" s="205"/>
      <c r="J673" s="205"/>
      <c r="K673" s="205"/>
      <c r="L673" s="205"/>
      <c r="M673" s="205"/>
      <c r="N673" s="205"/>
      <c r="O673" s="205"/>
      <c r="P673" s="205"/>
      <c r="Q673" s="205"/>
    </row>
    <row r="674" spans="2:17" s="26" customFormat="1" x14ac:dyDescent="0.2">
      <c r="B674" s="205"/>
      <c r="C674" s="205"/>
      <c r="D674" s="205"/>
      <c r="E674" s="205"/>
      <c r="F674" s="205"/>
      <c r="G674" s="205"/>
      <c r="H674" s="205"/>
      <c r="I674" s="205"/>
      <c r="J674" s="205"/>
      <c r="K674" s="205"/>
      <c r="L674" s="205"/>
      <c r="M674" s="205"/>
      <c r="N674" s="205"/>
      <c r="O674" s="205"/>
      <c r="P674" s="205"/>
      <c r="Q674" s="205"/>
    </row>
    <row r="675" spans="2:17" s="26" customFormat="1" x14ac:dyDescent="0.2">
      <c r="B675" s="205"/>
      <c r="C675" s="205"/>
      <c r="D675" s="205"/>
      <c r="E675" s="205"/>
      <c r="F675" s="205"/>
      <c r="G675" s="205"/>
      <c r="H675" s="205"/>
      <c r="I675" s="205"/>
      <c r="J675" s="205"/>
      <c r="K675" s="205"/>
      <c r="L675" s="205"/>
      <c r="M675" s="205"/>
      <c r="N675" s="205"/>
      <c r="O675" s="205"/>
      <c r="P675" s="205"/>
      <c r="Q675" s="205"/>
    </row>
    <row r="676" spans="2:17" s="26" customFormat="1" x14ac:dyDescent="0.2">
      <c r="B676" s="205"/>
      <c r="C676" s="205"/>
      <c r="D676" s="205"/>
      <c r="E676" s="205"/>
      <c r="F676" s="205"/>
      <c r="G676" s="205"/>
      <c r="H676" s="205"/>
      <c r="I676" s="205"/>
      <c r="J676" s="205"/>
      <c r="K676" s="205"/>
      <c r="L676" s="205"/>
      <c r="M676" s="205"/>
      <c r="N676" s="205"/>
      <c r="O676" s="205"/>
      <c r="P676" s="205"/>
      <c r="Q676" s="205"/>
    </row>
    <row r="677" spans="2:17" s="26" customFormat="1" x14ac:dyDescent="0.2">
      <c r="B677" s="205"/>
      <c r="C677" s="205"/>
      <c r="D677" s="205"/>
      <c r="E677" s="205"/>
      <c r="F677" s="205"/>
      <c r="G677" s="205"/>
      <c r="H677" s="205"/>
      <c r="I677" s="205"/>
      <c r="J677" s="205"/>
      <c r="K677" s="205"/>
      <c r="L677" s="205"/>
      <c r="M677" s="205"/>
      <c r="N677" s="205"/>
      <c r="O677" s="205"/>
      <c r="P677" s="205"/>
      <c r="Q677" s="205"/>
    </row>
    <row r="678" spans="2:17" s="26" customFormat="1" x14ac:dyDescent="0.2">
      <c r="B678" s="205"/>
      <c r="C678" s="205"/>
      <c r="D678" s="205"/>
      <c r="E678" s="205"/>
      <c r="F678" s="205"/>
      <c r="G678" s="205"/>
      <c r="H678" s="205"/>
      <c r="I678" s="205"/>
      <c r="J678" s="205"/>
      <c r="K678" s="205"/>
      <c r="L678" s="205"/>
      <c r="M678" s="205"/>
      <c r="N678" s="205"/>
      <c r="O678" s="205"/>
      <c r="P678" s="205"/>
      <c r="Q678" s="205"/>
    </row>
    <row r="679" spans="2:17" s="26" customFormat="1" x14ac:dyDescent="0.2">
      <c r="B679" s="205"/>
      <c r="C679" s="205"/>
      <c r="D679" s="205"/>
      <c r="E679" s="205"/>
      <c r="F679" s="205"/>
      <c r="G679" s="205"/>
      <c r="H679" s="205"/>
      <c r="I679" s="205"/>
      <c r="J679" s="205"/>
      <c r="K679" s="205"/>
      <c r="L679" s="205"/>
      <c r="M679" s="205"/>
      <c r="N679" s="205"/>
      <c r="O679" s="205"/>
      <c r="P679" s="205"/>
      <c r="Q679" s="205"/>
    </row>
    <row r="680" spans="2:17" s="26" customFormat="1" x14ac:dyDescent="0.2">
      <c r="B680" s="205"/>
      <c r="C680" s="205"/>
      <c r="D680" s="205"/>
      <c r="E680" s="205"/>
      <c r="F680" s="205"/>
      <c r="G680" s="205"/>
      <c r="H680" s="205"/>
      <c r="I680" s="205"/>
      <c r="J680" s="205"/>
      <c r="K680" s="205"/>
      <c r="L680" s="205"/>
      <c r="M680" s="205"/>
      <c r="N680" s="205"/>
      <c r="O680" s="205"/>
      <c r="P680" s="205"/>
      <c r="Q680" s="205"/>
    </row>
    <row r="681" spans="2:17" s="26" customFormat="1" x14ac:dyDescent="0.2">
      <c r="B681" s="205"/>
      <c r="C681" s="205"/>
      <c r="D681" s="205"/>
      <c r="E681" s="205"/>
      <c r="F681" s="205"/>
      <c r="G681" s="205"/>
      <c r="H681" s="205"/>
      <c r="I681" s="205"/>
      <c r="J681" s="205"/>
      <c r="K681" s="205"/>
      <c r="L681" s="205"/>
      <c r="M681" s="205"/>
      <c r="N681" s="205"/>
      <c r="O681" s="205"/>
      <c r="P681" s="205"/>
      <c r="Q681" s="205"/>
    </row>
    <row r="682" spans="2:17" s="26" customFormat="1" x14ac:dyDescent="0.2">
      <c r="B682" s="205"/>
      <c r="C682" s="205"/>
      <c r="D682" s="205"/>
      <c r="E682" s="205"/>
      <c r="F682" s="205"/>
      <c r="G682" s="205"/>
      <c r="H682" s="205"/>
      <c r="I682" s="205"/>
      <c r="J682" s="205"/>
      <c r="K682" s="205"/>
      <c r="L682" s="205"/>
      <c r="M682" s="205"/>
      <c r="N682" s="205"/>
      <c r="O682" s="205"/>
      <c r="P682" s="205"/>
      <c r="Q682" s="205"/>
    </row>
    <row r="683" spans="2:17" s="26" customFormat="1" x14ac:dyDescent="0.2">
      <c r="B683" s="205"/>
      <c r="C683" s="205"/>
      <c r="D683" s="205"/>
      <c r="E683" s="205"/>
      <c r="F683" s="205"/>
      <c r="G683" s="205"/>
      <c r="H683" s="205"/>
      <c r="I683" s="205"/>
      <c r="J683" s="205"/>
      <c r="K683" s="205"/>
      <c r="L683" s="205"/>
      <c r="M683" s="205"/>
      <c r="N683" s="205"/>
      <c r="O683" s="205"/>
      <c r="P683" s="205"/>
      <c r="Q683" s="205"/>
    </row>
    <row r="684" spans="2:17" s="26" customFormat="1" x14ac:dyDescent="0.2">
      <c r="B684" s="205"/>
      <c r="C684" s="205"/>
      <c r="D684" s="205"/>
      <c r="E684" s="205"/>
      <c r="F684" s="205"/>
      <c r="G684" s="205"/>
      <c r="H684" s="205"/>
      <c r="I684" s="205"/>
      <c r="J684" s="205"/>
      <c r="K684" s="205"/>
      <c r="L684" s="205"/>
      <c r="M684" s="205"/>
      <c r="N684" s="205"/>
      <c r="O684" s="205"/>
      <c r="P684" s="205"/>
      <c r="Q684" s="205"/>
    </row>
    <row r="685" spans="2:17" s="26" customFormat="1" x14ac:dyDescent="0.2">
      <c r="B685" s="205"/>
      <c r="C685" s="205"/>
      <c r="D685" s="205"/>
      <c r="E685" s="205"/>
      <c r="F685" s="205"/>
      <c r="G685" s="205"/>
      <c r="H685" s="205"/>
      <c r="I685" s="205"/>
      <c r="J685" s="205"/>
      <c r="K685" s="205"/>
      <c r="L685" s="205"/>
      <c r="M685" s="205"/>
      <c r="N685" s="205"/>
      <c r="O685" s="205"/>
      <c r="P685" s="205"/>
      <c r="Q685" s="205"/>
    </row>
    <row r="686" spans="2:17" s="26" customFormat="1" x14ac:dyDescent="0.2">
      <c r="B686" s="205"/>
      <c r="C686" s="205"/>
      <c r="D686" s="205"/>
      <c r="E686" s="205"/>
      <c r="F686" s="205"/>
      <c r="G686" s="205"/>
      <c r="H686" s="205"/>
      <c r="I686" s="205"/>
      <c r="J686" s="205"/>
      <c r="K686" s="205"/>
      <c r="L686" s="205"/>
      <c r="M686" s="205"/>
      <c r="N686" s="205"/>
      <c r="O686" s="205"/>
      <c r="P686" s="205"/>
      <c r="Q686" s="205"/>
    </row>
    <row r="687" spans="2:17" s="26" customFormat="1" x14ac:dyDescent="0.2">
      <c r="B687" s="205"/>
      <c r="C687" s="205"/>
      <c r="D687" s="205"/>
      <c r="E687" s="205"/>
      <c r="F687" s="205"/>
      <c r="G687" s="205"/>
      <c r="H687" s="205"/>
      <c r="I687" s="205"/>
      <c r="J687" s="205"/>
      <c r="K687" s="205"/>
      <c r="L687" s="205"/>
      <c r="M687" s="205"/>
      <c r="N687" s="205"/>
      <c r="O687" s="205"/>
      <c r="P687" s="205"/>
      <c r="Q687" s="205"/>
    </row>
    <row r="688" spans="2:17" s="26" customFormat="1" x14ac:dyDescent="0.2">
      <c r="B688" s="205"/>
      <c r="C688" s="205"/>
      <c r="D688" s="205"/>
      <c r="E688" s="205"/>
      <c r="F688" s="205"/>
      <c r="G688" s="205"/>
      <c r="H688" s="205"/>
      <c r="I688" s="205"/>
      <c r="J688" s="205"/>
      <c r="K688" s="205"/>
      <c r="L688" s="205"/>
      <c r="M688" s="205"/>
      <c r="N688" s="205"/>
      <c r="O688" s="205"/>
      <c r="P688" s="205"/>
      <c r="Q688" s="205"/>
    </row>
    <row r="689" spans="2:17" s="26" customFormat="1" x14ac:dyDescent="0.2">
      <c r="B689" s="205"/>
      <c r="C689" s="205"/>
      <c r="D689" s="205"/>
      <c r="E689" s="205"/>
      <c r="F689" s="205"/>
      <c r="G689" s="205"/>
      <c r="H689" s="205"/>
      <c r="I689" s="205"/>
      <c r="J689" s="205"/>
      <c r="K689" s="205"/>
      <c r="L689" s="205"/>
      <c r="M689" s="205"/>
      <c r="N689" s="205"/>
      <c r="O689" s="205"/>
      <c r="P689" s="205"/>
      <c r="Q689" s="205"/>
    </row>
    <row r="690" spans="2:17" s="26" customFormat="1" x14ac:dyDescent="0.2">
      <c r="B690" s="205"/>
      <c r="C690" s="205"/>
      <c r="D690" s="205"/>
      <c r="E690" s="205"/>
      <c r="F690" s="205"/>
      <c r="G690" s="205"/>
      <c r="H690" s="205"/>
      <c r="I690" s="205"/>
      <c r="J690" s="205"/>
      <c r="K690" s="205"/>
      <c r="L690" s="205"/>
      <c r="M690" s="205"/>
      <c r="N690" s="205"/>
      <c r="O690" s="205"/>
      <c r="P690" s="205"/>
      <c r="Q690" s="205"/>
    </row>
    <row r="691" spans="2:17" s="26" customFormat="1" x14ac:dyDescent="0.2">
      <c r="B691" s="205"/>
      <c r="C691" s="205"/>
      <c r="D691" s="205"/>
      <c r="E691" s="205"/>
      <c r="F691" s="205"/>
      <c r="G691" s="205"/>
      <c r="H691" s="205"/>
      <c r="I691" s="205"/>
      <c r="J691" s="205"/>
      <c r="K691" s="205"/>
      <c r="L691" s="205"/>
      <c r="M691" s="205"/>
      <c r="N691" s="205"/>
      <c r="O691" s="205"/>
      <c r="P691" s="205"/>
      <c r="Q691" s="205"/>
    </row>
    <row r="692" spans="2:17" s="26" customFormat="1" x14ac:dyDescent="0.2">
      <c r="B692" s="205"/>
      <c r="C692" s="205"/>
      <c r="D692" s="205"/>
      <c r="E692" s="205"/>
      <c r="F692" s="205"/>
      <c r="G692" s="205"/>
      <c r="H692" s="205"/>
      <c r="I692" s="205"/>
      <c r="J692" s="205"/>
      <c r="K692" s="205"/>
      <c r="L692" s="205"/>
      <c r="M692" s="205"/>
      <c r="N692" s="205"/>
      <c r="O692" s="205"/>
      <c r="P692" s="205"/>
      <c r="Q692" s="205"/>
    </row>
    <row r="693" spans="2:17" s="26" customFormat="1" x14ac:dyDescent="0.2">
      <c r="B693" s="205"/>
      <c r="C693" s="205"/>
      <c r="D693" s="205"/>
      <c r="E693" s="205"/>
      <c r="F693" s="205"/>
      <c r="G693" s="205"/>
      <c r="H693" s="205"/>
      <c r="I693" s="205"/>
      <c r="J693" s="205"/>
      <c r="K693" s="205"/>
      <c r="L693" s="205"/>
      <c r="M693" s="205"/>
      <c r="N693" s="205"/>
      <c r="O693" s="205"/>
      <c r="P693" s="205"/>
      <c r="Q693" s="205"/>
    </row>
    <row r="694" spans="2:17" s="26" customFormat="1" x14ac:dyDescent="0.2">
      <c r="B694" s="205"/>
      <c r="C694" s="205"/>
      <c r="D694" s="205"/>
      <c r="E694" s="205"/>
      <c r="F694" s="205"/>
      <c r="G694" s="205"/>
      <c r="H694" s="205"/>
      <c r="I694" s="205"/>
      <c r="J694" s="205"/>
      <c r="K694" s="205"/>
      <c r="L694" s="205"/>
      <c r="M694" s="205"/>
      <c r="N694" s="205"/>
      <c r="O694" s="205"/>
      <c r="P694" s="205"/>
      <c r="Q694" s="205"/>
    </row>
    <row r="695" spans="2:17" s="26" customFormat="1" x14ac:dyDescent="0.2">
      <c r="B695" s="205"/>
      <c r="C695" s="205"/>
      <c r="D695" s="205"/>
      <c r="E695" s="205"/>
      <c r="F695" s="205"/>
      <c r="G695" s="205"/>
      <c r="H695" s="205"/>
      <c r="I695" s="205"/>
      <c r="J695" s="205"/>
      <c r="K695" s="205"/>
      <c r="L695" s="205"/>
      <c r="M695" s="205"/>
      <c r="N695" s="205"/>
      <c r="O695" s="205"/>
      <c r="P695" s="205"/>
      <c r="Q695" s="205"/>
    </row>
    <row r="696" spans="2:17" s="26" customFormat="1" x14ac:dyDescent="0.2">
      <c r="B696" s="205"/>
      <c r="C696" s="205"/>
      <c r="D696" s="205"/>
      <c r="E696" s="205"/>
      <c r="F696" s="205"/>
      <c r="G696" s="205"/>
      <c r="H696" s="205"/>
      <c r="I696" s="205"/>
      <c r="J696" s="205"/>
      <c r="K696" s="205"/>
      <c r="L696" s="205"/>
      <c r="M696" s="205"/>
      <c r="N696" s="205"/>
      <c r="O696" s="205"/>
      <c r="P696" s="205"/>
      <c r="Q696" s="205"/>
    </row>
    <row r="697" spans="2:17" s="26" customFormat="1" x14ac:dyDescent="0.2">
      <c r="B697" s="205"/>
      <c r="C697" s="205"/>
      <c r="D697" s="205"/>
      <c r="E697" s="205"/>
      <c r="F697" s="205"/>
      <c r="G697" s="205"/>
      <c r="H697" s="205"/>
      <c r="I697" s="205"/>
      <c r="J697" s="205"/>
      <c r="K697" s="205"/>
      <c r="L697" s="205"/>
      <c r="M697" s="205"/>
      <c r="N697" s="205"/>
      <c r="O697" s="205"/>
      <c r="P697" s="205"/>
      <c r="Q697" s="205"/>
    </row>
    <row r="698" spans="2:17" s="26" customFormat="1" x14ac:dyDescent="0.2">
      <c r="B698" s="205"/>
      <c r="C698" s="205"/>
      <c r="D698" s="205"/>
      <c r="E698" s="205"/>
      <c r="F698" s="205"/>
      <c r="G698" s="205"/>
      <c r="H698" s="205"/>
      <c r="I698" s="205"/>
      <c r="J698" s="205"/>
      <c r="K698" s="205"/>
      <c r="L698" s="205"/>
      <c r="M698" s="205"/>
      <c r="N698" s="205"/>
      <c r="O698" s="205"/>
      <c r="P698" s="205"/>
      <c r="Q698" s="205"/>
    </row>
    <row r="699" spans="2:17" s="26" customFormat="1" x14ac:dyDescent="0.2">
      <c r="B699" s="205"/>
      <c r="C699" s="205"/>
      <c r="D699" s="205"/>
      <c r="E699" s="205"/>
      <c r="F699" s="205"/>
      <c r="G699" s="205"/>
      <c r="H699" s="205"/>
      <c r="I699" s="205"/>
      <c r="J699" s="205"/>
      <c r="K699" s="205"/>
      <c r="L699" s="205"/>
      <c r="M699" s="205"/>
      <c r="N699" s="205"/>
      <c r="O699" s="205"/>
      <c r="P699" s="205"/>
      <c r="Q699" s="205"/>
    </row>
    <row r="700" spans="2:17" s="26" customFormat="1" x14ac:dyDescent="0.2">
      <c r="B700" s="205"/>
      <c r="C700" s="205"/>
      <c r="D700" s="205"/>
      <c r="E700" s="205"/>
      <c r="F700" s="205"/>
      <c r="G700" s="205"/>
      <c r="H700" s="205"/>
      <c r="I700" s="205"/>
      <c r="J700" s="205"/>
      <c r="K700" s="205"/>
      <c r="L700" s="205"/>
      <c r="M700" s="205"/>
      <c r="N700" s="205"/>
      <c r="O700" s="205"/>
      <c r="P700" s="205"/>
      <c r="Q700" s="205"/>
    </row>
    <row r="701" spans="2:17" s="26" customFormat="1" x14ac:dyDescent="0.2">
      <c r="B701" s="205"/>
      <c r="C701" s="205"/>
      <c r="D701" s="205"/>
      <c r="E701" s="205"/>
      <c r="F701" s="205"/>
      <c r="G701" s="205"/>
      <c r="H701" s="205"/>
      <c r="I701" s="205"/>
      <c r="J701" s="205"/>
      <c r="K701" s="205"/>
      <c r="L701" s="205"/>
      <c r="M701" s="205"/>
      <c r="N701" s="205"/>
      <c r="O701" s="205"/>
      <c r="P701" s="205"/>
      <c r="Q701" s="205"/>
    </row>
    <row r="702" spans="2:17" s="26" customFormat="1" x14ac:dyDescent="0.2">
      <c r="B702" s="205"/>
      <c r="C702" s="205"/>
      <c r="D702" s="205"/>
      <c r="E702" s="205"/>
      <c r="F702" s="205"/>
      <c r="G702" s="205"/>
      <c r="H702" s="205"/>
      <c r="I702" s="205"/>
      <c r="J702" s="205"/>
      <c r="K702" s="205"/>
      <c r="L702" s="205"/>
      <c r="M702" s="205"/>
      <c r="N702" s="205"/>
      <c r="O702" s="205"/>
      <c r="P702" s="205"/>
      <c r="Q702" s="205"/>
    </row>
    <row r="703" spans="2:17" s="26" customFormat="1" x14ac:dyDescent="0.2">
      <c r="B703" s="205"/>
      <c r="C703" s="205"/>
      <c r="D703" s="205"/>
      <c r="E703" s="205"/>
      <c r="F703" s="205"/>
      <c r="G703" s="205"/>
      <c r="H703" s="205"/>
      <c r="I703" s="205"/>
      <c r="J703" s="205"/>
      <c r="K703" s="205"/>
      <c r="L703" s="205"/>
      <c r="M703" s="205"/>
      <c r="N703" s="205"/>
      <c r="O703" s="205"/>
      <c r="P703" s="205"/>
      <c r="Q703" s="205"/>
    </row>
    <row r="704" spans="2:17" s="26" customFormat="1" x14ac:dyDescent="0.2">
      <c r="B704" s="205"/>
      <c r="C704" s="205"/>
      <c r="D704" s="205"/>
      <c r="E704" s="205"/>
      <c r="F704" s="205"/>
      <c r="G704" s="205"/>
      <c r="H704" s="205"/>
      <c r="I704" s="205"/>
      <c r="J704" s="205"/>
      <c r="K704" s="205"/>
      <c r="L704" s="205"/>
      <c r="M704" s="205"/>
      <c r="N704" s="205"/>
      <c r="O704" s="205"/>
      <c r="P704" s="205"/>
      <c r="Q704" s="205"/>
    </row>
    <row r="705" spans="2:17" s="26" customFormat="1" x14ac:dyDescent="0.2">
      <c r="B705" s="205"/>
      <c r="C705" s="205"/>
      <c r="D705" s="205"/>
      <c r="E705" s="205"/>
      <c r="F705" s="205"/>
      <c r="G705" s="205"/>
      <c r="H705" s="205"/>
      <c r="I705" s="205"/>
      <c r="J705" s="205"/>
      <c r="K705" s="205"/>
      <c r="L705" s="205"/>
      <c r="M705" s="205"/>
      <c r="N705" s="205"/>
      <c r="O705" s="205"/>
      <c r="P705" s="205"/>
      <c r="Q705" s="205"/>
    </row>
    <row r="706" spans="2:17" s="26" customFormat="1" x14ac:dyDescent="0.2">
      <c r="B706" s="205"/>
      <c r="C706" s="205"/>
      <c r="D706" s="205"/>
      <c r="E706" s="205"/>
      <c r="F706" s="205"/>
      <c r="G706" s="205"/>
      <c r="H706" s="205"/>
      <c r="I706" s="205"/>
      <c r="J706" s="205"/>
      <c r="K706" s="205"/>
      <c r="L706" s="205"/>
      <c r="M706" s="205"/>
      <c r="N706" s="205"/>
      <c r="O706" s="205"/>
      <c r="P706" s="205"/>
      <c r="Q706" s="205"/>
    </row>
    <row r="707" spans="2:17" s="26" customFormat="1" x14ac:dyDescent="0.2">
      <c r="B707" s="205"/>
      <c r="C707" s="205"/>
      <c r="D707" s="205"/>
      <c r="E707" s="205"/>
      <c r="F707" s="205"/>
      <c r="G707" s="205"/>
      <c r="H707" s="205"/>
      <c r="I707" s="205"/>
      <c r="J707" s="205"/>
      <c r="K707" s="205"/>
      <c r="L707" s="205"/>
      <c r="M707" s="205"/>
      <c r="N707" s="205"/>
      <c r="O707" s="205"/>
      <c r="P707" s="205"/>
      <c r="Q707" s="205"/>
    </row>
    <row r="708" spans="2:17" s="26" customFormat="1" x14ac:dyDescent="0.2">
      <c r="B708" s="205"/>
      <c r="C708" s="205"/>
      <c r="D708" s="205"/>
      <c r="E708" s="205"/>
      <c r="F708" s="205"/>
      <c r="G708" s="205"/>
      <c r="H708" s="205"/>
      <c r="I708" s="205"/>
      <c r="J708" s="205"/>
      <c r="K708" s="205"/>
      <c r="L708" s="205"/>
      <c r="M708" s="205"/>
      <c r="N708" s="205"/>
      <c r="O708" s="205"/>
      <c r="P708" s="205"/>
      <c r="Q708" s="205"/>
    </row>
    <row r="709" spans="2:17" s="26" customFormat="1" x14ac:dyDescent="0.2">
      <c r="B709" s="205"/>
      <c r="C709" s="205"/>
      <c r="D709" s="205"/>
      <c r="E709" s="205"/>
      <c r="F709" s="205"/>
      <c r="G709" s="205"/>
      <c r="H709" s="205"/>
      <c r="I709" s="205"/>
      <c r="J709" s="205"/>
      <c r="K709" s="205"/>
      <c r="L709" s="205"/>
      <c r="M709" s="205"/>
      <c r="N709" s="205"/>
      <c r="O709" s="205"/>
      <c r="P709" s="205"/>
      <c r="Q709" s="205"/>
    </row>
    <row r="710" spans="2:17" s="26" customFormat="1" x14ac:dyDescent="0.2">
      <c r="B710" s="205"/>
      <c r="C710" s="205"/>
      <c r="D710" s="205"/>
      <c r="E710" s="205"/>
      <c r="F710" s="205"/>
      <c r="G710" s="205"/>
      <c r="H710" s="205"/>
      <c r="I710" s="205"/>
      <c r="J710" s="205"/>
      <c r="K710" s="205"/>
      <c r="L710" s="205"/>
      <c r="M710" s="205"/>
      <c r="N710" s="205"/>
      <c r="O710" s="205"/>
      <c r="P710" s="205"/>
      <c r="Q710" s="205"/>
    </row>
    <row r="711" spans="2:17" s="26" customFormat="1" x14ac:dyDescent="0.2">
      <c r="B711" s="205"/>
      <c r="C711" s="205"/>
      <c r="D711" s="205"/>
      <c r="E711" s="205"/>
      <c r="F711" s="205"/>
      <c r="G711" s="205"/>
      <c r="H711" s="205"/>
      <c r="I711" s="205"/>
      <c r="J711" s="205"/>
      <c r="K711" s="205"/>
      <c r="L711" s="205"/>
      <c r="M711" s="205"/>
      <c r="N711" s="205"/>
      <c r="O711" s="205"/>
      <c r="P711" s="205"/>
      <c r="Q711" s="205"/>
    </row>
    <row r="712" spans="2:17" s="26" customFormat="1" x14ac:dyDescent="0.2">
      <c r="B712" s="205"/>
      <c r="C712" s="205"/>
      <c r="D712" s="205"/>
      <c r="E712" s="205"/>
      <c r="F712" s="205"/>
      <c r="G712" s="205"/>
      <c r="H712" s="205"/>
      <c r="I712" s="205"/>
      <c r="J712" s="205"/>
      <c r="K712" s="205"/>
      <c r="L712" s="205"/>
      <c r="M712" s="205"/>
      <c r="N712" s="205"/>
      <c r="O712" s="205"/>
      <c r="P712" s="205"/>
      <c r="Q712" s="205"/>
    </row>
    <row r="713" spans="2:17" s="26" customFormat="1" x14ac:dyDescent="0.2">
      <c r="B713" s="205"/>
      <c r="C713" s="205"/>
      <c r="D713" s="205"/>
      <c r="E713" s="205"/>
      <c r="F713" s="205"/>
      <c r="G713" s="205"/>
      <c r="H713" s="205"/>
      <c r="I713" s="205"/>
      <c r="J713" s="205"/>
      <c r="K713" s="205"/>
      <c r="L713" s="205"/>
      <c r="M713" s="205"/>
      <c r="N713" s="205"/>
      <c r="O713" s="205"/>
      <c r="P713" s="205"/>
      <c r="Q713" s="205"/>
    </row>
    <row r="714" spans="2:17" s="26" customFormat="1" x14ac:dyDescent="0.2">
      <c r="B714" s="205"/>
      <c r="C714" s="205"/>
      <c r="D714" s="205"/>
      <c r="E714" s="205"/>
      <c r="F714" s="205"/>
      <c r="G714" s="205"/>
      <c r="H714" s="205"/>
      <c r="I714" s="205"/>
      <c r="J714" s="205"/>
      <c r="K714" s="205"/>
      <c r="L714" s="205"/>
      <c r="M714" s="205"/>
      <c r="N714" s="205"/>
      <c r="O714" s="205"/>
      <c r="P714" s="205"/>
      <c r="Q714" s="205"/>
    </row>
    <row r="715" spans="2:17" s="26" customFormat="1" x14ac:dyDescent="0.2">
      <c r="B715" s="205"/>
      <c r="C715" s="205"/>
      <c r="D715" s="205"/>
      <c r="E715" s="205"/>
      <c r="F715" s="205"/>
      <c r="G715" s="205"/>
      <c r="H715" s="205"/>
      <c r="I715" s="205"/>
      <c r="J715" s="205"/>
      <c r="K715" s="205"/>
      <c r="L715" s="205"/>
      <c r="M715" s="205"/>
      <c r="N715" s="205"/>
      <c r="O715" s="205"/>
      <c r="P715" s="205"/>
      <c r="Q715" s="205"/>
    </row>
    <row r="716" spans="2:17" s="26" customFormat="1" x14ac:dyDescent="0.2">
      <c r="B716" s="205"/>
      <c r="C716" s="205"/>
      <c r="D716" s="205"/>
      <c r="E716" s="205"/>
      <c r="F716" s="205"/>
      <c r="G716" s="205"/>
      <c r="H716" s="205"/>
      <c r="I716" s="205"/>
      <c r="J716" s="205"/>
      <c r="K716" s="205"/>
      <c r="L716" s="205"/>
      <c r="M716" s="205"/>
      <c r="N716" s="205"/>
      <c r="O716" s="205"/>
      <c r="P716" s="205"/>
      <c r="Q716" s="205"/>
    </row>
    <row r="717" spans="2:17" s="26" customFormat="1" x14ac:dyDescent="0.2">
      <c r="B717" s="205"/>
      <c r="C717" s="205"/>
      <c r="D717" s="205"/>
      <c r="E717" s="205"/>
      <c r="F717" s="205"/>
      <c r="G717" s="205"/>
      <c r="H717" s="205"/>
      <c r="I717" s="205"/>
      <c r="J717" s="205"/>
      <c r="K717" s="205"/>
      <c r="L717" s="205"/>
      <c r="M717" s="205"/>
      <c r="N717" s="205"/>
      <c r="O717" s="205"/>
      <c r="P717" s="205"/>
      <c r="Q717" s="205"/>
    </row>
    <row r="718" spans="2:17" s="26" customFormat="1" x14ac:dyDescent="0.2">
      <c r="B718" s="205"/>
      <c r="C718" s="205"/>
      <c r="D718" s="205"/>
      <c r="E718" s="205"/>
      <c r="F718" s="205"/>
      <c r="G718" s="205"/>
      <c r="H718" s="205"/>
      <c r="I718" s="205"/>
      <c r="J718" s="205"/>
      <c r="K718" s="205"/>
      <c r="L718" s="205"/>
      <c r="M718" s="205"/>
      <c r="N718" s="205"/>
      <c r="O718" s="205"/>
      <c r="P718" s="205"/>
      <c r="Q718" s="205"/>
    </row>
    <row r="719" spans="2:17" s="26" customFormat="1" x14ac:dyDescent="0.2">
      <c r="B719" s="205"/>
      <c r="C719" s="205"/>
      <c r="D719" s="205"/>
      <c r="E719" s="205"/>
      <c r="F719" s="205"/>
      <c r="G719" s="205"/>
      <c r="H719" s="205"/>
      <c r="I719" s="205"/>
      <c r="J719" s="205"/>
      <c r="K719" s="205"/>
      <c r="L719" s="205"/>
      <c r="M719" s="205"/>
      <c r="N719" s="205"/>
      <c r="O719" s="205"/>
      <c r="P719" s="205"/>
      <c r="Q719" s="205"/>
    </row>
    <row r="720" spans="2:17" s="26" customFormat="1" x14ac:dyDescent="0.2">
      <c r="B720" s="205"/>
      <c r="C720" s="205"/>
      <c r="D720" s="205"/>
      <c r="E720" s="205"/>
      <c r="F720" s="205"/>
      <c r="G720" s="205"/>
      <c r="H720" s="205"/>
      <c r="I720" s="205"/>
      <c r="J720" s="205"/>
      <c r="K720" s="205"/>
      <c r="L720" s="205"/>
      <c r="M720" s="205"/>
      <c r="N720" s="205"/>
      <c r="O720" s="205"/>
      <c r="P720" s="205"/>
      <c r="Q720" s="205"/>
    </row>
    <row r="721" spans="2:17" s="26" customFormat="1" x14ac:dyDescent="0.2">
      <c r="B721" s="205"/>
      <c r="C721" s="205"/>
      <c r="D721" s="205"/>
      <c r="E721" s="205"/>
      <c r="F721" s="205"/>
      <c r="G721" s="205"/>
      <c r="H721" s="205"/>
      <c r="I721" s="205"/>
      <c r="J721" s="205"/>
      <c r="K721" s="205"/>
      <c r="L721" s="205"/>
      <c r="M721" s="205"/>
      <c r="N721" s="205"/>
      <c r="O721" s="205"/>
      <c r="P721" s="205"/>
      <c r="Q721" s="205"/>
    </row>
    <row r="722" spans="2:17" s="26" customFormat="1" x14ac:dyDescent="0.2">
      <c r="B722" s="205"/>
      <c r="C722" s="205"/>
      <c r="D722" s="205"/>
      <c r="E722" s="205"/>
      <c r="F722" s="205"/>
      <c r="G722" s="205"/>
      <c r="H722" s="205"/>
      <c r="I722" s="205"/>
      <c r="J722" s="205"/>
      <c r="K722" s="205"/>
      <c r="L722" s="205"/>
      <c r="M722" s="205"/>
      <c r="N722" s="205"/>
      <c r="O722" s="205"/>
      <c r="P722" s="205"/>
      <c r="Q722" s="205"/>
    </row>
    <row r="723" spans="2:17" s="26" customFormat="1" x14ac:dyDescent="0.2">
      <c r="B723" s="205"/>
      <c r="C723" s="205"/>
      <c r="D723" s="205"/>
      <c r="E723" s="205"/>
      <c r="F723" s="205"/>
      <c r="G723" s="205"/>
      <c r="H723" s="205"/>
      <c r="I723" s="205"/>
      <c r="J723" s="205"/>
      <c r="K723" s="205"/>
      <c r="L723" s="205"/>
      <c r="M723" s="205"/>
      <c r="N723" s="205"/>
      <c r="O723" s="205"/>
      <c r="P723" s="205"/>
      <c r="Q723" s="205"/>
    </row>
    <row r="724" spans="2:17" s="26" customFormat="1" x14ac:dyDescent="0.2">
      <c r="B724" s="205"/>
      <c r="C724" s="205"/>
      <c r="D724" s="205"/>
      <c r="E724" s="205"/>
      <c r="F724" s="205"/>
      <c r="G724" s="205"/>
      <c r="H724" s="205"/>
      <c r="I724" s="205"/>
      <c r="J724" s="205"/>
      <c r="K724" s="205"/>
      <c r="L724" s="205"/>
      <c r="M724" s="205"/>
      <c r="N724" s="205"/>
      <c r="O724" s="205"/>
      <c r="P724" s="205"/>
      <c r="Q724" s="205"/>
    </row>
    <row r="725" spans="2:17" s="26" customFormat="1" x14ac:dyDescent="0.2">
      <c r="B725" s="205"/>
      <c r="C725" s="205"/>
      <c r="D725" s="205"/>
      <c r="E725" s="205"/>
      <c r="F725" s="205"/>
      <c r="G725" s="205"/>
      <c r="H725" s="205"/>
      <c r="I725" s="205"/>
      <c r="J725" s="205"/>
      <c r="K725" s="205"/>
      <c r="L725" s="205"/>
      <c r="M725" s="205"/>
      <c r="N725" s="205"/>
      <c r="O725" s="205"/>
      <c r="P725" s="205"/>
      <c r="Q725" s="205"/>
    </row>
    <row r="726" spans="2:17" s="26" customFormat="1" x14ac:dyDescent="0.2">
      <c r="B726" s="205"/>
      <c r="C726" s="205"/>
      <c r="D726" s="205"/>
      <c r="E726" s="205"/>
      <c r="F726" s="205"/>
      <c r="G726" s="205"/>
      <c r="H726" s="205"/>
      <c r="I726" s="205"/>
      <c r="J726" s="205"/>
      <c r="K726" s="205"/>
      <c r="L726" s="205"/>
      <c r="M726" s="205"/>
      <c r="N726" s="205"/>
      <c r="O726" s="205"/>
      <c r="P726" s="205"/>
      <c r="Q726" s="205"/>
    </row>
    <row r="727" spans="2:17" s="26" customFormat="1" x14ac:dyDescent="0.2">
      <c r="B727" s="205"/>
      <c r="C727" s="205"/>
      <c r="D727" s="205"/>
      <c r="E727" s="205"/>
      <c r="F727" s="205"/>
      <c r="G727" s="205"/>
      <c r="H727" s="205"/>
      <c r="I727" s="205"/>
      <c r="J727" s="205"/>
      <c r="K727" s="205"/>
      <c r="L727" s="205"/>
      <c r="M727" s="205"/>
      <c r="N727" s="205"/>
      <c r="O727" s="205"/>
      <c r="P727" s="205"/>
      <c r="Q727" s="205"/>
    </row>
    <row r="728" spans="2:17" s="26" customFormat="1" x14ac:dyDescent="0.2">
      <c r="B728" s="205"/>
      <c r="C728" s="205"/>
      <c r="D728" s="205"/>
      <c r="E728" s="205"/>
      <c r="F728" s="205"/>
      <c r="G728" s="205"/>
      <c r="H728" s="205"/>
      <c r="I728" s="205"/>
      <c r="J728" s="205"/>
      <c r="K728" s="205"/>
      <c r="L728" s="205"/>
      <c r="M728" s="205"/>
      <c r="N728" s="205"/>
      <c r="O728" s="205"/>
      <c r="P728" s="205"/>
      <c r="Q728" s="205"/>
    </row>
    <row r="729" spans="2:17" s="26" customFormat="1" x14ac:dyDescent="0.2">
      <c r="B729" s="205"/>
      <c r="C729" s="205"/>
      <c r="D729" s="205"/>
      <c r="E729" s="205"/>
      <c r="F729" s="205"/>
      <c r="G729" s="205"/>
      <c r="H729" s="205"/>
      <c r="I729" s="205"/>
      <c r="J729" s="205"/>
      <c r="K729" s="205"/>
      <c r="L729" s="205"/>
      <c r="M729" s="205"/>
      <c r="N729" s="205"/>
      <c r="O729" s="205"/>
      <c r="P729" s="205"/>
      <c r="Q729" s="205"/>
    </row>
    <row r="730" spans="2:17" s="26" customFormat="1" x14ac:dyDescent="0.2">
      <c r="B730" s="205"/>
      <c r="C730" s="205"/>
      <c r="D730" s="205"/>
      <c r="E730" s="205"/>
      <c r="F730" s="205"/>
      <c r="G730" s="205"/>
      <c r="H730" s="205"/>
      <c r="I730" s="205"/>
      <c r="J730" s="205"/>
      <c r="K730" s="205"/>
      <c r="L730" s="205"/>
      <c r="M730" s="205"/>
      <c r="N730" s="205"/>
      <c r="O730" s="205"/>
      <c r="P730" s="205"/>
      <c r="Q730" s="205"/>
    </row>
    <row r="731" spans="2:17" s="26" customFormat="1" x14ac:dyDescent="0.2">
      <c r="B731" s="205"/>
      <c r="C731" s="205"/>
      <c r="D731" s="205"/>
      <c r="E731" s="205"/>
      <c r="F731" s="205"/>
      <c r="G731" s="205"/>
      <c r="H731" s="205"/>
      <c r="I731" s="205"/>
      <c r="J731" s="205"/>
      <c r="K731" s="205"/>
      <c r="L731" s="205"/>
      <c r="M731" s="205"/>
      <c r="N731" s="205"/>
      <c r="O731" s="205"/>
      <c r="P731" s="205"/>
      <c r="Q731" s="205"/>
    </row>
    <row r="732" spans="2:17" s="26" customFormat="1" x14ac:dyDescent="0.2">
      <c r="B732" s="205"/>
      <c r="C732" s="205"/>
      <c r="D732" s="205"/>
      <c r="E732" s="205"/>
      <c r="F732" s="205"/>
      <c r="G732" s="205"/>
      <c r="H732" s="205"/>
      <c r="I732" s="205"/>
      <c r="J732" s="205"/>
      <c r="K732" s="205"/>
      <c r="L732" s="205"/>
      <c r="M732" s="205"/>
      <c r="N732" s="205"/>
      <c r="O732" s="205"/>
      <c r="P732" s="205"/>
      <c r="Q732" s="205"/>
    </row>
    <row r="733" spans="2:17" s="26" customFormat="1" x14ac:dyDescent="0.2">
      <c r="B733" s="205"/>
      <c r="C733" s="205"/>
      <c r="D733" s="205"/>
      <c r="E733" s="205"/>
      <c r="F733" s="205"/>
      <c r="G733" s="205"/>
      <c r="H733" s="205"/>
      <c r="I733" s="205"/>
      <c r="J733" s="205"/>
      <c r="K733" s="205"/>
      <c r="L733" s="205"/>
      <c r="M733" s="205"/>
      <c r="N733" s="205"/>
      <c r="O733" s="205"/>
      <c r="P733" s="205"/>
      <c r="Q733" s="205"/>
    </row>
    <row r="734" spans="2:17" s="26" customFormat="1" x14ac:dyDescent="0.2">
      <c r="B734" s="205"/>
      <c r="C734" s="205"/>
      <c r="D734" s="205"/>
      <c r="E734" s="205"/>
      <c r="F734" s="205"/>
      <c r="G734" s="205"/>
      <c r="H734" s="205"/>
      <c r="I734" s="205"/>
      <c r="J734" s="205"/>
      <c r="K734" s="205"/>
      <c r="L734" s="205"/>
      <c r="M734" s="205"/>
      <c r="N734" s="205"/>
      <c r="O734" s="205"/>
      <c r="P734" s="205"/>
      <c r="Q734" s="205"/>
    </row>
    <row r="735" spans="2:17" s="26" customFormat="1" x14ac:dyDescent="0.2">
      <c r="B735" s="205"/>
      <c r="C735" s="205"/>
      <c r="D735" s="205"/>
      <c r="E735" s="205"/>
      <c r="F735" s="205"/>
      <c r="G735" s="205"/>
      <c r="H735" s="205"/>
      <c r="I735" s="205"/>
      <c r="J735" s="205"/>
      <c r="K735" s="205"/>
      <c r="L735" s="205"/>
      <c r="M735" s="205"/>
      <c r="N735" s="205"/>
      <c r="O735" s="205"/>
      <c r="P735" s="205"/>
      <c r="Q735" s="205"/>
    </row>
    <row r="736" spans="2:17" s="26" customFormat="1" x14ac:dyDescent="0.2">
      <c r="B736" s="205"/>
      <c r="C736" s="205"/>
      <c r="D736" s="205"/>
      <c r="E736" s="205"/>
      <c r="F736" s="205"/>
      <c r="G736" s="205"/>
      <c r="H736" s="205"/>
      <c r="I736" s="205"/>
      <c r="J736" s="205"/>
      <c r="K736" s="205"/>
      <c r="L736" s="205"/>
      <c r="M736" s="205"/>
      <c r="N736" s="205"/>
      <c r="O736" s="205"/>
      <c r="P736" s="205"/>
      <c r="Q736" s="205"/>
    </row>
    <row r="737" spans="2:17" s="26" customFormat="1" x14ac:dyDescent="0.2">
      <c r="B737" s="205"/>
      <c r="C737" s="205"/>
      <c r="D737" s="205"/>
      <c r="E737" s="205"/>
      <c r="F737" s="205"/>
      <c r="G737" s="205"/>
      <c r="H737" s="205"/>
      <c r="I737" s="205"/>
      <c r="J737" s="205"/>
      <c r="K737" s="205"/>
      <c r="L737" s="205"/>
      <c r="M737" s="205"/>
      <c r="N737" s="205"/>
      <c r="O737" s="205"/>
      <c r="P737" s="205"/>
      <c r="Q737" s="205"/>
    </row>
    <row r="738" spans="2:17" s="26" customFormat="1" x14ac:dyDescent="0.2">
      <c r="B738" s="205"/>
      <c r="C738" s="205"/>
      <c r="D738" s="205"/>
      <c r="E738" s="205"/>
      <c r="F738" s="205"/>
      <c r="G738" s="205"/>
      <c r="H738" s="205"/>
      <c r="I738" s="205"/>
      <c r="J738" s="205"/>
      <c r="K738" s="205"/>
      <c r="L738" s="205"/>
      <c r="M738" s="205"/>
      <c r="N738" s="205"/>
      <c r="O738" s="205"/>
      <c r="P738" s="205"/>
      <c r="Q738" s="205"/>
    </row>
    <row r="739" spans="2:17" s="26" customFormat="1" x14ac:dyDescent="0.2">
      <c r="B739" s="205"/>
      <c r="C739" s="205"/>
      <c r="D739" s="205"/>
      <c r="E739" s="205"/>
      <c r="F739" s="205"/>
      <c r="G739" s="205"/>
      <c r="H739" s="205"/>
      <c r="I739" s="205"/>
      <c r="J739" s="205"/>
      <c r="K739" s="205"/>
      <c r="L739" s="205"/>
      <c r="M739" s="205"/>
      <c r="N739" s="205"/>
      <c r="O739" s="205"/>
      <c r="P739" s="205"/>
      <c r="Q739" s="205"/>
    </row>
    <row r="740" spans="2:17" s="26" customFormat="1" x14ac:dyDescent="0.2">
      <c r="B740" s="205"/>
      <c r="C740" s="205"/>
      <c r="D740" s="205"/>
      <c r="E740" s="205"/>
      <c r="F740" s="205"/>
      <c r="G740" s="205"/>
      <c r="H740" s="205"/>
      <c r="I740" s="205"/>
      <c r="J740" s="205"/>
      <c r="K740" s="205"/>
      <c r="L740" s="205"/>
      <c r="M740" s="205"/>
      <c r="N740" s="205"/>
      <c r="O740" s="205"/>
      <c r="P740" s="205"/>
      <c r="Q740" s="205"/>
    </row>
    <row r="741" spans="2:17" s="26" customFormat="1" x14ac:dyDescent="0.2">
      <c r="B741" s="205"/>
      <c r="C741" s="205"/>
      <c r="D741" s="205"/>
      <c r="E741" s="205"/>
      <c r="F741" s="205"/>
      <c r="G741" s="205"/>
      <c r="H741" s="205"/>
      <c r="I741" s="205"/>
      <c r="J741" s="205"/>
      <c r="K741" s="205"/>
      <c r="L741" s="205"/>
      <c r="M741" s="205"/>
      <c r="N741" s="205"/>
      <c r="O741" s="205"/>
      <c r="P741" s="205"/>
      <c r="Q741" s="205"/>
    </row>
    <row r="742" spans="2:17" s="26" customFormat="1" x14ac:dyDescent="0.2">
      <c r="B742" s="205"/>
      <c r="C742" s="205"/>
      <c r="D742" s="205"/>
      <c r="E742" s="205"/>
      <c r="F742" s="205"/>
      <c r="G742" s="205"/>
      <c r="H742" s="205"/>
      <c r="I742" s="205"/>
      <c r="J742" s="205"/>
      <c r="K742" s="205"/>
      <c r="L742" s="205"/>
      <c r="M742" s="205"/>
      <c r="N742" s="205"/>
      <c r="O742" s="205"/>
      <c r="P742" s="205"/>
      <c r="Q742" s="205"/>
    </row>
    <row r="743" spans="2:17" s="26" customFormat="1" x14ac:dyDescent="0.2">
      <c r="B743" s="205"/>
      <c r="C743" s="205"/>
      <c r="D743" s="205"/>
      <c r="E743" s="205"/>
      <c r="F743" s="205"/>
      <c r="G743" s="205"/>
      <c r="H743" s="205"/>
      <c r="I743" s="205"/>
      <c r="J743" s="205"/>
      <c r="K743" s="205"/>
      <c r="L743" s="205"/>
      <c r="M743" s="205"/>
      <c r="N743" s="205"/>
      <c r="O743" s="205"/>
      <c r="P743" s="205"/>
      <c r="Q743" s="205"/>
    </row>
    <row r="744" spans="2:17" s="26" customFormat="1" x14ac:dyDescent="0.2">
      <c r="B744" s="205"/>
      <c r="C744" s="205"/>
      <c r="D744" s="205"/>
      <c r="E744" s="205"/>
      <c r="F744" s="205"/>
      <c r="G744" s="205"/>
      <c r="H744" s="205"/>
      <c r="I744" s="205"/>
      <c r="J744" s="205"/>
      <c r="K744" s="205"/>
      <c r="L744" s="205"/>
      <c r="M744" s="205"/>
      <c r="N744" s="205"/>
      <c r="O744" s="205"/>
      <c r="P744" s="205"/>
      <c r="Q744" s="205"/>
    </row>
    <row r="745" spans="2:17" s="26" customFormat="1" x14ac:dyDescent="0.2">
      <c r="B745" s="205"/>
      <c r="C745" s="205"/>
      <c r="D745" s="205"/>
      <c r="E745" s="205"/>
      <c r="F745" s="205"/>
      <c r="G745" s="205"/>
      <c r="H745" s="205"/>
      <c r="I745" s="205"/>
      <c r="J745" s="205"/>
      <c r="K745" s="205"/>
      <c r="L745" s="205"/>
      <c r="M745" s="205"/>
      <c r="N745" s="205"/>
      <c r="O745" s="205"/>
      <c r="P745" s="205"/>
      <c r="Q745" s="205"/>
    </row>
    <row r="746" spans="2:17" s="26" customFormat="1" x14ac:dyDescent="0.2">
      <c r="B746" s="205"/>
      <c r="C746" s="205"/>
      <c r="D746" s="205"/>
      <c r="E746" s="205"/>
      <c r="F746" s="205"/>
      <c r="G746" s="205"/>
      <c r="H746" s="205"/>
      <c r="I746" s="205"/>
      <c r="J746" s="205"/>
      <c r="K746" s="205"/>
      <c r="L746" s="205"/>
      <c r="M746" s="205"/>
      <c r="N746" s="205"/>
      <c r="O746" s="205"/>
      <c r="P746" s="205"/>
      <c r="Q746" s="205"/>
    </row>
    <row r="747" spans="2:17" s="26" customFormat="1" x14ac:dyDescent="0.2">
      <c r="B747" s="205"/>
      <c r="C747" s="205"/>
      <c r="D747" s="205"/>
      <c r="E747" s="205"/>
      <c r="F747" s="205"/>
      <c r="G747" s="205"/>
      <c r="H747" s="205"/>
      <c r="I747" s="205"/>
      <c r="J747" s="205"/>
      <c r="K747" s="205"/>
      <c r="L747" s="205"/>
      <c r="M747" s="205"/>
      <c r="N747" s="205"/>
      <c r="O747" s="205"/>
      <c r="P747" s="205"/>
      <c r="Q747" s="205"/>
    </row>
    <row r="748" spans="2:17" s="26" customFormat="1" x14ac:dyDescent="0.2">
      <c r="B748" s="205"/>
      <c r="C748" s="205"/>
      <c r="D748" s="205"/>
      <c r="E748" s="205"/>
      <c r="F748" s="205"/>
      <c r="G748" s="205"/>
      <c r="H748" s="205"/>
      <c r="I748" s="205"/>
      <c r="J748" s="205"/>
      <c r="K748" s="205"/>
      <c r="L748" s="205"/>
      <c r="M748" s="205"/>
      <c r="N748" s="205"/>
      <c r="O748" s="205"/>
      <c r="P748" s="205"/>
      <c r="Q748" s="205"/>
    </row>
    <row r="749" spans="2:17" s="26" customFormat="1" x14ac:dyDescent="0.2">
      <c r="B749" s="205"/>
      <c r="C749" s="205"/>
      <c r="D749" s="205"/>
      <c r="E749" s="205"/>
      <c r="F749" s="205"/>
      <c r="G749" s="205"/>
      <c r="H749" s="205"/>
      <c r="I749" s="205"/>
      <c r="J749" s="205"/>
      <c r="K749" s="205"/>
      <c r="L749" s="205"/>
      <c r="M749" s="205"/>
      <c r="N749" s="205"/>
      <c r="O749" s="205"/>
      <c r="P749" s="205"/>
      <c r="Q749" s="205"/>
    </row>
    <row r="750" spans="2:17" s="26" customFormat="1" x14ac:dyDescent="0.2">
      <c r="B750" s="205"/>
      <c r="C750" s="205"/>
      <c r="D750" s="205"/>
      <c r="E750" s="205"/>
      <c r="F750" s="205"/>
      <c r="G750" s="205"/>
      <c r="H750" s="205"/>
      <c r="I750" s="205"/>
      <c r="J750" s="205"/>
      <c r="K750" s="205"/>
      <c r="L750" s="205"/>
      <c r="M750" s="205"/>
      <c r="N750" s="205"/>
      <c r="O750" s="205"/>
      <c r="P750" s="205"/>
      <c r="Q750" s="205"/>
    </row>
    <row r="751" spans="2:17" s="26" customFormat="1" x14ac:dyDescent="0.2">
      <c r="B751" s="205"/>
      <c r="C751" s="205"/>
      <c r="D751" s="205"/>
      <c r="E751" s="205"/>
      <c r="F751" s="205"/>
      <c r="G751" s="205"/>
      <c r="H751" s="205"/>
      <c r="I751" s="205"/>
      <c r="J751" s="205"/>
      <c r="K751" s="205"/>
      <c r="L751" s="205"/>
      <c r="M751" s="205"/>
      <c r="N751" s="205"/>
      <c r="O751" s="205"/>
      <c r="P751" s="205"/>
      <c r="Q751" s="205"/>
    </row>
    <row r="752" spans="2:17" s="26" customFormat="1" x14ac:dyDescent="0.2">
      <c r="B752" s="205"/>
      <c r="C752" s="205"/>
      <c r="D752" s="205"/>
      <c r="E752" s="205"/>
      <c r="F752" s="205"/>
      <c r="G752" s="205"/>
      <c r="H752" s="205"/>
      <c r="I752" s="205"/>
      <c r="J752" s="205"/>
      <c r="K752" s="205"/>
      <c r="L752" s="205"/>
      <c r="M752" s="205"/>
      <c r="N752" s="205"/>
      <c r="O752" s="205"/>
      <c r="P752" s="205"/>
      <c r="Q752" s="205"/>
    </row>
    <row r="753" spans="2:17" s="26" customFormat="1" x14ac:dyDescent="0.2">
      <c r="B753" s="205"/>
      <c r="C753" s="205"/>
      <c r="D753" s="205"/>
      <c r="E753" s="205"/>
      <c r="F753" s="205"/>
      <c r="G753" s="205"/>
      <c r="H753" s="205"/>
      <c r="I753" s="205"/>
      <c r="J753" s="205"/>
      <c r="K753" s="205"/>
      <c r="L753" s="205"/>
      <c r="M753" s="205"/>
      <c r="N753" s="205"/>
      <c r="O753" s="205"/>
      <c r="P753" s="205"/>
      <c r="Q753" s="205"/>
    </row>
    <row r="754" spans="2:17" s="26" customFormat="1" x14ac:dyDescent="0.2">
      <c r="B754" s="205"/>
      <c r="C754" s="205"/>
      <c r="D754" s="205"/>
      <c r="E754" s="205"/>
      <c r="F754" s="205"/>
      <c r="G754" s="205"/>
      <c r="H754" s="205"/>
      <c r="I754" s="205"/>
      <c r="J754" s="205"/>
      <c r="K754" s="205"/>
      <c r="L754" s="205"/>
      <c r="M754" s="205"/>
      <c r="N754" s="205"/>
      <c r="O754" s="205"/>
      <c r="P754" s="205"/>
      <c r="Q754" s="205"/>
    </row>
    <row r="755" spans="2:17" s="26" customFormat="1" x14ac:dyDescent="0.2">
      <c r="B755" s="205"/>
      <c r="C755" s="205"/>
      <c r="D755" s="205"/>
      <c r="E755" s="205"/>
      <c r="F755" s="205"/>
      <c r="G755" s="205"/>
      <c r="H755" s="205"/>
      <c r="I755" s="205"/>
      <c r="J755" s="205"/>
      <c r="K755" s="205"/>
      <c r="L755" s="205"/>
      <c r="M755" s="205"/>
      <c r="N755" s="205"/>
      <c r="O755" s="205"/>
      <c r="P755" s="205"/>
      <c r="Q755" s="205"/>
    </row>
    <row r="756" spans="2:17" s="26" customFormat="1" x14ac:dyDescent="0.2">
      <c r="B756" s="205"/>
      <c r="C756" s="205"/>
      <c r="D756" s="205"/>
      <c r="E756" s="205"/>
      <c r="F756" s="205"/>
      <c r="G756" s="205"/>
      <c r="H756" s="205"/>
      <c r="I756" s="205"/>
      <c r="J756" s="205"/>
      <c r="K756" s="205"/>
      <c r="L756" s="205"/>
      <c r="M756" s="205"/>
      <c r="N756" s="205"/>
      <c r="O756" s="205"/>
      <c r="P756" s="205"/>
      <c r="Q756" s="205"/>
    </row>
    <row r="757" spans="2:17" s="26" customFormat="1" x14ac:dyDescent="0.2">
      <c r="B757" s="205"/>
      <c r="C757" s="205"/>
      <c r="D757" s="205"/>
      <c r="E757" s="205"/>
      <c r="F757" s="205"/>
      <c r="G757" s="205"/>
      <c r="H757" s="205"/>
      <c r="I757" s="205"/>
      <c r="J757" s="205"/>
      <c r="K757" s="205"/>
      <c r="L757" s="205"/>
      <c r="M757" s="205"/>
      <c r="N757" s="205"/>
      <c r="O757" s="205"/>
      <c r="P757" s="205"/>
      <c r="Q757" s="205"/>
    </row>
    <row r="758" spans="2:17" s="26" customFormat="1" x14ac:dyDescent="0.2">
      <c r="B758" s="205"/>
      <c r="C758" s="205"/>
      <c r="D758" s="205"/>
      <c r="E758" s="205"/>
      <c r="F758" s="205"/>
      <c r="G758" s="205"/>
      <c r="H758" s="205"/>
      <c r="I758" s="205"/>
      <c r="J758" s="205"/>
      <c r="K758" s="205"/>
      <c r="L758" s="205"/>
      <c r="M758" s="205"/>
      <c r="N758" s="205"/>
      <c r="O758" s="205"/>
      <c r="P758" s="205"/>
      <c r="Q758" s="205"/>
    </row>
    <row r="759" spans="2:17" s="26" customFormat="1" x14ac:dyDescent="0.2">
      <c r="B759" s="205"/>
      <c r="C759" s="205"/>
      <c r="D759" s="205"/>
      <c r="E759" s="205"/>
      <c r="F759" s="205"/>
      <c r="G759" s="205"/>
      <c r="H759" s="205"/>
      <c r="I759" s="205"/>
      <c r="J759" s="205"/>
      <c r="K759" s="205"/>
      <c r="L759" s="205"/>
      <c r="M759" s="205"/>
      <c r="N759" s="205"/>
      <c r="O759" s="205"/>
      <c r="P759" s="205"/>
      <c r="Q759" s="205"/>
    </row>
    <row r="760" spans="2:17" s="26" customFormat="1" x14ac:dyDescent="0.2">
      <c r="B760" s="205"/>
      <c r="C760" s="205"/>
      <c r="D760" s="205"/>
      <c r="E760" s="205"/>
      <c r="F760" s="205"/>
      <c r="G760" s="205"/>
      <c r="H760" s="205"/>
      <c r="I760" s="205"/>
      <c r="J760" s="205"/>
      <c r="K760" s="205"/>
      <c r="L760" s="205"/>
      <c r="M760" s="205"/>
      <c r="N760" s="205"/>
      <c r="O760" s="205"/>
      <c r="P760" s="205"/>
      <c r="Q760" s="205"/>
    </row>
    <row r="761" spans="2:17" s="26" customFormat="1" x14ac:dyDescent="0.2">
      <c r="B761" s="205"/>
      <c r="C761" s="205"/>
      <c r="D761" s="205"/>
      <c r="E761" s="205"/>
      <c r="F761" s="205"/>
      <c r="G761" s="205"/>
      <c r="H761" s="205"/>
      <c r="I761" s="205"/>
      <c r="J761" s="205"/>
      <c r="K761" s="205"/>
      <c r="L761" s="205"/>
      <c r="M761" s="205"/>
      <c r="N761" s="205"/>
      <c r="O761" s="205"/>
      <c r="P761" s="205"/>
      <c r="Q761" s="205"/>
    </row>
    <row r="762" spans="2:17" s="26" customFormat="1" x14ac:dyDescent="0.2">
      <c r="B762" s="205"/>
      <c r="C762" s="205"/>
      <c r="D762" s="205"/>
      <c r="E762" s="205"/>
      <c r="F762" s="205"/>
      <c r="G762" s="205"/>
      <c r="H762" s="205"/>
      <c r="I762" s="205"/>
      <c r="J762" s="205"/>
      <c r="K762" s="205"/>
      <c r="L762" s="205"/>
      <c r="M762" s="205"/>
      <c r="N762" s="205"/>
      <c r="O762" s="205"/>
      <c r="P762" s="205"/>
      <c r="Q762" s="205"/>
    </row>
    <row r="763" spans="2:17" s="26" customFormat="1" x14ac:dyDescent="0.2">
      <c r="B763" s="205"/>
      <c r="C763" s="205"/>
      <c r="D763" s="205"/>
      <c r="E763" s="205"/>
      <c r="F763" s="205"/>
      <c r="G763" s="205"/>
      <c r="H763" s="205"/>
      <c r="I763" s="205"/>
      <c r="J763" s="205"/>
      <c r="K763" s="205"/>
      <c r="L763" s="205"/>
      <c r="M763" s="205"/>
      <c r="N763" s="205"/>
      <c r="O763" s="205"/>
      <c r="P763" s="205"/>
      <c r="Q763" s="205"/>
    </row>
    <row r="764" spans="2:17" s="26" customFormat="1" x14ac:dyDescent="0.2">
      <c r="B764" s="205"/>
      <c r="C764" s="205"/>
      <c r="D764" s="205"/>
      <c r="E764" s="205"/>
      <c r="F764" s="205"/>
      <c r="G764" s="205"/>
      <c r="H764" s="205"/>
      <c r="I764" s="205"/>
      <c r="J764" s="205"/>
      <c r="K764" s="205"/>
      <c r="L764" s="205"/>
      <c r="M764" s="205"/>
      <c r="N764" s="205"/>
      <c r="O764" s="205"/>
      <c r="P764" s="205"/>
      <c r="Q764" s="205"/>
    </row>
    <row r="765" spans="2:17" s="26" customFormat="1" x14ac:dyDescent="0.2">
      <c r="B765" s="205"/>
      <c r="C765" s="205"/>
      <c r="D765" s="205"/>
      <c r="E765" s="205"/>
      <c r="F765" s="205"/>
      <c r="G765" s="205"/>
      <c r="H765" s="205"/>
      <c r="I765" s="205"/>
      <c r="J765" s="205"/>
      <c r="K765" s="205"/>
      <c r="L765" s="205"/>
      <c r="M765" s="205"/>
      <c r="N765" s="205"/>
      <c r="O765" s="205"/>
      <c r="P765" s="205"/>
      <c r="Q765" s="205"/>
    </row>
    <row r="766" spans="2:17" s="26" customFormat="1" x14ac:dyDescent="0.2">
      <c r="B766" s="205"/>
      <c r="C766" s="205"/>
      <c r="D766" s="205"/>
      <c r="E766" s="205"/>
      <c r="F766" s="205"/>
      <c r="G766" s="205"/>
      <c r="H766" s="205"/>
      <c r="I766" s="205"/>
      <c r="J766" s="205"/>
      <c r="K766" s="205"/>
      <c r="L766" s="205"/>
      <c r="M766" s="205"/>
      <c r="N766" s="205"/>
      <c r="O766" s="205"/>
      <c r="P766" s="205"/>
      <c r="Q766" s="205"/>
    </row>
    <row r="767" spans="2:17" s="26" customFormat="1" x14ac:dyDescent="0.2">
      <c r="B767" s="205"/>
      <c r="C767" s="205"/>
      <c r="D767" s="205"/>
      <c r="E767" s="205"/>
      <c r="F767" s="205"/>
      <c r="G767" s="205"/>
      <c r="H767" s="205"/>
      <c r="I767" s="205"/>
      <c r="J767" s="205"/>
      <c r="K767" s="205"/>
      <c r="L767" s="205"/>
      <c r="M767" s="205"/>
      <c r="N767" s="205"/>
      <c r="O767" s="205"/>
      <c r="P767" s="205"/>
      <c r="Q767" s="205"/>
    </row>
    <row r="768" spans="2:17" s="26" customFormat="1" x14ac:dyDescent="0.2">
      <c r="B768" s="205"/>
      <c r="C768" s="205"/>
      <c r="D768" s="205"/>
      <c r="E768" s="205"/>
      <c r="F768" s="205"/>
      <c r="G768" s="205"/>
      <c r="H768" s="205"/>
      <c r="I768" s="205"/>
      <c r="J768" s="205"/>
      <c r="K768" s="205"/>
      <c r="L768" s="205"/>
      <c r="M768" s="205"/>
      <c r="N768" s="205"/>
      <c r="O768" s="205"/>
      <c r="P768" s="205"/>
      <c r="Q768" s="205"/>
    </row>
    <row r="769" spans="2:17" s="26" customFormat="1" x14ac:dyDescent="0.2">
      <c r="B769" s="205"/>
      <c r="C769" s="205"/>
      <c r="D769" s="205"/>
      <c r="E769" s="205"/>
      <c r="F769" s="205"/>
      <c r="G769" s="205"/>
      <c r="H769" s="205"/>
      <c r="I769" s="205"/>
      <c r="J769" s="205"/>
      <c r="K769" s="205"/>
      <c r="L769" s="205"/>
      <c r="M769" s="205"/>
      <c r="N769" s="205"/>
      <c r="O769" s="205"/>
      <c r="P769" s="205"/>
      <c r="Q769" s="205"/>
    </row>
    <row r="770" spans="2:17" s="26" customFormat="1" x14ac:dyDescent="0.2">
      <c r="B770" s="205"/>
      <c r="C770" s="205"/>
      <c r="D770" s="205"/>
      <c r="E770" s="205"/>
      <c r="F770" s="205"/>
      <c r="G770" s="205"/>
      <c r="H770" s="205"/>
      <c r="I770" s="205"/>
      <c r="J770" s="205"/>
      <c r="K770" s="205"/>
      <c r="L770" s="205"/>
      <c r="M770" s="205"/>
      <c r="N770" s="205"/>
      <c r="O770" s="205"/>
      <c r="P770" s="205"/>
      <c r="Q770" s="205"/>
    </row>
    <row r="771" spans="2:17" s="26" customFormat="1" x14ac:dyDescent="0.2">
      <c r="B771" s="205"/>
      <c r="C771" s="205"/>
      <c r="D771" s="205"/>
      <c r="E771" s="205"/>
      <c r="F771" s="205"/>
      <c r="G771" s="205"/>
      <c r="H771" s="205"/>
      <c r="I771" s="205"/>
      <c r="J771" s="205"/>
      <c r="K771" s="205"/>
      <c r="L771" s="205"/>
      <c r="M771" s="205"/>
      <c r="N771" s="205"/>
      <c r="O771" s="205"/>
      <c r="P771" s="205"/>
      <c r="Q771" s="205"/>
    </row>
    <row r="772" spans="2:17" s="26" customFormat="1" x14ac:dyDescent="0.2">
      <c r="B772" s="205"/>
      <c r="C772" s="205"/>
      <c r="D772" s="205"/>
      <c r="E772" s="205"/>
      <c r="F772" s="205"/>
      <c r="G772" s="205"/>
      <c r="H772" s="205"/>
      <c r="I772" s="205"/>
      <c r="J772" s="205"/>
      <c r="K772" s="205"/>
      <c r="L772" s="205"/>
      <c r="M772" s="205"/>
      <c r="N772" s="205"/>
      <c r="O772" s="205"/>
      <c r="P772" s="205"/>
      <c r="Q772" s="205"/>
    </row>
    <row r="773" spans="2:17" s="26" customFormat="1" x14ac:dyDescent="0.2">
      <c r="B773" s="205"/>
      <c r="C773" s="205"/>
      <c r="D773" s="205"/>
      <c r="E773" s="205"/>
      <c r="F773" s="205"/>
      <c r="G773" s="205"/>
      <c r="H773" s="205"/>
      <c r="I773" s="205"/>
      <c r="J773" s="205"/>
      <c r="K773" s="205"/>
      <c r="L773" s="205"/>
      <c r="M773" s="205"/>
      <c r="N773" s="205"/>
      <c r="O773" s="205"/>
      <c r="P773" s="205"/>
      <c r="Q773" s="205"/>
    </row>
    <row r="774" spans="2:17" s="26" customFormat="1" x14ac:dyDescent="0.2">
      <c r="B774" s="205"/>
      <c r="C774" s="205"/>
      <c r="D774" s="205"/>
      <c r="E774" s="205"/>
      <c r="F774" s="205"/>
      <c r="G774" s="205"/>
      <c r="H774" s="205"/>
      <c r="I774" s="205"/>
      <c r="J774" s="205"/>
      <c r="K774" s="205"/>
      <c r="L774" s="205"/>
      <c r="M774" s="205"/>
      <c r="N774" s="205"/>
      <c r="O774" s="205"/>
      <c r="P774" s="205"/>
      <c r="Q774" s="205"/>
    </row>
    <row r="775" spans="2:17" s="26" customFormat="1" x14ac:dyDescent="0.2">
      <c r="B775" s="205"/>
      <c r="C775" s="205"/>
      <c r="D775" s="205"/>
      <c r="E775" s="205"/>
      <c r="F775" s="205"/>
      <c r="G775" s="205"/>
      <c r="H775" s="205"/>
      <c r="I775" s="205"/>
      <c r="J775" s="205"/>
      <c r="K775" s="205"/>
      <c r="L775" s="205"/>
      <c r="M775" s="205"/>
      <c r="N775" s="205"/>
      <c r="O775" s="205"/>
      <c r="P775" s="205"/>
      <c r="Q775" s="205"/>
    </row>
    <row r="776" spans="2:17" s="26" customFormat="1" x14ac:dyDescent="0.2">
      <c r="B776" s="205"/>
      <c r="C776" s="205"/>
      <c r="D776" s="205"/>
      <c r="E776" s="205"/>
      <c r="F776" s="205"/>
      <c r="G776" s="205"/>
      <c r="H776" s="205"/>
      <c r="I776" s="205"/>
      <c r="J776" s="205"/>
      <c r="K776" s="205"/>
      <c r="L776" s="205"/>
      <c r="M776" s="205"/>
      <c r="N776" s="205"/>
      <c r="O776" s="205"/>
      <c r="P776" s="205"/>
      <c r="Q776" s="205"/>
    </row>
    <row r="777" spans="2:17" s="26" customFormat="1" x14ac:dyDescent="0.2">
      <c r="B777" s="205"/>
      <c r="C777" s="205"/>
      <c r="D777" s="205"/>
      <c r="E777" s="205"/>
      <c r="F777" s="205"/>
      <c r="G777" s="205"/>
      <c r="H777" s="205"/>
      <c r="I777" s="205"/>
      <c r="J777" s="205"/>
      <c r="K777" s="205"/>
      <c r="L777" s="205"/>
      <c r="M777" s="205"/>
      <c r="N777" s="205"/>
      <c r="O777" s="205"/>
      <c r="P777" s="205"/>
      <c r="Q777" s="205"/>
    </row>
    <row r="778" spans="2:17" s="26" customFormat="1" x14ac:dyDescent="0.2">
      <c r="B778" s="205"/>
      <c r="C778" s="205"/>
      <c r="D778" s="205"/>
      <c r="E778" s="205"/>
      <c r="F778" s="205"/>
      <c r="G778" s="205"/>
      <c r="H778" s="205"/>
      <c r="I778" s="205"/>
      <c r="J778" s="205"/>
      <c r="K778" s="205"/>
      <c r="L778" s="205"/>
      <c r="M778" s="205"/>
      <c r="N778" s="205"/>
      <c r="O778" s="205"/>
      <c r="P778" s="205"/>
      <c r="Q778" s="205"/>
    </row>
    <row r="779" spans="2:17" s="26" customFormat="1" x14ac:dyDescent="0.2">
      <c r="B779" s="205"/>
      <c r="C779" s="205"/>
      <c r="D779" s="205"/>
      <c r="E779" s="205"/>
      <c r="F779" s="205"/>
      <c r="G779" s="205"/>
      <c r="H779" s="205"/>
      <c r="I779" s="205"/>
      <c r="J779" s="205"/>
      <c r="K779" s="205"/>
      <c r="L779" s="205"/>
      <c r="M779" s="205"/>
      <c r="N779" s="205"/>
      <c r="O779" s="205"/>
      <c r="P779" s="205"/>
      <c r="Q779" s="205"/>
    </row>
    <row r="780" spans="2:17" s="26" customFormat="1" x14ac:dyDescent="0.2">
      <c r="B780" s="205"/>
      <c r="C780" s="205"/>
      <c r="D780" s="205"/>
      <c r="E780" s="205"/>
      <c r="F780" s="205"/>
      <c r="G780" s="205"/>
      <c r="H780" s="205"/>
      <c r="I780" s="205"/>
      <c r="J780" s="205"/>
      <c r="K780" s="205"/>
      <c r="L780" s="205"/>
      <c r="M780" s="205"/>
      <c r="N780" s="205"/>
      <c r="O780" s="205"/>
      <c r="P780" s="205"/>
      <c r="Q780" s="205"/>
    </row>
    <row r="781" spans="2:17" s="26" customFormat="1" x14ac:dyDescent="0.2">
      <c r="B781" s="205"/>
      <c r="C781" s="205"/>
      <c r="D781" s="205"/>
      <c r="E781" s="205"/>
      <c r="F781" s="205"/>
      <c r="G781" s="205"/>
      <c r="H781" s="205"/>
      <c r="I781" s="205"/>
      <c r="J781" s="205"/>
      <c r="K781" s="205"/>
      <c r="L781" s="205"/>
      <c r="M781" s="205"/>
      <c r="N781" s="205"/>
      <c r="O781" s="205"/>
      <c r="P781" s="205"/>
      <c r="Q781" s="205"/>
    </row>
    <row r="782" spans="2:17" s="26" customFormat="1" x14ac:dyDescent="0.2">
      <c r="B782" s="205"/>
      <c r="C782" s="205"/>
      <c r="D782" s="205"/>
      <c r="E782" s="205"/>
      <c r="F782" s="205"/>
      <c r="G782" s="205"/>
      <c r="H782" s="205"/>
      <c r="I782" s="205"/>
      <c r="J782" s="205"/>
      <c r="K782" s="205"/>
      <c r="L782" s="205"/>
      <c r="M782" s="205"/>
      <c r="N782" s="205"/>
      <c r="O782" s="205"/>
      <c r="P782" s="205"/>
      <c r="Q782" s="205"/>
    </row>
    <row r="783" spans="2:17" s="26" customFormat="1" x14ac:dyDescent="0.2">
      <c r="B783" s="205"/>
      <c r="C783" s="205"/>
      <c r="D783" s="205"/>
      <c r="E783" s="205"/>
      <c r="F783" s="205"/>
      <c r="G783" s="205"/>
      <c r="H783" s="205"/>
      <c r="I783" s="205"/>
      <c r="J783" s="205"/>
      <c r="K783" s="205"/>
      <c r="L783" s="205"/>
      <c r="M783" s="205"/>
      <c r="N783" s="205"/>
      <c r="O783" s="205"/>
      <c r="P783" s="205"/>
      <c r="Q783" s="205"/>
    </row>
    <row r="784" spans="2:17" s="26" customFormat="1" x14ac:dyDescent="0.2">
      <c r="B784" s="205"/>
      <c r="C784" s="205"/>
      <c r="D784" s="205"/>
      <c r="E784" s="205"/>
      <c r="F784" s="205"/>
      <c r="G784" s="205"/>
      <c r="H784" s="205"/>
      <c r="I784" s="205"/>
      <c r="J784" s="205"/>
      <c r="K784" s="205"/>
      <c r="L784" s="205"/>
      <c r="M784" s="205"/>
      <c r="N784" s="205"/>
      <c r="O784" s="205"/>
      <c r="P784" s="205"/>
      <c r="Q784" s="205"/>
    </row>
    <row r="785" spans="2:17" s="26" customFormat="1" x14ac:dyDescent="0.2">
      <c r="B785" s="205"/>
      <c r="C785" s="205"/>
      <c r="D785" s="205"/>
      <c r="E785" s="205"/>
      <c r="F785" s="205"/>
      <c r="G785" s="205"/>
      <c r="H785" s="205"/>
      <c r="I785" s="205"/>
      <c r="J785" s="205"/>
      <c r="K785" s="205"/>
      <c r="L785" s="205"/>
      <c r="M785" s="205"/>
      <c r="N785" s="205"/>
      <c r="O785" s="205"/>
      <c r="P785" s="205"/>
      <c r="Q785" s="205"/>
    </row>
    <row r="786" spans="2:17" s="26" customFormat="1" x14ac:dyDescent="0.2">
      <c r="B786" s="205"/>
      <c r="C786" s="205"/>
      <c r="D786" s="205"/>
      <c r="E786" s="205"/>
      <c r="F786" s="205"/>
      <c r="G786" s="205"/>
      <c r="H786" s="205"/>
      <c r="I786" s="205"/>
      <c r="J786" s="205"/>
      <c r="K786" s="205"/>
      <c r="L786" s="205"/>
      <c r="M786" s="205"/>
      <c r="N786" s="205"/>
      <c r="O786" s="205"/>
      <c r="P786" s="205"/>
      <c r="Q786" s="205"/>
    </row>
    <row r="787" spans="2:17" s="26" customFormat="1" x14ac:dyDescent="0.2">
      <c r="B787" s="205"/>
      <c r="C787" s="205"/>
      <c r="D787" s="205"/>
      <c r="E787" s="205"/>
      <c r="F787" s="205"/>
      <c r="G787" s="205"/>
      <c r="H787" s="205"/>
      <c r="I787" s="205"/>
      <c r="J787" s="205"/>
      <c r="K787" s="205"/>
      <c r="L787" s="205"/>
      <c r="M787" s="205"/>
      <c r="N787" s="205"/>
      <c r="O787" s="205"/>
      <c r="P787" s="205"/>
      <c r="Q787" s="205"/>
    </row>
    <row r="788" spans="2:17" s="26" customFormat="1" x14ac:dyDescent="0.2">
      <c r="B788" s="205"/>
      <c r="C788" s="205"/>
      <c r="D788" s="205"/>
      <c r="E788" s="205"/>
      <c r="F788" s="205"/>
      <c r="G788" s="205"/>
      <c r="H788" s="205"/>
      <c r="I788" s="205"/>
      <c r="J788" s="205"/>
      <c r="K788" s="205"/>
      <c r="L788" s="205"/>
      <c r="M788" s="205"/>
      <c r="N788" s="205"/>
      <c r="O788" s="205"/>
      <c r="P788" s="205"/>
      <c r="Q788" s="205"/>
    </row>
    <row r="789" spans="2:17" s="26" customFormat="1" x14ac:dyDescent="0.2">
      <c r="B789" s="205"/>
      <c r="C789" s="205"/>
      <c r="D789" s="205"/>
      <c r="E789" s="205"/>
      <c r="F789" s="205"/>
      <c r="G789" s="205"/>
      <c r="H789" s="205"/>
      <c r="I789" s="205"/>
      <c r="J789" s="205"/>
      <c r="K789" s="205"/>
      <c r="L789" s="205"/>
      <c r="M789" s="205"/>
      <c r="N789" s="205"/>
      <c r="O789" s="205"/>
      <c r="P789" s="205"/>
      <c r="Q789" s="205"/>
    </row>
    <row r="790" spans="2:17" s="26" customFormat="1" x14ac:dyDescent="0.2">
      <c r="B790" s="205"/>
      <c r="C790" s="205"/>
      <c r="D790" s="205"/>
      <c r="E790" s="205"/>
      <c r="F790" s="205"/>
      <c r="G790" s="205"/>
      <c r="H790" s="205"/>
      <c r="I790" s="205"/>
      <c r="J790" s="205"/>
      <c r="K790" s="205"/>
      <c r="L790" s="205"/>
      <c r="M790" s="205"/>
      <c r="N790" s="205"/>
      <c r="O790" s="205"/>
      <c r="P790" s="205"/>
      <c r="Q790" s="205"/>
    </row>
    <row r="791" spans="2:17" s="26" customFormat="1" x14ac:dyDescent="0.2">
      <c r="B791" s="205"/>
      <c r="C791" s="205"/>
      <c r="D791" s="205"/>
      <c r="E791" s="205"/>
      <c r="F791" s="205"/>
      <c r="G791" s="205"/>
      <c r="H791" s="205"/>
      <c r="I791" s="205"/>
      <c r="J791" s="205"/>
      <c r="K791" s="205"/>
      <c r="L791" s="205"/>
      <c r="M791" s="205"/>
      <c r="N791" s="205"/>
      <c r="O791" s="205"/>
      <c r="P791" s="205"/>
      <c r="Q791" s="205"/>
    </row>
    <row r="792" spans="2:17" s="26" customFormat="1" x14ac:dyDescent="0.2">
      <c r="B792" s="205"/>
      <c r="C792" s="205"/>
      <c r="D792" s="205"/>
      <c r="E792" s="205"/>
      <c r="F792" s="205"/>
      <c r="G792" s="205"/>
      <c r="H792" s="205"/>
      <c r="I792" s="205"/>
      <c r="J792" s="205"/>
      <c r="K792" s="205"/>
      <c r="L792" s="205"/>
      <c r="M792" s="205"/>
      <c r="N792" s="205"/>
      <c r="O792" s="205"/>
      <c r="P792" s="205"/>
      <c r="Q792" s="205"/>
    </row>
    <row r="793" spans="2:17" s="26" customFormat="1" x14ac:dyDescent="0.2">
      <c r="B793" s="205"/>
      <c r="C793" s="205"/>
      <c r="D793" s="205"/>
      <c r="E793" s="205"/>
      <c r="F793" s="205"/>
      <c r="G793" s="205"/>
      <c r="H793" s="205"/>
      <c r="I793" s="205"/>
      <c r="J793" s="205"/>
      <c r="K793" s="205"/>
      <c r="L793" s="205"/>
      <c r="M793" s="205"/>
      <c r="N793" s="205"/>
      <c r="O793" s="205"/>
      <c r="P793" s="205"/>
      <c r="Q793" s="205"/>
    </row>
    <row r="794" spans="2:17" s="26" customFormat="1" x14ac:dyDescent="0.2">
      <c r="B794" s="205"/>
      <c r="C794" s="205"/>
      <c r="D794" s="205"/>
      <c r="E794" s="205"/>
      <c r="F794" s="205"/>
      <c r="G794" s="205"/>
      <c r="H794" s="205"/>
      <c r="I794" s="205"/>
      <c r="J794" s="205"/>
      <c r="K794" s="205"/>
      <c r="L794" s="205"/>
      <c r="M794" s="205"/>
      <c r="N794" s="205"/>
      <c r="O794" s="205"/>
      <c r="P794" s="205"/>
      <c r="Q794" s="205"/>
    </row>
    <row r="795" spans="2:17" s="26" customFormat="1" x14ac:dyDescent="0.2">
      <c r="B795" s="205"/>
      <c r="C795" s="205"/>
      <c r="D795" s="205"/>
      <c r="E795" s="205"/>
      <c r="F795" s="205"/>
      <c r="G795" s="205"/>
      <c r="H795" s="205"/>
      <c r="I795" s="205"/>
      <c r="J795" s="205"/>
      <c r="K795" s="205"/>
      <c r="L795" s="205"/>
      <c r="M795" s="205"/>
      <c r="N795" s="205"/>
      <c r="O795" s="205"/>
      <c r="P795" s="205"/>
      <c r="Q795" s="205"/>
    </row>
    <row r="796" spans="2:17" s="26" customFormat="1" x14ac:dyDescent="0.2">
      <c r="B796" s="205"/>
      <c r="C796" s="205"/>
      <c r="D796" s="205"/>
      <c r="E796" s="205"/>
      <c r="F796" s="205"/>
      <c r="G796" s="205"/>
      <c r="H796" s="205"/>
      <c r="I796" s="205"/>
      <c r="J796" s="205"/>
      <c r="K796" s="205"/>
      <c r="L796" s="205"/>
      <c r="M796" s="205"/>
      <c r="N796" s="205"/>
      <c r="O796" s="205"/>
      <c r="P796" s="205"/>
      <c r="Q796" s="205"/>
    </row>
    <row r="797" spans="2:17" s="26" customFormat="1" x14ac:dyDescent="0.2">
      <c r="B797" s="205"/>
      <c r="C797" s="205"/>
      <c r="D797" s="205"/>
      <c r="E797" s="205"/>
      <c r="F797" s="205"/>
      <c r="G797" s="205"/>
      <c r="H797" s="205"/>
      <c r="I797" s="205"/>
      <c r="J797" s="205"/>
      <c r="K797" s="205"/>
      <c r="L797" s="205"/>
      <c r="M797" s="205"/>
      <c r="N797" s="205"/>
      <c r="O797" s="205"/>
      <c r="P797" s="205"/>
      <c r="Q797" s="205"/>
    </row>
    <row r="798" spans="2:17" s="26" customFormat="1" x14ac:dyDescent="0.2">
      <c r="B798" s="205"/>
      <c r="C798" s="205"/>
      <c r="D798" s="205"/>
      <c r="E798" s="205"/>
      <c r="F798" s="205"/>
      <c r="G798" s="205"/>
      <c r="H798" s="205"/>
      <c r="I798" s="205"/>
      <c r="J798" s="205"/>
      <c r="K798" s="205"/>
      <c r="L798" s="205"/>
      <c r="M798" s="205"/>
      <c r="N798" s="205"/>
      <c r="O798" s="205"/>
      <c r="P798" s="205"/>
      <c r="Q798" s="205"/>
    </row>
    <row r="799" spans="2:17" s="26" customFormat="1" x14ac:dyDescent="0.2">
      <c r="B799" s="205"/>
      <c r="C799" s="205"/>
      <c r="D799" s="205"/>
      <c r="E799" s="205"/>
      <c r="F799" s="205"/>
      <c r="G799" s="205"/>
      <c r="H799" s="205"/>
      <c r="I799" s="205"/>
      <c r="J799" s="205"/>
      <c r="K799" s="205"/>
      <c r="L799" s="205"/>
      <c r="M799" s="205"/>
      <c r="N799" s="205"/>
      <c r="O799" s="205"/>
      <c r="P799" s="205"/>
      <c r="Q799" s="205"/>
    </row>
    <row r="800" spans="2:17" s="26" customFormat="1" x14ac:dyDescent="0.2">
      <c r="B800" s="205"/>
      <c r="C800" s="205"/>
      <c r="D800" s="205"/>
      <c r="E800" s="205"/>
      <c r="F800" s="205"/>
      <c r="G800" s="205"/>
      <c r="H800" s="205"/>
      <c r="I800" s="205"/>
      <c r="J800" s="205"/>
      <c r="K800" s="205"/>
      <c r="L800" s="205"/>
      <c r="M800" s="205"/>
      <c r="N800" s="205"/>
      <c r="O800" s="205"/>
      <c r="P800" s="205"/>
      <c r="Q800" s="205"/>
    </row>
    <row r="801" spans="2:17" s="26" customFormat="1" x14ac:dyDescent="0.2">
      <c r="B801" s="205"/>
      <c r="C801" s="205"/>
      <c r="D801" s="205"/>
      <c r="E801" s="205"/>
      <c r="F801" s="205"/>
      <c r="G801" s="205"/>
      <c r="H801" s="205"/>
      <c r="I801" s="205"/>
      <c r="J801" s="205"/>
      <c r="K801" s="205"/>
      <c r="L801" s="205"/>
      <c r="M801" s="205"/>
      <c r="N801" s="205"/>
      <c r="O801" s="205"/>
      <c r="P801" s="205"/>
      <c r="Q801" s="205"/>
    </row>
    <row r="802" spans="2:17" s="26" customFormat="1" x14ac:dyDescent="0.2">
      <c r="B802" s="205"/>
      <c r="C802" s="205"/>
      <c r="D802" s="205"/>
      <c r="E802" s="205"/>
      <c r="F802" s="205"/>
      <c r="G802" s="205"/>
      <c r="H802" s="205"/>
      <c r="I802" s="205"/>
      <c r="J802" s="205"/>
      <c r="K802" s="205"/>
      <c r="L802" s="205"/>
      <c r="M802" s="205"/>
      <c r="N802" s="205"/>
      <c r="O802" s="205"/>
      <c r="P802" s="205"/>
      <c r="Q802" s="205"/>
    </row>
    <row r="803" spans="2:17" s="26" customFormat="1" x14ac:dyDescent="0.2">
      <c r="B803" s="205"/>
      <c r="C803" s="205"/>
      <c r="D803" s="205"/>
      <c r="E803" s="205"/>
      <c r="F803" s="205"/>
      <c r="G803" s="205"/>
      <c r="H803" s="205"/>
      <c r="I803" s="205"/>
      <c r="J803" s="205"/>
      <c r="K803" s="205"/>
      <c r="L803" s="205"/>
      <c r="M803" s="205"/>
      <c r="N803" s="205"/>
      <c r="O803" s="205"/>
      <c r="P803" s="205"/>
      <c r="Q803" s="205"/>
    </row>
    <row r="804" spans="2:17" s="26" customFormat="1" x14ac:dyDescent="0.2">
      <c r="B804" s="205"/>
      <c r="C804" s="205"/>
      <c r="D804" s="205"/>
      <c r="E804" s="205"/>
      <c r="F804" s="205"/>
      <c r="G804" s="205"/>
      <c r="H804" s="205"/>
      <c r="I804" s="205"/>
      <c r="J804" s="205"/>
      <c r="K804" s="205"/>
      <c r="L804" s="205"/>
      <c r="M804" s="205"/>
      <c r="N804" s="205"/>
      <c r="O804" s="205"/>
      <c r="P804" s="205"/>
      <c r="Q804" s="205"/>
    </row>
    <row r="805" spans="2:17" s="26" customFormat="1" x14ac:dyDescent="0.2">
      <c r="B805" s="205"/>
      <c r="C805" s="205"/>
      <c r="D805" s="205"/>
      <c r="E805" s="205"/>
      <c r="F805" s="205"/>
      <c r="G805" s="205"/>
      <c r="H805" s="205"/>
      <c r="I805" s="205"/>
      <c r="J805" s="205"/>
      <c r="K805" s="205"/>
      <c r="L805" s="205"/>
      <c r="M805" s="205"/>
      <c r="N805" s="205"/>
      <c r="O805" s="205"/>
      <c r="P805" s="205"/>
      <c r="Q805" s="205"/>
    </row>
    <row r="806" spans="2:17" s="26" customFormat="1" x14ac:dyDescent="0.2">
      <c r="B806" s="205"/>
      <c r="C806" s="205"/>
      <c r="D806" s="205"/>
      <c r="E806" s="205"/>
      <c r="F806" s="205"/>
      <c r="G806" s="205"/>
      <c r="H806" s="205"/>
      <c r="I806" s="205"/>
      <c r="J806" s="205"/>
      <c r="K806" s="205"/>
      <c r="L806" s="205"/>
      <c r="M806" s="205"/>
      <c r="N806" s="205"/>
      <c r="O806" s="205"/>
      <c r="P806" s="205"/>
      <c r="Q806" s="205"/>
    </row>
    <row r="807" spans="2:17" s="26" customFormat="1" x14ac:dyDescent="0.2">
      <c r="B807" s="205"/>
      <c r="C807" s="205"/>
      <c r="D807" s="205"/>
      <c r="E807" s="205"/>
      <c r="F807" s="205"/>
      <c r="G807" s="205"/>
      <c r="H807" s="205"/>
      <c r="I807" s="205"/>
      <c r="J807" s="205"/>
      <c r="K807" s="205"/>
      <c r="L807" s="205"/>
      <c r="M807" s="205"/>
      <c r="N807" s="205"/>
      <c r="O807" s="205"/>
      <c r="P807" s="205"/>
      <c r="Q807" s="205"/>
    </row>
    <row r="808" spans="2:17" s="26" customFormat="1" x14ac:dyDescent="0.2">
      <c r="B808" s="205"/>
      <c r="C808" s="205"/>
      <c r="D808" s="205"/>
      <c r="E808" s="205"/>
      <c r="F808" s="205"/>
      <c r="G808" s="205"/>
      <c r="H808" s="205"/>
      <c r="I808" s="205"/>
      <c r="J808" s="205"/>
      <c r="K808" s="205"/>
      <c r="L808" s="205"/>
      <c r="M808" s="205"/>
      <c r="N808" s="205"/>
      <c r="O808" s="205"/>
      <c r="P808" s="205"/>
      <c r="Q808" s="205"/>
    </row>
    <row r="809" spans="2:17" s="26" customFormat="1" x14ac:dyDescent="0.2">
      <c r="B809" s="205"/>
      <c r="C809" s="205"/>
      <c r="D809" s="205"/>
      <c r="E809" s="205"/>
      <c r="F809" s="205"/>
      <c r="G809" s="205"/>
      <c r="H809" s="205"/>
      <c r="I809" s="205"/>
      <c r="J809" s="205"/>
      <c r="K809" s="205"/>
      <c r="L809" s="205"/>
      <c r="M809" s="205"/>
      <c r="N809" s="205"/>
      <c r="O809" s="205"/>
      <c r="P809" s="205"/>
      <c r="Q809" s="205"/>
    </row>
    <row r="810" spans="2:17" s="26" customFormat="1" x14ac:dyDescent="0.2">
      <c r="B810" s="205"/>
      <c r="C810" s="205"/>
      <c r="D810" s="205"/>
      <c r="E810" s="205"/>
      <c r="F810" s="205"/>
      <c r="G810" s="205"/>
      <c r="H810" s="205"/>
      <c r="I810" s="205"/>
      <c r="J810" s="205"/>
      <c r="K810" s="205"/>
      <c r="L810" s="205"/>
      <c r="M810" s="205"/>
      <c r="N810" s="205"/>
      <c r="O810" s="205"/>
      <c r="P810" s="205"/>
      <c r="Q810" s="205"/>
    </row>
    <row r="811" spans="2:17" s="26" customFormat="1" x14ac:dyDescent="0.2">
      <c r="B811" s="205"/>
      <c r="C811" s="205"/>
      <c r="D811" s="205"/>
      <c r="E811" s="205"/>
      <c r="F811" s="205"/>
      <c r="G811" s="205"/>
      <c r="H811" s="205"/>
      <c r="I811" s="205"/>
      <c r="J811" s="205"/>
      <c r="K811" s="205"/>
      <c r="L811" s="205"/>
      <c r="M811" s="205"/>
      <c r="N811" s="205"/>
      <c r="O811" s="205"/>
      <c r="P811" s="205"/>
      <c r="Q811" s="205"/>
    </row>
    <row r="812" spans="2:17" s="26" customFormat="1" x14ac:dyDescent="0.2">
      <c r="B812" s="205"/>
      <c r="C812" s="205"/>
      <c r="D812" s="205"/>
      <c r="E812" s="205"/>
      <c r="F812" s="205"/>
      <c r="G812" s="205"/>
      <c r="H812" s="205"/>
      <c r="I812" s="205"/>
      <c r="J812" s="205"/>
      <c r="K812" s="205"/>
      <c r="L812" s="205"/>
      <c r="M812" s="205"/>
      <c r="N812" s="205"/>
      <c r="O812" s="205"/>
      <c r="P812" s="205"/>
      <c r="Q812" s="205"/>
    </row>
    <row r="813" spans="2:17" s="26" customFormat="1" x14ac:dyDescent="0.2">
      <c r="B813" s="205"/>
      <c r="C813" s="205"/>
      <c r="D813" s="205"/>
      <c r="E813" s="205"/>
      <c r="F813" s="205"/>
      <c r="G813" s="205"/>
      <c r="H813" s="205"/>
      <c r="I813" s="205"/>
      <c r="J813" s="205"/>
      <c r="K813" s="205"/>
      <c r="L813" s="205"/>
      <c r="M813" s="205"/>
      <c r="N813" s="205"/>
      <c r="O813" s="205"/>
      <c r="P813" s="205"/>
      <c r="Q813" s="205"/>
    </row>
    <row r="814" spans="2:17" s="26" customFormat="1" x14ac:dyDescent="0.2">
      <c r="B814" s="205"/>
      <c r="C814" s="205"/>
      <c r="D814" s="205"/>
      <c r="E814" s="205"/>
      <c r="F814" s="205"/>
      <c r="G814" s="205"/>
      <c r="H814" s="205"/>
      <c r="I814" s="205"/>
      <c r="J814" s="205"/>
      <c r="K814" s="205"/>
      <c r="L814" s="205"/>
      <c r="M814" s="205"/>
      <c r="N814" s="205"/>
      <c r="O814" s="205"/>
      <c r="P814" s="205"/>
      <c r="Q814" s="205"/>
    </row>
    <row r="815" spans="2:17" s="26" customFormat="1" x14ac:dyDescent="0.2">
      <c r="B815" s="205"/>
      <c r="C815" s="205"/>
      <c r="D815" s="205"/>
      <c r="E815" s="205"/>
      <c r="F815" s="205"/>
      <c r="G815" s="205"/>
      <c r="H815" s="205"/>
      <c r="I815" s="205"/>
      <c r="J815" s="205"/>
      <c r="K815" s="205"/>
      <c r="L815" s="205"/>
      <c r="M815" s="205"/>
      <c r="N815" s="205"/>
      <c r="O815" s="205"/>
      <c r="P815" s="205"/>
      <c r="Q815" s="205"/>
    </row>
    <row r="816" spans="2:17" s="26" customFormat="1" x14ac:dyDescent="0.2">
      <c r="B816" s="205"/>
      <c r="C816" s="205"/>
      <c r="D816" s="205"/>
      <c r="E816" s="205"/>
      <c r="F816" s="205"/>
      <c r="G816" s="205"/>
      <c r="H816" s="205"/>
      <c r="I816" s="205"/>
      <c r="J816" s="205"/>
      <c r="K816" s="205"/>
      <c r="L816" s="205"/>
      <c r="M816" s="205"/>
      <c r="N816" s="205"/>
      <c r="O816" s="205"/>
      <c r="P816" s="205"/>
      <c r="Q816" s="205"/>
    </row>
    <row r="817" spans="2:17" s="26" customFormat="1" x14ac:dyDescent="0.2">
      <c r="B817" s="205"/>
      <c r="C817" s="205"/>
      <c r="D817" s="205"/>
      <c r="E817" s="205"/>
      <c r="F817" s="205"/>
      <c r="G817" s="205"/>
      <c r="H817" s="205"/>
      <c r="I817" s="205"/>
      <c r="J817" s="205"/>
      <c r="K817" s="205"/>
      <c r="L817" s="205"/>
      <c r="M817" s="205"/>
      <c r="N817" s="205"/>
      <c r="O817" s="205"/>
      <c r="P817" s="205"/>
      <c r="Q817" s="205"/>
    </row>
    <row r="818" spans="2:17" s="26" customFormat="1" x14ac:dyDescent="0.2">
      <c r="B818" s="205"/>
      <c r="C818" s="205"/>
      <c r="D818" s="205"/>
      <c r="E818" s="205"/>
      <c r="F818" s="205"/>
      <c r="G818" s="205"/>
      <c r="H818" s="205"/>
      <c r="I818" s="205"/>
      <c r="J818" s="205"/>
      <c r="K818" s="205"/>
      <c r="L818" s="205"/>
      <c r="M818" s="205"/>
      <c r="N818" s="205"/>
      <c r="O818" s="205"/>
      <c r="P818" s="205"/>
      <c r="Q818" s="205"/>
    </row>
    <row r="819" spans="2:17" s="26" customFormat="1" x14ac:dyDescent="0.2">
      <c r="B819" s="205"/>
      <c r="C819" s="205"/>
      <c r="D819" s="205"/>
      <c r="E819" s="205"/>
      <c r="F819" s="205"/>
      <c r="G819" s="205"/>
      <c r="H819" s="205"/>
      <c r="I819" s="205"/>
      <c r="J819" s="205"/>
      <c r="K819" s="205"/>
      <c r="L819" s="205"/>
      <c r="M819" s="205"/>
      <c r="N819" s="205"/>
      <c r="O819" s="205"/>
      <c r="P819" s="205"/>
      <c r="Q819" s="205"/>
    </row>
    <row r="820" spans="2:17" s="26" customFormat="1" x14ac:dyDescent="0.2">
      <c r="B820" s="205"/>
      <c r="C820" s="205"/>
      <c r="D820" s="205"/>
      <c r="E820" s="205"/>
      <c r="F820" s="205"/>
      <c r="G820" s="205"/>
      <c r="H820" s="205"/>
      <c r="I820" s="205"/>
      <c r="J820" s="205"/>
      <c r="K820" s="205"/>
      <c r="L820" s="205"/>
      <c r="M820" s="205"/>
      <c r="N820" s="205"/>
      <c r="O820" s="205"/>
      <c r="P820" s="205"/>
      <c r="Q820" s="205"/>
    </row>
    <row r="821" spans="2:17" s="26" customFormat="1" x14ac:dyDescent="0.2">
      <c r="B821" s="205"/>
      <c r="C821" s="205"/>
      <c r="D821" s="205"/>
      <c r="E821" s="205"/>
      <c r="F821" s="205"/>
      <c r="G821" s="205"/>
      <c r="H821" s="205"/>
      <c r="I821" s="205"/>
      <c r="J821" s="205"/>
      <c r="K821" s="205"/>
      <c r="L821" s="205"/>
      <c r="M821" s="205"/>
      <c r="N821" s="205"/>
      <c r="O821" s="205"/>
      <c r="P821" s="205"/>
      <c r="Q821" s="205"/>
    </row>
    <row r="822" spans="2:17" s="26" customFormat="1" x14ac:dyDescent="0.2">
      <c r="B822" s="205"/>
      <c r="C822" s="205"/>
      <c r="D822" s="205"/>
      <c r="E822" s="205"/>
      <c r="F822" s="205"/>
      <c r="G822" s="205"/>
      <c r="H822" s="205"/>
      <c r="I822" s="205"/>
      <c r="J822" s="205"/>
      <c r="K822" s="205"/>
      <c r="L822" s="205"/>
      <c r="M822" s="205"/>
      <c r="N822" s="205"/>
      <c r="O822" s="205"/>
      <c r="P822" s="205"/>
      <c r="Q822" s="205"/>
    </row>
    <row r="823" spans="2:17" s="26" customFormat="1" x14ac:dyDescent="0.2">
      <c r="B823" s="205"/>
      <c r="C823" s="205"/>
      <c r="D823" s="205"/>
      <c r="E823" s="205"/>
      <c r="F823" s="205"/>
      <c r="G823" s="205"/>
      <c r="H823" s="205"/>
      <c r="I823" s="205"/>
      <c r="J823" s="205"/>
      <c r="K823" s="205"/>
      <c r="L823" s="205"/>
      <c r="M823" s="205"/>
      <c r="N823" s="205"/>
      <c r="O823" s="205"/>
      <c r="P823" s="205"/>
      <c r="Q823" s="205"/>
    </row>
    <row r="824" spans="2:17" s="26" customFormat="1" x14ac:dyDescent="0.2">
      <c r="B824" s="205"/>
      <c r="C824" s="205"/>
      <c r="D824" s="205"/>
      <c r="E824" s="205"/>
      <c r="F824" s="205"/>
      <c r="G824" s="205"/>
      <c r="H824" s="205"/>
      <c r="I824" s="205"/>
      <c r="J824" s="205"/>
      <c r="K824" s="205"/>
      <c r="L824" s="205"/>
      <c r="M824" s="205"/>
      <c r="N824" s="205"/>
      <c r="O824" s="205"/>
      <c r="P824" s="205"/>
      <c r="Q824" s="205"/>
    </row>
    <row r="825" spans="2:17" s="26" customFormat="1" x14ac:dyDescent="0.2">
      <c r="B825" s="205"/>
      <c r="C825" s="205"/>
      <c r="D825" s="205"/>
      <c r="E825" s="205"/>
      <c r="F825" s="205"/>
      <c r="G825" s="205"/>
      <c r="H825" s="205"/>
      <c r="I825" s="205"/>
      <c r="J825" s="205"/>
      <c r="K825" s="205"/>
      <c r="L825" s="205"/>
      <c r="M825" s="205"/>
      <c r="N825" s="205"/>
      <c r="O825" s="205"/>
      <c r="P825" s="205"/>
      <c r="Q825" s="205"/>
    </row>
    <row r="826" spans="2:17" s="26" customFormat="1" x14ac:dyDescent="0.2">
      <c r="B826" s="205"/>
      <c r="C826" s="205"/>
      <c r="D826" s="205"/>
      <c r="E826" s="205"/>
      <c r="F826" s="205"/>
      <c r="G826" s="205"/>
      <c r="H826" s="205"/>
      <c r="I826" s="205"/>
      <c r="J826" s="205"/>
      <c r="K826" s="205"/>
      <c r="L826" s="205"/>
      <c r="M826" s="205"/>
      <c r="N826" s="205"/>
      <c r="O826" s="205"/>
      <c r="P826" s="205"/>
      <c r="Q826" s="205"/>
    </row>
    <row r="827" spans="2:17" s="26" customFormat="1" x14ac:dyDescent="0.2">
      <c r="B827" s="205"/>
      <c r="C827" s="205"/>
      <c r="D827" s="205"/>
      <c r="E827" s="205"/>
      <c r="F827" s="205"/>
      <c r="G827" s="205"/>
      <c r="H827" s="205"/>
      <c r="I827" s="205"/>
      <c r="J827" s="205"/>
      <c r="K827" s="205"/>
      <c r="L827" s="205"/>
      <c r="M827" s="205"/>
      <c r="N827" s="205"/>
      <c r="O827" s="205"/>
      <c r="P827" s="205"/>
      <c r="Q827" s="205"/>
    </row>
    <row r="828" spans="2:17" s="26" customFormat="1" x14ac:dyDescent="0.2">
      <c r="B828" s="205"/>
      <c r="C828" s="205"/>
      <c r="D828" s="205"/>
      <c r="E828" s="205"/>
      <c r="F828" s="205"/>
      <c r="G828" s="205"/>
      <c r="H828" s="205"/>
      <c r="I828" s="205"/>
      <c r="J828" s="205"/>
      <c r="K828" s="205"/>
      <c r="L828" s="205"/>
      <c r="M828" s="205"/>
      <c r="N828" s="205"/>
      <c r="O828" s="205"/>
      <c r="P828" s="205"/>
      <c r="Q828" s="205"/>
    </row>
    <row r="829" spans="2:17" s="26" customFormat="1" x14ac:dyDescent="0.2">
      <c r="B829" s="205"/>
      <c r="C829" s="205"/>
      <c r="D829" s="205"/>
      <c r="E829" s="205"/>
      <c r="F829" s="205"/>
      <c r="G829" s="205"/>
      <c r="H829" s="205"/>
      <c r="I829" s="205"/>
      <c r="J829" s="205"/>
      <c r="K829" s="205"/>
      <c r="L829" s="205"/>
      <c r="M829" s="205"/>
      <c r="N829" s="205"/>
      <c r="O829" s="205"/>
      <c r="P829" s="205"/>
      <c r="Q829" s="205"/>
    </row>
    <row r="830" spans="2:17" s="26" customFormat="1" x14ac:dyDescent="0.2">
      <c r="B830" s="205"/>
      <c r="C830" s="205"/>
      <c r="D830" s="205"/>
      <c r="E830" s="205"/>
      <c r="F830" s="205"/>
      <c r="G830" s="205"/>
      <c r="H830" s="205"/>
      <c r="I830" s="205"/>
      <c r="J830" s="205"/>
      <c r="K830" s="205"/>
      <c r="L830" s="205"/>
      <c r="M830" s="205"/>
      <c r="N830" s="205"/>
      <c r="O830" s="205"/>
      <c r="P830" s="205"/>
      <c r="Q830" s="205"/>
    </row>
    <row r="831" spans="2:17" s="26" customFormat="1" x14ac:dyDescent="0.2">
      <c r="B831" s="205"/>
      <c r="C831" s="205"/>
      <c r="D831" s="205"/>
      <c r="E831" s="205"/>
      <c r="F831" s="205"/>
      <c r="G831" s="205"/>
      <c r="H831" s="205"/>
      <c r="I831" s="205"/>
      <c r="J831" s="205"/>
      <c r="K831" s="205"/>
      <c r="L831" s="205"/>
      <c r="M831" s="205"/>
      <c r="N831" s="205"/>
      <c r="O831" s="205"/>
      <c r="P831" s="205"/>
      <c r="Q831" s="205"/>
    </row>
    <row r="832" spans="2:17" s="26" customFormat="1" x14ac:dyDescent="0.2">
      <c r="B832" s="205"/>
      <c r="C832" s="205"/>
      <c r="D832" s="205"/>
      <c r="E832" s="205"/>
      <c r="F832" s="205"/>
      <c r="G832" s="205"/>
      <c r="H832" s="205"/>
      <c r="I832" s="205"/>
      <c r="J832" s="205"/>
      <c r="K832" s="205"/>
      <c r="L832" s="205"/>
      <c r="M832" s="205"/>
      <c r="N832" s="205"/>
      <c r="O832" s="205"/>
      <c r="P832" s="205"/>
      <c r="Q832" s="205"/>
    </row>
  </sheetData>
  <mergeCells count="4">
    <mergeCell ref="B1:Q1"/>
    <mergeCell ref="S1:AH1"/>
    <mergeCell ref="A43:E43"/>
    <mergeCell ref="A3:E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032F2-99D9-4BE0-9CE9-99F9EAF478EC}">
  <dimension ref="A1:AF465"/>
  <sheetViews>
    <sheetView zoomScale="80" zoomScaleNormal="80" workbookViewId="0">
      <pane xSplit="1" ySplit="2" topLeftCell="B3" activePane="bottomRight" state="frozen"/>
      <selection pane="topRight" activeCell="B1" sqref="B1"/>
      <selection pane="bottomLeft" activeCell="A3" sqref="A3"/>
      <selection pane="bottomRight" activeCell="B75" sqref="B75"/>
    </sheetView>
  </sheetViews>
  <sheetFormatPr defaultColWidth="9.140625" defaultRowHeight="15" x14ac:dyDescent="0.25"/>
  <cols>
    <col min="1" max="1" width="34.140625" style="25" customWidth="1"/>
    <col min="2" max="2" width="19.42578125" style="3" customWidth="1"/>
    <col min="3" max="5" width="19.42578125" style="11" customWidth="1"/>
    <col min="6" max="6" width="13.5703125" style="17" customWidth="1"/>
    <col min="7" max="7" width="13.5703125" style="3" customWidth="1"/>
    <col min="8" max="20" width="13.5703125" style="11" customWidth="1"/>
    <col min="21" max="21" width="13.5703125" style="12" customWidth="1"/>
    <col min="22" max="25" width="13.5703125" style="11" customWidth="1"/>
    <col min="26" max="26" width="14.42578125" style="2" customWidth="1"/>
    <col min="27" max="31" width="13.5703125" style="11" customWidth="1"/>
    <col min="32" max="16384" width="9.140625" style="2"/>
  </cols>
  <sheetData>
    <row r="1" spans="1:31" s="1" customFormat="1" ht="32.450000000000003" customHeight="1" x14ac:dyDescent="0.35">
      <c r="A1" s="51" t="str">
        <f>'Intro and org info'!C7</f>
        <v>Sample company</v>
      </c>
      <c r="B1" s="298" t="s">
        <v>228</v>
      </c>
      <c r="C1" s="299"/>
      <c r="D1" s="299"/>
      <c r="E1" s="300"/>
      <c r="F1" s="52"/>
      <c r="G1" s="298" t="s">
        <v>143</v>
      </c>
      <c r="H1" s="299"/>
      <c r="I1" s="299"/>
      <c r="J1" s="300"/>
      <c r="K1" s="53"/>
      <c r="L1" s="301" t="s">
        <v>102</v>
      </c>
      <c r="M1" s="302"/>
      <c r="N1" s="302"/>
      <c r="O1" s="303"/>
      <c r="P1" s="53"/>
      <c r="Q1" s="298" t="s">
        <v>144</v>
      </c>
      <c r="R1" s="299"/>
      <c r="S1" s="299"/>
      <c r="T1" s="300"/>
      <c r="U1" s="53"/>
      <c r="V1" s="298" t="s">
        <v>160</v>
      </c>
      <c r="W1" s="299"/>
      <c r="X1" s="299"/>
      <c r="Y1" s="300"/>
      <c r="Z1" s="54"/>
      <c r="AA1" s="298" t="s">
        <v>103</v>
      </c>
      <c r="AB1" s="299"/>
      <c r="AC1" s="299"/>
      <c r="AD1" s="300"/>
      <c r="AE1" s="55"/>
    </row>
    <row r="2" spans="1:31" ht="46.5" customHeight="1" x14ac:dyDescent="0.3">
      <c r="A2" s="211" t="str">
        <f>'Intro and org info'!C11</f>
        <v>Today's date</v>
      </c>
      <c r="B2" s="50">
        <v>2015</v>
      </c>
      <c r="C2" s="56">
        <v>2016</v>
      </c>
      <c r="D2" s="56">
        <v>2017</v>
      </c>
      <c r="E2" s="57">
        <v>2018</v>
      </c>
      <c r="F2" s="58"/>
      <c r="G2" s="50">
        <v>2015</v>
      </c>
      <c r="H2" s="56">
        <v>2016</v>
      </c>
      <c r="I2" s="56">
        <v>2017</v>
      </c>
      <c r="J2" s="57">
        <v>2018</v>
      </c>
      <c r="K2" s="59"/>
      <c r="L2" s="50">
        <v>2015</v>
      </c>
      <c r="M2" s="56">
        <v>2016</v>
      </c>
      <c r="N2" s="56">
        <v>2017</v>
      </c>
      <c r="O2" s="57">
        <v>2018</v>
      </c>
      <c r="P2" s="59"/>
      <c r="Q2" s="50">
        <v>2015</v>
      </c>
      <c r="R2" s="56">
        <v>2016</v>
      </c>
      <c r="S2" s="56">
        <v>2017</v>
      </c>
      <c r="T2" s="57">
        <v>2018</v>
      </c>
      <c r="U2" s="59"/>
      <c r="V2" s="50">
        <v>2015</v>
      </c>
      <c r="W2" s="56">
        <v>2016</v>
      </c>
      <c r="X2" s="56">
        <v>2017</v>
      </c>
      <c r="Y2" s="57">
        <v>2018</v>
      </c>
      <c r="Z2" s="60"/>
      <c r="AA2" s="50">
        <v>2015</v>
      </c>
      <c r="AB2" s="56">
        <v>2016</v>
      </c>
      <c r="AC2" s="56">
        <v>2017</v>
      </c>
      <c r="AD2" s="57">
        <v>2018</v>
      </c>
      <c r="AE2" s="61"/>
    </row>
    <row r="3" spans="1:31" ht="16.5" x14ac:dyDescent="0.3">
      <c r="A3" s="62" t="s">
        <v>15</v>
      </c>
      <c r="B3" s="63"/>
      <c r="C3" s="64"/>
      <c r="D3" s="64"/>
      <c r="E3" s="65"/>
      <c r="F3" s="58"/>
      <c r="G3" s="63"/>
      <c r="H3" s="64"/>
      <c r="I3" s="64"/>
      <c r="J3" s="65"/>
      <c r="K3" s="66"/>
      <c r="L3" s="63"/>
      <c r="M3" s="64"/>
      <c r="N3" s="64"/>
      <c r="O3" s="65"/>
      <c r="P3" s="66"/>
      <c r="Q3" s="63"/>
      <c r="R3" s="64"/>
      <c r="S3" s="64"/>
      <c r="T3" s="65"/>
      <c r="U3" s="66"/>
      <c r="V3" s="63"/>
      <c r="W3" s="64"/>
      <c r="X3" s="64"/>
      <c r="Y3" s="65"/>
      <c r="Z3" s="60"/>
      <c r="AA3" s="63"/>
      <c r="AB3" s="64"/>
      <c r="AC3" s="64"/>
      <c r="AD3" s="65"/>
      <c r="AE3" s="67"/>
    </row>
    <row r="4" spans="1:31" ht="13.5" customHeight="1" x14ac:dyDescent="0.3">
      <c r="A4" s="68" t="s">
        <v>16</v>
      </c>
      <c r="B4" s="63"/>
      <c r="C4" s="64"/>
      <c r="D4" s="64"/>
      <c r="E4" s="65"/>
      <c r="F4" s="58"/>
      <c r="G4" s="63"/>
      <c r="H4" s="64"/>
      <c r="I4" s="64"/>
      <c r="J4" s="65"/>
      <c r="K4" s="66"/>
      <c r="L4" s="63"/>
      <c r="M4" s="64"/>
      <c r="N4" s="64"/>
      <c r="O4" s="65"/>
      <c r="P4" s="66"/>
      <c r="Q4" s="63"/>
      <c r="R4" s="64"/>
      <c r="S4" s="64"/>
      <c r="T4" s="65"/>
      <c r="U4" s="66"/>
      <c r="V4" s="63"/>
      <c r="W4" s="64"/>
      <c r="X4" s="64"/>
      <c r="Y4" s="65"/>
      <c r="Z4" s="60"/>
      <c r="AA4" s="63"/>
      <c r="AB4" s="64"/>
      <c r="AC4" s="64"/>
      <c r="AD4" s="65"/>
      <c r="AE4" s="67"/>
    </row>
    <row r="5" spans="1:31" ht="16.5" x14ac:dyDescent="0.3">
      <c r="A5" s="69" t="s">
        <v>17</v>
      </c>
      <c r="B5" s="70">
        <f>'Inputs - Food purchases'!B6*(1-'Inputs - Food purchases'!S6)*'Env Data and Conversions'!BP7+'Inputs - Food purchases'!B6*'Inputs - Food purchases'!S6</f>
        <v>8946</v>
      </c>
      <c r="C5" s="71">
        <f>'Inputs - Food purchases'!C6*(1-'Inputs - Food purchases'!T6)*'Env Data and Conversions'!BP7+'Inputs - Food purchases'!C6*'Inputs - Food purchases'!T6</f>
        <v>8500</v>
      </c>
      <c r="D5" s="71">
        <f>'Inputs - Food purchases'!D6*(1-'Inputs - Food purchases'!U6)*'Env Data and Conversions'!BP7+'Inputs - Food purchases'!D6*'Inputs - Food purchases'!U6</f>
        <v>8000</v>
      </c>
      <c r="E5" s="72">
        <f>'Inputs - Food purchases'!E6*(1-'Inputs - Food purchases'!V6)*'Env Data and Conversions'!BP7+'Inputs - Food purchases'!E6*'Inputs - Food purchases'!V6</f>
        <v>7600</v>
      </c>
      <c r="F5" s="73"/>
      <c r="G5" s="70">
        <f>B5*'Env Data and Conversions'!$B7/1000</f>
        <v>369.88387759799804</v>
      </c>
      <c r="H5" s="71">
        <f>C5*'Env Data and Conversions'!$B7/1000</f>
        <v>351.44343389034015</v>
      </c>
      <c r="I5" s="71">
        <f>D5*'Env Data and Conversions'!$B7/1000</f>
        <v>330.77029072032013</v>
      </c>
      <c r="J5" s="72">
        <f>E5*'Env Data and Conversions'!$B7/1000</f>
        <v>314.23177618430412</v>
      </c>
      <c r="K5" s="74"/>
      <c r="L5" s="70">
        <f>B5*'Env Data and Conversions'!$C7/10000</f>
        <v>113.11992417900971</v>
      </c>
      <c r="M5" s="71">
        <f>C5*'Env Data and Conversions'!$C7/10000</f>
        <v>107.48036614370474</v>
      </c>
      <c r="N5" s="71">
        <f>D5*'Env Data and Conversions'!$C7/10000</f>
        <v>101.1579916646633</v>
      </c>
      <c r="O5" s="72">
        <f>E5*'Env Data and Conversions'!$C7/10000</f>
        <v>96.10009208143012</v>
      </c>
      <c r="P5" s="74"/>
      <c r="Q5" s="70">
        <f>B5*'Env Data and Conversions'!$D7/1000</f>
        <v>1803.9354846941048</v>
      </c>
      <c r="R5" s="71">
        <f>C5*'Env Data and Conversions'!$D7/1000</f>
        <v>1714.0008517661402</v>
      </c>
      <c r="S5" s="71">
        <f>D5*'Env Data and Conversions'!$D7/1000</f>
        <v>1613.177272250485</v>
      </c>
      <c r="T5" s="72">
        <f>E5*'Env Data and Conversions'!$D7/1000</f>
        <v>1532.5184086379606</v>
      </c>
      <c r="U5" s="74"/>
      <c r="V5" s="70">
        <f>G5+Q5</f>
        <v>2173.8193622921031</v>
      </c>
      <c r="W5" s="71">
        <f t="shared" ref="W5:W68" si="0">H5+R5</f>
        <v>2065.4442856564801</v>
      </c>
      <c r="X5" s="71">
        <f t="shared" ref="X5:X68" si="1">I5+S5</f>
        <v>1943.9475629708052</v>
      </c>
      <c r="Y5" s="72">
        <f t="shared" ref="Y5:Y68" si="2">J5+T5</f>
        <v>1846.7501848222648</v>
      </c>
      <c r="Z5" s="75"/>
      <c r="AA5" s="70">
        <f>B5*'Env Data and Conversions'!$E7/'Env Data and Conversions'!$BP7/1000000</f>
        <v>12.667522359348965</v>
      </c>
      <c r="AB5" s="71">
        <f>C5*'Env Data and Conversions'!$E7/'Env Data and Conversions'!$BP7/1000000</f>
        <v>12.035987039399306</v>
      </c>
      <c r="AC5" s="71">
        <f>D5*'Env Data and Conversions'!$E7/'Env Data and Conversions'!$BP7/1000000</f>
        <v>11.327987801787581</v>
      </c>
      <c r="AD5" s="72">
        <f>E5*'Env Data and Conversions'!$E7/'Env Data and Conversions'!$BP7/1000000</f>
        <v>10.761588411698204</v>
      </c>
      <c r="AE5" s="67"/>
    </row>
    <row r="6" spans="1:31" ht="16.5" x14ac:dyDescent="0.3">
      <c r="A6" s="69" t="s">
        <v>18</v>
      </c>
      <c r="B6" s="70">
        <f>'Inputs - Food purchases'!B7*(1-'Inputs - Food purchases'!S7)*'Env Data and Conversions'!BP8+'Inputs - Food purchases'!B7*'Inputs - Food purchases'!S7</f>
        <v>133</v>
      </c>
      <c r="C6" s="71">
        <f>'Inputs - Food purchases'!C7*(1-'Inputs - Food purchases'!T7)*'Env Data and Conversions'!BP8+'Inputs - Food purchases'!C7*'Inputs - Food purchases'!T7</f>
        <v>133</v>
      </c>
      <c r="D6" s="71">
        <f>'Inputs - Food purchases'!D7*(1-'Inputs - Food purchases'!U7)*'Env Data and Conversions'!BP8+'Inputs - Food purchases'!D7*'Inputs - Food purchases'!U7</f>
        <v>133</v>
      </c>
      <c r="E6" s="72">
        <f>'Inputs - Food purchases'!E7*(1-'Inputs - Food purchases'!V7)*'Env Data and Conversions'!BP8+'Inputs - Food purchases'!E7*'Inputs - Food purchases'!V7</f>
        <v>133</v>
      </c>
      <c r="F6" s="76"/>
      <c r="G6" s="70">
        <f>B6*'Env Data and Conversions'!$B8/1000</f>
        <v>5.5356088889858341</v>
      </c>
      <c r="H6" s="71">
        <f>C6*'Env Data and Conversions'!$B8/1000</f>
        <v>5.5356088889858341</v>
      </c>
      <c r="I6" s="71">
        <f>D6*'Env Data and Conversions'!$B8/1000</f>
        <v>5.5356088889858341</v>
      </c>
      <c r="J6" s="72">
        <f>E6*'Env Data and Conversions'!$B8/1000</f>
        <v>5.5356088889858341</v>
      </c>
      <c r="K6" s="74"/>
      <c r="L6" s="70">
        <f>B6*'Env Data and Conversions'!$C8/10000</f>
        <v>1.9045599999999998</v>
      </c>
      <c r="M6" s="71">
        <f>C6*'Env Data and Conversions'!$C8/10000</f>
        <v>1.9045599999999998</v>
      </c>
      <c r="N6" s="71">
        <f>D6*'Env Data and Conversions'!$C8/10000</f>
        <v>1.9045599999999998</v>
      </c>
      <c r="O6" s="72">
        <f>E6*'Env Data and Conversions'!$C8/10000</f>
        <v>1.9045599999999998</v>
      </c>
      <c r="P6" s="74"/>
      <c r="Q6" s="70">
        <f>B6*'Env Data and Conversions'!$D8/1000</f>
        <v>34.849569424022874</v>
      </c>
      <c r="R6" s="71">
        <f>C6*'Env Data and Conversions'!$D8/1000</f>
        <v>34.849569424022874</v>
      </c>
      <c r="S6" s="71">
        <f>D6*'Env Data and Conversions'!$D8/1000</f>
        <v>34.849569424022874</v>
      </c>
      <c r="T6" s="72">
        <f>E6*'Env Data and Conversions'!$D8/1000</f>
        <v>34.849569424022874</v>
      </c>
      <c r="U6" s="74"/>
      <c r="V6" s="70">
        <f>G6+Q6</f>
        <v>40.385178313008709</v>
      </c>
      <c r="W6" s="71">
        <f t="shared" ref="W6:W7" si="3">H6+R6</f>
        <v>40.385178313008709</v>
      </c>
      <c r="X6" s="71">
        <f t="shared" ref="X6:X7" si="4">I6+S6</f>
        <v>40.385178313008709</v>
      </c>
      <c r="Y6" s="72">
        <f t="shared" ref="Y6:Y7" si="5">J6+T6</f>
        <v>40.385178313008709</v>
      </c>
      <c r="Z6" s="75"/>
      <c r="AA6" s="70">
        <f>B6*'Env Data and Conversions'!$E8/'Env Data and Conversions'!$BP8/1000000</f>
        <v>0.47632189371667222</v>
      </c>
      <c r="AB6" s="71">
        <f>C6*'Env Data and Conversions'!$E8/'Env Data and Conversions'!$BP8/1000000</f>
        <v>0.47632189371667222</v>
      </c>
      <c r="AC6" s="71">
        <f>D6*'Env Data and Conversions'!$E8/'Env Data and Conversions'!$BP8/1000000</f>
        <v>0.47632189371667222</v>
      </c>
      <c r="AD6" s="72">
        <f>E6*'Env Data and Conversions'!$E8/'Env Data and Conversions'!$BP8/1000000</f>
        <v>0.47632189371667222</v>
      </c>
      <c r="AE6" s="67"/>
    </row>
    <row r="7" spans="1:31" ht="16.5" x14ac:dyDescent="0.3">
      <c r="A7" s="68" t="s">
        <v>19</v>
      </c>
      <c r="B7" s="70"/>
      <c r="C7" s="71"/>
      <c r="D7" s="71"/>
      <c r="E7" s="72"/>
      <c r="F7" s="73"/>
      <c r="G7" s="70">
        <f>B7*'Env Data and Conversions'!$B9/1000</f>
        <v>0</v>
      </c>
      <c r="H7" s="71">
        <f>C7*'Env Data and Conversions'!$B9/1000</f>
        <v>0</v>
      </c>
      <c r="I7" s="71">
        <f>D7*'Env Data and Conversions'!$B9/1000</f>
        <v>0</v>
      </c>
      <c r="J7" s="72">
        <f>E7*'Env Data and Conversions'!$B9/1000</f>
        <v>0</v>
      </c>
      <c r="K7" s="74"/>
      <c r="L7" s="70">
        <f>B7*'Env Data and Conversions'!$C9/10000</f>
        <v>0</v>
      </c>
      <c r="M7" s="71">
        <f>C7*'Env Data and Conversions'!$C9/10000</f>
        <v>0</v>
      </c>
      <c r="N7" s="71">
        <f>D7*'Env Data and Conversions'!$C9/10000</f>
        <v>0</v>
      </c>
      <c r="O7" s="72">
        <f>E7*'Env Data and Conversions'!$C9/10000</f>
        <v>0</v>
      </c>
      <c r="P7" s="74"/>
      <c r="Q7" s="70">
        <f>B7*'Env Data and Conversions'!$D9/1000</f>
        <v>0</v>
      </c>
      <c r="R7" s="71">
        <f>C7*'Env Data and Conversions'!$D9/1000</f>
        <v>0</v>
      </c>
      <c r="S7" s="71">
        <f>D7*'Env Data and Conversions'!$D9/1000</f>
        <v>0</v>
      </c>
      <c r="T7" s="72">
        <f>E7*'Env Data and Conversions'!$D9/1000</f>
        <v>0</v>
      </c>
      <c r="U7" s="74"/>
      <c r="V7" s="70">
        <f>G7+Q7</f>
        <v>0</v>
      </c>
      <c r="W7" s="71">
        <f t="shared" si="3"/>
        <v>0</v>
      </c>
      <c r="X7" s="71">
        <f t="shared" si="4"/>
        <v>0</v>
      </c>
      <c r="Y7" s="72">
        <f t="shared" si="5"/>
        <v>0</v>
      </c>
      <c r="Z7" s="75"/>
      <c r="AA7" s="70"/>
      <c r="AB7" s="71"/>
      <c r="AC7" s="71"/>
      <c r="AD7" s="72"/>
      <c r="AE7" s="67"/>
    </row>
    <row r="8" spans="1:31" ht="16.5" x14ac:dyDescent="0.3">
      <c r="A8" s="69" t="s">
        <v>20</v>
      </c>
      <c r="B8" s="70">
        <f>'Inputs - Food purchases'!B9*(1-'Inputs - Food purchases'!S9)*'Env Data and Conversions'!BP10+'Inputs - Food purchases'!B9*'Inputs - Food purchases'!S9</f>
        <v>7090</v>
      </c>
      <c r="C8" s="71">
        <f>'Inputs - Food purchases'!C9*(1-'Inputs - Food purchases'!T9)*'Env Data and Conversions'!BP10+'Inputs - Food purchases'!C9*'Inputs - Food purchases'!T9</f>
        <v>7090</v>
      </c>
      <c r="D8" s="71">
        <f>'Inputs - Food purchases'!D9*(1-'Inputs - Food purchases'!U9)*'Env Data and Conversions'!BP10+'Inputs - Food purchases'!D9*'Inputs - Food purchases'!U9</f>
        <v>7090</v>
      </c>
      <c r="E8" s="72">
        <f>'Inputs - Food purchases'!E9*(1-'Inputs - Food purchases'!V9)*'Env Data and Conversions'!BP10+'Inputs - Food purchases'!E9*'Inputs - Food purchases'!V9</f>
        <v>7090</v>
      </c>
      <c r="F8" s="73"/>
      <c r="G8" s="70">
        <f>B8*'Env Data and Conversions'!$B10/1000</f>
        <v>69.705355231365232</v>
      </c>
      <c r="H8" s="71">
        <f>C8*'Env Data and Conversions'!$B10/1000</f>
        <v>69.705355231365232</v>
      </c>
      <c r="I8" s="71">
        <f>D8*'Env Data and Conversions'!$B10/1000</f>
        <v>69.705355231365232</v>
      </c>
      <c r="J8" s="72">
        <f>E8*'Env Data and Conversions'!$B10/1000</f>
        <v>69.705355231365232</v>
      </c>
      <c r="K8" s="74"/>
      <c r="L8" s="70">
        <f>B8*'Env Data and Conversions'!$C10/10000</f>
        <v>14.902822769875632</v>
      </c>
      <c r="M8" s="71">
        <f>C8*'Env Data and Conversions'!$C10/10000</f>
        <v>14.902822769875632</v>
      </c>
      <c r="N8" s="71">
        <f>D8*'Env Data and Conversions'!$C10/10000</f>
        <v>14.902822769875632</v>
      </c>
      <c r="O8" s="72">
        <f>E8*'Env Data and Conversions'!$C10/10000</f>
        <v>14.902822769875632</v>
      </c>
      <c r="P8" s="74"/>
      <c r="Q8" s="70">
        <f>B8*'Env Data and Conversions'!$D10/1000</f>
        <v>149.58027454025409</v>
      </c>
      <c r="R8" s="71">
        <f>C8*'Env Data and Conversions'!$D10/1000</f>
        <v>149.58027454025409</v>
      </c>
      <c r="S8" s="71">
        <f>D8*'Env Data and Conversions'!$D10/1000</f>
        <v>149.58027454025409</v>
      </c>
      <c r="T8" s="72">
        <f>E8*'Env Data and Conversions'!$D10/1000</f>
        <v>149.58027454025409</v>
      </c>
      <c r="U8" s="74"/>
      <c r="V8" s="70">
        <f t="shared" ref="V8:V68" si="6">G8+Q8</f>
        <v>219.28562977161931</v>
      </c>
      <c r="W8" s="71">
        <f t="shared" si="0"/>
        <v>219.28562977161931</v>
      </c>
      <c r="X8" s="71">
        <f t="shared" si="1"/>
        <v>219.28562977161931</v>
      </c>
      <c r="Y8" s="72">
        <f t="shared" si="2"/>
        <v>219.28562977161931</v>
      </c>
      <c r="Z8" s="75"/>
      <c r="AA8" s="70">
        <f>B8*'Env Data and Conversions'!$E10/'Env Data and Conversions'!$BP10/1000000</f>
        <v>16.795130136752928</v>
      </c>
      <c r="AB8" s="71">
        <f>C8*'Env Data and Conversions'!$E10/'Env Data and Conversions'!$BP10/1000000</f>
        <v>16.795130136752928</v>
      </c>
      <c r="AC8" s="71">
        <f>D8*'Env Data and Conversions'!$E10/'Env Data and Conversions'!$BP10/1000000</f>
        <v>16.795130136752928</v>
      </c>
      <c r="AD8" s="72">
        <f>E8*'Env Data and Conversions'!$E10/'Env Data and Conversions'!$BP10/1000000</f>
        <v>16.795130136752928</v>
      </c>
      <c r="AE8" s="67"/>
    </row>
    <row r="9" spans="1:31" ht="16.5" x14ac:dyDescent="0.3">
      <c r="A9" s="69" t="s">
        <v>94</v>
      </c>
      <c r="B9" s="70">
        <f>'Inputs - Food purchases'!B10*(1-'Inputs - Food purchases'!S10)*'Env Data and Conversions'!BP11+'Inputs - Food purchases'!B10*'Inputs - Food purchases'!S10</f>
        <v>13742</v>
      </c>
      <c r="C9" s="71">
        <f>'Inputs - Food purchases'!C10*(1-'Inputs - Food purchases'!T10)*'Env Data and Conversions'!BP11+'Inputs - Food purchases'!C10*'Inputs - Food purchases'!T10</f>
        <v>13742</v>
      </c>
      <c r="D9" s="71">
        <f>'Inputs - Food purchases'!D10*(1-'Inputs - Food purchases'!U10)*'Env Data and Conversions'!BP11+'Inputs - Food purchases'!D10*'Inputs - Food purchases'!U10</f>
        <v>13742</v>
      </c>
      <c r="E9" s="72">
        <f>'Inputs - Food purchases'!E10*(1-'Inputs - Food purchases'!V10)*'Env Data and Conversions'!BP11+'Inputs - Food purchases'!E10*'Inputs - Food purchases'!V10</f>
        <v>13742</v>
      </c>
      <c r="F9" s="76"/>
      <c r="G9" s="70">
        <f>B9*'Env Data and Conversions'!$B11/1000</f>
        <v>60.45943768175345</v>
      </c>
      <c r="H9" s="71">
        <f>C9*'Env Data and Conversions'!$B11/1000</f>
        <v>60.45943768175345</v>
      </c>
      <c r="I9" s="71">
        <f>D9*'Env Data and Conversions'!$B11/1000</f>
        <v>60.45943768175345</v>
      </c>
      <c r="J9" s="72">
        <f>E9*'Env Data and Conversions'!$B11/1000</f>
        <v>60.45943768175345</v>
      </c>
      <c r="K9" s="74"/>
      <c r="L9" s="70">
        <f>B9*'Env Data and Conversions'!$C11/10000</f>
        <v>15.81648771212306</v>
      </c>
      <c r="M9" s="71">
        <f>C9*'Env Data and Conversions'!$C11/10000</f>
        <v>15.81648771212306</v>
      </c>
      <c r="N9" s="71">
        <f>D9*'Env Data and Conversions'!$C11/10000</f>
        <v>15.81648771212306</v>
      </c>
      <c r="O9" s="72">
        <f>E9*'Env Data and Conversions'!$C11/10000</f>
        <v>15.81648771212306</v>
      </c>
      <c r="P9" s="74"/>
      <c r="Q9" s="70">
        <f>B9*'Env Data and Conversions'!$D11/1000</f>
        <v>202.06579769155383</v>
      </c>
      <c r="R9" s="71">
        <f>C9*'Env Data and Conversions'!$D11/1000</f>
        <v>202.06579769155383</v>
      </c>
      <c r="S9" s="71">
        <f>D9*'Env Data and Conversions'!$D11/1000</f>
        <v>202.06579769155383</v>
      </c>
      <c r="T9" s="72">
        <f>E9*'Env Data and Conversions'!$D11/1000</f>
        <v>202.06579769155383</v>
      </c>
      <c r="U9" s="74"/>
      <c r="V9" s="70">
        <f t="shared" si="6"/>
        <v>262.52523537330728</v>
      </c>
      <c r="W9" s="71">
        <f t="shared" si="0"/>
        <v>262.52523537330728</v>
      </c>
      <c r="X9" s="71">
        <f t="shared" si="1"/>
        <v>262.52523537330728</v>
      </c>
      <c r="Y9" s="72">
        <f t="shared" si="2"/>
        <v>262.52523537330728</v>
      </c>
      <c r="Z9" s="75"/>
      <c r="AA9" s="70">
        <f>B9*'Env Data and Conversions'!$E11/'Env Data and Conversions'!$BP11/1000000</f>
        <v>27.095320922674652</v>
      </c>
      <c r="AB9" s="71">
        <f>C9*'Env Data and Conversions'!$E11/'Env Data and Conversions'!$BP11/1000000</f>
        <v>27.095320922674652</v>
      </c>
      <c r="AC9" s="71">
        <f>D9*'Env Data and Conversions'!$E11/'Env Data and Conversions'!$BP11/1000000</f>
        <v>27.095320922674652</v>
      </c>
      <c r="AD9" s="72">
        <f>E9*'Env Data and Conversions'!$E11/'Env Data and Conversions'!$BP11/1000000</f>
        <v>27.095320922674652</v>
      </c>
      <c r="AE9" s="67"/>
    </row>
    <row r="10" spans="1:31" ht="16.5" x14ac:dyDescent="0.3">
      <c r="A10" s="68" t="s">
        <v>22</v>
      </c>
      <c r="B10" s="70"/>
      <c r="C10" s="71"/>
      <c r="D10" s="71"/>
      <c r="E10" s="72"/>
      <c r="F10" s="76"/>
      <c r="G10" s="70">
        <f>B10*'Env Data and Conversions'!$B12/1000</f>
        <v>0</v>
      </c>
      <c r="H10" s="71">
        <f>C10*'Env Data and Conversions'!$B12/1000</f>
        <v>0</v>
      </c>
      <c r="I10" s="71">
        <f>D10*'Env Data and Conversions'!$B12/1000</f>
        <v>0</v>
      </c>
      <c r="J10" s="72">
        <f>E10*'Env Data and Conversions'!$B12/1000</f>
        <v>0</v>
      </c>
      <c r="K10" s="74"/>
      <c r="L10" s="70">
        <f>B10*'Env Data and Conversions'!$C12/10000</f>
        <v>0</v>
      </c>
      <c r="M10" s="71">
        <f>C10*'Env Data and Conversions'!$C12/10000</f>
        <v>0</v>
      </c>
      <c r="N10" s="71">
        <f>D10*'Env Data and Conversions'!$C12/10000</f>
        <v>0</v>
      </c>
      <c r="O10" s="72">
        <f>E10*'Env Data and Conversions'!$C12/10000</f>
        <v>0</v>
      </c>
      <c r="P10" s="74"/>
      <c r="Q10" s="70">
        <f>B10*'Env Data and Conversions'!$D12/1000</f>
        <v>0</v>
      </c>
      <c r="R10" s="71">
        <f>C10*'Env Data and Conversions'!$D12/1000</f>
        <v>0</v>
      </c>
      <c r="S10" s="71">
        <f>D10*'Env Data and Conversions'!$D12/1000</f>
        <v>0</v>
      </c>
      <c r="T10" s="72">
        <f>E10*'Env Data and Conversions'!$D12/1000</f>
        <v>0</v>
      </c>
      <c r="U10" s="74"/>
      <c r="V10" s="70">
        <f>G10+Q10</f>
        <v>0</v>
      </c>
      <c r="W10" s="71">
        <f t="shared" ref="W10" si="7">H10+R10</f>
        <v>0</v>
      </c>
      <c r="X10" s="71">
        <f t="shared" ref="X10" si="8">I10+S10</f>
        <v>0</v>
      </c>
      <c r="Y10" s="72">
        <f t="shared" ref="Y10" si="9">J10+T10</f>
        <v>0</v>
      </c>
      <c r="Z10" s="75"/>
      <c r="AA10" s="70"/>
      <c r="AB10" s="71"/>
      <c r="AC10" s="71"/>
      <c r="AD10" s="72"/>
      <c r="AE10" s="67"/>
    </row>
    <row r="11" spans="1:31" ht="16.5" x14ac:dyDescent="0.3">
      <c r="A11" s="69" t="s">
        <v>23</v>
      </c>
      <c r="B11" s="70">
        <f>'Inputs - Food purchases'!B12</f>
        <v>871</v>
      </c>
      <c r="C11" s="71">
        <f>'Inputs - Food purchases'!C12</f>
        <v>871</v>
      </c>
      <c r="D11" s="71">
        <f>'Inputs - Food purchases'!D12</f>
        <v>871</v>
      </c>
      <c r="E11" s="72">
        <f>'Inputs - Food purchases'!E12</f>
        <v>871</v>
      </c>
      <c r="F11" s="76"/>
      <c r="G11" s="70">
        <f>B11*'Env Data and Conversions'!$B13/1000</f>
        <v>9.706727189251005</v>
      </c>
      <c r="H11" s="71">
        <f>C11*'Env Data and Conversions'!$B13/1000</f>
        <v>9.706727189251005</v>
      </c>
      <c r="I11" s="71">
        <f>D11*'Env Data and Conversions'!$B13/1000</f>
        <v>9.706727189251005</v>
      </c>
      <c r="J11" s="72">
        <f>E11*'Env Data and Conversions'!$B13/1000</f>
        <v>9.706727189251005</v>
      </c>
      <c r="K11" s="74"/>
      <c r="L11" s="70">
        <f>B11*'Env Data and Conversions'!$C13/10000</f>
        <v>1.2152065138784036</v>
      </c>
      <c r="M11" s="71">
        <f>C11*'Env Data and Conversions'!$C13/10000</f>
        <v>1.2152065138784036</v>
      </c>
      <c r="N11" s="71">
        <f>D11*'Env Data and Conversions'!$C13/10000</f>
        <v>1.2152065138784036</v>
      </c>
      <c r="O11" s="72">
        <f>E11*'Env Data and Conversions'!$C13/10000</f>
        <v>1.2152065138784036</v>
      </c>
      <c r="P11" s="74"/>
      <c r="Q11" s="70">
        <f>B11*'Env Data and Conversions'!$D13/1000</f>
        <v>36.692723961416455</v>
      </c>
      <c r="R11" s="71">
        <f>C11*'Env Data and Conversions'!$D13/1000</f>
        <v>36.692723961416455</v>
      </c>
      <c r="S11" s="71">
        <f>D11*'Env Data and Conversions'!$D13/1000</f>
        <v>36.692723961416455</v>
      </c>
      <c r="T11" s="72">
        <f>E11*'Env Data and Conversions'!$D13/1000</f>
        <v>36.692723961416455</v>
      </c>
      <c r="U11" s="74"/>
      <c r="V11" s="70">
        <f t="shared" si="6"/>
        <v>46.39945115066746</v>
      </c>
      <c r="W11" s="71">
        <f t="shared" si="0"/>
        <v>46.39945115066746</v>
      </c>
      <c r="X11" s="71">
        <f t="shared" si="1"/>
        <v>46.39945115066746</v>
      </c>
      <c r="Y11" s="72">
        <f t="shared" si="2"/>
        <v>46.39945115066746</v>
      </c>
      <c r="Z11" s="75"/>
      <c r="AA11" s="70">
        <f>B11*'Env Data and Conversions'!$E13/'Env Data and Conversions'!$BP13/1000000</f>
        <v>6.2450700000000001</v>
      </c>
      <c r="AB11" s="71">
        <f>C11*'Env Data and Conversions'!$E13/'Env Data and Conversions'!$BP13/1000000</f>
        <v>6.2450700000000001</v>
      </c>
      <c r="AC11" s="71">
        <f>D11*'Env Data and Conversions'!$E13/'Env Data and Conversions'!$BP13/1000000</f>
        <v>6.2450700000000001</v>
      </c>
      <c r="AD11" s="72">
        <f>E11*'Env Data and Conversions'!$E13/'Env Data and Conversions'!$BP13/1000000</f>
        <v>6.2450700000000001</v>
      </c>
      <c r="AE11" s="67"/>
    </row>
    <row r="12" spans="1:31" ht="16.5" x14ac:dyDescent="0.3">
      <c r="A12" s="69" t="s">
        <v>24</v>
      </c>
      <c r="B12" s="70">
        <f>'Inputs - Food purchases'!B13</f>
        <v>0</v>
      </c>
      <c r="C12" s="71">
        <f>'Inputs - Food purchases'!C13</f>
        <v>0</v>
      </c>
      <c r="D12" s="71">
        <f>'Inputs - Food purchases'!D13</f>
        <v>0</v>
      </c>
      <c r="E12" s="72">
        <f>'Inputs - Food purchases'!E13</f>
        <v>0</v>
      </c>
      <c r="F12" s="77"/>
      <c r="G12" s="70">
        <f>B12*'Env Data and Conversions'!$B14/1000</f>
        <v>0</v>
      </c>
      <c r="H12" s="71">
        <f>C12*'Env Data and Conversions'!$B14/1000</f>
        <v>0</v>
      </c>
      <c r="I12" s="71">
        <f>D12*'Env Data and Conversions'!$B14/1000</f>
        <v>0</v>
      </c>
      <c r="J12" s="72">
        <f>E12*'Env Data and Conversions'!$B14/1000</f>
        <v>0</v>
      </c>
      <c r="K12" s="74"/>
      <c r="L12" s="70">
        <f>B12*'Env Data and Conversions'!$C14/10000</f>
        <v>0</v>
      </c>
      <c r="M12" s="71">
        <f>C12*'Env Data and Conversions'!$C14/10000</f>
        <v>0</v>
      </c>
      <c r="N12" s="71">
        <f>D12*'Env Data and Conversions'!$C14/10000</f>
        <v>0</v>
      </c>
      <c r="O12" s="72">
        <f>E12*'Env Data and Conversions'!$C14/10000</f>
        <v>0</v>
      </c>
      <c r="P12" s="74"/>
      <c r="Q12" s="70">
        <f>B12*'Env Data and Conversions'!$D14/1000</f>
        <v>0</v>
      </c>
      <c r="R12" s="71">
        <f>C12*'Env Data and Conversions'!$D14/1000</f>
        <v>0</v>
      </c>
      <c r="S12" s="71">
        <f>D12*'Env Data and Conversions'!$D14/1000</f>
        <v>0</v>
      </c>
      <c r="T12" s="72">
        <f>E12*'Env Data and Conversions'!$D14/1000</f>
        <v>0</v>
      </c>
      <c r="U12" s="74"/>
      <c r="V12" s="70">
        <f t="shared" si="6"/>
        <v>0</v>
      </c>
      <c r="W12" s="71">
        <f t="shared" si="0"/>
        <v>0</v>
      </c>
      <c r="X12" s="71">
        <f t="shared" si="1"/>
        <v>0</v>
      </c>
      <c r="Y12" s="72">
        <f t="shared" si="2"/>
        <v>0</v>
      </c>
      <c r="Z12" s="75"/>
      <c r="AA12" s="70">
        <f>B12*'Env Data and Conversions'!$E14/'Env Data and Conversions'!$BP14/1000000</f>
        <v>0</v>
      </c>
      <c r="AB12" s="71">
        <f>C12*'Env Data and Conversions'!$E14/'Env Data and Conversions'!$BP14/1000000</f>
        <v>0</v>
      </c>
      <c r="AC12" s="71">
        <f>D12*'Env Data and Conversions'!$E14/'Env Data and Conversions'!$BP14/1000000</f>
        <v>0</v>
      </c>
      <c r="AD12" s="72">
        <f>E12*'Env Data and Conversions'!$E14/'Env Data and Conversions'!$BP14/1000000</f>
        <v>0</v>
      </c>
      <c r="AE12" s="67"/>
    </row>
    <row r="13" spans="1:31" ht="16.5" x14ac:dyDescent="0.3">
      <c r="A13" s="69" t="s">
        <v>168</v>
      </c>
      <c r="B13" s="70">
        <f>'Inputs - Food purchases'!B14</f>
        <v>0</v>
      </c>
      <c r="C13" s="71">
        <f>'Inputs - Food purchases'!C14</f>
        <v>0</v>
      </c>
      <c r="D13" s="71">
        <f>'Inputs - Food purchases'!D14</f>
        <v>0</v>
      </c>
      <c r="E13" s="72">
        <f>'Inputs - Food purchases'!E14</f>
        <v>0</v>
      </c>
      <c r="F13" s="77"/>
      <c r="G13" s="70">
        <f>B13*'Env Data and Conversions'!$B15/1000</f>
        <v>0</v>
      </c>
      <c r="H13" s="71">
        <f>C13*'Env Data and Conversions'!$B15/1000</f>
        <v>0</v>
      </c>
      <c r="I13" s="71">
        <f>D13*'Env Data and Conversions'!$B15/1000</f>
        <v>0</v>
      </c>
      <c r="J13" s="72">
        <f>E13*'Env Data and Conversions'!$B15/1000</f>
        <v>0</v>
      </c>
      <c r="K13" s="74"/>
      <c r="L13" s="70">
        <f>B13*'Env Data and Conversions'!$C15/10000</f>
        <v>0</v>
      </c>
      <c r="M13" s="71">
        <f>C13*'Env Data and Conversions'!$C15/10000</f>
        <v>0</v>
      </c>
      <c r="N13" s="71">
        <f>D13*'Env Data and Conversions'!$C15/10000</f>
        <v>0</v>
      </c>
      <c r="O13" s="72">
        <f>E13*'Env Data and Conversions'!$C15/10000</f>
        <v>0</v>
      </c>
      <c r="P13" s="74"/>
      <c r="Q13" s="70">
        <f>B13*'Env Data and Conversions'!$D15/1000</f>
        <v>0</v>
      </c>
      <c r="R13" s="71">
        <f>C13*'Env Data and Conversions'!$D15/1000</f>
        <v>0</v>
      </c>
      <c r="S13" s="71">
        <f>D13*'Env Data and Conversions'!$D15/1000</f>
        <v>0</v>
      </c>
      <c r="T13" s="72">
        <f>E13*'Env Data and Conversions'!$D15/1000</f>
        <v>0</v>
      </c>
      <c r="U13" s="74"/>
      <c r="V13" s="70">
        <f t="shared" ref="V13" si="10">G13+Q13</f>
        <v>0</v>
      </c>
      <c r="W13" s="71">
        <f t="shared" ref="W13" si="11">H13+R13</f>
        <v>0</v>
      </c>
      <c r="X13" s="71">
        <f t="shared" ref="X13" si="12">I13+S13</f>
        <v>0</v>
      </c>
      <c r="Y13" s="72">
        <f t="shared" ref="Y13" si="13">J13+T13</f>
        <v>0</v>
      </c>
      <c r="Z13" s="75"/>
      <c r="AA13" s="70">
        <f>B13*'Env Data and Conversions'!$E15/'Env Data and Conversions'!$BP15/1000000</f>
        <v>0</v>
      </c>
      <c r="AB13" s="71">
        <f>C13*'Env Data and Conversions'!$E15/'Env Data and Conversions'!$BP15/1000000</f>
        <v>0</v>
      </c>
      <c r="AC13" s="71">
        <f>D13*'Env Data and Conversions'!$E15/'Env Data and Conversions'!$BP15/1000000</f>
        <v>0</v>
      </c>
      <c r="AD13" s="72">
        <f>E13*'Env Data and Conversions'!$E15/'Env Data and Conversions'!$BP15/1000000</f>
        <v>0</v>
      </c>
      <c r="AE13" s="67"/>
    </row>
    <row r="14" spans="1:31" s="4" customFormat="1" ht="16.5" x14ac:dyDescent="0.3">
      <c r="A14" s="69" t="s">
        <v>25</v>
      </c>
      <c r="B14" s="70">
        <f>'Inputs - Food purchases'!B15</f>
        <v>360</v>
      </c>
      <c r="C14" s="71">
        <f>'Inputs - Food purchases'!C15</f>
        <v>360</v>
      </c>
      <c r="D14" s="71">
        <f>'Inputs - Food purchases'!D15</f>
        <v>360</v>
      </c>
      <c r="E14" s="72">
        <f>'Inputs - Food purchases'!E15</f>
        <v>360</v>
      </c>
      <c r="F14" s="76"/>
      <c r="G14" s="70">
        <f>B14*'Env Data and Conversions'!$B16/1000</f>
        <v>2.4558857924822108</v>
      </c>
      <c r="H14" s="71">
        <f>C14*'Env Data and Conversions'!$B16/1000</f>
        <v>2.4558857924822108</v>
      </c>
      <c r="I14" s="71">
        <f>D14*'Env Data and Conversions'!$B16/1000</f>
        <v>2.4558857924822108</v>
      </c>
      <c r="J14" s="72">
        <f>E14*'Env Data and Conversions'!$B16/1000</f>
        <v>2.4558857924822108</v>
      </c>
      <c r="K14" s="74"/>
      <c r="L14" s="70">
        <f>B14*'Env Data and Conversions'!$C16/10000</f>
        <v>0.28067848162788817</v>
      </c>
      <c r="M14" s="71">
        <f>C14*'Env Data and Conversions'!$C16/10000</f>
        <v>0.28067848162788817</v>
      </c>
      <c r="N14" s="71">
        <f>D14*'Env Data and Conversions'!$C16/10000</f>
        <v>0.28067848162788817</v>
      </c>
      <c r="O14" s="72">
        <f>E14*'Env Data and Conversions'!$C16/10000</f>
        <v>0.28067848162788817</v>
      </c>
      <c r="P14" s="74"/>
      <c r="Q14" s="70">
        <f>B14*'Env Data and Conversions'!$D16/1000</f>
        <v>8.4749858815455053</v>
      </c>
      <c r="R14" s="71">
        <f>C14*'Env Data and Conversions'!$D16/1000</f>
        <v>8.4749858815455053</v>
      </c>
      <c r="S14" s="71">
        <f>D14*'Env Data and Conversions'!$D16/1000</f>
        <v>8.4749858815455053</v>
      </c>
      <c r="T14" s="72">
        <f>E14*'Env Data and Conversions'!$D16/1000</f>
        <v>8.4749858815455053</v>
      </c>
      <c r="U14" s="74"/>
      <c r="V14" s="70">
        <f t="shared" si="6"/>
        <v>10.930871674027717</v>
      </c>
      <c r="W14" s="71">
        <f t="shared" si="0"/>
        <v>10.930871674027717</v>
      </c>
      <c r="X14" s="71">
        <f t="shared" si="1"/>
        <v>10.930871674027717</v>
      </c>
      <c r="Y14" s="72">
        <f t="shared" si="2"/>
        <v>10.930871674027717</v>
      </c>
      <c r="Z14" s="75"/>
      <c r="AA14" s="70">
        <f>B14*'Env Data and Conversions'!$E16/'Env Data and Conversions'!$BP16/1000000</f>
        <v>0.68759999999999999</v>
      </c>
      <c r="AB14" s="71">
        <f>C14*'Env Data and Conversions'!$E16/'Env Data and Conversions'!$BP16/1000000</f>
        <v>0.68759999999999999</v>
      </c>
      <c r="AC14" s="71">
        <f>D14*'Env Data and Conversions'!$E16/'Env Data and Conversions'!$BP16/1000000</f>
        <v>0.68759999999999999</v>
      </c>
      <c r="AD14" s="72">
        <f>E14*'Env Data and Conversions'!$E16/'Env Data and Conversions'!$BP16/1000000</f>
        <v>0.68759999999999999</v>
      </c>
      <c r="AE14" s="67"/>
    </row>
    <row r="15" spans="1:31" ht="16.5" x14ac:dyDescent="0.3">
      <c r="A15" s="69" t="s">
        <v>26</v>
      </c>
      <c r="B15" s="70">
        <f>'Inputs - Food purchases'!B16</f>
        <v>87278</v>
      </c>
      <c r="C15" s="71">
        <f>'Inputs - Food purchases'!C16</f>
        <v>84000</v>
      </c>
      <c r="D15" s="71">
        <f>'Inputs - Food purchases'!D16</f>
        <v>80000</v>
      </c>
      <c r="E15" s="72">
        <f>'Inputs - Food purchases'!E16</f>
        <v>76000</v>
      </c>
      <c r="F15" s="73"/>
      <c r="G15" s="70">
        <f>B15*'Env Data and Conversions'!$B17/1000</f>
        <v>189.17208701612907</v>
      </c>
      <c r="H15" s="71">
        <f>C15*'Env Data and Conversions'!$B17/1000</f>
        <v>182.06713386368665</v>
      </c>
      <c r="I15" s="71">
        <f>D15*'Env Data and Conversions'!$B17/1000</f>
        <v>173.39727034636823</v>
      </c>
      <c r="J15" s="72">
        <f>E15*'Env Data and Conversions'!$B17/1000</f>
        <v>164.72740682904981</v>
      </c>
      <c r="K15" s="74"/>
      <c r="L15" s="70">
        <f>B15*'Env Data and Conversions'!$C17/10000</f>
        <v>17.907205058127797</v>
      </c>
      <c r="M15" s="71">
        <f>C15*'Env Data and Conversions'!$C17/10000</f>
        <v>17.234643608729975</v>
      </c>
      <c r="N15" s="71">
        <f>D15*'Env Data and Conversions'!$C17/10000</f>
        <v>16.413946294028548</v>
      </c>
      <c r="O15" s="72">
        <f>E15*'Env Data and Conversions'!$C17/10000</f>
        <v>15.59324897932712</v>
      </c>
      <c r="P15" s="74"/>
      <c r="Q15" s="70">
        <f>B15*'Env Data and Conversions'!$D17/1000</f>
        <v>540.70162117655593</v>
      </c>
      <c r="R15" s="71">
        <f>C15*'Env Data and Conversions'!$D17/1000</f>
        <v>520.39386991946083</v>
      </c>
      <c r="S15" s="71">
        <f>D15*'Env Data and Conversions'!$D17/1000</f>
        <v>495.61320944710553</v>
      </c>
      <c r="T15" s="72">
        <f>E15*'Env Data and Conversions'!$D17/1000</f>
        <v>470.83254897475024</v>
      </c>
      <c r="U15" s="74"/>
      <c r="V15" s="70">
        <f t="shared" si="6"/>
        <v>729.87370819268494</v>
      </c>
      <c r="W15" s="71">
        <f t="shared" si="0"/>
        <v>702.46100378314748</v>
      </c>
      <c r="X15" s="71">
        <f t="shared" si="1"/>
        <v>669.01047979347379</v>
      </c>
      <c r="Y15" s="72">
        <f t="shared" si="2"/>
        <v>635.55995580379999</v>
      </c>
      <c r="Z15" s="75"/>
      <c r="AA15" s="70">
        <f>B15*'Env Data and Conversions'!$E17/'Env Data and Conversions'!$BP17/1000000</f>
        <v>45.963635190776202</v>
      </c>
      <c r="AB15" s="71">
        <f>C15*'Env Data and Conversions'!$E17/'Env Data and Conversions'!$BP17/1000000</f>
        <v>44.23732619933088</v>
      </c>
      <c r="AC15" s="71">
        <f>D15*'Env Data and Conversions'!$E17/'Env Data and Conversions'!$BP17/1000000</f>
        <v>42.130786856505601</v>
      </c>
      <c r="AD15" s="72">
        <f>E15*'Env Data and Conversions'!$E17/'Env Data and Conversions'!$BP17/1000000</f>
        <v>40.024247513680322</v>
      </c>
      <c r="AE15" s="67"/>
    </row>
    <row r="16" spans="1:31" s="4" customFormat="1" ht="16.5" x14ac:dyDescent="0.3">
      <c r="A16" s="69" t="s">
        <v>27</v>
      </c>
      <c r="B16" s="70">
        <f>'Inputs - Food purchases'!B17</f>
        <v>0</v>
      </c>
      <c r="C16" s="71">
        <f>'Inputs - Food purchases'!C17</f>
        <v>0</v>
      </c>
      <c r="D16" s="71">
        <f>'Inputs - Food purchases'!D17</f>
        <v>0</v>
      </c>
      <c r="E16" s="72">
        <f>'Inputs - Food purchases'!E17</f>
        <v>0</v>
      </c>
      <c r="F16" s="73"/>
      <c r="G16" s="70">
        <f>B16*'Env Data and Conversions'!$B18/1000</f>
        <v>0</v>
      </c>
      <c r="H16" s="71">
        <f>C16*'Env Data and Conversions'!$B18/1000</f>
        <v>0</v>
      </c>
      <c r="I16" s="71">
        <f>D16*'Env Data and Conversions'!$B18/1000</f>
        <v>0</v>
      </c>
      <c r="J16" s="72">
        <f>E16*'Env Data and Conversions'!$B18/1000</f>
        <v>0</v>
      </c>
      <c r="K16" s="74"/>
      <c r="L16" s="70">
        <f>B16*'Env Data and Conversions'!$C18/10000</f>
        <v>0</v>
      </c>
      <c r="M16" s="71">
        <f>C16*'Env Data and Conversions'!$C18/10000</f>
        <v>0</v>
      </c>
      <c r="N16" s="71">
        <f>D16*'Env Data and Conversions'!$C18/10000</f>
        <v>0</v>
      </c>
      <c r="O16" s="72">
        <f>E16*'Env Data and Conversions'!$C18/10000</f>
        <v>0</v>
      </c>
      <c r="P16" s="74"/>
      <c r="Q16" s="70">
        <f>B16*'Env Data and Conversions'!$D18/1000</f>
        <v>0</v>
      </c>
      <c r="R16" s="71">
        <f>C16*'Env Data and Conversions'!$D18/1000</f>
        <v>0</v>
      </c>
      <c r="S16" s="71">
        <f>D16*'Env Data and Conversions'!$D18/1000</f>
        <v>0</v>
      </c>
      <c r="T16" s="72">
        <f>E16*'Env Data and Conversions'!$D18/1000</f>
        <v>0</v>
      </c>
      <c r="U16" s="74"/>
      <c r="V16" s="70">
        <f t="shared" si="6"/>
        <v>0</v>
      </c>
      <c r="W16" s="71">
        <f t="shared" si="0"/>
        <v>0</v>
      </c>
      <c r="X16" s="71">
        <f t="shared" si="1"/>
        <v>0</v>
      </c>
      <c r="Y16" s="72">
        <f t="shared" si="2"/>
        <v>0</v>
      </c>
      <c r="Z16" s="75"/>
      <c r="AA16" s="70">
        <f>B16*'Env Data and Conversions'!$E18/'Env Data and Conversions'!$BP18/1000000</f>
        <v>0</v>
      </c>
      <c r="AB16" s="71">
        <f>C16*'Env Data and Conversions'!$E18/'Env Data and Conversions'!$BP18/1000000</f>
        <v>0</v>
      </c>
      <c r="AC16" s="71">
        <f>D16*'Env Data and Conversions'!$E18/'Env Data and Conversions'!$BP18/1000000</f>
        <v>0</v>
      </c>
      <c r="AD16" s="72">
        <f>E16*'Env Data and Conversions'!$E18/'Env Data and Conversions'!$BP18/1000000</f>
        <v>0</v>
      </c>
      <c r="AE16" s="67"/>
    </row>
    <row r="17" spans="1:31" s="5" customFormat="1" ht="16.5" x14ac:dyDescent="0.3">
      <c r="A17" s="69" t="s">
        <v>28</v>
      </c>
      <c r="B17" s="70">
        <f>'Inputs - Food purchases'!B18</f>
        <v>5174</v>
      </c>
      <c r="C17" s="71">
        <f>'Inputs - Food purchases'!C18</f>
        <v>5174</v>
      </c>
      <c r="D17" s="71">
        <f>'Inputs - Food purchases'!D18</f>
        <v>5174</v>
      </c>
      <c r="E17" s="72">
        <f>'Inputs - Food purchases'!E18</f>
        <v>5174</v>
      </c>
      <c r="F17" s="77"/>
      <c r="G17" s="70">
        <f>B17*'Env Data and Conversions'!$B19/1000</f>
        <v>18.944380408394736</v>
      </c>
      <c r="H17" s="71">
        <f>C17*'Env Data and Conversions'!$B19/1000</f>
        <v>18.944380408394736</v>
      </c>
      <c r="I17" s="71">
        <f>D17*'Env Data and Conversions'!$B19/1000</f>
        <v>18.944380408394736</v>
      </c>
      <c r="J17" s="72">
        <f>E17*'Env Data and Conversions'!$B19/1000</f>
        <v>18.944380408394736</v>
      </c>
      <c r="K17" s="78"/>
      <c r="L17" s="70">
        <f>B17*'Env Data and Conversions'!$C19/10000</f>
        <v>3.5390839961832317</v>
      </c>
      <c r="M17" s="71">
        <f>C17*'Env Data and Conversions'!$C19/10000</f>
        <v>3.5390839961832317</v>
      </c>
      <c r="N17" s="71">
        <f>D17*'Env Data and Conversions'!$C19/10000</f>
        <v>3.5390839961832317</v>
      </c>
      <c r="O17" s="72">
        <f>E17*'Env Data and Conversions'!$C19/10000</f>
        <v>3.5390839961832317</v>
      </c>
      <c r="P17" s="78"/>
      <c r="Q17" s="70">
        <f>B17*'Env Data and Conversions'!$D19/1000</f>
        <v>55.165255240363649</v>
      </c>
      <c r="R17" s="71">
        <f>C17*'Env Data and Conversions'!$D19/1000</f>
        <v>55.165255240363649</v>
      </c>
      <c r="S17" s="71">
        <f>D17*'Env Data and Conversions'!$D19/1000</f>
        <v>55.165255240363649</v>
      </c>
      <c r="T17" s="72">
        <f>E17*'Env Data and Conversions'!$D19/1000</f>
        <v>55.165255240363649</v>
      </c>
      <c r="U17" s="78"/>
      <c r="V17" s="70">
        <f t="shared" si="6"/>
        <v>74.109635648758385</v>
      </c>
      <c r="W17" s="71">
        <f t="shared" si="0"/>
        <v>74.109635648758385</v>
      </c>
      <c r="X17" s="71">
        <f t="shared" si="1"/>
        <v>74.109635648758385</v>
      </c>
      <c r="Y17" s="72">
        <f t="shared" si="2"/>
        <v>74.109635648758385</v>
      </c>
      <c r="Z17" s="79"/>
      <c r="AA17" s="70">
        <f>B17*'Env Data and Conversions'!$E19/'Env Data and Conversions'!$BP19/1000000</f>
        <v>7.1507005452576973</v>
      </c>
      <c r="AB17" s="71">
        <f>C17*'Env Data and Conversions'!$E19/'Env Data and Conversions'!$BP19/1000000</f>
        <v>7.1507005452576973</v>
      </c>
      <c r="AC17" s="71">
        <f>D17*'Env Data and Conversions'!$E19/'Env Data and Conversions'!$BP19/1000000</f>
        <v>7.1507005452576973</v>
      </c>
      <c r="AD17" s="72">
        <f>E17*'Env Data and Conversions'!$E19/'Env Data and Conversions'!$BP19/1000000</f>
        <v>7.1507005452576973</v>
      </c>
      <c r="AE17" s="67"/>
    </row>
    <row r="18" spans="1:31" ht="16.5" x14ac:dyDescent="0.3">
      <c r="A18" s="68" t="s">
        <v>29</v>
      </c>
      <c r="B18" s="70"/>
      <c r="C18" s="71"/>
      <c r="D18" s="71"/>
      <c r="E18" s="72"/>
      <c r="F18" s="76"/>
      <c r="G18" s="70">
        <f>B18*'Env Data and Conversions'!$B20/1000</f>
        <v>0</v>
      </c>
      <c r="H18" s="71">
        <f>C18*'Env Data and Conversions'!$B20/1000</f>
        <v>0</v>
      </c>
      <c r="I18" s="71">
        <f>D18*'Env Data and Conversions'!$B20/1000</f>
        <v>0</v>
      </c>
      <c r="J18" s="72">
        <f>E18*'Env Data and Conversions'!$B20/1000</f>
        <v>0</v>
      </c>
      <c r="K18" s="74"/>
      <c r="L18" s="70">
        <f>B18*'Env Data and Conversions'!$C20/10000</f>
        <v>0</v>
      </c>
      <c r="M18" s="71">
        <f>C18*'Env Data and Conversions'!$C20/10000</f>
        <v>0</v>
      </c>
      <c r="N18" s="71">
        <f>D18*'Env Data and Conversions'!$C20/10000</f>
        <v>0</v>
      </c>
      <c r="O18" s="72">
        <f>E18*'Env Data and Conversions'!$C20/10000</f>
        <v>0</v>
      </c>
      <c r="P18" s="74"/>
      <c r="Q18" s="70">
        <f>B18*'Env Data and Conversions'!$D20/1000</f>
        <v>0</v>
      </c>
      <c r="R18" s="71">
        <f>C18*'Env Data and Conversions'!$D20/1000</f>
        <v>0</v>
      </c>
      <c r="S18" s="71">
        <f>D18*'Env Data and Conversions'!$D20/1000</f>
        <v>0</v>
      </c>
      <c r="T18" s="72">
        <f>E18*'Env Data and Conversions'!$D20/1000</f>
        <v>0</v>
      </c>
      <c r="U18" s="74"/>
      <c r="V18" s="70">
        <f>G18+Q18</f>
        <v>0</v>
      </c>
      <c r="W18" s="71">
        <f t="shared" ref="W18" si="14">H18+R18</f>
        <v>0</v>
      </c>
      <c r="X18" s="71">
        <f t="shared" ref="X18" si="15">I18+S18</f>
        <v>0</v>
      </c>
      <c r="Y18" s="72">
        <f t="shared" ref="Y18" si="16">J18+T18</f>
        <v>0</v>
      </c>
      <c r="Z18" s="75"/>
      <c r="AA18" s="70"/>
      <c r="AB18" s="71"/>
      <c r="AC18" s="71"/>
      <c r="AD18" s="72"/>
      <c r="AE18" s="67"/>
    </row>
    <row r="19" spans="1:31" ht="16.5" x14ac:dyDescent="0.3">
      <c r="A19" s="69" t="s">
        <v>166</v>
      </c>
      <c r="B19" s="70">
        <f>'Inputs - Food purchases'!B20*(1-'Inputs - Food purchases'!S20)*'Env Data and Conversions'!BP21+'Inputs - Food purchases'!B20*'Inputs - Food purchases'!S20</f>
        <v>2342</v>
      </c>
      <c r="C19" s="71">
        <f>'Inputs - Food purchases'!C20*(1-'Inputs - Food purchases'!T20)*'Env Data and Conversions'!BP21+'Inputs - Food purchases'!C20*'Inputs - Food purchases'!T20</f>
        <v>2342</v>
      </c>
      <c r="D19" s="71">
        <f>'Inputs - Food purchases'!D20*(1-'Inputs - Food purchases'!U20)*'Env Data and Conversions'!BP21+'Inputs - Food purchases'!D20*'Inputs - Food purchases'!U20</f>
        <v>2342</v>
      </c>
      <c r="E19" s="72">
        <f>'Inputs - Food purchases'!E20*(1-'Inputs - Food purchases'!V20)*'Env Data and Conversions'!BP21+'Inputs - Food purchases'!E20*'Inputs - Food purchases'!V20</f>
        <v>2342</v>
      </c>
      <c r="F19" s="77"/>
      <c r="G19" s="70">
        <f>B19*'Env Data and Conversions'!$B21/1000</f>
        <v>11.662653744612678</v>
      </c>
      <c r="H19" s="71">
        <f>C19*'Env Data and Conversions'!$B21/1000</f>
        <v>11.662653744612678</v>
      </c>
      <c r="I19" s="71">
        <f>D19*'Env Data and Conversions'!$B21/1000</f>
        <v>11.662653744612678</v>
      </c>
      <c r="J19" s="72">
        <f>E19*'Env Data and Conversions'!$B21/1000</f>
        <v>11.662653744612678</v>
      </c>
      <c r="K19" s="74"/>
      <c r="L19" s="70">
        <f>B19*'Env Data and Conversions'!$C21/10000</f>
        <v>1.6159800000000002</v>
      </c>
      <c r="M19" s="71">
        <f>C19*'Env Data and Conversions'!$C21/10000</f>
        <v>1.6159800000000002</v>
      </c>
      <c r="N19" s="71">
        <f>D19*'Env Data and Conversions'!$C21/10000</f>
        <v>1.6159800000000002</v>
      </c>
      <c r="O19" s="72">
        <f>E19*'Env Data and Conversions'!$C21/10000</f>
        <v>1.6159800000000002</v>
      </c>
      <c r="P19" s="74"/>
      <c r="Q19" s="70">
        <f>B19*'Env Data and Conversions'!$D21/1000</f>
        <v>34.673388405252815</v>
      </c>
      <c r="R19" s="71">
        <f>C19*'Env Data and Conversions'!$D21/1000</f>
        <v>34.673388405252815</v>
      </c>
      <c r="S19" s="71">
        <f>D19*'Env Data and Conversions'!$D21/1000</f>
        <v>34.673388405252815</v>
      </c>
      <c r="T19" s="72">
        <f>E19*'Env Data and Conversions'!$D21/1000</f>
        <v>34.673388405252815</v>
      </c>
      <c r="U19" s="74"/>
      <c r="V19" s="70">
        <f t="shared" si="6"/>
        <v>46.336042149865492</v>
      </c>
      <c r="W19" s="71">
        <f t="shared" si="0"/>
        <v>46.336042149865492</v>
      </c>
      <c r="X19" s="71">
        <f t="shared" si="1"/>
        <v>46.336042149865492</v>
      </c>
      <c r="Y19" s="72">
        <f t="shared" si="2"/>
        <v>46.336042149865492</v>
      </c>
      <c r="Z19" s="75"/>
      <c r="AA19" s="70">
        <f>B19*'Env Data and Conversions'!$E21/'Env Data and Conversions'!$BP21/1000000</f>
        <v>3.5983486706548229</v>
      </c>
      <c r="AB19" s="71">
        <f>C19*'Env Data and Conversions'!$E21/'Env Data and Conversions'!$BP21/1000000</f>
        <v>3.5983486706548229</v>
      </c>
      <c r="AC19" s="71">
        <f>D19*'Env Data and Conversions'!$E21/'Env Data and Conversions'!$BP21/1000000</f>
        <v>3.5983486706548229</v>
      </c>
      <c r="AD19" s="72">
        <f>E19*'Env Data and Conversions'!$E21/'Env Data and Conversions'!$BP21/1000000</f>
        <v>3.5983486706548229</v>
      </c>
      <c r="AE19" s="67"/>
    </row>
    <row r="20" spans="1:31" ht="16.5" x14ac:dyDescent="0.3">
      <c r="A20" s="69" t="s">
        <v>167</v>
      </c>
      <c r="B20" s="70">
        <f>'Inputs - Food purchases'!B21*(1-'Inputs - Food purchases'!S21)*'Env Data and Conversions'!BP22+'Inputs - Food purchases'!B21*'Inputs - Food purchases'!S21</f>
        <v>1274</v>
      </c>
      <c r="C20" s="71">
        <f>'Inputs - Food purchases'!C21*(1-'Inputs - Food purchases'!T21)*'Env Data and Conversions'!BP22+'Inputs - Food purchases'!C21*'Inputs - Food purchases'!T21</f>
        <v>1274</v>
      </c>
      <c r="D20" s="71">
        <f>'Inputs - Food purchases'!D21*(1-'Inputs - Food purchases'!U21)*'Env Data and Conversions'!BP22+'Inputs - Food purchases'!D21*'Inputs - Food purchases'!U21</f>
        <v>1274</v>
      </c>
      <c r="E20" s="72">
        <f>'Inputs - Food purchases'!E21*(1-'Inputs - Food purchases'!V21)*'Env Data and Conversions'!BP22+'Inputs - Food purchases'!E21*'Inputs - Food purchases'!V21</f>
        <v>1274</v>
      </c>
      <c r="F20" s="77"/>
      <c r="G20" s="70">
        <f>B20*'Env Data and Conversions'!$B22/1000</f>
        <v>26.91633946466359</v>
      </c>
      <c r="H20" s="71">
        <f>C20*'Env Data and Conversions'!$B22/1000</f>
        <v>26.91633946466359</v>
      </c>
      <c r="I20" s="71">
        <f>D20*'Env Data and Conversions'!$B22/1000</f>
        <v>26.91633946466359</v>
      </c>
      <c r="J20" s="72">
        <f>E20*'Env Data and Conversions'!$B22/1000</f>
        <v>26.91633946466359</v>
      </c>
      <c r="K20" s="74"/>
      <c r="L20" s="70">
        <f>B20*'Env Data and Conversions'!$C22/10000</f>
        <v>0.37842491237478598</v>
      </c>
      <c r="M20" s="71">
        <f>C20*'Env Data and Conversions'!$C22/10000</f>
        <v>0.37842491237478598</v>
      </c>
      <c r="N20" s="71">
        <f>D20*'Env Data and Conversions'!$C22/10000</f>
        <v>0.37842491237478598</v>
      </c>
      <c r="O20" s="72">
        <f>E20*'Env Data and Conversions'!$C22/10000</f>
        <v>0.37842491237478598</v>
      </c>
      <c r="P20" s="74"/>
      <c r="Q20" s="70">
        <f>B20*'Env Data and Conversions'!$D22/1000</f>
        <v>5.4225451098324822</v>
      </c>
      <c r="R20" s="71">
        <f>C20*'Env Data and Conversions'!$D22/1000</f>
        <v>5.4225451098324822</v>
      </c>
      <c r="S20" s="71">
        <f>D20*'Env Data and Conversions'!$D22/1000</f>
        <v>5.4225451098324822</v>
      </c>
      <c r="T20" s="72">
        <f>E20*'Env Data and Conversions'!$D22/1000</f>
        <v>5.4225451098324822</v>
      </c>
      <c r="U20" s="74"/>
      <c r="V20" s="70">
        <f t="shared" si="6"/>
        <v>32.33888457449607</v>
      </c>
      <c r="W20" s="71">
        <f t="shared" si="0"/>
        <v>32.33888457449607</v>
      </c>
      <c r="X20" s="71">
        <f t="shared" si="1"/>
        <v>32.33888457449607</v>
      </c>
      <c r="Y20" s="72">
        <f t="shared" si="2"/>
        <v>32.33888457449607</v>
      </c>
      <c r="Z20" s="75"/>
      <c r="AA20" s="70">
        <f>B20*'Env Data and Conversions'!$E22/'Env Data and Conversions'!$BP22/1000000</f>
        <v>0.86775931567313025</v>
      </c>
      <c r="AB20" s="71">
        <f>C20*'Env Data and Conversions'!$E22/'Env Data and Conversions'!$BP22/1000000</f>
        <v>0.86775931567313025</v>
      </c>
      <c r="AC20" s="71">
        <f>D20*'Env Data and Conversions'!$E22/'Env Data and Conversions'!$BP22/1000000</f>
        <v>0.86775931567313025</v>
      </c>
      <c r="AD20" s="72">
        <f>E20*'Env Data and Conversions'!$E22/'Env Data and Conversions'!$BP22/1000000</f>
        <v>0.86775931567313025</v>
      </c>
      <c r="AE20" s="67"/>
    </row>
    <row r="21" spans="1:31" ht="16.5" x14ac:dyDescent="0.3">
      <c r="A21" s="69" t="s">
        <v>165</v>
      </c>
      <c r="B21" s="70">
        <f>'Inputs - Food purchases'!B22*(1-'Inputs - Food purchases'!S22)*'Env Data and Conversions'!BP23+'Inputs - Food purchases'!B22*'Inputs - Food purchases'!S22</f>
        <v>522</v>
      </c>
      <c r="C21" s="71">
        <f>'Inputs - Food purchases'!C22*(1-'Inputs - Food purchases'!T22)*'Env Data and Conversions'!BP23+'Inputs - Food purchases'!C22*'Inputs - Food purchases'!T22</f>
        <v>522</v>
      </c>
      <c r="D21" s="71">
        <f>'Inputs - Food purchases'!D22*(1-'Inputs - Food purchases'!U22)*'Env Data and Conversions'!BP23+'Inputs - Food purchases'!D22*'Inputs - Food purchases'!U22</f>
        <v>522</v>
      </c>
      <c r="E21" s="72">
        <f>'Inputs - Food purchases'!E22*(1-'Inputs - Food purchases'!V22)*'Env Data and Conversions'!BP23+'Inputs - Food purchases'!E22*'Inputs - Food purchases'!V22</f>
        <v>522</v>
      </c>
      <c r="F21" s="77"/>
      <c r="G21" s="70">
        <f>B21*'Env Data and Conversions'!$B23/1000</f>
        <v>1.271148216200825</v>
      </c>
      <c r="H21" s="71">
        <f>C21*'Env Data and Conversions'!$B23/1000</f>
        <v>1.271148216200825</v>
      </c>
      <c r="I21" s="71">
        <f>D21*'Env Data and Conversions'!$B23/1000</f>
        <v>1.271148216200825</v>
      </c>
      <c r="J21" s="72">
        <f>E21*'Env Data and Conversions'!$B23/1000</f>
        <v>1.271148216200825</v>
      </c>
      <c r="K21" s="74"/>
      <c r="L21" s="70">
        <f>B21*'Env Data and Conversions'!$C23/10000</f>
        <v>0</v>
      </c>
      <c r="M21" s="71">
        <f>C21*'Env Data and Conversions'!$C23/10000</f>
        <v>0</v>
      </c>
      <c r="N21" s="71">
        <f>D21*'Env Data and Conversions'!$C23/10000</f>
        <v>0</v>
      </c>
      <c r="O21" s="72">
        <f>E21*'Env Data and Conversions'!$C23/10000</f>
        <v>0</v>
      </c>
      <c r="P21" s="74"/>
      <c r="Q21" s="70">
        <f>B21*'Env Data and Conversions'!$D23/1000</f>
        <v>0</v>
      </c>
      <c r="R21" s="71">
        <f>C21*'Env Data and Conversions'!$D23/1000</f>
        <v>0</v>
      </c>
      <c r="S21" s="71">
        <f>D21*'Env Data and Conversions'!$D23/1000</f>
        <v>0</v>
      </c>
      <c r="T21" s="72">
        <f>E21*'Env Data and Conversions'!$D23/1000</f>
        <v>0</v>
      </c>
      <c r="U21" s="74"/>
      <c r="V21" s="70">
        <f t="shared" ref="V21" si="17">G21+Q21</f>
        <v>1.271148216200825</v>
      </c>
      <c r="W21" s="71">
        <f t="shared" ref="W21" si="18">H21+R21</f>
        <v>1.271148216200825</v>
      </c>
      <c r="X21" s="71">
        <f t="shared" ref="X21" si="19">I21+S21</f>
        <v>1.271148216200825</v>
      </c>
      <c r="Y21" s="72">
        <f t="shared" ref="Y21" si="20">J21+T21</f>
        <v>1.271148216200825</v>
      </c>
      <c r="Z21" s="75"/>
      <c r="AA21" s="70">
        <f>B21*'Env Data and Conversions'!$E23/'Env Data and Conversions'!$BP23/1000000</f>
        <v>0.11055300199144907</v>
      </c>
      <c r="AB21" s="71">
        <f>C21*'Env Data and Conversions'!$E23/'Env Data and Conversions'!$BP23/1000000</f>
        <v>0.11055300199144907</v>
      </c>
      <c r="AC21" s="71">
        <f>D21*'Env Data and Conversions'!$E23/'Env Data and Conversions'!$BP23/1000000</f>
        <v>0.11055300199144907</v>
      </c>
      <c r="AD21" s="72">
        <f>E21*'Env Data and Conversions'!$E23/'Env Data and Conversions'!$BP23/1000000</f>
        <v>0.11055300199144907</v>
      </c>
      <c r="AE21" s="67"/>
    </row>
    <row r="22" spans="1:31" ht="16.5" x14ac:dyDescent="0.3">
      <c r="A22" s="69" t="s">
        <v>30</v>
      </c>
      <c r="B22" s="70">
        <f>'Inputs - Food purchases'!B23</f>
        <v>433</v>
      </c>
      <c r="C22" s="71">
        <f>'Inputs - Food purchases'!C23</f>
        <v>433</v>
      </c>
      <c r="D22" s="71">
        <f>'Inputs - Food purchases'!D23</f>
        <v>433</v>
      </c>
      <c r="E22" s="72">
        <f>'Inputs - Food purchases'!E23</f>
        <v>433</v>
      </c>
      <c r="F22" s="73"/>
      <c r="G22" s="70">
        <f>B22*'Env Data and Conversions'!$B24/1000</f>
        <v>3.017693340194453</v>
      </c>
      <c r="H22" s="71">
        <f>C22*'Env Data and Conversions'!$B24/1000</f>
        <v>3.017693340194453</v>
      </c>
      <c r="I22" s="71">
        <f>D22*'Env Data and Conversions'!$B24/1000</f>
        <v>3.017693340194453</v>
      </c>
      <c r="J22" s="72">
        <f>E22*'Env Data and Conversions'!$B24/1000</f>
        <v>3.017693340194453</v>
      </c>
      <c r="K22" s="74"/>
      <c r="L22" s="70">
        <f>B22*'Env Data and Conversions'!$C24/10000</f>
        <v>0.64747456389303792</v>
      </c>
      <c r="M22" s="71">
        <f>C22*'Env Data and Conversions'!$C24/10000</f>
        <v>0.64747456389303792</v>
      </c>
      <c r="N22" s="71">
        <f>D22*'Env Data and Conversions'!$C24/10000</f>
        <v>0.64747456389303792</v>
      </c>
      <c r="O22" s="72">
        <f>E22*'Env Data and Conversions'!$C24/10000</f>
        <v>0.64747456389303792</v>
      </c>
      <c r="P22" s="74"/>
      <c r="Q22" s="70">
        <f>B22*'Env Data and Conversions'!$D24/1000</f>
        <v>8.0740662163575969</v>
      </c>
      <c r="R22" s="71">
        <f>C22*'Env Data and Conversions'!$D24/1000</f>
        <v>8.0740662163575969</v>
      </c>
      <c r="S22" s="71">
        <f>D22*'Env Data and Conversions'!$D24/1000</f>
        <v>8.0740662163575969</v>
      </c>
      <c r="T22" s="72">
        <f>E22*'Env Data and Conversions'!$D24/1000</f>
        <v>8.0740662163575969</v>
      </c>
      <c r="U22" s="74"/>
      <c r="V22" s="70">
        <f t="shared" si="6"/>
        <v>11.09175955655205</v>
      </c>
      <c r="W22" s="71">
        <f t="shared" si="0"/>
        <v>11.09175955655205</v>
      </c>
      <c r="X22" s="71">
        <f t="shared" si="1"/>
        <v>11.09175955655205</v>
      </c>
      <c r="Y22" s="72">
        <f t="shared" si="2"/>
        <v>11.09175955655205</v>
      </c>
      <c r="Z22" s="75"/>
      <c r="AA22" s="70">
        <f>B22*'Env Data and Conversions'!$E24/'Env Data and Conversions'!$BP24/1000000</f>
        <v>4.2334987999930789</v>
      </c>
      <c r="AB22" s="71">
        <f>C22*'Env Data and Conversions'!$E24/'Env Data and Conversions'!$BP24/1000000</f>
        <v>4.2334987999930789</v>
      </c>
      <c r="AC22" s="71">
        <f>D22*'Env Data and Conversions'!$E24/'Env Data and Conversions'!$BP24/1000000</f>
        <v>4.2334987999930789</v>
      </c>
      <c r="AD22" s="72">
        <f>E22*'Env Data and Conversions'!$E24/'Env Data and Conversions'!$BP24/1000000</f>
        <v>4.2334987999930789</v>
      </c>
      <c r="AE22" s="67"/>
    </row>
    <row r="23" spans="1:31" ht="16.5" x14ac:dyDescent="0.3">
      <c r="A23" s="69"/>
      <c r="B23" s="70"/>
      <c r="C23" s="71"/>
      <c r="D23" s="71"/>
      <c r="E23" s="72"/>
      <c r="F23" s="76"/>
      <c r="G23" s="70">
        <f>B23*'Env Data and Conversions'!$B25/1000</f>
        <v>0</v>
      </c>
      <c r="H23" s="71">
        <f>C23*'Env Data and Conversions'!$B25/1000</f>
        <v>0</v>
      </c>
      <c r="I23" s="71">
        <f>D23*'Env Data and Conversions'!$B25/1000</f>
        <v>0</v>
      </c>
      <c r="J23" s="72">
        <f>E23*'Env Data and Conversions'!$B25/1000</f>
        <v>0</v>
      </c>
      <c r="K23" s="74"/>
      <c r="L23" s="70">
        <f>B23*'Env Data and Conversions'!$C25/10000</f>
        <v>0</v>
      </c>
      <c r="M23" s="71">
        <f>C23*'Env Data and Conversions'!$C25/10000</f>
        <v>0</v>
      </c>
      <c r="N23" s="71">
        <f>D23*'Env Data and Conversions'!$C25/10000</f>
        <v>0</v>
      </c>
      <c r="O23" s="72">
        <f>E23*'Env Data and Conversions'!$C25/10000</f>
        <v>0</v>
      </c>
      <c r="P23" s="74"/>
      <c r="Q23" s="70">
        <f>B23*'Env Data and Conversions'!$D25/1000</f>
        <v>0</v>
      </c>
      <c r="R23" s="71">
        <f>C23*'Env Data and Conversions'!$D25/1000</f>
        <v>0</v>
      </c>
      <c r="S23" s="71">
        <f>D23*'Env Data and Conversions'!$D25/1000</f>
        <v>0</v>
      </c>
      <c r="T23" s="72">
        <f>E23*'Env Data and Conversions'!$D25/1000</f>
        <v>0</v>
      </c>
      <c r="U23" s="74"/>
      <c r="V23" s="70">
        <f t="shared" si="6"/>
        <v>0</v>
      </c>
      <c r="W23" s="71">
        <f t="shared" si="0"/>
        <v>0</v>
      </c>
      <c r="X23" s="71">
        <f t="shared" si="1"/>
        <v>0</v>
      </c>
      <c r="Y23" s="72">
        <f t="shared" si="2"/>
        <v>0</v>
      </c>
      <c r="Z23" s="75"/>
      <c r="AA23" s="70"/>
      <c r="AB23" s="71"/>
      <c r="AC23" s="71"/>
      <c r="AD23" s="72"/>
      <c r="AE23" s="67"/>
    </row>
    <row r="24" spans="1:31" ht="16.5" x14ac:dyDescent="0.3">
      <c r="A24" s="62" t="s">
        <v>31</v>
      </c>
      <c r="B24" s="70"/>
      <c r="C24" s="71"/>
      <c r="D24" s="71"/>
      <c r="E24" s="72"/>
      <c r="F24" s="76"/>
      <c r="G24" s="70">
        <f>B24*'Env Data and Conversions'!$B26/1000</f>
        <v>0</v>
      </c>
      <c r="H24" s="71">
        <f>C24*'Env Data and Conversions'!$B26/1000</f>
        <v>0</v>
      </c>
      <c r="I24" s="71">
        <f>D24*'Env Data and Conversions'!$B26/1000</f>
        <v>0</v>
      </c>
      <c r="J24" s="72">
        <f>E24*'Env Data and Conversions'!$B26/1000</f>
        <v>0</v>
      </c>
      <c r="K24" s="74"/>
      <c r="L24" s="70">
        <f>B24*'Env Data and Conversions'!$C26/10000</f>
        <v>0</v>
      </c>
      <c r="M24" s="71">
        <f>C24*'Env Data and Conversions'!$C26/10000</f>
        <v>0</v>
      </c>
      <c r="N24" s="71">
        <f>D24*'Env Data and Conversions'!$C26/10000</f>
        <v>0</v>
      </c>
      <c r="O24" s="72">
        <f>E24*'Env Data and Conversions'!$C26/10000</f>
        <v>0</v>
      </c>
      <c r="P24" s="74"/>
      <c r="Q24" s="70">
        <f>B24*'Env Data and Conversions'!$D26/1000</f>
        <v>0</v>
      </c>
      <c r="R24" s="71">
        <f>C24*'Env Data and Conversions'!$D26/1000</f>
        <v>0</v>
      </c>
      <c r="S24" s="71">
        <f>D24*'Env Data and Conversions'!$D26/1000</f>
        <v>0</v>
      </c>
      <c r="T24" s="72">
        <f>E24*'Env Data and Conversions'!$D26/1000</f>
        <v>0</v>
      </c>
      <c r="U24" s="74"/>
      <c r="V24" s="70">
        <f t="shared" si="6"/>
        <v>0</v>
      </c>
      <c r="W24" s="71">
        <f t="shared" si="0"/>
        <v>0</v>
      </c>
      <c r="X24" s="71">
        <f t="shared" si="1"/>
        <v>0</v>
      </c>
      <c r="Y24" s="72">
        <f t="shared" si="2"/>
        <v>0</v>
      </c>
      <c r="Z24" s="75"/>
      <c r="AA24" s="70"/>
      <c r="AB24" s="71"/>
      <c r="AC24" s="71"/>
      <c r="AD24" s="72"/>
      <c r="AE24" s="67"/>
    </row>
    <row r="25" spans="1:31" ht="16.5" x14ac:dyDescent="0.3">
      <c r="A25" s="68" t="s">
        <v>32</v>
      </c>
      <c r="B25" s="70">
        <f>'Inputs - Food purchases'!B26</f>
        <v>0</v>
      </c>
      <c r="C25" s="71">
        <f>'Inputs - Food purchases'!C26</f>
        <v>0</v>
      </c>
      <c r="D25" s="71">
        <f>'Inputs - Food purchases'!D26</f>
        <v>0</v>
      </c>
      <c r="E25" s="72">
        <f>'Inputs - Food purchases'!E26</f>
        <v>0</v>
      </c>
      <c r="F25" s="76"/>
      <c r="G25" s="70">
        <f>B25*'Env Data and Conversions'!$B27/1000</f>
        <v>0</v>
      </c>
      <c r="H25" s="71">
        <f>C25*'Env Data and Conversions'!$B27/1000</f>
        <v>0</v>
      </c>
      <c r="I25" s="71">
        <f>D25*'Env Data and Conversions'!$B27/1000</f>
        <v>0</v>
      </c>
      <c r="J25" s="72">
        <f>E25*'Env Data and Conversions'!$B27/1000</f>
        <v>0</v>
      </c>
      <c r="K25" s="74"/>
      <c r="L25" s="70">
        <f>B25*'Env Data and Conversions'!$C27/10000</f>
        <v>0</v>
      </c>
      <c r="M25" s="71">
        <f>C25*'Env Data and Conversions'!$C27/10000</f>
        <v>0</v>
      </c>
      <c r="N25" s="71">
        <f>D25*'Env Data and Conversions'!$C27/10000</f>
        <v>0</v>
      </c>
      <c r="O25" s="72">
        <f>E25*'Env Data and Conversions'!$C27/10000</f>
        <v>0</v>
      </c>
      <c r="P25" s="74"/>
      <c r="Q25" s="70">
        <f>B25*'Env Data and Conversions'!$D27/1000</f>
        <v>0</v>
      </c>
      <c r="R25" s="71">
        <f>C25*'Env Data and Conversions'!$D27/1000</f>
        <v>0</v>
      </c>
      <c r="S25" s="71">
        <f>D25*'Env Data and Conversions'!$D27/1000</f>
        <v>0</v>
      </c>
      <c r="T25" s="72">
        <f>E25*'Env Data and Conversions'!$D27/1000</f>
        <v>0</v>
      </c>
      <c r="U25" s="74"/>
      <c r="V25" s="70">
        <f t="shared" si="6"/>
        <v>0</v>
      </c>
      <c r="W25" s="71">
        <f t="shared" si="0"/>
        <v>0</v>
      </c>
      <c r="X25" s="71">
        <f t="shared" si="1"/>
        <v>0</v>
      </c>
      <c r="Y25" s="72">
        <f t="shared" si="2"/>
        <v>0</v>
      </c>
      <c r="Z25" s="75"/>
      <c r="AA25" s="70">
        <f>B25*'Env Data and Conversions'!$E27/'Env Data and Conversions'!$BP27/1000000</f>
        <v>0</v>
      </c>
      <c r="AB25" s="71">
        <f>C25*'Env Data and Conversions'!$E27/'Env Data and Conversions'!$BP27/1000000</f>
        <v>0</v>
      </c>
      <c r="AC25" s="71">
        <f>D25*'Env Data and Conversions'!$E27/'Env Data and Conversions'!$BP27/1000000</f>
        <v>0</v>
      </c>
      <c r="AD25" s="72">
        <f>E25*'Env Data and Conversions'!$E27/'Env Data and Conversions'!$BP27/1000000</f>
        <v>0</v>
      </c>
      <c r="AE25" s="67"/>
    </row>
    <row r="26" spans="1:31" ht="16.5" x14ac:dyDescent="0.3">
      <c r="A26" s="69" t="s">
        <v>33</v>
      </c>
      <c r="B26" s="70">
        <f>'Inputs - Food purchases'!B27</f>
        <v>1077</v>
      </c>
      <c r="C26" s="71">
        <f>'Inputs - Food purchases'!C27</f>
        <v>1500</v>
      </c>
      <c r="D26" s="71">
        <f>'Inputs - Food purchases'!D27</f>
        <v>2000</v>
      </c>
      <c r="E26" s="72">
        <f>'Inputs - Food purchases'!E27</f>
        <v>2500</v>
      </c>
      <c r="F26" s="76"/>
      <c r="G26" s="70">
        <f>B26*'Env Data and Conversions'!$B28/1000</f>
        <v>1.8068128104032504</v>
      </c>
      <c r="H26" s="71">
        <f>C26*'Env Data and Conversions'!$B28/1000</f>
        <v>2.5164523821772287</v>
      </c>
      <c r="I26" s="71">
        <f>D26*'Env Data and Conversions'!$B28/1000</f>
        <v>3.3552698429029717</v>
      </c>
      <c r="J26" s="72">
        <f>E26*'Env Data and Conversions'!$B28/1000</f>
        <v>4.1940873036287147</v>
      </c>
      <c r="K26" s="74"/>
      <c r="L26" s="70">
        <f>B26*'Env Data and Conversions'!$C28/10000</f>
        <v>1.3949185401528104</v>
      </c>
      <c r="M26" s="71">
        <f>C26*'Env Data and Conversions'!$C28/10000</f>
        <v>1.9427834821069785</v>
      </c>
      <c r="N26" s="71">
        <f>D26*'Env Data and Conversions'!$C28/10000</f>
        <v>2.5903779761426375</v>
      </c>
      <c r="O26" s="72">
        <f>E26*'Env Data and Conversions'!$C28/10000</f>
        <v>3.2379724701782973</v>
      </c>
      <c r="P26" s="74"/>
      <c r="Q26" s="70">
        <f>B26*'Env Data and Conversions'!$D28/1000</f>
        <v>10.800925826790076</v>
      </c>
      <c r="R26" s="71">
        <f>C26*'Env Data and Conversions'!$D28/1000</f>
        <v>15.043072182158879</v>
      </c>
      <c r="S26" s="71">
        <f>D26*'Env Data and Conversions'!$D28/1000</f>
        <v>20.057429576211838</v>
      </c>
      <c r="T26" s="72">
        <f>E26*'Env Data and Conversions'!$D28/1000</f>
        <v>25.0717869702648</v>
      </c>
      <c r="U26" s="74"/>
      <c r="V26" s="70">
        <f t="shared" si="6"/>
        <v>12.607738637193327</v>
      </c>
      <c r="W26" s="71">
        <f t="shared" si="0"/>
        <v>17.559524564336108</v>
      </c>
      <c r="X26" s="71">
        <f t="shared" si="1"/>
        <v>23.412699419114809</v>
      </c>
      <c r="Y26" s="72">
        <f t="shared" si="2"/>
        <v>29.265874273893516</v>
      </c>
      <c r="Z26" s="75"/>
      <c r="AA26" s="70">
        <f>B26*'Env Data and Conversions'!$E28/'Env Data and Conversions'!$BP28/1000000</f>
        <v>3.7294569699358582</v>
      </c>
      <c r="AB26" s="71">
        <f>C26*'Env Data and Conversions'!$E28/'Env Data and Conversions'!$BP28/1000000</f>
        <v>5.1942297631418644</v>
      </c>
      <c r="AC26" s="71">
        <f>D26*'Env Data and Conversions'!$E28/'Env Data and Conversions'!$BP28/1000000</f>
        <v>6.9256396841891519</v>
      </c>
      <c r="AD26" s="72">
        <f>E26*'Env Data and Conversions'!$E28/'Env Data and Conversions'!$BP28/1000000</f>
        <v>8.6570496052364394</v>
      </c>
      <c r="AE26" s="67"/>
    </row>
    <row r="27" spans="1:31" ht="16.5" x14ac:dyDescent="0.3">
      <c r="A27" s="69" t="s">
        <v>34</v>
      </c>
      <c r="B27" s="70">
        <f>'Inputs - Food purchases'!B28</f>
        <v>246</v>
      </c>
      <c r="C27" s="71">
        <f>'Inputs - Food purchases'!C28</f>
        <v>246</v>
      </c>
      <c r="D27" s="71">
        <f>'Inputs - Food purchases'!D28</f>
        <v>246</v>
      </c>
      <c r="E27" s="72">
        <f>'Inputs - Food purchases'!E28</f>
        <v>246</v>
      </c>
      <c r="F27" s="76"/>
      <c r="G27" s="70">
        <f>B27*'Env Data and Conversions'!$B29/1000</f>
        <v>0.17206750821498815</v>
      </c>
      <c r="H27" s="71">
        <f>C27*'Env Data and Conversions'!$B29/1000</f>
        <v>0.17206750821498815</v>
      </c>
      <c r="I27" s="71">
        <f>D27*'Env Data and Conversions'!$B29/1000</f>
        <v>0.17206750821498815</v>
      </c>
      <c r="J27" s="72">
        <f>E27*'Env Data and Conversions'!$B29/1000</f>
        <v>0.17206750821498815</v>
      </c>
      <c r="K27" s="74"/>
      <c r="L27" s="70">
        <f>B27*'Env Data and Conversions'!$C29/10000</f>
        <v>0.16995360521032996</v>
      </c>
      <c r="M27" s="71">
        <f>C27*'Env Data and Conversions'!$C29/10000</f>
        <v>0.16995360521032996</v>
      </c>
      <c r="N27" s="71">
        <f>D27*'Env Data and Conversions'!$C29/10000</f>
        <v>0.16995360521032996</v>
      </c>
      <c r="O27" s="72">
        <f>E27*'Env Data and Conversions'!$C29/10000</f>
        <v>0.16995360521032996</v>
      </c>
      <c r="P27" s="74"/>
      <c r="Q27" s="70">
        <f>B27*'Env Data and Conversions'!$D29/1000</f>
        <v>1.9898897963298467</v>
      </c>
      <c r="R27" s="71">
        <f>C27*'Env Data and Conversions'!$D29/1000</f>
        <v>1.9898897963298467</v>
      </c>
      <c r="S27" s="71">
        <f>D27*'Env Data and Conversions'!$D29/1000</f>
        <v>1.9898897963298467</v>
      </c>
      <c r="T27" s="72">
        <f>E27*'Env Data and Conversions'!$D29/1000</f>
        <v>1.9898897963298467</v>
      </c>
      <c r="U27" s="74"/>
      <c r="V27" s="70">
        <f t="shared" si="6"/>
        <v>2.1619573045448348</v>
      </c>
      <c r="W27" s="71">
        <f t="shared" si="0"/>
        <v>2.1619573045448348</v>
      </c>
      <c r="X27" s="71">
        <f t="shared" si="1"/>
        <v>2.1619573045448348</v>
      </c>
      <c r="Y27" s="72">
        <f t="shared" si="2"/>
        <v>2.1619573045448348</v>
      </c>
      <c r="Z27" s="75"/>
      <c r="AA27" s="70">
        <f>B27*'Env Data and Conversions'!$E29/'Env Data and Conversions'!$BP29/1000000</f>
        <v>0.80432646496261517</v>
      </c>
      <c r="AB27" s="71">
        <f>C27*'Env Data and Conversions'!$E29/'Env Data and Conversions'!$BP29/1000000</f>
        <v>0.80432646496261517</v>
      </c>
      <c r="AC27" s="71">
        <f>D27*'Env Data and Conversions'!$E29/'Env Data and Conversions'!$BP29/1000000</f>
        <v>0.80432646496261517</v>
      </c>
      <c r="AD27" s="72">
        <f>E27*'Env Data and Conversions'!$E29/'Env Data and Conversions'!$BP29/1000000</f>
        <v>0.80432646496261517</v>
      </c>
      <c r="AE27" s="67"/>
    </row>
    <row r="28" spans="1:31" ht="16.5" x14ac:dyDescent="0.3">
      <c r="A28" s="69" t="s">
        <v>35</v>
      </c>
      <c r="B28" s="70">
        <f>'Inputs - Food purchases'!B29</f>
        <v>1425</v>
      </c>
      <c r="C28" s="71">
        <f>'Inputs - Food purchases'!C29</f>
        <v>1425</v>
      </c>
      <c r="D28" s="71">
        <f>'Inputs - Food purchases'!D29</f>
        <v>1425</v>
      </c>
      <c r="E28" s="72">
        <f>'Inputs - Food purchases'!E29</f>
        <v>1425</v>
      </c>
      <c r="F28" s="76"/>
      <c r="G28" s="70">
        <f>B28*'Env Data and Conversions'!$B30/1000</f>
        <v>2.4111195589375871</v>
      </c>
      <c r="H28" s="71">
        <f>C28*'Env Data and Conversions'!$B30/1000</f>
        <v>2.4111195589375871</v>
      </c>
      <c r="I28" s="71">
        <f>D28*'Env Data and Conversions'!$B30/1000</f>
        <v>2.4111195589375871</v>
      </c>
      <c r="J28" s="72">
        <f>E28*'Env Data and Conversions'!$B30/1000</f>
        <v>2.4111195589375871</v>
      </c>
      <c r="K28" s="74"/>
      <c r="L28" s="70">
        <f>B28*'Env Data and Conversions'!$C30/10000</f>
        <v>1.037412907027939</v>
      </c>
      <c r="M28" s="71">
        <f>C28*'Env Data and Conversions'!$C30/10000</f>
        <v>1.037412907027939</v>
      </c>
      <c r="N28" s="71">
        <f>D28*'Env Data and Conversions'!$C30/10000</f>
        <v>1.037412907027939</v>
      </c>
      <c r="O28" s="72">
        <f>E28*'Env Data and Conversions'!$C30/10000</f>
        <v>1.037412907027939</v>
      </c>
      <c r="P28" s="74"/>
      <c r="Q28" s="70">
        <f>B28*'Env Data and Conversions'!$D30/1000</f>
        <v>9.5750592355107766</v>
      </c>
      <c r="R28" s="71">
        <f>C28*'Env Data and Conversions'!$D30/1000</f>
        <v>9.5750592355107766</v>
      </c>
      <c r="S28" s="71">
        <f>D28*'Env Data and Conversions'!$D30/1000</f>
        <v>9.5750592355107766</v>
      </c>
      <c r="T28" s="72">
        <f>E28*'Env Data and Conversions'!$D30/1000</f>
        <v>9.5750592355107766</v>
      </c>
      <c r="U28" s="74"/>
      <c r="V28" s="70">
        <f t="shared" si="6"/>
        <v>11.986178794448364</v>
      </c>
      <c r="W28" s="71">
        <f t="shared" si="0"/>
        <v>11.986178794448364</v>
      </c>
      <c r="X28" s="71">
        <f t="shared" si="1"/>
        <v>11.986178794448364</v>
      </c>
      <c r="Y28" s="72">
        <f t="shared" si="2"/>
        <v>11.986178794448364</v>
      </c>
      <c r="Z28" s="75"/>
      <c r="AA28" s="70">
        <f>B28*'Env Data and Conversions'!$E30/'Env Data and Conversions'!$BP30/1000000</f>
        <v>9.7200180652688921</v>
      </c>
      <c r="AB28" s="71">
        <f>C28*'Env Data and Conversions'!$E30/'Env Data and Conversions'!$BP30/1000000</f>
        <v>9.7200180652688921</v>
      </c>
      <c r="AC28" s="71">
        <f>D28*'Env Data and Conversions'!$E30/'Env Data and Conversions'!$BP30/1000000</f>
        <v>9.7200180652688921</v>
      </c>
      <c r="AD28" s="72">
        <f>E28*'Env Data and Conversions'!$E30/'Env Data and Conversions'!$BP30/1000000</f>
        <v>9.7200180652688921</v>
      </c>
      <c r="AE28" s="67"/>
    </row>
    <row r="29" spans="1:31" ht="16.5" x14ac:dyDescent="0.3">
      <c r="A29" s="69" t="s">
        <v>36</v>
      </c>
      <c r="B29" s="70">
        <f>'Inputs - Food purchases'!B30</f>
        <v>91</v>
      </c>
      <c r="C29" s="71">
        <f>'Inputs - Food purchases'!C30</f>
        <v>91</v>
      </c>
      <c r="D29" s="71">
        <f>'Inputs - Food purchases'!D30</f>
        <v>91</v>
      </c>
      <c r="E29" s="72">
        <f>'Inputs - Food purchases'!E30</f>
        <v>91</v>
      </c>
      <c r="F29" s="77"/>
      <c r="G29" s="70">
        <f>B29*'Env Data and Conversions'!$B31/1000</f>
        <v>0.15963494173299536</v>
      </c>
      <c r="H29" s="71">
        <f>C29*'Env Data and Conversions'!$B31/1000</f>
        <v>0.15963494173299536</v>
      </c>
      <c r="I29" s="71">
        <f>D29*'Env Data and Conversions'!$B31/1000</f>
        <v>0.15963494173299536</v>
      </c>
      <c r="J29" s="72">
        <f>E29*'Env Data and Conversions'!$B31/1000</f>
        <v>0.15963494173299536</v>
      </c>
      <c r="K29" s="74"/>
      <c r="L29" s="70">
        <f>B29*'Env Data and Conversions'!$C31/10000</f>
        <v>3.7633895061463633E-2</v>
      </c>
      <c r="M29" s="71">
        <f>C29*'Env Data and Conversions'!$C31/10000</f>
        <v>3.7633895061463633E-2</v>
      </c>
      <c r="N29" s="71">
        <f>D29*'Env Data and Conversions'!$C31/10000</f>
        <v>3.7633895061463633E-2</v>
      </c>
      <c r="O29" s="72">
        <f>E29*'Env Data and Conversions'!$C31/10000</f>
        <v>3.7633895061463633E-2</v>
      </c>
      <c r="P29" s="74"/>
      <c r="Q29" s="70">
        <f>B29*'Env Data and Conversions'!$D31/1000</f>
        <v>0.53265087508345244</v>
      </c>
      <c r="R29" s="71">
        <f>C29*'Env Data and Conversions'!$D31/1000</f>
        <v>0.53265087508345244</v>
      </c>
      <c r="S29" s="71">
        <f>D29*'Env Data and Conversions'!$D31/1000</f>
        <v>0.53265087508345244</v>
      </c>
      <c r="T29" s="72">
        <f>E29*'Env Data and Conversions'!$D31/1000</f>
        <v>0.53265087508345244</v>
      </c>
      <c r="U29" s="74"/>
      <c r="V29" s="70">
        <f t="shared" si="6"/>
        <v>0.69228581681644785</v>
      </c>
      <c r="W29" s="71">
        <f t="shared" si="0"/>
        <v>0.69228581681644785</v>
      </c>
      <c r="X29" s="71">
        <f t="shared" si="1"/>
        <v>0.69228581681644785</v>
      </c>
      <c r="Y29" s="72">
        <f t="shared" si="2"/>
        <v>0.69228581681644785</v>
      </c>
      <c r="Z29" s="75"/>
      <c r="AA29" s="70">
        <f>B29*'Env Data and Conversions'!$E31/'Env Data and Conversions'!$BP31/1000000</f>
        <v>0.20356910569105693</v>
      </c>
      <c r="AB29" s="71">
        <f>C29*'Env Data and Conversions'!$E31/'Env Data and Conversions'!$BP31/1000000</f>
        <v>0.20356910569105693</v>
      </c>
      <c r="AC29" s="71">
        <f>D29*'Env Data and Conversions'!$E31/'Env Data and Conversions'!$BP31/1000000</f>
        <v>0.20356910569105693</v>
      </c>
      <c r="AD29" s="72">
        <f>E29*'Env Data and Conversions'!$E31/'Env Data and Conversions'!$BP31/1000000</f>
        <v>0.20356910569105693</v>
      </c>
      <c r="AE29" s="67"/>
    </row>
    <row r="30" spans="1:31" ht="16.5" x14ac:dyDescent="0.3">
      <c r="A30" s="68" t="s">
        <v>40</v>
      </c>
      <c r="B30" s="70">
        <f>'Inputs - Food purchases'!B31</f>
        <v>669</v>
      </c>
      <c r="C30" s="71">
        <f>'Inputs - Food purchases'!C31</f>
        <v>669</v>
      </c>
      <c r="D30" s="71">
        <f>'Inputs - Food purchases'!D31</f>
        <v>669</v>
      </c>
      <c r="E30" s="72">
        <f>'Inputs - Food purchases'!E31</f>
        <v>669</v>
      </c>
      <c r="F30" s="73"/>
      <c r="G30" s="70">
        <f>B30*'Env Data and Conversions'!$B32/1000</f>
        <v>0.98914633272840347</v>
      </c>
      <c r="H30" s="71">
        <f>C30*'Env Data and Conversions'!$B32/1000</f>
        <v>0.98914633272840347</v>
      </c>
      <c r="I30" s="71">
        <f>D30*'Env Data and Conversions'!$B32/1000</f>
        <v>0.98914633272840347</v>
      </c>
      <c r="J30" s="72">
        <f>E30*'Env Data and Conversions'!$B32/1000</f>
        <v>0.98914633272840347</v>
      </c>
      <c r="K30" s="74"/>
      <c r="L30" s="70">
        <f>B30*'Env Data and Conversions'!$C32/10000</f>
        <v>0.30367268086842075</v>
      </c>
      <c r="M30" s="71">
        <f>C30*'Env Data and Conversions'!$C32/10000</f>
        <v>0.30367268086842075</v>
      </c>
      <c r="N30" s="71">
        <f>D30*'Env Data and Conversions'!$C32/10000</f>
        <v>0.30367268086842075</v>
      </c>
      <c r="O30" s="72">
        <f>E30*'Env Data and Conversions'!$C32/10000</f>
        <v>0.30367268086842075</v>
      </c>
      <c r="P30" s="74"/>
      <c r="Q30" s="70">
        <f>B30*'Env Data and Conversions'!$D32/1000</f>
        <v>1.6442546736284009</v>
      </c>
      <c r="R30" s="71">
        <f>C30*'Env Data and Conversions'!$D32/1000</f>
        <v>1.6442546736284009</v>
      </c>
      <c r="S30" s="71">
        <f>D30*'Env Data and Conversions'!$D32/1000</f>
        <v>1.6442546736284009</v>
      </c>
      <c r="T30" s="72">
        <f>E30*'Env Data and Conversions'!$D32/1000</f>
        <v>1.6442546736284009</v>
      </c>
      <c r="U30" s="74"/>
      <c r="V30" s="70">
        <f t="shared" si="6"/>
        <v>2.6334010063568045</v>
      </c>
      <c r="W30" s="71">
        <f t="shared" si="0"/>
        <v>2.6334010063568045</v>
      </c>
      <c r="X30" s="71">
        <f t="shared" si="1"/>
        <v>2.6334010063568045</v>
      </c>
      <c r="Y30" s="72">
        <f t="shared" si="2"/>
        <v>2.6334010063568045</v>
      </c>
      <c r="Z30" s="75"/>
      <c r="AA30" s="70">
        <f>B30*'Env Data and Conversions'!$E32/'Env Data and Conversions'!$BP32/1000000</f>
        <v>2.2877456297049705</v>
      </c>
      <c r="AB30" s="71">
        <f>C30*'Env Data and Conversions'!$E32/'Env Data and Conversions'!$BP32/1000000</f>
        <v>2.2877456297049705</v>
      </c>
      <c r="AC30" s="71">
        <f>D30*'Env Data and Conversions'!$E32/'Env Data and Conversions'!$BP32/1000000</f>
        <v>2.2877456297049705</v>
      </c>
      <c r="AD30" s="72">
        <f>E30*'Env Data and Conversions'!$E32/'Env Data and Conversions'!$BP32/1000000</f>
        <v>2.2877456297049705</v>
      </c>
      <c r="AE30" s="67"/>
    </row>
    <row r="31" spans="1:31" ht="16.5" x14ac:dyDescent="0.3">
      <c r="A31" s="69" t="s">
        <v>41</v>
      </c>
      <c r="B31" s="70">
        <f>'Inputs - Food purchases'!B32</f>
        <v>3036</v>
      </c>
      <c r="C31" s="71">
        <f>'Inputs - Food purchases'!C32</f>
        <v>3036</v>
      </c>
      <c r="D31" s="71">
        <f>'Inputs - Food purchases'!D32</f>
        <v>3036</v>
      </c>
      <c r="E31" s="72">
        <f>'Inputs - Food purchases'!E32</f>
        <v>3036</v>
      </c>
      <c r="F31" s="77"/>
      <c r="G31" s="70">
        <f>B31*'Env Data and Conversions'!$B33/1000</f>
        <v>2.9551164977776745</v>
      </c>
      <c r="H31" s="71">
        <f>C31*'Env Data and Conversions'!$B33/1000</f>
        <v>2.9551164977776745</v>
      </c>
      <c r="I31" s="71">
        <f>D31*'Env Data and Conversions'!$B33/1000</f>
        <v>2.9551164977776745</v>
      </c>
      <c r="J31" s="72">
        <f>E31*'Env Data and Conversions'!$B33/1000</f>
        <v>2.9551164977776745</v>
      </c>
      <c r="K31" s="74"/>
      <c r="L31" s="70">
        <f>B31*'Env Data and Conversions'!$C33/10000</f>
        <v>0.52914484746414503</v>
      </c>
      <c r="M31" s="71">
        <f>C31*'Env Data and Conversions'!$C33/10000</f>
        <v>0.52914484746414503</v>
      </c>
      <c r="N31" s="71">
        <f>D31*'Env Data and Conversions'!$C33/10000</f>
        <v>0.52914484746414503</v>
      </c>
      <c r="O31" s="72">
        <f>E31*'Env Data and Conversions'!$C33/10000</f>
        <v>0.52914484746414503</v>
      </c>
      <c r="P31" s="74"/>
      <c r="Q31" s="70">
        <f>B31*'Env Data and Conversions'!$D33/1000</f>
        <v>9.6469869289298504</v>
      </c>
      <c r="R31" s="71">
        <f>C31*'Env Data and Conversions'!$D33/1000</f>
        <v>9.6469869289298504</v>
      </c>
      <c r="S31" s="71">
        <f>D31*'Env Data and Conversions'!$D33/1000</f>
        <v>9.6469869289298504</v>
      </c>
      <c r="T31" s="72">
        <f>E31*'Env Data and Conversions'!$D33/1000</f>
        <v>9.6469869289298504</v>
      </c>
      <c r="U31" s="74"/>
      <c r="V31" s="70">
        <f t="shared" si="6"/>
        <v>12.602103426707526</v>
      </c>
      <c r="W31" s="71">
        <f t="shared" si="0"/>
        <v>12.602103426707526</v>
      </c>
      <c r="X31" s="71">
        <f t="shared" si="1"/>
        <v>12.602103426707526</v>
      </c>
      <c r="Y31" s="72">
        <f t="shared" si="2"/>
        <v>12.602103426707526</v>
      </c>
      <c r="Z31" s="75"/>
      <c r="AA31" s="70">
        <f>B31*'Env Data and Conversions'!$E33/'Env Data and Conversions'!$BP33/1000000</f>
        <v>12.143873665665438</v>
      </c>
      <c r="AB31" s="71">
        <f>C31*'Env Data and Conversions'!$E33/'Env Data and Conversions'!$BP33/1000000</f>
        <v>12.143873665665438</v>
      </c>
      <c r="AC31" s="71">
        <f>D31*'Env Data and Conversions'!$E33/'Env Data and Conversions'!$BP33/1000000</f>
        <v>12.143873665665438</v>
      </c>
      <c r="AD31" s="72">
        <f>E31*'Env Data and Conversions'!$E33/'Env Data and Conversions'!$BP33/1000000</f>
        <v>12.143873665665438</v>
      </c>
      <c r="AE31" s="67"/>
    </row>
    <row r="32" spans="1:31" ht="16.5" x14ac:dyDescent="0.3">
      <c r="A32" s="69" t="s">
        <v>42</v>
      </c>
      <c r="B32" s="70">
        <f>'Inputs - Food purchases'!B33</f>
        <v>1208</v>
      </c>
      <c r="C32" s="71">
        <f>'Inputs - Food purchases'!C33</f>
        <v>1208</v>
      </c>
      <c r="D32" s="71">
        <f>'Inputs - Food purchases'!D33</f>
        <v>1208</v>
      </c>
      <c r="E32" s="72">
        <f>'Inputs - Food purchases'!E33</f>
        <v>1208</v>
      </c>
      <c r="F32" s="77"/>
      <c r="G32" s="70">
        <f>B32*'Env Data and Conversions'!$B34/1000</f>
        <v>2.7804019057967708</v>
      </c>
      <c r="H32" s="71">
        <f>C32*'Env Data and Conversions'!$B34/1000</f>
        <v>2.7804019057967708</v>
      </c>
      <c r="I32" s="71">
        <f>D32*'Env Data and Conversions'!$B34/1000</f>
        <v>2.7804019057967708</v>
      </c>
      <c r="J32" s="72">
        <f>E32*'Env Data and Conversions'!$B34/1000</f>
        <v>2.7804019057967708</v>
      </c>
      <c r="K32" s="74"/>
      <c r="L32" s="70">
        <f>B32*'Env Data and Conversions'!$C34/10000</f>
        <v>0.83813846887756505</v>
      </c>
      <c r="M32" s="71">
        <f>C32*'Env Data and Conversions'!$C34/10000</f>
        <v>0.83813846887756505</v>
      </c>
      <c r="N32" s="71">
        <f>D32*'Env Data and Conversions'!$C34/10000</f>
        <v>0.83813846887756505</v>
      </c>
      <c r="O32" s="72">
        <f>E32*'Env Data and Conversions'!$C34/10000</f>
        <v>0.83813846887756505</v>
      </c>
      <c r="P32" s="74"/>
      <c r="Q32" s="70">
        <f>B32*'Env Data and Conversions'!$D34/1000</f>
        <v>4.285237861292976</v>
      </c>
      <c r="R32" s="71">
        <f>C32*'Env Data and Conversions'!$D34/1000</f>
        <v>4.285237861292976</v>
      </c>
      <c r="S32" s="71">
        <f>D32*'Env Data and Conversions'!$D34/1000</f>
        <v>4.285237861292976</v>
      </c>
      <c r="T32" s="72">
        <f>E32*'Env Data and Conversions'!$D34/1000</f>
        <v>4.285237861292976</v>
      </c>
      <c r="U32" s="74"/>
      <c r="V32" s="70">
        <f t="shared" si="6"/>
        <v>7.0656397670897473</v>
      </c>
      <c r="W32" s="71">
        <f t="shared" si="0"/>
        <v>7.0656397670897473</v>
      </c>
      <c r="X32" s="71">
        <f t="shared" si="1"/>
        <v>7.0656397670897473</v>
      </c>
      <c r="Y32" s="72">
        <f t="shared" si="2"/>
        <v>7.0656397670897473</v>
      </c>
      <c r="Z32" s="75"/>
      <c r="AA32" s="70">
        <f>B32*'Env Data and Conversions'!$E34/'Env Data and Conversions'!$BP34/1000000</f>
        <v>2.8794372536264077</v>
      </c>
      <c r="AB32" s="71">
        <f>C32*'Env Data and Conversions'!$E34/'Env Data and Conversions'!$BP34/1000000</f>
        <v>2.8794372536264077</v>
      </c>
      <c r="AC32" s="71">
        <f>D32*'Env Data and Conversions'!$E34/'Env Data and Conversions'!$BP34/1000000</f>
        <v>2.8794372536264077</v>
      </c>
      <c r="AD32" s="72">
        <f>E32*'Env Data and Conversions'!$E34/'Env Data and Conversions'!$BP34/1000000</f>
        <v>2.8794372536264077</v>
      </c>
      <c r="AE32" s="67"/>
    </row>
    <row r="33" spans="1:31" ht="16.5" x14ac:dyDescent="0.3">
      <c r="A33" s="69" t="s">
        <v>43</v>
      </c>
      <c r="B33" s="70">
        <f>'Inputs - Food purchases'!B34</f>
        <v>29589</v>
      </c>
      <c r="C33" s="71">
        <f>'Inputs - Food purchases'!C34</f>
        <v>29589</v>
      </c>
      <c r="D33" s="71">
        <f>'Inputs - Food purchases'!D34</f>
        <v>29589</v>
      </c>
      <c r="E33" s="72">
        <f>'Inputs - Food purchases'!E34</f>
        <v>29589</v>
      </c>
      <c r="F33" s="76"/>
      <c r="G33" s="70">
        <f>B33*'Env Data and Conversions'!$B35/1000</f>
        <v>45.04803355385846</v>
      </c>
      <c r="H33" s="71">
        <f>C33*'Env Data and Conversions'!$B35/1000</f>
        <v>45.04803355385846</v>
      </c>
      <c r="I33" s="71">
        <f>D33*'Env Data and Conversions'!$B35/1000</f>
        <v>45.04803355385846</v>
      </c>
      <c r="J33" s="72">
        <f>E33*'Env Data and Conversions'!$B35/1000</f>
        <v>45.04803355385846</v>
      </c>
      <c r="K33" s="74"/>
      <c r="L33" s="70">
        <f>B33*'Env Data and Conversions'!$C35/10000</f>
        <v>14.45630669980612</v>
      </c>
      <c r="M33" s="71">
        <f>C33*'Env Data and Conversions'!$C35/10000</f>
        <v>14.45630669980612</v>
      </c>
      <c r="N33" s="71">
        <f>D33*'Env Data and Conversions'!$C35/10000</f>
        <v>14.45630669980612</v>
      </c>
      <c r="O33" s="72">
        <f>E33*'Env Data and Conversions'!$C35/10000</f>
        <v>14.45630669980612</v>
      </c>
      <c r="P33" s="74"/>
      <c r="Q33" s="70">
        <f>B33*'Env Data and Conversions'!$D35/1000</f>
        <v>54.234217387246652</v>
      </c>
      <c r="R33" s="71">
        <f>C33*'Env Data and Conversions'!$D35/1000</f>
        <v>54.234217387246652</v>
      </c>
      <c r="S33" s="71">
        <f>D33*'Env Data and Conversions'!$D35/1000</f>
        <v>54.234217387246652</v>
      </c>
      <c r="T33" s="72">
        <f>E33*'Env Data and Conversions'!$D35/1000</f>
        <v>54.234217387246652</v>
      </c>
      <c r="U33" s="74"/>
      <c r="V33" s="70">
        <f t="shared" si="6"/>
        <v>99.282250941105104</v>
      </c>
      <c r="W33" s="71">
        <f t="shared" si="0"/>
        <v>99.282250941105104</v>
      </c>
      <c r="X33" s="71">
        <f t="shared" si="1"/>
        <v>99.282250941105104</v>
      </c>
      <c r="Y33" s="72">
        <f t="shared" si="2"/>
        <v>99.282250941105104</v>
      </c>
      <c r="Z33" s="75"/>
      <c r="AA33" s="70">
        <f>B33*'Env Data and Conversions'!$E35/'Env Data and Conversions'!$BP35/1000000</f>
        <v>82.55698258710764</v>
      </c>
      <c r="AB33" s="71">
        <f>C33*'Env Data and Conversions'!$E35/'Env Data and Conversions'!$BP35/1000000</f>
        <v>82.55698258710764</v>
      </c>
      <c r="AC33" s="71">
        <f>D33*'Env Data and Conversions'!$E35/'Env Data and Conversions'!$BP35/1000000</f>
        <v>82.55698258710764</v>
      </c>
      <c r="AD33" s="72">
        <f>E33*'Env Data and Conversions'!$E35/'Env Data and Conversions'!$BP35/1000000</f>
        <v>82.55698258710764</v>
      </c>
      <c r="AE33" s="67"/>
    </row>
    <row r="34" spans="1:31" ht="16.5" x14ac:dyDescent="0.3">
      <c r="A34" s="69" t="s">
        <v>44</v>
      </c>
      <c r="B34" s="70">
        <f>'Inputs - Food purchases'!B35</f>
        <v>3932</v>
      </c>
      <c r="C34" s="71">
        <f>'Inputs - Food purchases'!C35</f>
        <v>3932</v>
      </c>
      <c r="D34" s="71">
        <f>'Inputs - Food purchases'!D35</f>
        <v>3932</v>
      </c>
      <c r="E34" s="72">
        <f>'Inputs - Food purchases'!E35</f>
        <v>3932</v>
      </c>
      <c r="F34" s="73"/>
      <c r="G34" s="70">
        <f>B34*'Env Data and Conversions'!$B36/1000</f>
        <v>9.9655053359005059</v>
      </c>
      <c r="H34" s="71">
        <f>C34*'Env Data and Conversions'!$B36/1000</f>
        <v>9.9655053359005059</v>
      </c>
      <c r="I34" s="71">
        <f>D34*'Env Data and Conversions'!$B36/1000</f>
        <v>9.9655053359005059</v>
      </c>
      <c r="J34" s="72">
        <f>E34*'Env Data and Conversions'!$B36/1000</f>
        <v>9.9655053359005059</v>
      </c>
      <c r="K34" s="74"/>
      <c r="L34" s="70">
        <f>B34*'Env Data and Conversions'!$C36/10000</f>
        <v>0.85128420055302012</v>
      </c>
      <c r="M34" s="71">
        <f>C34*'Env Data and Conversions'!$C36/10000</f>
        <v>0.85128420055302012</v>
      </c>
      <c r="N34" s="71">
        <f>D34*'Env Data and Conversions'!$C36/10000</f>
        <v>0.85128420055302012</v>
      </c>
      <c r="O34" s="72">
        <f>E34*'Env Data and Conversions'!$C36/10000</f>
        <v>0.85128420055302012</v>
      </c>
      <c r="P34" s="74"/>
      <c r="Q34" s="70">
        <f>B34*'Env Data and Conversions'!$D36/1000</f>
        <v>10.257708809994135</v>
      </c>
      <c r="R34" s="71">
        <f>C34*'Env Data and Conversions'!$D36/1000</f>
        <v>10.257708809994135</v>
      </c>
      <c r="S34" s="71">
        <f>D34*'Env Data and Conversions'!$D36/1000</f>
        <v>10.257708809994135</v>
      </c>
      <c r="T34" s="72">
        <f>E34*'Env Data and Conversions'!$D36/1000</f>
        <v>10.257708809994135</v>
      </c>
      <c r="U34" s="74"/>
      <c r="V34" s="70">
        <f t="shared" si="6"/>
        <v>20.223214145894641</v>
      </c>
      <c r="W34" s="71">
        <f t="shared" si="0"/>
        <v>20.223214145894641</v>
      </c>
      <c r="X34" s="71">
        <f t="shared" si="1"/>
        <v>20.223214145894641</v>
      </c>
      <c r="Y34" s="72">
        <f t="shared" si="2"/>
        <v>20.223214145894641</v>
      </c>
      <c r="Z34" s="75"/>
      <c r="AA34" s="70">
        <f>B34*'Env Data and Conversions'!$E36/'Env Data and Conversions'!$BP36/1000000</f>
        <v>15.130887147050027</v>
      </c>
      <c r="AB34" s="71">
        <f>C34*'Env Data and Conversions'!$E36/'Env Data and Conversions'!$BP36/1000000</f>
        <v>15.130887147050027</v>
      </c>
      <c r="AC34" s="71">
        <f>D34*'Env Data and Conversions'!$E36/'Env Data and Conversions'!$BP36/1000000</f>
        <v>15.130887147050027</v>
      </c>
      <c r="AD34" s="72">
        <f>E34*'Env Data and Conversions'!$E36/'Env Data and Conversions'!$BP36/1000000</f>
        <v>15.130887147050027</v>
      </c>
      <c r="AE34" s="67"/>
    </row>
    <row r="35" spans="1:31" s="5" customFormat="1" ht="16.5" x14ac:dyDescent="0.3">
      <c r="A35" s="69" t="s">
        <v>45</v>
      </c>
      <c r="B35" s="70">
        <f>'Inputs - Food purchases'!B36</f>
        <v>1123</v>
      </c>
      <c r="C35" s="71">
        <f>'Inputs - Food purchases'!C36</f>
        <v>1123</v>
      </c>
      <c r="D35" s="71">
        <f>'Inputs - Food purchases'!D36</f>
        <v>1123</v>
      </c>
      <c r="E35" s="72">
        <f>'Inputs - Food purchases'!E36</f>
        <v>1123</v>
      </c>
      <c r="F35" s="77"/>
      <c r="G35" s="70">
        <f>B35*'Env Data and Conversions'!$B37/1000</f>
        <v>4.8125017978614979</v>
      </c>
      <c r="H35" s="71">
        <f>C35*'Env Data and Conversions'!$B37/1000</f>
        <v>4.8125017978614979</v>
      </c>
      <c r="I35" s="71">
        <f>D35*'Env Data and Conversions'!$B37/1000</f>
        <v>4.8125017978614979</v>
      </c>
      <c r="J35" s="72">
        <f>E35*'Env Data and Conversions'!$B37/1000</f>
        <v>4.8125017978614979</v>
      </c>
      <c r="K35" s="78"/>
      <c r="L35" s="70">
        <f>B35*'Env Data and Conversions'!$C37/10000</f>
        <v>0.77680820404079709</v>
      </c>
      <c r="M35" s="71">
        <f>C35*'Env Data and Conversions'!$C37/10000</f>
        <v>0.77680820404079709</v>
      </c>
      <c r="N35" s="71">
        <f>D35*'Env Data and Conversions'!$C37/10000</f>
        <v>0.77680820404079709</v>
      </c>
      <c r="O35" s="72">
        <f>E35*'Env Data and Conversions'!$C37/10000</f>
        <v>0.77680820404079709</v>
      </c>
      <c r="P35" s="78"/>
      <c r="Q35" s="70">
        <f>B35*'Env Data and Conversions'!$D37/1000</f>
        <v>6.9986342112112254</v>
      </c>
      <c r="R35" s="71">
        <f>C35*'Env Data and Conversions'!$D37/1000</f>
        <v>6.9986342112112254</v>
      </c>
      <c r="S35" s="71">
        <f>D35*'Env Data and Conversions'!$D37/1000</f>
        <v>6.9986342112112254</v>
      </c>
      <c r="T35" s="72">
        <f>E35*'Env Data and Conversions'!$D37/1000</f>
        <v>6.9986342112112254</v>
      </c>
      <c r="U35" s="78"/>
      <c r="V35" s="70">
        <f t="shared" si="6"/>
        <v>11.811136009072722</v>
      </c>
      <c r="W35" s="71">
        <f t="shared" si="0"/>
        <v>11.811136009072722</v>
      </c>
      <c r="X35" s="71">
        <f t="shared" si="1"/>
        <v>11.811136009072722</v>
      </c>
      <c r="Y35" s="72">
        <f t="shared" si="2"/>
        <v>11.811136009072722</v>
      </c>
      <c r="Z35" s="79"/>
      <c r="AA35" s="70">
        <f>B35*'Env Data and Conversions'!$E37/'Env Data and Conversions'!$BP37/1000000</f>
        <v>4.2455886892213384</v>
      </c>
      <c r="AB35" s="71">
        <f>C35*'Env Data and Conversions'!$E37/'Env Data and Conversions'!$BP37/1000000</f>
        <v>4.2455886892213384</v>
      </c>
      <c r="AC35" s="71">
        <f>D35*'Env Data and Conversions'!$E37/'Env Data and Conversions'!$BP37/1000000</f>
        <v>4.2455886892213384</v>
      </c>
      <c r="AD35" s="72">
        <f>E35*'Env Data and Conversions'!$E37/'Env Data and Conversions'!$BP37/1000000</f>
        <v>4.2455886892213384</v>
      </c>
      <c r="AE35" s="67"/>
    </row>
    <row r="36" spans="1:31" ht="16.5" x14ac:dyDescent="0.3">
      <c r="A36" s="68" t="s">
        <v>161</v>
      </c>
      <c r="B36" s="70">
        <f>'Inputs - Food purchases'!B37</f>
        <v>0</v>
      </c>
      <c r="C36" s="71">
        <f>'Inputs - Food purchases'!C37</f>
        <v>0</v>
      </c>
      <c r="D36" s="71">
        <f>'Inputs - Food purchases'!D37</f>
        <v>0</v>
      </c>
      <c r="E36" s="72">
        <f>'Inputs - Food purchases'!E37</f>
        <v>0</v>
      </c>
      <c r="F36" s="76"/>
      <c r="G36" s="70">
        <f>B36*'Env Data and Conversions'!$B38/1000</f>
        <v>0</v>
      </c>
      <c r="H36" s="71">
        <f>C36*'Env Data and Conversions'!$B38/1000</f>
        <v>0</v>
      </c>
      <c r="I36" s="71">
        <f>D36*'Env Data and Conversions'!$B38/1000</f>
        <v>0</v>
      </c>
      <c r="J36" s="72">
        <f>E36*'Env Data and Conversions'!$B38/1000</f>
        <v>0</v>
      </c>
      <c r="K36" s="74"/>
      <c r="L36" s="70">
        <f>B36*'Env Data and Conversions'!$C38/10000</f>
        <v>0</v>
      </c>
      <c r="M36" s="71">
        <f>C36*'Env Data and Conversions'!$C38/10000</f>
        <v>0</v>
      </c>
      <c r="N36" s="71">
        <f>D36*'Env Data and Conversions'!$C38/10000</f>
        <v>0</v>
      </c>
      <c r="O36" s="72">
        <f>E36*'Env Data and Conversions'!$C38/10000</f>
        <v>0</v>
      </c>
      <c r="P36" s="74"/>
      <c r="Q36" s="70">
        <f>B36*'Env Data and Conversions'!$D38/1000</f>
        <v>0</v>
      </c>
      <c r="R36" s="71">
        <f>C36*'Env Data and Conversions'!$D38/1000</f>
        <v>0</v>
      </c>
      <c r="S36" s="71">
        <f>D36*'Env Data and Conversions'!$D38/1000</f>
        <v>0</v>
      </c>
      <c r="T36" s="72">
        <f>E36*'Env Data and Conversions'!$D38/1000</f>
        <v>0</v>
      </c>
      <c r="U36" s="74"/>
      <c r="V36" s="70">
        <f t="shared" si="6"/>
        <v>0</v>
      </c>
      <c r="W36" s="71">
        <f t="shared" si="0"/>
        <v>0</v>
      </c>
      <c r="X36" s="71">
        <f t="shared" si="1"/>
        <v>0</v>
      </c>
      <c r="Y36" s="72">
        <f t="shared" si="2"/>
        <v>0</v>
      </c>
      <c r="Z36" s="75"/>
      <c r="AA36" s="70"/>
      <c r="AB36" s="71"/>
      <c r="AC36" s="71"/>
      <c r="AD36" s="72"/>
      <c r="AE36" s="67"/>
    </row>
    <row r="37" spans="1:31" ht="16.5" x14ac:dyDescent="0.3">
      <c r="A37" s="69" t="s">
        <v>47</v>
      </c>
      <c r="B37" s="70">
        <f>'Inputs - Food purchases'!B38</f>
        <v>0</v>
      </c>
      <c r="C37" s="71">
        <f>'Inputs - Food purchases'!C38</f>
        <v>0</v>
      </c>
      <c r="D37" s="71">
        <f>'Inputs - Food purchases'!D38</f>
        <v>0</v>
      </c>
      <c r="E37" s="72">
        <f>'Inputs - Food purchases'!E38</f>
        <v>0</v>
      </c>
      <c r="F37" s="77"/>
      <c r="G37" s="70">
        <f>B37*'Env Data and Conversions'!$B39/1000</f>
        <v>0</v>
      </c>
      <c r="H37" s="71">
        <f>C37*'Env Data and Conversions'!$B39/1000</f>
        <v>0</v>
      </c>
      <c r="I37" s="71">
        <f>D37*'Env Data and Conversions'!$B39/1000</f>
        <v>0</v>
      </c>
      <c r="J37" s="72">
        <f>E37*'Env Data and Conversions'!$B39/1000</f>
        <v>0</v>
      </c>
      <c r="K37" s="74"/>
      <c r="L37" s="70">
        <f>B37*'Env Data and Conversions'!$C39/10000</f>
        <v>0</v>
      </c>
      <c r="M37" s="71">
        <f>C37*'Env Data and Conversions'!$C39/10000</f>
        <v>0</v>
      </c>
      <c r="N37" s="71">
        <f>D37*'Env Data and Conversions'!$C39/10000</f>
        <v>0</v>
      </c>
      <c r="O37" s="72">
        <f>E37*'Env Data and Conversions'!$C39/10000</f>
        <v>0</v>
      </c>
      <c r="P37" s="74"/>
      <c r="Q37" s="70">
        <f>B37*'Env Data and Conversions'!$D39/1000</f>
        <v>0</v>
      </c>
      <c r="R37" s="71">
        <f>C37*'Env Data and Conversions'!$D39/1000</f>
        <v>0</v>
      </c>
      <c r="S37" s="71">
        <f>D37*'Env Data and Conversions'!$D39/1000</f>
        <v>0</v>
      </c>
      <c r="T37" s="72">
        <f>E37*'Env Data and Conversions'!$D39/1000</f>
        <v>0</v>
      </c>
      <c r="U37" s="74"/>
      <c r="V37" s="70">
        <f t="shared" si="6"/>
        <v>0</v>
      </c>
      <c r="W37" s="71">
        <f t="shared" si="0"/>
        <v>0</v>
      </c>
      <c r="X37" s="71">
        <f t="shared" si="1"/>
        <v>0</v>
      </c>
      <c r="Y37" s="72">
        <f t="shared" si="2"/>
        <v>0</v>
      </c>
      <c r="Z37" s="75"/>
      <c r="AA37" s="70">
        <f>B37*'Env Data and Conversions'!$E39/'Env Data and Conversions'!$BP39/1000000</f>
        <v>0</v>
      </c>
      <c r="AB37" s="71">
        <f>C37*'Env Data and Conversions'!$E39/'Env Data and Conversions'!$BP39/1000000</f>
        <v>0</v>
      </c>
      <c r="AC37" s="71">
        <f>D37*'Env Data and Conversions'!$E39/'Env Data and Conversions'!$BP39/1000000</f>
        <v>0</v>
      </c>
      <c r="AD37" s="72">
        <f>E37*'Env Data and Conversions'!$E39/'Env Data and Conversions'!$BP39/1000000</f>
        <v>0</v>
      </c>
      <c r="AE37" s="67"/>
    </row>
    <row r="38" spans="1:31" ht="16.5" x14ac:dyDescent="0.3">
      <c r="A38" s="69" t="s">
        <v>48</v>
      </c>
      <c r="B38" s="70">
        <f>'Inputs - Food purchases'!B39</f>
        <v>0</v>
      </c>
      <c r="C38" s="71">
        <f>'Inputs - Food purchases'!C39</f>
        <v>0</v>
      </c>
      <c r="D38" s="71">
        <f>'Inputs - Food purchases'!D39</f>
        <v>0</v>
      </c>
      <c r="E38" s="72">
        <f>'Inputs - Food purchases'!E39</f>
        <v>0</v>
      </c>
      <c r="F38" s="77"/>
      <c r="G38" s="70">
        <f>B38*'Env Data and Conversions'!$B40/1000</f>
        <v>0</v>
      </c>
      <c r="H38" s="71">
        <f>C38*'Env Data and Conversions'!$B40/1000</f>
        <v>0</v>
      </c>
      <c r="I38" s="71">
        <f>D38*'Env Data and Conversions'!$B40/1000</f>
        <v>0</v>
      </c>
      <c r="J38" s="72">
        <f>E38*'Env Data and Conversions'!$B40/1000</f>
        <v>0</v>
      </c>
      <c r="K38" s="74"/>
      <c r="L38" s="70">
        <f>B38*'Env Data and Conversions'!$C40/10000</f>
        <v>0</v>
      </c>
      <c r="M38" s="71">
        <f>C38*'Env Data and Conversions'!$C40/10000</f>
        <v>0</v>
      </c>
      <c r="N38" s="71">
        <f>D38*'Env Data and Conversions'!$C40/10000</f>
        <v>0</v>
      </c>
      <c r="O38" s="72">
        <f>E38*'Env Data and Conversions'!$C40/10000</f>
        <v>0</v>
      </c>
      <c r="P38" s="74"/>
      <c r="Q38" s="70">
        <f>B38*'Env Data and Conversions'!$D40/1000</f>
        <v>0</v>
      </c>
      <c r="R38" s="71">
        <f>C38*'Env Data and Conversions'!$D40/1000</f>
        <v>0</v>
      </c>
      <c r="S38" s="71">
        <f>D38*'Env Data and Conversions'!$D40/1000</f>
        <v>0</v>
      </c>
      <c r="T38" s="72">
        <f>E38*'Env Data and Conversions'!$D40/1000</f>
        <v>0</v>
      </c>
      <c r="U38" s="74"/>
      <c r="V38" s="70">
        <f t="shared" si="6"/>
        <v>0</v>
      </c>
      <c r="W38" s="71">
        <f t="shared" si="0"/>
        <v>0</v>
      </c>
      <c r="X38" s="71">
        <f t="shared" si="1"/>
        <v>0</v>
      </c>
      <c r="Y38" s="72">
        <f t="shared" si="2"/>
        <v>0</v>
      </c>
      <c r="Z38" s="75"/>
      <c r="AA38" s="70">
        <f>B38*'Env Data and Conversions'!$E40/'Env Data and Conversions'!$BP40/1000000</f>
        <v>0</v>
      </c>
      <c r="AB38" s="71">
        <f>C38*'Env Data and Conversions'!$E40/'Env Data and Conversions'!$BP40/1000000</f>
        <v>0</v>
      </c>
      <c r="AC38" s="71">
        <f>D38*'Env Data and Conversions'!$E40/'Env Data and Conversions'!$BP40/1000000</f>
        <v>0</v>
      </c>
      <c r="AD38" s="72">
        <f>E38*'Env Data and Conversions'!$E40/'Env Data and Conversions'!$BP40/1000000</f>
        <v>0</v>
      </c>
      <c r="AE38" s="67"/>
    </row>
    <row r="39" spans="1:31" ht="16.5" x14ac:dyDescent="0.3">
      <c r="A39" s="69" t="s">
        <v>49</v>
      </c>
      <c r="B39" s="70">
        <f>'Inputs - Food purchases'!B40</f>
        <v>0</v>
      </c>
      <c r="C39" s="71">
        <f>'Inputs - Food purchases'!C40</f>
        <v>0</v>
      </c>
      <c r="D39" s="71">
        <f>'Inputs - Food purchases'!D40</f>
        <v>0</v>
      </c>
      <c r="E39" s="72">
        <f>'Inputs - Food purchases'!E40</f>
        <v>0</v>
      </c>
      <c r="F39" s="77"/>
      <c r="G39" s="70">
        <f>B39*'Env Data and Conversions'!$B41/1000</f>
        <v>0</v>
      </c>
      <c r="H39" s="71">
        <f>C39*'Env Data and Conversions'!$B41/1000</f>
        <v>0</v>
      </c>
      <c r="I39" s="71">
        <f>D39*'Env Data and Conversions'!$B41/1000</f>
        <v>0</v>
      </c>
      <c r="J39" s="72">
        <f>E39*'Env Data and Conversions'!$B41/1000</f>
        <v>0</v>
      </c>
      <c r="K39" s="74"/>
      <c r="L39" s="70">
        <f>B39*'Env Data and Conversions'!$C41/10000</f>
        <v>0</v>
      </c>
      <c r="M39" s="71">
        <f>C39*'Env Data and Conversions'!$C41/10000</f>
        <v>0</v>
      </c>
      <c r="N39" s="71">
        <f>D39*'Env Data and Conversions'!$C41/10000</f>
        <v>0</v>
      </c>
      <c r="O39" s="72">
        <f>E39*'Env Data and Conversions'!$C41/10000</f>
        <v>0</v>
      </c>
      <c r="P39" s="74"/>
      <c r="Q39" s="70">
        <f>B39*'Env Data and Conversions'!$D41/1000</f>
        <v>0</v>
      </c>
      <c r="R39" s="71">
        <f>C39*'Env Data and Conversions'!$D41/1000</f>
        <v>0</v>
      </c>
      <c r="S39" s="71">
        <f>D39*'Env Data and Conversions'!$D41/1000</f>
        <v>0</v>
      </c>
      <c r="T39" s="72">
        <f>E39*'Env Data and Conversions'!$D41/1000</f>
        <v>0</v>
      </c>
      <c r="U39" s="74"/>
      <c r="V39" s="70">
        <f t="shared" si="6"/>
        <v>0</v>
      </c>
      <c r="W39" s="71">
        <f t="shared" si="0"/>
        <v>0</v>
      </c>
      <c r="X39" s="71">
        <f t="shared" si="1"/>
        <v>0</v>
      </c>
      <c r="Y39" s="72">
        <f t="shared" si="2"/>
        <v>0</v>
      </c>
      <c r="Z39" s="75"/>
      <c r="AA39" s="70">
        <f>B39*'Env Data and Conversions'!$E41/'Env Data and Conversions'!$BP41/1000000</f>
        <v>0</v>
      </c>
      <c r="AB39" s="71">
        <f>C39*'Env Data and Conversions'!$E41/'Env Data and Conversions'!$BP41/1000000</f>
        <v>0</v>
      </c>
      <c r="AC39" s="71">
        <f>D39*'Env Data and Conversions'!$E41/'Env Data and Conversions'!$BP41/1000000</f>
        <v>0</v>
      </c>
      <c r="AD39" s="72">
        <f>E39*'Env Data and Conversions'!$E41/'Env Data and Conversions'!$BP41/1000000</f>
        <v>0</v>
      </c>
      <c r="AE39" s="67"/>
    </row>
    <row r="40" spans="1:31" ht="16.5" x14ac:dyDescent="0.3">
      <c r="A40" s="69" t="s">
        <v>50</v>
      </c>
      <c r="B40" s="70">
        <f>'Inputs - Food purchases'!B41</f>
        <v>0</v>
      </c>
      <c r="C40" s="71">
        <f>'Inputs - Food purchases'!C41</f>
        <v>0</v>
      </c>
      <c r="D40" s="71">
        <f>'Inputs - Food purchases'!D41</f>
        <v>0</v>
      </c>
      <c r="E40" s="72">
        <f>'Inputs - Food purchases'!E41</f>
        <v>0</v>
      </c>
      <c r="F40" s="76"/>
      <c r="G40" s="70">
        <f>B40*'Env Data and Conversions'!$B42/1000</f>
        <v>0</v>
      </c>
      <c r="H40" s="71">
        <f>C40*'Env Data and Conversions'!$B42/1000</f>
        <v>0</v>
      </c>
      <c r="I40" s="71">
        <f>D40*'Env Data and Conversions'!$B42/1000</f>
        <v>0</v>
      </c>
      <c r="J40" s="72">
        <f>E40*'Env Data and Conversions'!$B42/1000</f>
        <v>0</v>
      </c>
      <c r="K40" s="74"/>
      <c r="L40" s="70">
        <f>B40*'Env Data and Conversions'!$C42/10000</f>
        <v>0</v>
      </c>
      <c r="M40" s="71">
        <f>C40*'Env Data and Conversions'!$C42/10000</f>
        <v>0</v>
      </c>
      <c r="N40" s="71">
        <f>D40*'Env Data and Conversions'!$C42/10000</f>
        <v>0</v>
      </c>
      <c r="O40" s="72">
        <f>E40*'Env Data and Conversions'!$C42/10000</f>
        <v>0</v>
      </c>
      <c r="P40" s="74"/>
      <c r="Q40" s="70">
        <f>B40*'Env Data and Conversions'!$D42/1000</f>
        <v>0</v>
      </c>
      <c r="R40" s="71">
        <f>C40*'Env Data and Conversions'!$D42/1000</f>
        <v>0</v>
      </c>
      <c r="S40" s="71">
        <f>D40*'Env Data and Conversions'!$D42/1000</f>
        <v>0</v>
      </c>
      <c r="T40" s="72">
        <f>E40*'Env Data and Conversions'!$D42/1000</f>
        <v>0</v>
      </c>
      <c r="U40" s="74"/>
      <c r="V40" s="70">
        <f t="shared" si="6"/>
        <v>0</v>
      </c>
      <c r="W40" s="71">
        <f t="shared" si="0"/>
        <v>0</v>
      </c>
      <c r="X40" s="71">
        <f t="shared" si="1"/>
        <v>0</v>
      </c>
      <c r="Y40" s="72">
        <f t="shared" si="2"/>
        <v>0</v>
      </c>
      <c r="Z40" s="75"/>
      <c r="AA40" s="70">
        <f>B40*'Env Data and Conversions'!$E42/'Env Data and Conversions'!$BP42/1000000</f>
        <v>0</v>
      </c>
      <c r="AB40" s="71">
        <f>C40*'Env Data and Conversions'!$E42/'Env Data and Conversions'!$BP42/1000000</f>
        <v>0</v>
      </c>
      <c r="AC40" s="71">
        <f>D40*'Env Data and Conversions'!$E42/'Env Data and Conversions'!$BP42/1000000</f>
        <v>0</v>
      </c>
      <c r="AD40" s="72">
        <f>E40*'Env Data and Conversions'!$E42/'Env Data and Conversions'!$BP42/1000000</f>
        <v>0</v>
      </c>
      <c r="AE40" s="67"/>
    </row>
    <row r="41" spans="1:31" ht="16.5" x14ac:dyDescent="0.3">
      <c r="A41" s="68" t="s">
        <v>51</v>
      </c>
      <c r="B41" s="70">
        <f>'Inputs - Food purchases'!B44</f>
        <v>11683</v>
      </c>
      <c r="C41" s="71">
        <f>'Inputs - Food purchases'!C44</f>
        <v>11683</v>
      </c>
      <c r="D41" s="71">
        <f>'Inputs - Food purchases'!D44</f>
        <v>11683</v>
      </c>
      <c r="E41" s="72">
        <f>'Inputs - Food purchases'!E44</f>
        <v>11683</v>
      </c>
      <c r="F41" s="73"/>
      <c r="G41" s="70">
        <f>B41*'Env Data and Conversions'!$B43/1000</f>
        <v>5.0303311233135082</v>
      </c>
      <c r="H41" s="71">
        <f>C41*'Env Data and Conversions'!$B43/1000</f>
        <v>5.0303311233135082</v>
      </c>
      <c r="I41" s="71">
        <f>D41*'Env Data and Conversions'!$B43/1000</f>
        <v>5.0303311233135082</v>
      </c>
      <c r="J41" s="72">
        <f>E41*'Env Data and Conversions'!$B43/1000</f>
        <v>5.0303311233135082</v>
      </c>
      <c r="K41" s="74"/>
      <c r="L41" s="70">
        <f>B41*'Env Data and Conversions'!$C43/10000</f>
        <v>0.83293350612263406</v>
      </c>
      <c r="M41" s="71">
        <f>C41*'Env Data and Conversions'!$C43/10000</f>
        <v>0.83293350612263406</v>
      </c>
      <c r="N41" s="71">
        <f>D41*'Env Data and Conversions'!$C43/10000</f>
        <v>0.83293350612263406</v>
      </c>
      <c r="O41" s="72">
        <f>E41*'Env Data and Conversions'!$C43/10000</f>
        <v>0.83293350612263406</v>
      </c>
      <c r="P41" s="74"/>
      <c r="Q41" s="70">
        <f>B41*'Env Data and Conversions'!$D43/1000</f>
        <v>12.068137980122916</v>
      </c>
      <c r="R41" s="71">
        <f>C41*'Env Data and Conversions'!$D43/1000</f>
        <v>12.068137980122916</v>
      </c>
      <c r="S41" s="71">
        <f>D41*'Env Data and Conversions'!$D43/1000</f>
        <v>12.068137980122916</v>
      </c>
      <c r="T41" s="72">
        <f>E41*'Env Data and Conversions'!$D43/1000</f>
        <v>12.068137980122916</v>
      </c>
      <c r="U41" s="74"/>
      <c r="V41" s="70">
        <f t="shared" si="6"/>
        <v>17.098469103436425</v>
      </c>
      <c r="W41" s="71">
        <f t="shared" si="0"/>
        <v>17.098469103436425</v>
      </c>
      <c r="X41" s="71">
        <f t="shared" si="1"/>
        <v>17.098469103436425</v>
      </c>
      <c r="Y41" s="72">
        <f t="shared" si="2"/>
        <v>17.098469103436425</v>
      </c>
      <c r="Z41" s="75"/>
      <c r="AA41" s="70">
        <f>B41*'Env Data and Conversions'!$E43/'Env Data and Conversions'!$BP43/1000000</f>
        <v>3.4937977360278225</v>
      </c>
      <c r="AB41" s="71">
        <f>C41*'Env Data and Conversions'!$E43/'Env Data and Conversions'!$BP43/1000000</f>
        <v>3.4937977360278225</v>
      </c>
      <c r="AC41" s="71">
        <f>D41*'Env Data and Conversions'!$E43/'Env Data and Conversions'!$BP43/1000000</f>
        <v>3.4937977360278225</v>
      </c>
      <c r="AD41" s="72">
        <f>E41*'Env Data and Conversions'!$E43/'Env Data and Conversions'!$BP43/1000000</f>
        <v>3.4937977360278225</v>
      </c>
      <c r="AE41" s="67"/>
    </row>
    <row r="42" spans="1:31" ht="16.5" x14ac:dyDescent="0.3">
      <c r="A42" s="69" t="s">
        <v>52</v>
      </c>
      <c r="B42" s="70">
        <f>'Inputs - Food purchases'!B45</f>
        <v>4865</v>
      </c>
      <c r="C42" s="71">
        <f>'Inputs - Food purchases'!C45</f>
        <v>4865</v>
      </c>
      <c r="D42" s="71">
        <f>'Inputs - Food purchases'!D45</f>
        <v>4865</v>
      </c>
      <c r="E42" s="72">
        <f>'Inputs - Food purchases'!E45</f>
        <v>4865</v>
      </c>
      <c r="F42" s="73"/>
      <c r="G42" s="70">
        <f>B42*'Env Data and Conversions'!$B44/1000</f>
        <v>1.742198331722066</v>
      </c>
      <c r="H42" s="71">
        <f>C42*'Env Data and Conversions'!$B44/1000</f>
        <v>1.742198331722066</v>
      </c>
      <c r="I42" s="71">
        <f>D42*'Env Data and Conversions'!$B44/1000</f>
        <v>1.742198331722066</v>
      </c>
      <c r="J42" s="72">
        <f>E42*'Env Data and Conversions'!$B44/1000</f>
        <v>1.742198331722066</v>
      </c>
      <c r="K42" s="74"/>
      <c r="L42" s="70">
        <f>B42*'Env Data and Conversions'!$C44/10000</f>
        <v>0.2978749823335724</v>
      </c>
      <c r="M42" s="71">
        <f>C42*'Env Data and Conversions'!$C44/10000</f>
        <v>0.2978749823335724</v>
      </c>
      <c r="N42" s="71">
        <f>D42*'Env Data and Conversions'!$C44/10000</f>
        <v>0.2978749823335724</v>
      </c>
      <c r="O42" s="72">
        <f>E42*'Env Data and Conversions'!$C44/10000</f>
        <v>0.2978749823335724</v>
      </c>
      <c r="P42" s="74"/>
      <c r="Q42" s="70">
        <f>B42*'Env Data and Conversions'!$D44/1000</f>
        <v>4.5509092520480854</v>
      </c>
      <c r="R42" s="71">
        <f>C42*'Env Data and Conversions'!$D44/1000</f>
        <v>4.5509092520480854</v>
      </c>
      <c r="S42" s="71">
        <f>D42*'Env Data and Conversions'!$D44/1000</f>
        <v>4.5509092520480854</v>
      </c>
      <c r="T42" s="72">
        <f>E42*'Env Data and Conversions'!$D44/1000</f>
        <v>4.5509092520480854</v>
      </c>
      <c r="U42" s="74"/>
      <c r="V42" s="70">
        <f t="shared" si="6"/>
        <v>6.2931075837701513</v>
      </c>
      <c r="W42" s="71">
        <f t="shared" si="0"/>
        <v>6.2931075837701513</v>
      </c>
      <c r="X42" s="71">
        <f t="shared" si="1"/>
        <v>6.2931075837701513</v>
      </c>
      <c r="Y42" s="72">
        <f t="shared" si="2"/>
        <v>6.2931075837701513</v>
      </c>
      <c r="Z42" s="75"/>
      <c r="AA42" s="70">
        <f>B42*'Env Data and Conversions'!$E44/'Env Data and Conversions'!$BP44/1000000</f>
        <v>1.5600634818819901</v>
      </c>
      <c r="AB42" s="71">
        <f>C42*'Env Data and Conversions'!$E44/'Env Data and Conversions'!$BP44/1000000</f>
        <v>1.5600634818819901</v>
      </c>
      <c r="AC42" s="71">
        <f>D42*'Env Data and Conversions'!$E44/'Env Data and Conversions'!$BP44/1000000</f>
        <v>1.5600634818819901</v>
      </c>
      <c r="AD42" s="72">
        <f>E42*'Env Data and Conversions'!$E44/'Env Data and Conversions'!$BP44/1000000</f>
        <v>1.5600634818819901</v>
      </c>
      <c r="AE42" s="67"/>
    </row>
    <row r="43" spans="1:31" ht="16.5" x14ac:dyDescent="0.3">
      <c r="A43" s="69" t="s">
        <v>53</v>
      </c>
      <c r="B43" s="70">
        <f>'Inputs - Food purchases'!B46</f>
        <v>4630</v>
      </c>
      <c r="C43" s="71">
        <f>'Inputs - Food purchases'!C46</f>
        <v>4630</v>
      </c>
      <c r="D43" s="71">
        <f>'Inputs - Food purchases'!D46</f>
        <v>4630</v>
      </c>
      <c r="E43" s="72">
        <f>'Inputs - Food purchases'!E46</f>
        <v>4630</v>
      </c>
      <c r="F43" s="76"/>
      <c r="G43" s="70">
        <f>B43*'Env Data and Conversions'!$B45/1000</f>
        <v>3.294156521496713</v>
      </c>
      <c r="H43" s="71">
        <f>C43*'Env Data and Conversions'!$B45/1000</f>
        <v>3.294156521496713</v>
      </c>
      <c r="I43" s="71">
        <f>D43*'Env Data and Conversions'!$B45/1000</f>
        <v>3.294156521496713</v>
      </c>
      <c r="J43" s="72">
        <f>E43*'Env Data and Conversions'!$B45/1000</f>
        <v>3.294156521496713</v>
      </c>
      <c r="K43" s="74"/>
      <c r="L43" s="70">
        <f>B43*'Env Data and Conversions'!$C45/10000</f>
        <v>0.89335323732073246</v>
      </c>
      <c r="M43" s="71">
        <f>C43*'Env Data and Conversions'!$C45/10000</f>
        <v>0.89335323732073246</v>
      </c>
      <c r="N43" s="71">
        <f>D43*'Env Data and Conversions'!$C45/10000</f>
        <v>0.89335323732073246</v>
      </c>
      <c r="O43" s="72">
        <f>E43*'Env Data and Conversions'!$C45/10000</f>
        <v>0.89335323732073246</v>
      </c>
      <c r="P43" s="74"/>
      <c r="Q43" s="70">
        <f>B43*'Env Data and Conversions'!$D45/1000</f>
        <v>5.2905840876894867</v>
      </c>
      <c r="R43" s="71">
        <f>C43*'Env Data and Conversions'!$D45/1000</f>
        <v>5.2905840876894867</v>
      </c>
      <c r="S43" s="71">
        <f>D43*'Env Data and Conversions'!$D45/1000</f>
        <v>5.2905840876894867</v>
      </c>
      <c r="T43" s="72">
        <f>E43*'Env Data and Conversions'!$D45/1000</f>
        <v>5.2905840876894867</v>
      </c>
      <c r="U43" s="74"/>
      <c r="V43" s="70">
        <f t="shared" si="6"/>
        <v>8.5847406091862002</v>
      </c>
      <c r="W43" s="71">
        <f t="shared" si="0"/>
        <v>8.5847406091862002</v>
      </c>
      <c r="X43" s="71">
        <f t="shared" si="1"/>
        <v>8.5847406091862002</v>
      </c>
      <c r="Y43" s="72">
        <f t="shared" si="2"/>
        <v>8.5847406091862002</v>
      </c>
      <c r="Z43" s="75"/>
      <c r="AA43" s="70">
        <f>B43*'Env Data and Conversions'!$E45/'Env Data and Conversions'!$BP45/1000000</f>
        <v>2.7853306674725209</v>
      </c>
      <c r="AB43" s="71">
        <f>C43*'Env Data and Conversions'!$E45/'Env Data and Conversions'!$BP45/1000000</f>
        <v>2.7853306674725209</v>
      </c>
      <c r="AC43" s="71">
        <f>D43*'Env Data and Conversions'!$E45/'Env Data and Conversions'!$BP45/1000000</f>
        <v>2.7853306674725209</v>
      </c>
      <c r="AD43" s="72">
        <f>E43*'Env Data and Conversions'!$E45/'Env Data and Conversions'!$BP45/1000000</f>
        <v>2.7853306674725209</v>
      </c>
      <c r="AE43" s="67"/>
    </row>
    <row r="44" spans="1:31" ht="16.5" x14ac:dyDescent="0.3">
      <c r="A44" s="69" t="s">
        <v>54</v>
      </c>
      <c r="B44" s="70">
        <f>'Inputs - Food purchases'!B47</f>
        <v>0</v>
      </c>
      <c r="C44" s="71">
        <f>'Inputs - Food purchases'!C47</f>
        <v>0</v>
      </c>
      <c r="D44" s="71">
        <f>'Inputs - Food purchases'!D47</f>
        <v>0</v>
      </c>
      <c r="E44" s="72">
        <f>'Inputs - Food purchases'!E47</f>
        <v>0</v>
      </c>
      <c r="F44" s="77"/>
      <c r="G44" s="70">
        <f>B44*'Env Data and Conversions'!$B46/1000</f>
        <v>0</v>
      </c>
      <c r="H44" s="71">
        <f>C44*'Env Data and Conversions'!$B46/1000</f>
        <v>0</v>
      </c>
      <c r="I44" s="71">
        <f>D44*'Env Data and Conversions'!$B46/1000</f>
        <v>0</v>
      </c>
      <c r="J44" s="72">
        <f>E44*'Env Data and Conversions'!$B46/1000</f>
        <v>0</v>
      </c>
      <c r="K44" s="74"/>
      <c r="L44" s="70">
        <f>B44*'Env Data and Conversions'!$C46/10000</f>
        <v>0</v>
      </c>
      <c r="M44" s="71">
        <f>C44*'Env Data and Conversions'!$C46/10000</f>
        <v>0</v>
      </c>
      <c r="N44" s="71">
        <f>D44*'Env Data and Conversions'!$C46/10000</f>
        <v>0</v>
      </c>
      <c r="O44" s="72">
        <f>E44*'Env Data and Conversions'!$C46/10000</f>
        <v>0</v>
      </c>
      <c r="P44" s="74"/>
      <c r="Q44" s="70">
        <f>B44*'Env Data and Conversions'!$D46/1000</f>
        <v>0</v>
      </c>
      <c r="R44" s="71">
        <f>C44*'Env Data and Conversions'!$D46/1000</f>
        <v>0</v>
      </c>
      <c r="S44" s="71">
        <f>D44*'Env Data and Conversions'!$D46/1000</f>
        <v>0</v>
      </c>
      <c r="T44" s="72">
        <f>E44*'Env Data and Conversions'!$D46/1000</f>
        <v>0</v>
      </c>
      <c r="U44" s="74"/>
      <c r="V44" s="70">
        <f t="shared" si="6"/>
        <v>0</v>
      </c>
      <c r="W44" s="71">
        <f t="shared" si="0"/>
        <v>0</v>
      </c>
      <c r="X44" s="71">
        <f t="shared" si="1"/>
        <v>0</v>
      </c>
      <c r="Y44" s="72">
        <f t="shared" si="2"/>
        <v>0</v>
      </c>
      <c r="Z44" s="75"/>
      <c r="AA44" s="70">
        <f>B44*'Env Data and Conversions'!$E46/'Env Data and Conversions'!$BP46/1000000</f>
        <v>0</v>
      </c>
      <c r="AB44" s="71">
        <f>C44*'Env Data and Conversions'!$E46/'Env Data and Conversions'!$BP46/1000000</f>
        <v>0</v>
      </c>
      <c r="AC44" s="71">
        <f>D44*'Env Data and Conversions'!$E46/'Env Data and Conversions'!$BP46/1000000</f>
        <v>0</v>
      </c>
      <c r="AD44" s="72">
        <f>E44*'Env Data and Conversions'!$E46/'Env Data and Conversions'!$BP46/1000000</f>
        <v>0</v>
      </c>
      <c r="AE44" s="67"/>
    </row>
    <row r="45" spans="1:31" ht="16.5" x14ac:dyDescent="0.3">
      <c r="A45" s="69" t="s">
        <v>55</v>
      </c>
      <c r="B45" s="70">
        <f>'Inputs - Food purchases'!B48</f>
        <v>9745</v>
      </c>
      <c r="C45" s="71">
        <f>'Inputs - Food purchases'!C48</f>
        <v>9745</v>
      </c>
      <c r="D45" s="71">
        <f>'Inputs - Food purchases'!D48</f>
        <v>9745</v>
      </c>
      <c r="E45" s="72">
        <f>'Inputs - Food purchases'!E48</f>
        <v>9745</v>
      </c>
      <c r="F45" s="77"/>
      <c r="G45" s="70">
        <f>B45*'Env Data and Conversions'!$B47/1000</f>
        <v>3.8412874296630646</v>
      </c>
      <c r="H45" s="71">
        <f>C45*'Env Data and Conversions'!$B47/1000</f>
        <v>3.8412874296630646</v>
      </c>
      <c r="I45" s="71">
        <f>D45*'Env Data and Conversions'!$B47/1000</f>
        <v>3.8412874296630646</v>
      </c>
      <c r="J45" s="72">
        <f>E45*'Env Data and Conversions'!$B47/1000</f>
        <v>3.8412874296630646</v>
      </c>
      <c r="K45" s="74"/>
      <c r="L45" s="70">
        <f>B45*'Env Data and Conversions'!$C47/10000</f>
        <v>0.40690805472031422</v>
      </c>
      <c r="M45" s="71">
        <f>C45*'Env Data and Conversions'!$C47/10000</f>
        <v>0.40690805472031422</v>
      </c>
      <c r="N45" s="71">
        <f>D45*'Env Data and Conversions'!$C47/10000</f>
        <v>0.40690805472031422</v>
      </c>
      <c r="O45" s="72">
        <f>E45*'Env Data and Conversions'!$C47/10000</f>
        <v>0.40690805472031422</v>
      </c>
      <c r="P45" s="74"/>
      <c r="Q45" s="70">
        <f>B45*'Env Data and Conversions'!$D47/1000</f>
        <v>9.7663281536754081</v>
      </c>
      <c r="R45" s="71">
        <f>C45*'Env Data and Conversions'!$D47/1000</f>
        <v>9.7663281536754081</v>
      </c>
      <c r="S45" s="71">
        <f>D45*'Env Data and Conversions'!$D47/1000</f>
        <v>9.7663281536754081</v>
      </c>
      <c r="T45" s="72">
        <f>E45*'Env Data and Conversions'!$D47/1000</f>
        <v>9.7663281536754081</v>
      </c>
      <c r="U45" s="74"/>
      <c r="V45" s="70">
        <f t="shared" si="6"/>
        <v>13.607615583338472</v>
      </c>
      <c r="W45" s="71">
        <f t="shared" si="0"/>
        <v>13.607615583338472</v>
      </c>
      <c r="X45" s="71">
        <f t="shared" si="1"/>
        <v>13.607615583338472</v>
      </c>
      <c r="Y45" s="72">
        <f t="shared" si="2"/>
        <v>13.607615583338472</v>
      </c>
      <c r="Z45" s="75"/>
      <c r="AA45" s="70">
        <f>B45*'Env Data and Conversions'!$E47/'Env Data and Conversions'!$BP47/1000000</f>
        <v>1.8750354757617189</v>
      </c>
      <c r="AB45" s="71">
        <f>C45*'Env Data and Conversions'!$E47/'Env Data and Conversions'!$BP47/1000000</f>
        <v>1.8750354757617189</v>
      </c>
      <c r="AC45" s="71">
        <f>D45*'Env Data and Conversions'!$E47/'Env Data and Conversions'!$BP47/1000000</f>
        <v>1.8750354757617189</v>
      </c>
      <c r="AD45" s="72">
        <f>E45*'Env Data and Conversions'!$E47/'Env Data and Conversions'!$BP47/1000000</f>
        <v>1.8750354757617189</v>
      </c>
      <c r="AE45" s="67"/>
    </row>
    <row r="46" spans="1:31" ht="16.5" x14ac:dyDescent="0.3">
      <c r="A46" s="68" t="s">
        <v>56</v>
      </c>
      <c r="B46" s="70">
        <f>'Inputs - Food purchases'!B49</f>
        <v>0</v>
      </c>
      <c r="C46" s="71">
        <f>'Inputs - Food purchases'!C49</f>
        <v>0</v>
      </c>
      <c r="D46" s="71">
        <f>'Inputs - Food purchases'!D49</f>
        <v>0</v>
      </c>
      <c r="E46" s="72">
        <f>'Inputs - Food purchases'!E49</f>
        <v>0</v>
      </c>
      <c r="F46" s="73"/>
      <c r="G46" s="70">
        <f>B46*'Env Data and Conversions'!$B48/1000</f>
        <v>0</v>
      </c>
      <c r="H46" s="71">
        <f>C46*'Env Data and Conversions'!$B48/1000</f>
        <v>0</v>
      </c>
      <c r="I46" s="71">
        <f>D46*'Env Data and Conversions'!$B48/1000</f>
        <v>0</v>
      </c>
      <c r="J46" s="72">
        <f>E46*'Env Data and Conversions'!$B48/1000</f>
        <v>0</v>
      </c>
      <c r="K46" s="74"/>
      <c r="L46" s="70">
        <f>B46*'Env Data and Conversions'!$C48/10000</f>
        <v>0</v>
      </c>
      <c r="M46" s="71">
        <f>C46*'Env Data and Conversions'!$C48/10000</f>
        <v>0</v>
      </c>
      <c r="N46" s="71">
        <f>D46*'Env Data and Conversions'!$C48/10000</f>
        <v>0</v>
      </c>
      <c r="O46" s="72">
        <f>E46*'Env Data and Conversions'!$C48/10000</f>
        <v>0</v>
      </c>
      <c r="P46" s="74"/>
      <c r="Q46" s="70">
        <f>B46*'Env Data and Conversions'!$D48/1000</f>
        <v>0</v>
      </c>
      <c r="R46" s="71">
        <f>C46*'Env Data and Conversions'!$D48/1000</f>
        <v>0</v>
      </c>
      <c r="S46" s="71">
        <f>D46*'Env Data and Conversions'!$D48/1000</f>
        <v>0</v>
      </c>
      <c r="T46" s="72">
        <f>E46*'Env Data and Conversions'!$D48/1000</f>
        <v>0</v>
      </c>
      <c r="U46" s="74"/>
      <c r="V46" s="70">
        <f t="shared" si="6"/>
        <v>0</v>
      </c>
      <c r="W46" s="71">
        <f t="shared" si="0"/>
        <v>0</v>
      </c>
      <c r="X46" s="71">
        <f t="shared" si="1"/>
        <v>0</v>
      </c>
      <c r="Y46" s="72">
        <f t="shared" si="2"/>
        <v>0</v>
      </c>
      <c r="Z46" s="75"/>
      <c r="AA46" s="70">
        <f>B46*'Env Data and Conversions'!$E48/'Env Data and Conversions'!$BP48/1000000</f>
        <v>0</v>
      </c>
      <c r="AB46" s="71">
        <f>C46*'Env Data and Conversions'!$E48/'Env Data and Conversions'!$BP48/1000000</f>
        <v>0</v>
      </c>
      <c r="AC46" s="71">
        <f>D46*'Env Data and Conversions'!$E48/'Env Data and Conversions'!$BP48/1000000</f>
        <v>0</v>
      </c>
      <c r="AD46" s="72">
        <f>E46*'Env Data and Conversions'!$E48/'Env Data and Conversions'!$BP48/1000000</f>
        <v>0</v>
      </c>
      <c r="AE46" s="67"/>
    </row>
    <row r="47" spans="1:31" ht="16.5" x14ac:dyDescent="0.3">
      <c r="A47" s="69" t="s">
        <v>57</v>
      </c>
      <c r="B47" s="70">
        <f>'Inputs - Food purchases'!B50</f>
        <v>0</v>
      </c>
      <c r="C47" s="71">
        <f>'Inputs - Food purchases'!C50</f>
        <v>0</v>
      </c>
      <c r="D47" s="71">
        <f>'Inputs - Food purchases'!D50</f>
        <v>0</v>
      </c>
      <c r="E47" s="72">
        <f>'Inputs - Food purchases'!E50</f>
        <v>0</v>
      </c>
      <c r="F47" s="76"/>
      <c r="G47" s="70">
        <f>B47*'Env Data and Conversions'!$B49/1000</f>
        <v>0</v>
      </c>
      <c r="H47" s="71">
        <f>C47*'Env Data and Conversions'!$B49/1000</f>
        <v>0</v>
      </c>
      <c r="I47" s="71">
        <f>D47*'Env Data and Conversions'!$B49/1000</f>
        <v>0</v>
      </c>
      <c r="J47" s="72">
        <f>E47*'Env Data and Conversions'!$B49/1000</f>
        <v>0</v>
      </c>
      <c r="K47" s="74"/>
      <c r="L47" s="70">
        <f>B47*'Env Data and Conversions'!$C49/10000</f>
        <v>0</v>
      </c>
      <c r="M47" s="71">
        <f>C47*'Env Data and Conversions'!$C49/10000</f>
        <v>0</v>
      </c>
      <c r="N47" s="71">
        <f>D47*'Env Data and Conversions'!$C49/10000</f>
        <v>0</v>
      </c>
      <c r="O47" s="72">
        <f>E47*'Env Data and Conversions'!$C49/10000</f>
        <v>0</v>
      </c>
      <c r="P47" s="74"/>
      <c r="Q47" s="70">
        <f>B47*'Env Data and Conversions'!$D49/1000</f>
        <v>0</v>
      </c>
      <c r="R47" s="71">
        <f>C47*'Env Data and Conversions'!$D49/1000</f>
        <v>0</v>
      </c>
      <c r="S47" s="71">
        <f>D47*'Env Data and Conversions'!$D49/1000</f>
        <v>0</v>
      </c>
      <c r="T47" s="72">
        <f>E47*'Env Data and Conversions'!$D49/1000</f>
        <v>0</v>
      </c>
      <c r="U47" s="74"/>
      <c r="V47" s="70">
        <f t="shared" si="6"/>
        <v>0</v>
      </c>
      <c r="W47" s="71">
        <f t="shared" si="0"/>
        <v>0</v>
      </c>
      <c r="X47" s="71">
        <f t="shared" si="1"/>
        <v>0</v>
      </c>
      <c r="Y47" s="72">
        <f t="shared" si="2"/>
        <v>0</v>
      </c>
      <c r="Z47" s="75"/>
      <c r="AA47" s="70">
        <f>B47*'Env Data and Conversions'!$E49/'Env Data and Conversions'!$BP49/1000000</f>
        <v>0</v>
      </c>
      <c r="AB47" s="71">
        <f>C47*'Env Data and Conversions'!$E49/'Env Data and Conversions'!$BP49/1000000</f>
        <v>0</v>
      </c>
      <c r="AC47" s="71">
        <f>D47*'Env Data and Conversions'!$E49/'Env Data and Conversions'!$BP49/1000000</f>
        <v>0</v>
      </c>
      <c r="AD47" s="72">
        <f>E47*'Env Data and Conversions'!$E49/'Env Data and Conversions'!$BP49/1000000</f>
        <v>0</v>
      </c>
      <c r="AE47" s="67"/>
    </row>
    <row r="48" spans="1:31" ht="16.5" x14ac:dyDescent="0.3">
      <c r="A48" s="69" t="s">
        <v>58</v>
      </c>
      <c r="B48" s="70">
        <f>'Inputs - Food purchases'!B51</f>
        <v>14318</v>
      </c>
      <c r="C48" s="71">
        <f>'Inputs - Food purchases'!C51</f>
        <v>14318</v>
      </c>
      <c r="D48" s="71">
        <f>'Inputs - Food purchases'!D51</f>
        <v>14318</v>
      </c>
      <c r="E48" s="72">
        <f>'Inputs - Food purchases'!E51</f>
        <v>14318</v>
      </c>
      <c r="F48" s="73"/>
      <c r="G48" s="70">
        <f>B48*'Env Data and Conversions'!$B50/1000</f>
        <v>9.9253908413973839</v>
      </c>
      <c r="H48" s="71">
        <f>C48*'Env Data and Conversions'!$B50/1000</f>
        <v>9.9253908413973839</v>
      </c>
      <c r="I48" s="71">
        <f>D48*'Env Data and Conversions'!$B50/1000</f>
        <v>9.9253908413973839</v>
      </c>
      <c r="J48" s="72">
        <f>E48*'Env Data and Conversions'!$B50/1000</f>
        <v>9.9253908413973839</v>
      </c>
      <c r="K48" s="74"/>
      <c r="L48" s="70">
        <f>B48*'Env Data and Conversions'!$C50/10000</f>
        <v>0.23541646721794035</v>
      </c>
      <c r="M48" s="71">
        <f>C48*'Env Data and Conversions'!$C50/10000</f>
        <v>0.23541646721794035</v>
      </c>
      <c r="N48" s="71">
        <f>D48*'Env Data and Conversions'!$C50/10000</f>
        <v>0.23541646721794035</v>
      </c>
      <c r="O48" s="72">
        <f>E48*'Env Data and Conversions'!$C50/10000</f>
        <v>0.23541646721794035</v>
      </c>
      <c r="P48" s="74"/>
      <c r="Q48" s="70">
        <f>B48*'Env Data and Conversions'!$D50/1000</f>
        <v>10.122490935415685</v>
      </c>
      <c r="R48" s="71">
        <f>C48*'Env Data and Conversions'!$D50/1000</f>
        <v>10.122490935415685</v>
      </c>
      <c r="S48" s="71">
        <f>D48*'Env Data and Conversions'!$D50/1000</f>
        <v>10.122490935415685</v>
      </c>
      <c r="T48" s="72">
        <f>E48*'Env Data and Conversions'!$D50/1000</f>
        <v>10.122490935415685</v>
      </c>
      <c r="U48" s="74"/>
      <c r="V48" s="70">
        <f t="shared" si="6"/>
        <v>20.047881776813071</v>
      </c>
      <c r="W48" s="71">
        <f t="shared" si="0"/>
        <v>20.047881776813071</v>
      </c>
      <c r="X48" s="71">
        <f t="shared" si="1"/>
        <v>20.047881776813071</v>
      </c>
      <c r="Y48" s="72">
        <f t="shared" si="2"/>
        <v>20.047881776813071</v>
      </c>
      <c r="Z48" s="75"/>
      <c r="AA48" s="70">
        <f>B48*'Env Data and Conversions'!$E50/'Env Data and Conversions'!$BP50/1000000</f>
        <v>2.494277957091902</v>
      </c>
      <c r="AB48" s="71">
        <f>C48*'Env Data and Conversions'!$E50/'Env Data and Conversions'!$BP50/1000000</f>
        <v>2.494277957091902</v>
      </c>
      <c r="AC48" s="71">
        <f>D48*'Env Data and Conversions'!$E50/'Env Data and Conversions'!$BP50/1000000</f>
        <v>2.494277957091902</v>
      </c>
      <c r="AD48" s="72">
        <f>E48*'Env Data and Conversions'!$E50/'Env Data and Conversions'!$BP50/1000000</f>
        <v>2.494277957091902</v>
      </c>
      <c r="AE48" s="67"/>
    </row>
    <row r="49" spans="1:31" ht="16.5" x14ac:dyDescent="0.3">
      <c r="A49" s="69" t="s">
        <v>59</v>
      </c>
      <c r="B49" s="70">
        <f>'Inputs - Food purchases'!B52</f>
        <v>0</v>
      </c>
      <c r="C49" s="71">
        <f>'Inputs - Food purchases'!C52</f>
        <v>0</v>
      </c>
      <c r="D49" s="71">
        <f>'Inputs - Food purchases'!D52</f>
        <v>0</v>
      </c>
      <c r="E49" s="72">
        <f>'Inputs - Food purchases'!E52</f>
        <v>0</v>
      </c>
      <c r="F49" s="73"/>
      <c r="G49" s="70">
        <f>B49*'Env Data and Conversions'!$B51/1000</f>
        <v>0</v>
      </c>
      <c r="H49" s="71">
        <f>C49*'Env Data and Conversions'!$B51/1000</f>
        <v>0</v>
      </c>
      <c r="I49" s="71">
        <f>D49*'Env Data and Conversions'!$B51/1000</f>
        <v>0</v>
      </c>
      <c r="J49" s="72">
        <f>E49*'Env Data and Conversions'!$B51/1000</f>
        <v>0</v>
      </c>
      <c r="K49" s="74"/>
      <c r="L49" s="70">
        <f>B49*'Env Data and Conversions'!$C51/10000</f>
        <v>0</v>
      </c>
      <c r="M49" s="71">
        <f>C49*'Env Data and Conversions'!$C51/10000</f>
        <v>0</v>
      </c>
      <c r="N49" s="71">
        <f>D49*'Env Data and Conversions'!$C51/10000</f>
        <v>0</v>
      </c>
      <c r="O49" s="72">
        <f>E49*'Env Data and Conversions'!$C51/10000</f>
        <v>0</v>
      </c>
      <c r="P49" s="74"/>
      <c r="Q49" s="70">
        <f>B49*'Env Data and Conversions'!$D51/1000</f>
        <v>0</v>
      </c>
      <c r="R49" s="71">
        <f>C49*'Env Data and Conversions'!$D51/1000</f>
        <v>0</v>
      </c>
      <c r="S49" s="71">
        <f>D49*'Env Data and Conversions'!$D51/1000</f>
        <v>0</v>
      </c>
      <c r="T49" s="72">
        <f>E49*'Env Data and Conversions'!$D51/1000</f>
        <v>0</v>
      </c>
      <c r="U49" s="74"/>
      <c r="V49" s="70">
        <f t="shared" si="6"/>
        <v>0</v>
      </c>
      <c r="W49" s="71">
        <f t="shared" si="0"/>
        <v>0</v>
      </c>
      <c r="X49" s="71">
        <f t="shared" si="1"/>
        <v>0</v>
      </c>
      <c r="Y49" s="72">
        <f t="shared" si="2"/>
        <v>0</v>
      </c>
      <c r="Z49" s="75"/>
      <c r="AA49" s="70">
        <f>B49*'Env Data and Conversions'!$E51/'Env Data and Conversions'!$BP51/1000000</f>
        <v>0</v>
      </c>
      <c r="AB49" s="71">
        <f>C49*'Env Data and Conversions'!$E51/'Env Data and Conversions'!$BP51/1000000</f>
        <v>0</v>
      </c>
      <c r="AC49" s="71">
        <f>D49*'Env Data and Conversions'!$E51/'Env Data and Conversions'!$BP51/1000000</f>
        <v>0</v>
      </c>
      <c r="AD49" s="72">
        <f>E49*'Env Data and Conversions'!$E51/'Env Data and Conversions'!$BP51/1000000</f>
        <v>0</v>
      </c>
      <c r="AE49" s="67"/>
    </row>
    <row r="50" spans="1:31" ht="16.5" x14ac:dyDescent="0.3">
      <c r="A50" s="69" t="s">
        <v>60</v>
      </c>
      <c r="B50" s="70">
        <f>'Inputs - Food purchases'!B53</f>
        <v>3529</v>
      </c>
      <c r="C50" s="71">
        <f>'Inputs - Food purchases'!C53</f>
        <v>3529</v>
      </c>
      <c r="D50" s="71">
        <f>'Inputs - Food purchases'!D53</f>
        <v>3529</v>
      </c>
      <c r="E50" s="72">
        <f>'Inputs - Food purchases'!E53</f>
        <v>3529</v>
      </c>
      <c r="F50" s="73"/>
      <c r="G50" s="70">
        <f>B50*'Env Data and Conversions'!$B52/1000</f>
        <v>1.0641220979512505</v>
      </c>
      <c r="H50" s="71">
        <f>C50*'Env Data and Conversions'!$B52/1000</f>
        <v>1.0641220979512505</v>
      </c>
      <c r="I50" s="71">
        <f>D50*'Env Data and Conversions'!$B52/1000</f>
        <v>1.0641220979512505</v>
      </c>
      <c r="J50" s="72">
        <f>E50*'Env Data and Conversions'!$B52/1000</f>
        <v>1.0641220979512505</v>
      </c>
      <c r="K50" s="74"/>
      <c r="L50" s="70">
        <f>B50*'Env Data and Conversions'!$C52/10000</f>
        <v>0.18708680326668772</v>
      </c>
      <c r="M50" s="71">
        <f>C50*'Env Data and Conversions'!$C52/10000</f>
        <v>0.18708680326668772</v>
      </c>
      <c r="N50" s="71">
        <f>D50*'Env Data and Conversions'!$C52/10000</f>
        <v>0.18708680326668772</v>
      </c>
      <c r="O50" s="72">
        <f>E50*'Env Data and Conversions'!$C52/10000</f>
        <v>0.18708680326668772</v>
      </c>
      <c r="P50" s="74"/>
      <c r="Q50" s="70">
        <f>B50*'Env Data and Conversions'!$D52/1000</f>
        <v>2.4949204156363987</v>
      </c>
      <c r="R50" s="71">
        <f>C50*'Env Data and Conversions'!$D52/1000</f>
        <v>2.4949204156363987</v>
      </c>
      <c r="S50" s="71">
        <f>D50*'Env Data and Conversions'!$D52/1000</f>
        <v>2.4949204156363987</v>
      </c>
      <c r="T50" s="72">
        <f>E50*'Env Data and Conversions'!$D52/1000</f>
        <v>2.4949204156363987</v>
      </c>
      <c r="U50" s="74"/>
      <c r="V50" s="70">
        <f t="shared" si="6"/>
        <v>3.5590425135876491</v>
      </c>
      <c r="W50" s="71">
        <f t="shared" si="0"/>
        <v>3.5590425135876491</v>
      </c>
      <c r="X50" s="71">
        <f t="shared" si="1"/>
        <v>3.5590425135876491</v>
      </c>
      <c r="Y50" s="72">
        <f t="shared" si="2"/>
        <v>3.5590425135876491</v>
      </c>
      <c r="Z50" s="75"/>
      <c r="AA50" s="70">
        <f>B50*'Env Data and Conversions'!$E52/'Env Data and Conversions'!$BP52/1000000</f>
        <v>1.1331349217457922</v>
      </c>
      <c r="AB50" s="71">
        <f>C50*'Env Data and Conversions'!$E52/'Env Data and Conversions'!$BP52/1000000</f>
        <v>1.1331349217457922</v>
      </c>
      <c r="AC50" s="71">
        <f>D50*'Env Data and Conversions'!$E52/'Env Data and Conversions'!$BP52/1000000</f>
        <v>1.1331349217457922</v>
      </c>
      <c r="AD50" s="72">
        <f>E50*'Env Data and Conversions'!$E52/'Env Data and Conversions'!$BP52/1000000</f>
        <v>1.1331349217457922</v>
      </c>
      <c r="AE50" s="67"/>
    </row>
    <row r="51" spans="1:31" ht="16.5" x14ac:dyDescent="0.3">
      <c r="A51" s="69" t="s">
        <v>61</v>
      </c>
      <c r="B51" s="70">
        <f>'Inputs - Food purchases'!B54</f>
        <v>24215</v>
      </c>
      <c r="C51" s="71">
        <f>'Inputs - Food purchases'!C54</f>
        <v>29000</v>
      </c>
      <c r="D51" s="71">
        <f>'Inputs - Food purchases'!D54</f>
        <v>34000</v>
      </c>
      <c r="E51" s="72">
        <f>'Inputs - Food purchases'!E54</f>
        <v>39000</v>
      </c>
      <c r="F51" s="73"/>
      <c r="G51" s="70">
        <f>B51*'Env Data and Conversions'!$B53/1000</f>
        <v>12.176839363408936</v>
      </c>
      <c r="H51" s="71">
        <f>C51*'Env Data and Conversions'!$B53/1000</f>
        <v>14.583041153783157</v>
      </c>
      <c r="I51" s="71">
        <f>D51*'Env Data and Conversions'!$B53/1000</f>
        <v>17.097358594090597</v>
      </c>
      <c r="J51" s="72">
        <f>E51*'Env Data and Conversions'!$B53/1000</f>
        <v>19.611676034398037</v>
      </c>
      <c r="K51" s="74"/>
      <c r="L51" s="70">
        <f>B51*'Env Data and Conversions'!$C53/10000</f>
        <v>2.8920654270398032</v>
      </c>
      <c r="M51" s="71">
        <f>C51*'Env Data and Conversions'!$C53/10000</f>
        <v>3.4635514096285069</v>
      </c>
      <c r="N51" s="71">
        <f>D51*'Env Data and Conversions'!$C53/10000</f>
        <v>4.0607154457713532</v>
      </c>
      <c r="O51" s="72">
        <f>E51*'Env Data and Conversions'!$C53/10000</f>
        <v>4.6578794819141995</v>
      </c>
      <c r="P51" s="74"/>
      <c r="Q51" s="70">
        <f>B51*'Env Data and Conversions'!$D53/1000</f>
        <v>17.119438329451796</v>
      </c>
      <c r="R51" s="71">
        <f>C51*'Env Data and Conversions'!$D53/1000</f>
        <v>20.502321352636883</v>
      </c>
      <c r="S51" s="71">
        <f>D51*'Env Data and Conversions'!$D53/1000</f>
        <v>24.03720434447083</v>
      </c>
      <c r="T51" s="72">
        <f>E51*'Env Data and Conversions'!$D53/1000</f>
        <v>27.572087336304772</v>
      </c>
      <c r="U51" s="74"/>
      <c r="V51" s="70">
        <f t="shared" si="6"/>
        <v>29.296277692860734</v>
      </c>
      <c r="W51" s="71">
        <f t="shared" si="0"/>
        <v>35.08536250642004</v>
      </c>
      <c r="X51" s="71">
        <f t="shared" si="1"/>
        <v>41.13456293856143</v>
      </c>
      <c r="Y51" s="72">
        <f t="shared" si="2"/>
        <v>47.183763370702806</v>
      </c>
      <c r="Z51" s="75"/>
      <c r="AA51" s="70">
        <f>B51*'Env Data and Conversions'!$E53/'Env Data and Conversions'!$BP53/1000000</f>
        <v>5.7235291215559423</v>
      </c>
      <c r="AB51" s="71">
        <f>C51*'Env Data and Conversions'!$E53/'Env Data and Conversions'!$BP53/1000000</f>
        <v>6.8545258940789724</v>
      </c>
      <c r="AC51" s="71">
        <f>D51*'Env Data and Conversions'!$E53/'Env Data and Conversions'!$BP53/1000000</f>
        <v>8.0363407034029333</v>
      </c>
      <c r="AD51" s="72">
        <f>E51*'Env Data and Conversions'!$E53/'Env Data and Conversions'!$BP53/1000000</f>
        <v>9.218155512726895</v>
      </c>
      <c r="AE51" s="67"/>
    </row>
    <row r="52" spans="1:31" ht="16.5" x14ac:dyDescent="0.3">
      <c r="A52" s="68" t="s">
        <v>37</v>
      </c>
      <c r="B52" s="70">
        <f>'Inputs - Food purchases'!B55</f>
        <v>0</v>
      </c>
      <c r="C52" s="71">
        <f>'Inputs - Food purchases'!C55</f>
        <v>0</v>
      </c>
      <c r="D52" s="71">
        <f>'Inputs - Food purchases'!D55</f>
        <v>0</v>
      </c>
      <c r="E52" s="72">
        <f>'Inputs - Food purchases'!E55</f>
        <v>0</v>
      </c>
      <c r="F52" s="76"/>
      <c r="G52" s="70">
        <f>B52*'Env Data and Conversions'!$B54/1000</f>
        <v>0</v>
      </c>
      <c r="H52" s="71">
        <f>C52*'Env Data and Conversions'!$B54/1000</f>
        <v>0</v>
      </c>
      <c r="I52" s="71">
        <f>D52*'Env Data and Conversions'!$B54/1000</f>
        <v>0</v>
      </c>
      <c r="J52" s="72">
        <f>E52*'Env Data and Conversions'!$B54/1000</f>
        <v>0</v>
      </c>
      <c r="K52" s="74"/>
      <c r="L52" s="70">
        <f>B52*'Env Data and Conversions'!$C54/10000</f>
        <v>0</v>
      </c>
      <c r="M52" s="71">
        <f>C52*'Env Data and Conversions'!$C54/10000</f>
        <v>0</v>
      </c>
      <c r="N52" s="71">
        <f>D52*'Env Data and Conversions'!$C54/10000</f>
        <v>0</v>
      </c>
      <c r="O52" s="72">
        <f>E52*'Env Data and Conversions'!$C54/10000</f>
        <v>0</v>
      </c>
      <c r="P52" s="74"/>
      <c r="Q52" s="70">
        <f>B52*'Env Data and Conversions'!$D54/1000</f>
        <v>0</v>
      </c>
      <c r="R52" s="71">
        <f>C52*'Env Data and Conversions'!$D54/1000</f>
        <v>0</v>
      </c>
      <c r="S52" s="71">
        <f>D52*'Env Data and Conversions'!$D54/1000</f>
        <v>0</v>
      </c>
      <c r="T52" s="72">
        <f>E52*'Env Data and Conversions'!$D54/1000</f>
        <v>0</v>
      </c>
      <c r="U52" s="74"/>
      <c r="V52" s="70">
        <f t="shared" ref="V52:Y54" si="21">G52+Q52</f>
        <v>0</v>
      </c>
      <c r="W52" s="71">
        <f t="shared" si="21"/>
        <v>0</v>
      </c>
      <c r="X52" s="71">
        <f t="shared" si="21"/>
        <v>0</v>
      </c>
      <c r="Y52" s="72">
        <f t="shared" si="21"/>
        <v>0</v>
      </c>
      <c r="Z52" s="75"/>
      <c r="AA52" s="70">
        <f>B52*'Env Data and Conversions'!$E54/'Env Data and Conversions'!$BP54/1000000</f>
        <v>0</v>
      </c>
      <c r="AB52" s="71">
        <f>C52*'Env Data and Conversions'!$E54/'Env Data and Conversions'!$BP54/1000000</f>
        <v>0</v>
      </c>
      <c r="AC52" s="71">
        <f>D52*'Env Data and Conversions'!$E54/'Env Data and Conversions'!$BP54/1000000</f>
        <v>0</v>
      </c>
      <c r="AD52" s="72">
        <f>E52*'Env Data and Conversions'!$E54/'Env Data and Conversions'!$BP54/1000000</f>
        <v>0</v>
      </c>
      <c r="AE52" s="67"/>
    </row>
    <row r="53" spans="1:31" ht="16.5" x14ac:dyDescent="0.3">
      <c r="A53" s="80" t="s">
        <v>38</v>
      </c>
      <c r="B53" s="70">
        <f>'Inputs - Food purchases'!B56</f>
        <v>18515</v>
      </c>
      <c r="C53" s="71">
        <f>'Inputs - Food purchases'!C56</f>
        <v>18515</v>
      </c>
      <c r="D53" s="71">
        <f>'Inputs - Food purchases'!D56</f>
        <v>18515</v>
      </c>
      <c r="E53" s="72">
        <f>'Inputs - Food purchases'!E56</f>
        <v>18515</v>
      </c>
      <c r="F53" s="76"/>
      <c r="G53" s="70">
        <f>B53*'Env Data and Conversions'!$B55/1000</f>
        <v>7.3496203956804784</v>
      </c>
      <c r="H53" s="71">
        <f>C53*'Env Data and Conversions'!$B55/1000</f>
        <v>7.3496203956804784</v>
      </c>
      <c r="I53" s="71">
        <f>D53*'Env Data and Conversions'!$B55/1000</f>
        <v>7.3496203956804784</v>
      </c>
      <c r="J53" s="72">
        <f>E53*'Env Data and Conversions'!$B55/1000</f>
        <v>7.3496203956804784</v>
      </c>
      <c r="K53" s="74"/>
      <c r="L53" s="70">
        <f>B53*'Env Data and Conversions'!$C55/10000</f>
        <v>0.96189215592185662</v>
      </c>
      <c r="M53" s="71">
        <f>C53*'Env Data and Conversions'!$C55/10000</f>
        <v>0.96189215592185662</v>
      </c>
      <c r="N53" s="71">
        <f>D53*'Env Data and Conversions'!$C55/10000</f>
        <v>0.96189215592185662</v>
      </c>
      <c r="O53" s="72">
        <f>E53*'Env Data and Conversions'!$C55/10000</f>
        <v>0.96189215592185662</v>
      </c>
      <c r="P53" s="74"/>
      <c r="Q53" s="70">
        <f>B53*'Env Data and Conversions'!$D55/1000</f>
        <v>11.564197054362168</v>
      </c>
      <c r="R53" s="71">
        <f>C53*'Env Data and Conversions'!$D55/1000</f>
        <v>11.564197054362168</v>
      </c>
      <c r="S53" s="71">
        <f>D53*'Env Data and Conversions'!$D55/1000</f>
        <v>11.564197054362168</v>
      </c>
      <c r="T53" s="72">
        <f>E53*'Env Data and Conversions'!$D55/1000</f>
        <v>11.564197054362168</v>
      </c>
      <c r="U53" s="74"/>
      <c r="V53" s="70">
        <f t="shared" si="21"/>
        <v>18.913817450042647</v>
      </c>
      <c r="W53" s="71">
        <f t="shared" si="21"/>
        <v>18.913817450042647</v>
      </c>
      <c r="X53" s="71">
        <f t="shared" si="21"/>
        <v>18.913817450042647</v>
      </c>
      <c r="Y53" s="72">
        <f t="shared" si="21"/>
        <v>18.913817450042647</v>
      </c>
      <c r="Z53" s="75"/>
      <c r="AA53" s="70">
        <f>B53*'Env Data and Conversions'!$E55/'Env Data and Conversions'!$BP55/1000000</f>
        <v>10.852453557755227</v>
      </c>
      <c r="AB53" s="71">
        <f>C53*'Env Data and Conversions'!$E55/'Env Data and Conversions'!$BP55/1000000</f>
        <v>10.852453557755227</v>
      </c>
      <c r="AC53" s="71">
        <f>D53*'Env Data and Conversions'!$E55/'Env Data and Conversions'!$BP55/1000000</f>
        <v>10.852453557755227</v>
      </c>
      <c r="AD53" s="72">
        <f>E53*'Env Data and Conversions'!$E55/'Env Data and Conversions'!$BP55/1000000</f>
        <v>10.852453557755227</v>
      </c>
      <c r="AE53" s="67"/>
    </row>
    <row r="54" spans="1:31" ht="16.5" x14ac:dyDescent="0.3">
      <c r="A54" s="80" t="s">
        <v>39</v>
      </c>
      <c r="B54" s="70">
        <f>'Inputs - Food purchases'!B57</f>
        <v>1206</v>
      </c>
      <c r="C54" s="71">
        <f>'Inputs - Food purchases'!C57</f>
        <v>1206</v>
      </c>
      <c r="D54" s="71">
        <f>'Inputs - Food purchases'!D57</f>
        <v>1206</v>
      </c>
      <c r="E54" s="72">
        <f>'Inputs - Food purchases'!E57</f>
        <v>1206</v>
      </c>
      <c r="F54" s="76"/>
      <c r="G54" s="70">
        <f>B54*'Env Data and Conversions'!$B56/1000</f>
        <v>0.47872763689930631</v>
      </c>
      <c r="H54" s="71">
        <f>C54*'Env Data and Conversions'!$B56/1000</f>
        <v>0.47872763689930631</v>
      </c>
      <c r="I54" s="71">
        <f>D54*'Env Data and Conversions'!$B56/1000</f>
        <v>0.47872763689930631</v>
      </c>
      <c r="J54" s="72">
        <f>E54*'Env Data and Conversions'!$B56/1000</f>
        <v>0.47872763689930631</v>
      </c>
      <c r="K54" s="74"/>
      <c r="L54" s="70">
        <f>B54*'Env Data and Conversions'!$C56/10000</f>
        <v>6.2654169054375319E-2</v>
      </c>
      <c r="M54" s="71">
        <f>C54*'Env Data and Conversions'!$C56/10000</f>
        <v>6.2654169054375319E-2</v>
      </c>
      <c r="N54" s="71">
        <f>D54*'Env Data and Conversions'!$C56/10000</f>
        <v>6.2654169054375319E-2</v>
      </c>
      <c r="O54" s="72">
        <f>E54*'Env Data and Conversions'!$C56/10000</f>
        <v>6.2654169054375319E-2</v>
      </c>
      <c r="P54" s="74"/>
      <c r="Q54" s="70">
        <f>B54*'Env Data and Conversions'!$D56/1000</f>
        <v>2.0089045410248354</v>
      </c>
      <c r="R54" s="71">
        <f>C54*'Env Data and Conversions'!$D56/1000</f>
        <v>2.0089045410248354</v>
      </c>
      <c r="S54" s="71">
        <f>D54*'Env Data and Conversions'!$D56/1000</f>
        <v>2.0089045410248354</v>
      </c>
      <c r="T54" s="72">
        <f>E54*'Env Data and Conversions'!$D56/1000</f>
        <v>2.0089045410248354</v>
      </c>
      <c r="U54" s="74"/>
      <c r="V54" s="70">
        <f t="shared" si="21"/>
        <v>2.4876321779241417</v>
      </c>
      <c r="W54" s="71">
        <f t="shared" si="21"/>
        <v>2.4876321779241417</v>
      </c>
      <c r="X54" s="71">
        <f t="shared" si="21"/>
        <v>2.4876321779241417</v>
      </c>
      <c r="Y54" s="72">
        <f t="shared" si="21"/>
        <v>2.4876321779241417</v>
      </c>
      <c r="Z54" s="75"/>
      <c r="AA54" s="70">
        <f>B54*'Env Data and Conversions'!$E56/'Env Data and Conversions'!$BP56/1000000</f>
        <v>0.70688949449920635</v>
      </c>
      <c r="AB54" s="71">
        <f>C54*'Env Data and Conversions'!$E56/'Env Data and Conversions'!$BP56/1000000</f>
        <v>0.70688949449920635</v>
      </c>
      <c r="AC54" s="71">
        <f>D54*'Env Data and Conversions'!$E56/'Env Data and Conversions'!$BP56/1000000</f>
        <v>0.70688949449920635</v>
      </c>
      <c r="AD54" s="72">
        <f>E54*'Env Data and Conversions'!$E56/'Env Data and Conversions'!$BP56/1000000</f>
        <v>0.70688949449920635</v>
      </c>
      <c r="AE54" s="67"/>
    </row>
    <row r="55" spans="1:31" s="6" customFormat="1" ht="16.5" x14ac:dyDescent="0.3">
      <c r="A55" s="68" t="s">
        <v>62</v>
      </c>
      <c r="B55" s="70">
        <f>'Inputs - Food purchases'!B58</f>
        <v>24630</v>
      </c>
      <c r="C55" s="71">
        <f>'Inputs - Food purchases'!C58</f>
        <v>24630</v>
      </c>
      <c r="D55" s="71">
        <f>'Inputs - Food purchases'!D58</f>
        <v>24630</v>
      </c>
      <c r="E55" s="72">
        <f>'Inputs - Food purchases'!E58</f>
        <v>24630</v>
      </c>
      <c r="F55" s="81"/>
      <c r="G55" s="70">
        <f>B55*'Env Data and Conversions'!$B57/1000</f>
        <v>40.426921968748346</v>
      </c>
      <c r="H55" s="71">
        <f>C55*'Env Data and Conversions'!$B57/1000</f>
        <v>40.426921968748346</v>
      </c>
      <c r="I55" s="71">
        <f>D55*'Env Data and Conversions'!$B57/1000</f>
        <v>40.426921968748346</v>
      </c>
      <c r="J55" s="72">
        <f>E55*'Env Data and Conversions'!$B57/1000</f>
        <v>40.426921968748346</v>
      </c>
      <c r="K55" s="82"/>
      <c r="L55" s="70">
        <f>B55*'Env Data and Conversions'!$C57/10000</f>
        <v>5.8943763271732363</v>
      </c>
      <c r="M55" s="71">
        <f>C55*'Env Data and Conversions'!$C57/10000</f>
        <v>5.8943763271732363</v>
      </c>
      <c r="N55" s="71">
        <f>D55*'Env Data and Conversions'!$C57/10000</f>
        <v>5.8943763271732363</v>
      </c>
      <c r="O55" s="72">
        <f>E55*'Env Data and Conversions'!$C57/10000</f>
        <v>5.8943763271732363</v>
      </c>
      <c r="P55" s="82"/>
      <c r="Q55" s="70">
        <f>B55*'Env Data and Conversions'!$D57/1000</f>
        <v>42.944868</v>
      </c>
      <c r="R55" s="71">
        <f>C55*'Env Data and Conversions'!$D57/1000</f>
        <v>42.944868</v>
      </c>
      <c r="S55" s="71">
        <f>D55*'Env Data and Conversions'!$D57/1000</f>
        <v>42.944868</v>
      </c>
      <c r="T55" s="72">
        <f>E55*'Env Data and Conversions'!$D57/1000</f>
        <v>42.944868</v>
      </c>
      <c r="U55" s="82"/>
      <c r="V55" s="70">
        <f t="shared" si="6"/>
        <v>83.371789968748345</v>
      </c>
      <c r="W55" s="71">
        <f t="shared" si="0"/>
        <v>83.371789968748345</v>
      </c>
      <c r="X55" s="71">
        <f t="shared" si="1"/>
        <v>83.371789968748345</v>
      </c>
      <c r="Y55" s="72">
        <f t="shared" si="2"/>
        <v>83.371789968748345</v>
      </c>
      <c r="Z55" s="83"/>
      <c r="AA55" s="70">
        <f>B55*'Env Data and Conversions'!$E57/'Env Data and Conversions'!$BP57/1000000</f>
        <v>90.799061910269259</v>
      </c>
      <c r="AB55" s="71">
        <f>C55*'Env Data and Conversions'!$E57/'Env Data and Conversions'!$BP57/1000000</f>
        <v>90.799061910269259</v>
      </c>
      <c r="AC55" s="71">
        <f>D55*'Env Data and Conversions'!$E57/'Env Data and Conversions'!$BP57/1000000</f>
        <v>90.799061910269259</v>
      </c>
      <c r="AD55" s="72">
        <f>E55*'Env Data and Conversions'!$E57/'Env Data and Conversions'!$BP57/1000000</f>
        <v>90.799061910269259</v>
      </c>
      <c r="AE55" s="67"/>
    </row>
    <row r="56" spans="1:31" s="6" customFormat="1" ht="16.5" x14ac:dyDescent="0.3">
      <c r="A56" s="68" t="s">
        <v>63</v>
      </c>
      <c r="B56" s="70">
        <f>'Inputs - Food purchases'!B59</f>
        <v>1565</v>
      </c>
      <c r="C56" s="71">
        <f>'Inputs - Food purchases'!C59</f>
        <v>1565</v>
      </c>
      <c r="D56" s="71">
        <f>'Inputs - Food purchases'!D59</f>
        <v>1565</v>
      </c>
      <c r="E56" s="72">
        <f>'Inputs - Food purchases'!E59</f>
        <v>1565</v>
      </c>
      <c r="F56" s="81"/>
      <c r="G56" s="70">
        <f>B56*'Env Data and Conversions'!$B58/1000</f>
        <v>5.4010038205943305</v>
      </c>
      <c r="H56" s="71">
        <f>C56*'Env Data and Conversions'!$B58/1000</f>
        <v>5.4010038205943305</v>
      </c>
      <c r="I56" s="71">
        <f>D56*'Env Data and Conversions'!$B58/1000</f>
        <v>5.4010038205943305</v>
      </c>
      <c r="J56" s="72">
        <f>E56*'Env Data and Conversions'!$B58/1000</f>
        <v>5.4010038205943305</v>
      </c>
      <c r="K56" s="82"/>
      <c r="L56" s="70">
        <f>B56*'Env Data and Conversions'!$C58/10000</f>
        <v>2.0562797922761638</v>
      </c>
      <c r="M56" s="71">
        <f>C56*'Env Data and Conversions'!$C58/10000</f>
        <v>2.0562797922761638</v>
      </c>
      <c r="N56" s="71">
        <f>D56*'Env Data and Conversions'!$C58/10000</f>
        <v>2.0562797922761638</v>
      </c>
      <c r="O56" s="72">
        <f>E56*'Env Data and Conversions'!$C58/10000</f>
        <v>2.0562797922761638</v>
      </c>
      <c r="P56" s="82"/>
      <c r="Q56" s="70">
        <f>B56*'Env Data and Conversions'!$D58/1000</f>
        <v>14.205490705236981</v>
      </c>
      <c r="R56" s="71">
        <f>C56*'Env Data and Conversions'!$D58/1000</f>
        <v>14.205490705236981</v>
      </c>
      <c r="S56" s="71">
        <f>D56*'Env Data and Conversions'!$D58/1000</f>
        <v>14.205490705236981</v>
      </c>
      <c r="T56" s="72">
        <f>E56*'Env Data and Conversions'!$D58/1000</f>
        <v>14.205490705236981</v>
      </c>
      <c r="U56" s="82"/>
      <c r="V56" s="70">
        <f t="shared" si="6"/>
        <v>19.606494525831312</v>
      </c>
      <c r="W56" s="71">
        <f t="shared" si="0"/>
        <v>19.606494525831312</v>
      </c>
      <c r="X56" s="71">
        <f t="shared" si="1"/>
        <v>19.606494525831312</v>
      </c>
      <c r="Y56" s="72">
        <f t="shared" si="2"/>
        <v>19.606494525831312</v>
      </c>
      <c r="Z56" s="83"/>
      <c r="AA56" s="70">
        <f>B56*'Env Data and Conversions'!$E58/'Env Data and Conversions'!$BP58/1000000</f>
        <v>11.716678289213093</v>
      </c>
      <c r="AB56" s="71">
        <f>C56*'Env Data and Conversions'!$E58/'Env Data and Conversions'!$BP58/1000000</f>
        <v>11.716678289213093</v>
      </c>
      <c r="AC56" s="71">
        <f>D56*'Env Data and Conversions'!$E58/'Env Data and Conversions'!$BP58/1000000</f>
        <v>11.716678289213093</v>
      </c>
      <c r="AD56" s="72">
        <f>E56*'Env Data and Conversions'!$E58/'Env Data and Conversions'!$BP58/1000000</f>
        <v>11.716678289213093</v>
      </c>
      <c r="AE56" s="67"/>
    </row>
    <row r="57" spans="1:31" s="6" customFormat="1" ht="16.5" x14ac:dyDescent="0.3">
      <c r="A57" s="69" t="s">
        <v>64</v>
      </c>
      <c r="B57" s="70">
        <f>'Inputs - Food purchases'!B60</f>
        <v>4715</v>
      </c>
      <c r="C57" s="71">
        <f>'Inputs - Food purchases'!C60</f>
        <v>4715</v>
      </c>
      <c r="D57" s="71">
        <f>'Inputs - Food purchases'!D60</f>
        <v>4715</v>
      </c>
      <c r="E57" s="72">
        <f>'Inputs - Food purchases'!E60</f>
        <v>4715</v>
      </c>
      <c r="F57" s="81"/>
      <c r="G57" s="70">
        <f>B57*'Env Data and Conversions'!$B59/1000</f>
        <v>15.379977505142929</v>
      </c>
      <c r="H57" s="71">
        <f>C57*'Env Data and Conversions'!$B59/1000</f>
        <v>15.379977505142929</v>
      </c>
      <c r="I57" s="71">
        <f>D57*'Env Data and Conversions'!$B59/1000</f>
        <v>15.379977505142929</v>
      </c>
      <c r="J57" s="72">
        <f>E57*'Env Data and Conversions'!$B59/1000</f>
        <v>15.379977505142929</v>
      </c>
      <c r="K57" s="82"/>
      <c r="L57" s="70">
        <f>B57*'Env Data and Conversions'!$C59/10000</f>
        <v>5.743416211748726</v>
      </c>
      <c r="M57" s="71">
        <f>C57*'Env Data and Conversions'!$C59/10000</f>
        <v>5.743416211748726</v>
      </c>
      <c r="N57" s="71">
        <f>D57*'Env Data and Conversions'!$C59/10000</f>
        <v>5.743416211748726</v>
      </c>
      <c r="O57" s="72">
        <f>E57*'Env Data and Conversions'!$C59/10000</f>
        <v>5.743416211748726</v>
      </c>
      <c r="P57" s="82"/>
      <c r="Q57" s="70">
        <f>B57*'Env Data and Conversions'!$D59/1000</f>
        <v>47.045497530906012</v>
      </c>
      <c r="R57" s="71">
        <f>C57*'Env Data and Conversions'!$D59/1000</f>
        <v>47.045497530906012</v>
      </c>
      <c r="S57" s="71">
        <f>D57*'Env Data and Conversions'!$D59/1000</f>
        <v>47.045497530906012</v>
      </c>
      <c r="T57" s="72">
        <f>E57*'Env Data and Conversions'!$D59/1000</f>
        <v>47.045497530906012</v>
      </c>
      <c r="U57" s="82"/>
      <c r="V57" s="70">
        <f t="shared" si="6"/>
        <v>62.425475036048937</v>
      </c>
      <c r="W57" s="71">
        <f t="shared" si="0"/>
        <v>62.425475036048937</v>
      </c>
      <c r="X57" s="71">
        <f t="shared" si="1"/>
        <v>62.425475036048937</v>
      </c>
      <c r="Y57" s="72">
        <f t="shared" si="2"/>
        <v>62.425475036048937</v>
      </c>
      <c r="Z57" s="83"/>
      <c r="AA57" s="70">
        <f>B57*'Env Data and Conversions'!$E59/'Env Data and Conversions'!$BP59/1000000</f>
        <v>35.615584436484497</v>
      </c>
      <c r="AB57" s="71">
        <f>C57*'Env Data and Conversions'!$E59/'Env Data and Conversions'!$BP59/1000000</f>
        <v>35.615584436484497</v>
      </c>
      <c r="AC57" s="71">
        <f>D57*'Env Data and Conversions'!$E59/'Env Data and Conversions'!$BP59/1000000</f>
        <v>35.615584436484497</v>
      </c>
      <c r="AD57" s="72">
        <f>E57*'Env Data and Conversions'!$E59/'Env Data and Conversions'!$BP59/1000000</f>
        <v>35.615584436484497</v>
      </c>
      <c r="AE57" s="67"/>
    </row>
    <row r="58" spans="1:31" s="5" customFormat="1" ht="16.5" x14ac:dyDescent="0.3">
      <c r="A58" s="69" t="s">
        <v>65</v>
      </c>
      <c r="B58" s="70">
        <f>'Inputs - Food purchases'!B61</f>
        <v>17</v>
      </c>
      <c r="C58" s="71">
        <f>'Inputs - Food purchases'!C61</f>
        <v>17</v>
      </c>
      <c r="D58" s="71">
        <f>'Inputs - Food purchases'!D61</f>
        <v>17</v>
      </c>
      <c r="E58" s="72">
        <f>'Inputs - Food purchases'!E61</f>
        <v>17</v>
      </c>
      <c r="F58" s="77"/>
      <c r="G58" s="70">
        <f>B58*'Env Data and Conversions'!$B60/1000</f>
        <v>8.114761345196525E-2</v>
      </c>
      <c r="H58" s="71">
        <f>C58*'Env Data and Conversions'!$B60/1000</f>
        <v>8.114761345196525E-2</v>
      </c>
      <c r="I58" s="71">
        <f>D58*'Env Data and Conversions'!$B60/1000</f>
        <v>8.114761345196525E-2</v>
      </c>
      <c r="J58" s="72">
        <f>E58*'Env Data and Conversions'!$B60/1000</f>
        <v>8.114761345196525E-2</v>
      </c>
      <c r="K58" s="78"/>
      <c r="L58" s="70">
        <f>B58*'Env Data and Conversions'!$C60/10000</f>
        <v>4.1126911120113697E-3</v>
      </c>
      <c r="M58" s="71">
        <f>C58*'Env Data and Conversions'!$C60/10000</f>
        <v>4.1126911120113697E-3</v>
      </c>
      <c r="N58" s="71">
        <f>D58*'Env Data and Conversions'!$C60/10000</f>
        <v>4.1126911120113697E-3</v>
      </c>
      <c r="O58" s="72">
        <f>E58*'Env Data and Conversions'!$C60/10000</f>
        <v>4.1126911120113697E-3</v>
      </c>
      <c r="P58" s="78"/>
      <c r="Q58" s="70">
        <f>B58*'Env Data and Conversions'!$D60/1000</f>
        <v>0.14039766644901924</v>
      </c>
      <c r="R58" s="71">
        <f>C58*'Env Data and Conversions'!$D60/1000</f>
        <v>0.14039766644901924</v>
      </c>
      <c r="S58" s="71">
        <f>D58*'Env Data and Conversions'!$D60/1000</f>
        <v>0.14039766644901924</v>
      </c>
      <c r="T58" s="72">
        <f>E58*'Env Data and Conversions'!$D60/1000</f>
        <v>0.14039766644901924</v>
      </c>
      <c r="U58" s="78"/>
      <c r="V58" s="70">
        <f t="shared" si="6"/>
        <v>0.22154527990098449</v>
      </c>
      <c r="W58" s="71">
        <f t="shared" si="0"/>
        <v>0.22154527990098449</v>
      </c>
      <c r="X58" s="71">
        <f t="shared" si="1"/>
        <v>0.22154527990098449</v>
      </c>
      <c r="Y58" s="72">
        <f t="shared" si="2"/>
        <v>0.22154527990098449</v>
      </c>
      <c r="Z58" s="79"/>
      <c r="AA58" s="70">
        <f>B58*'Env Data and Conversions'!$E60/'Env Data and Conversions'!$BP60/1000000</f>
        <v>0.1340399985999845</v>
      </c>
      <c r="AB58" s="71">
        <f>C58*'Env Data and Conversions'!$E60/'Env Data and Conversions'!$BP60/1000000</f>
        <v>0.1340399985999845</v>
      </c>
      <c r="AC58" s="71">
        <f>D58*'Env Data and Conversions'!$E60/'Env Data and Conversions'!$BP60/1000000</f>
        <v>0.1340399985999845</v>
      </c>
      <c r="AD58" s="72">
        <f>E58*'Env Data and Conversions'!$E60/'Env Data and Conversions'!$BP60/1000000</f>
        <v>0.1340399985999845</v>
      </c>
      <c r="AE58" s="67"/>
    </row>
    <row r="59" spans="1:31" s="5" customFormat="1" ht="16.5" x14ac:dyDescent="0.3">
      <c r="A59" s="69" t="s">
        <v>66</v>
      </c>
      <c r="B59" s="70">
        <f>'Inputs - Food purchases'!B62</f>
        <v>55</v>
      </c>
      <c r="C59" s="71">
        <f>'Inputs - Food purchases'!C62</f>
        <v>55</v>
      </c>
      <c r="D59" s="71">
        <f>'Inputs - Food purchases'!D62</f>
        <v>55</v>
      </c>
      <c r="E59" s="72">
        <f>'Inputs - Food purchases'!E62</f>
        <v>55</v>
      </c>
      <c r="F59" s="77"/>
      <c r="G59" s="70">
        <f>B59*'Env Data and Conversions'!$B61/1000</f>
        <v>0.18073052192064451</v>
      </c>
      <c r="H59" s="71">
        <f>C59*'Env Data and Conversions'!$B61/1000</f>
        <v>0.18073052192064451</v>
      </c>
      <c r="I59" s="71">
        <f>D59*'Env Data and Conversions'!$B61/1000</f>
        <v>0.18073052192064451</v>
      </c>
      <c r="J59" s="72">
        <f>E59*'Env Data and Conversions'!$B61/1000</f>
        <v>0.18073052192064451</v>
      </c>
      <c r="K59" s="78"/>
      <c r="L59" s="70">
        <f>B59*'Env Data and Conversions'!$C61/10000</f>
        <v>7.4654905378181508E-2</v>
      </c>
      <c r="M59" s="71">
        <f>C59*'Env Data and Conversions'!$C61/10000</f>
        <v>7.4654905378181508E-2</v>
      </c>
      <c r="N59" s="71">
        <f>D59*'Env Data and Conversions'!$C61/10000</f>
        <v>7.4654905378181508E-2</v>
      </c>
      <c r="O59" s="72">
        <f>E59*'Env Data and Conversions'!$C61/10000</f>
        <v>7.4654905378181508E-2</v>
      </c>
      <c r="P59" s="78"/>
      <c r="Q59" s="70">
        <f>B59*'Env Data and Conversions'!$D61/1000</f>
        <v>0.37884556324818719</v>
      </c>
      <c r="R59" s="71">
        <f>C59*'Env Data and Conversions'!$D61/1000</f>
        <v>0.37884556324818719</v>
      </c>
      <c r="S59" s="71">
        <f>D59*'Env Data and Conversions'!$D61/1000</f>
        <v>0.37884556324818719</v>
      </c>
      <c r="T59" s="72">
        <f>E59*'Env Data and Conversions'!$D61/1000</f>
        <v>0.37884556324818719</v>
      </c>
      <c r="U59" s="78"/>
      <c r="V59" s="70">
        <f t="shared" si="6"/>
        <v>0.55957608516883173</v>
      </c>
      <c r="W59" s="71">
        <f t="shared" si="0"/>
        <v>0.55957608516883173</v>
      </c>
      <c r="X59" s="71">
        <f t="shared" si="1"/>
        <v>0.55957608516883173</v>
      </c>
      <c r="Y59" s="72">
        <f t="shared" si="2"/>
        <v>0.55957608516883173</v>
      </c>
      <c r="Z59" s="79"/>
      <c r="AA59" s="70">
        <f>B59*'Env Data and Conversions'!$E61/'Env Data and Conversions'!$BP61/1000000</f>
        <v>0.42796386166560424</v>
      </c>
      <c r="AB59" s="71">
        <f>C59*'Env Data and Conversions'!$E61/'Env Data and Conversions'!$BP61/1000000</f>
        <v>0.42796386166560424</v>
      </c>
      <c r="AC59" s="71">
        <f>D59*'Env Data and Conversions'!$E61/'Env Data and Conversions'!$BP61/1000000</f>
        <v>0.42796386166560424</v>
      </c>
      <c r="AD59" s="72">
        <f>E59*'Env Data and Conversions'!$E61/'Env Data and Conversions'!$BP61/1000000</f>
        <v>0.42796386166560424</v>
      </c>
      <c r="AE59" s="67"/>
    </row>
    <row r="60" spans="1:31" s="5" customFormat="1" ht="16.5" x14ac:dyDescent="0.3">
      <c r="A60" s="69" t="s">
        <v>67</v>
      </c>
      <c r="B60" s="70">
        <f>'Inputs - Food purchases'!B63</f>
        <v>1100</v>
      </c>
      <c r="C60" s="71">
        <f>'Inputs - Food purchases'!C63</f>
        <v>1100</v>
      </c>
      <c r="D60" s="71">
        <f>'Inputs - Food purchases'!D63</f>
        <v>1100</v>
      </c>
      <c r="E60" s="72">
        <f>'Inputs - Food purchases'!E63</f>
        <v>1100</v>
      </c>
      <c r="F60" s="77"/>
      <c r="G60" s="70">
        <f>B60*'Env Data and Conversions'!$B62/1000</f>
        <v>3.8740640583022294</v>
      </c>
      <c r="H60" s="71">
        <f>C60*'Env Data and Conversions'!$B62/1000</f>
        <v>3.8740640583022294</v>
      </c>
      <c r="I60" s="71">
        <f>D60*'Env Data and Conversions'!$B62/1000</f>
        <v>3.8740640583022294</v>
      </c>
      <c r="J60" s="72">
        <f>E60*'Env Data and Conversions'!$B62/1000</f>
        <v>3.8740640583022294</v>
      </c>
      <c r="K60" s="78"/>
      <c r="L60" s="70">
        <f>B60*'Env Data and Conversions'!$C62/10000</f>
        <v>1.74079958824612</v>
      </c>
      <c r="M60" s="71">
        <f>C60*'Env Data and Conversions'!$C62/10000</f>
        <v>1.74079958824612</v>
      </c>
      <c r="N60" s="71">
        <f>D60*'Env Data and Conversions'!$C62/10000</f>
        <v>1.74079958824612</v>
      </c>
      <c r="O60" s="72">
        <f>E60*'Env Data and Conversions'!$C62/10000</f>
        <v>1.74079958824612</v>
      </c>
      <c r="P60" s="78"/>
      <c r="Q60" s="70">
        <f>B60*'Env Data and Conversions'!$D62/1000</f>
        <v>9.0082198491497572</v>
      </c>
      <c r="R60" s="71">
        <f>C60*'Env Data and Conversions'!$D62/1000</f>
        <v>9.0082198491497572</v>
      </c>
      <c r="S60" s="71">
        <f>D60*'Env Data and Conversions'!$D62/1000</f>
        <v>9.0082198491497572</v>
      </c>
      <c r="T60" s="72">
        <f>E60*'Env Data and Conversions'!$D62/1000</f>
        <v>9.0082198491497572</v>
      </c>
      <c r="U60" s="78"/>
      <c r="V60" s="70">
        <f t="shared" si="6"/>
        <v>12.882283907451987</v>
      </c>
      <c r="W60" s="71">
        <f t="shared" si="0"/>
        <v>12.882283907451987</v>
      </c>
      <c r="X60" s="71">
        <f t="shared" si="1"/>
        <v>12.882283907451987</v>
      </c>
      <c r="Y60" s="72">
        <f t="shared" si="2"/>
        <v>12.882283907451987</v>
      </c>
      <c r="Z60" s="79"/>
      <c r="AA60" s="70">
        <f>B60*'Env Data and Conversions'!$E62/'Env Data and Conversions'!$BP62/1000000</f>
        <v>8.6496137557939043</v>
      </c>
      <c r="AB60" s="71">
        <f>C60*'Env Data and Conversions'!$E62/'Env Data and Conversions'!$BP62/1000000</f>
        <v>8.6496137557939043</v>
      </c>
      <c r="AC60" s="71">
        <f>D60*'Env Data and Conversions'!$E62/'Env Data and Conversions'!$BP62/1000000</f>
        <v>8.6496137557939043</v>
      </c>
      <c r="AD60" s="72">
        <f>E60*'Env Data and Conversions'!$E62/'Env Data and Conversions'!$BP62/1000000</f>
        <v>8.6496137557939043</v>
      </c>
      <c r="AE60" s="67"/>
    </row>
    <row r="61" spans="1:31" s="5" customFormat="1" ht="16.5" x14ac:dyDescent="0.3">
      <c r="A61" s="69" t="s">
        <v>68</v>
      </c>
      <c r="B61" s="70">
        <f>'Inputs - Food purchases'!B64</f>
        <v>401</v>
      </c>
      <c r="C61" s="71">
        <f>'Inputs - Food purchases'!C64</f>
        <v>401</v>
      </c>
      <c r="D61" s="71">
        <f>'Inputs - Food purchases'!D64</f>
        <v>401</v>
      </c>
      <c r="E61" s="72">
        <f>'Inputs - Food purchases'!E64</f>
        <v>401</v>
      </c>
      <c r="F61" s="77"/>
      <c r="G61" s="70">
        <f>B61*'Env Data and Conversions'!$B63/1000</f>
        <v>2.6290167074042223</v>
      </c>
      <c r="H61" s="71">
        <f>C61*'Env Data and Conversions'!$B63/1000</f>
        <v>2.6290167074042223</v>
      </c>
      <c r="I61" s="71">
        <f>D61*'Env Data and Conversions'!$B63/1000</f>
        <v>2.6290167074042223</v>
      </c>
      <c r="J61" s="72">
        <f>E61*'Env Data and Conversions'!$B63/1000</f>
        <v>2.6290167074042223</v>
      </c>
      <c r="K61" s="78"/>
      <c r="L61" s="70">
        <f>B61*'Env Data and Conversions'!$C63/10000</f>
        <v>1.0708902148503643</v>
      </c>
      <c r="M61" s="71">
        <f>C61*'Env Data and Conversions'!$C63/10000</f>
        <v>1.0708902148503643</v>
      </c>
      <c r="N61" s="71">
        <f>D61*'Env Data and Conversions'!$C63/10000</f>
        <v>1.0708902148503643</v>
      </c>
      <c r="O61" s="72">
        <f>E61*'Env Data and Conversions'!$C63/10000</f>
        <v>1.0708902148503643</v>
      </c>
      <c r="P61" s="78"/>
      <c r="Q61" s="70">
        <f>B61*'Env Data and Conversions'!$D63/1000</f>
        <v>1.4471980356824934</v>
      </c>
      <c r="R61" s="71">
        <f>C61*'Env Data and Conversions'!$D63/1000</f>
        <v>1.4471980356824934</v>
      </c>
      <c r="S61" s="71">
        <f>D61*'Env Data and Conversions'!$D63/1000</f>
        <v>1.4471980356824934</v>
      </c>
      <c r="T61" s="72">
        <f>E61*'Env Data and Conversions'!$D63/1000</f>
        <v>1.4471980356824934</v>
      </c>
      <c r="U61" s="78"/>
      <c r="V61" s="70">
        <f t="shared" si="6"/>
        <v>4.0762147430867159</v>
      </c>
      <c r="W61" s="71">
        <f t="shared" si="0"/>
        <v>4.0762147430867159</v>
      </c>
      <c r="X61" s="71">
        <f t="shared" si="1"/>
        <v>4.0762147430867159</v>
      </c>
      <c r="Y61" s="72">
        <f t="shared" si="2"/>
        <v>4.0762147430867159</v>
      </c>
      <c r="Z61" s="79"/>
      <c r="AA61" s="70">
        <f>B61*'Env Data and Conversions'!$E63/'Env Data and Conversions'!$BP63/1000000</f>
        <v>3.0083256285688851</v>
      </c>
      <c r="AB61" s="71">
        <f>C61*'Env Data and Conversions'!$E63/'Env Data and Conversions'!$BP63/1000000</f>
        <v>3.0083256285688851</v>
      </c>
      <c r="AC61" s="71">
        <f>D61*'Env Data and Conversions'!$E63/'Env Data and Conversions'!$BP63/1000000</f>
        <v>3.0083256285688851</v>
      </c>
      <c r="AD61" s="72">
        <f>E61*'Env Data and Conversions'!$E63/'Env Data and Conversions'!$BP63/1000000</f>
        <v>3.0083256285688851</v>
      </c>
      <c r="AE61" s="67"/>
    </row>
    <row r="62" spans="1:31" s="5" customFormat="1" ht="16.5" x14ac:dyDescent="0.3">
      <c r="A62" s="68" t="s">
        <v>69</v>
      </c>
      <c r="B62" s="70">
        <f>'Inputs - Food purchases'!B65</f>
        <v>0</v>
      </c>
      <c r="C62" s="71">
        <f>'Inputs - Food purchases'!C65</f>
        <v>0</v>
      </c>
      <c r="D62" s="71">
        <f>'Inputs - Food purchases'!D65</f>
        <v>0</v>
      </c>
      <c r="E62" s="72">
        <f>'Inputs - Food purchases'!E65</f>
        <v>0</v>
      </c>
      <c r="F62" s="77"/>
      <c r="G62" s="70">
        <f>B62*'Env Data and Conversions'!$B64/1000</f>
        <v>0</v>
      </c>
      <c r="H62" s="71">
        <f>C62*'Env Data and Conversions'!$B64/1000</f>
        <v>0</v>
      </c>
      <c r="I62" s="71">
        <f>D62*'Env Data and Conversions'!$B64/1000</f>
        <v>0</v>
      </c>
      <c r="J62" s="72">
        <f>E62*'Env Data and Conversions'!$B64/1000</f>
        <v>0</v>
      </c>
      <c r="K62" s="78"/>
      <c r="L62" s="70">
        <f>B62*'Env Data and Conversions'!$C64/10000</f>
        <v>0</v>
      </c>
      <c r="M62" s="71">
        <f>C62*'Env Data and Conversions'!$C64/10000</f>
        <v>0</v>
      </c>
      <c r="N62" s="71">
        <f>D62*'Env Data and Conversions'!$C64/10000</f>
        <v>0</v>
      </c>
      <c r="O62" s="72">
        <f>E62*'Env Data and Conversions'!$C64/10000</f>
        <v>0</v>
      </c>
      <c r="P62" s="78"/>
      <c r="Q62" s="70">
        <f>B62*'Env Data and Conversions'!$D64/1000</f>
        <v>0</v>
      </c>
      <c r="R62" s="71">
        <f>C62*'Env Data and Conversions'!$D64/1000</f>
        <v>0</v>
      </c>
      <c r="S62" s="71">
        <f>D62*'Env Data and Conversions'!$D64/1000</f>
        <v>0</v>
      </c>
      <c r="T62" s="72">
        <f>E62*'Env Data and Conversions'!$D64/1000</f>
        <v>0</v>
      </c>
      <c r="U62" s="78"/>
      <c r="V62" s="70">
        <f t="shared" si="6"/>
        <v>0</v>
      </c>
      <c r="W62" s="71">
        <f t="shared" si="0"/>
        <v>0</v>
      </c>
      <c r="X62" s="71">
        <f t="shared" si="1"/>
        <v>0</v>
      </c>
      <c r="Y62" s="72">
        <f t="shared" si="2"/>
        <v>0</v>
      </c>
      <c r="Z62" s="79"/>
      <c r="AA62" s="70"/>
      <c r="AB62" s="71"/>
      <c r="AC62" s="71"/>
      <c r="AD62" s="72"/>
      <c r="AE62" s="67"/>
    </row>
    <row r="63" spans="1:31" s="5" customFormat="1" ht="16.5" x14ac:dyDescent="0.3">
      <c r="A63" s="69" t="s">
        <v>70</v>
      </c>
      <c r="B63" s="70">
        <f>'Inputs - Food purchases'!B66</f>
        <v>28910</v>
      </c>
      <c r="C63" s="71">
        <f>'Inputs - Food purchases'!C66</f>
        <v>28910</v>
      </c>
      <c r="D63" s="71">
        <f>'Inputs - Food purchases'!D66</f>
        <v>28910</v>
      </c>
      <c r="E63" s="72">
        <f>'Inputs - Food purchases'!E66</f>
        <v>28910</v>
      </c>
      <c r="F63" s="84"/>
      <c r="G63" s="70">
        <f>B63*'Env Data and Conversions'!$B65/1000</f>
        <v>27.565841883970641</v>
      </c>
      <c r="H63" s="71">
        <f>C63*'Env Data and Conversions'!$B65/1000</f>
        <v>27.565841883970641</v>
      </c>
      <c r="I63" s="71">
        <f>D63*'Env Data and Conversions'!$B65/1000</f>
        <v>27.565841883970641</v>
      </c>
      <c r="J63" s="72">
        <f>E63*'Env Data and Conversions'!$B65/1000</f>
        <v>27.565841883970641</v>
      </c>
      <c r="K63" s="78"/>
      <c r="L63" s="70">
        <f>B63*'Env Data and Conversions'!$C65/10000</f>
        <v>3.7658535117069376</v>
      </c>
      <c r="M63" s="71">
        <f>C63*'Env Data and Conversions'!$C65/10000</f>
        <v>3.7658535117069376</v>
      </c>
      <c r="N63" s="71">
        <f>D63*'Env Data and Conversions'!$C65/10000</f>
        <v>3.7658535117069376</v>
      </c>
      <c r="O63" s="72">
        <f>E63*'Env Data and Conversions'!$C65/10000</f>
        <v>3.7658535117069376</v>
      </c>
      <c r="P63" s="78"/>
      <c r="Q63" s="70">
        <f>B63*'Env Data and Conversions'!$D65/1000</f>
        <v>156.1223190805749</v>
      </c>
      <c r="R63" s="71">
        <f>C63*'Env Data and Conversions'!$D65/1000</f>
        <v>156.1223190805749</v>
      </c>
      <c r="S63" s="71">
        <f>D63*'Env Data and Conversions'!$D65/1000</f>
        <v>156.1223190805749</v>
      </c>
      <c r="T63" s="72">
        <f>E63*'Env Data and Conversions'!$D65/1000</f>
        <v>156.1223190805749</v>
      </c>
      <c r="U63" s="78"/>
      <c r="V63" s="70">
        <f t="shared" si="6"/>
        <v>183.68816096454555</v>
      </c>
      <c r="W63" s="71">
        <f t="shared" si="0"/>
        <v>183.68816096454555</v>
      </c>
      <c r="X63" s="71">
        <f t="shared" si="1"/>
        <v>183.68816096454555</v>
      </c>
      <c r="Y63" s="72">
        <f t="shared" si="2"/>
        <v>183.68816096454555</v>
      </c>
      <c r="Z63" s="79"/>
      <c r="AA63" s="70">
        <f>B63*'Env Data and Conversions'!$E65/'Env Data and Conversions'!$BP65/1000000</f>
        <v>12.085057348222653</v>
      </c>
      <c r="AB63" s="71">
        <f>C63*'Env Data and Conversions'!$E65/'Env Data and Conversions'!$BP65/1000000</f>
        <v>12.085057348222653</v>
      </c>
      <c r="AC63" s="71">
        <f>D63*'Env Data and Conversions'!$E65/'Env Data and Conversions'!$BP65/1000000</f>
        <v>12.085057348222653</v>
      </c>
      <c r="AD63" s="72">
        <f>E63*'Env Data and Conversions'!$E65/'Env Data and Conversions'!$BP65/1000000</f>
        <v>12.085057348222653</v>
      </c>
      <c r="AE63" s="67"/>
    </row>
    <row r="64" spans="1:31" s="4" customFormat="1" ht="16.5" x14ac:dyDescent="0.3">
      <c r="A64" s="69" t="s">
        <v>71</v>
      </c>
      <c r="B64" s="70">
        <f>'Inputs - Food purchases'!B67</f>
        <v>5845</v>
      </c>
      <c r="C64" s="71">
        <f>'Inputs - Food purchases'!C67</f>
        <v>5845</v>
      </c>
      <c r="D64" s="71">
        <f>'Inputs - Food purchases'!D67</f>
        <v>5845</v>
      </c>
      <c r="E64" s="72">
        <f>'Inputs - Food purchases'!E67</f>
        <v>5845</v>
      </c>
      <c r="F64" s="77"/>
      <c r="G64" s="70">
        <f>B64*'Env Data and Conversions'!$B66/1000</f>
        <v>8.1331941955986569</v>
      </c>
      <c r="H64" s="71">
        <f>C64*'Env Data and Conversions'!$B66/1000</f>
        <v>8.1331941955986569</v>
      </c>
      <c r="I64" s="71">
        <f>D64*'Env Data and Conversions'!$B66/1000</f>
        <v>8.1331941955986569</v>
      </c>
      <c r="J64" s="72">
        <f>E64*'Env Data and Conversions'!$B66/1000</f>
        <v>8.1331941955986569</v>
      </c>
      <c r="K64" s="74"/>
      <c r="L64" s="70">
        <f>B64*'Env Data and Conversions'!$C66/10000</f>
        <v>0.779796597937229</v>
      </c>
      <c r="M64" s="71">
        <f>C64*'Env Data and Conversions'!$C66/10000</f>
        <v>0.779796597937229</v>
      </c>
      <c r="N64" s="71">
        <f>D64*'Env Data and Conversions'!$C66/10000</f>
        <v>0.779796597937229</v>
      </c>
      <c r="O64" s="72">
        <f>E64*'Env Data and Conversions'!$C66/10000</f>
        <v>0.779796597937229</v>
      </c>
      <c r="P64" s="74"/>
      <c r="Q64" s="70">
        <f>B64*'Env Data and Conversions'!$D66/1000</f>
        <v>50.553033757089828</v>
      </c>
      <c r="R64" s="71">
        <f>C64*'Env Data and Conversions'!$D66/1000</f>
        <v>50.553033757089828</v>
      </c>
      <c r="S64" s="71">
        <f>D64*'Env Data and Conversions'!$D66/1000</f>
        <v>50.553033757089828</v>
      </c>
      <c r="T64" s="72">
        <f>E64*'Env Data and Conversions'!$D66/1000</f>
        <v>50.553033757089828</v>
      </c>
      <c r="U64" s="74"/>
      <c r="V64" s="70">
        <f t="shared" si="6"/>
        <v>58.686227952688483</v>
      </c>
      <c r="W64" s="71">
        <f t="shared" si="0"/>
        <v>58.686227952688483</v>
      </c>
      <c r="X64" s="71">
        <f t="shared" si="1"/>
        <v>58.686227952688483</v>
      </c>
      <c r="Y64" s="72">
        <f t="shared" si="2"/>
        <v>58.686227952688483</v>
      </c>
      <c r="Z64" s="75"/>
      <c r="AA64" s="70">
        <f>B64*'Env Data and Conversions'!$E66/'Env Data and Conversions'!$BP66/1000000</f>
        <v>3.929673964549377</v>
      </c>
      <c r="AB64" s="71">
        <f>C64*'Env Data and Conversions'!$E66/'Env Data and Conversions'!$BP66/1000000</f>
        <v>3.929673964549377</v>
      </c>
      <c r="AC64" s="71">
        <f>D64*'Env Data and Conversions'!$E66/'Env Data and Conversions'!$BP66/1000000</f>
        <v>3.929673964549377</v>
      </c>
      <c r="AD64" s="72">
        <f>E64*'Env Data and Conversions'!$E66/'Env Data and Conversions'!$BP66/1000000</f>
        <v>3.929673964549377</v>
      </c>
      <c r="AE64" s="67"/>
    </row>
    <row r="65" spans="1:31" s="4" customFormat="1" ht="16.5" x14ac:dyDescent="0.3">
      <c r="A65" s="68" t="s">
        <v>72</v>
      </c>
      <c r="B65" s="70">
        <f>'Inputs - Food purchases'!B68</f>
        <v>0</v>
      </c>
      <c r="C65" s="71">
        <f>'Inputs - Food purchases'!C68</f>
        <v>0</v>
      </c>
      <c r="D65" s="71">
        <f>'Inputs - Food purchases'!D68</f>
        <v>0</v>
      </c>
      <c r="E65" s="72">
        <f>'Inputs - Food purchases'!E68</f>
        <v>0</v>
      </c>
      <c r="F65" s="77"/>
      <c r="G65" s="70">
        <f>B65*'Env Data and Conversions'!$B67/1000</f>
        <v>0</v>
      </c>
      <c r="H65" s="71">
        <f>C65*'Env Data and Conversions'!$B67/1000</f>
        <v>0</v>
      </c>
      <c r="I65" s="71">
        <f>D65*'Env Data and Conversions'!$B67/1000</f>
        <v>0</v>
      </c>
      <c r="J65" s="72">
        <f>E65*'Env Data and Conversions'!$B67/1000</f>
        <v>0</v>
      </c>
      <c r="K65" s="74"/>
      <c r="L65" s="70">
        <f>B65*'Env Data and Conversions'!$C67/10000</f>
        <v>0</v>
      </c>
      <c r="M65" s="71">
        <f>C65*'Env Data and Conversions'!$C67/10000</f>
        <v>0</v>
      </c>
      <c r="N65" s="71">
        <f>D65*'Env Data and Conversions'!$C67/10000</f>
        <v>0</v>
      </c>
      <c r="O65" s="72">
        <f>E65*'Env Data and Conversions'!$C67/10000</f>
        <v>0</v>
      </c>
      <c r="P65" s="74"/>
      <c r="Q65" s="70">
        <f>B65*'Env Data and Conversions'!$D67/1000</f>
        <v>0</v>
      </c>
      <c r="R65" s="71">
        <f>C65*'Env Data and Conversions'!$D67/1000</f>
        <v>0</v>
      </c>
      <c r="S65" s="71">
        <f>D65*'Env Data and Conversions'!$D67/1000</f>
        <v>0</v>
      </c>
      <c r="T65" s="72">
        <f>E65*'Env Data and Conversions'!$D67/1000</f>
        <v>0</v>
      </c>
      <c r="U65" s="74"/>
      <c r="V65" s="70">
        <f t="shared" si="6"/>
        <v>0</v>
      </c>
      <c r="W65" s="71">
        <f t="shared" si="0"/>
        <v>0</v>
      </c>
      <c r="X65" s="71">
        <f t="shared" si="1"/>
        <v>0</v>
      </c>
      <c r="Y65" s="72">
        <f t="shared" si="2"/>
        <v>0</v>
      </c>
      <c r="Z65" s="75"/>
      <c r="AA65" s="70">
        <f>B65*'Env Data and Conversions'!$E67/'Env Data and Conversions'!$BP67/1000000</f>
        <v>0</v>
      </c>
      <c r="AB65" s="71">
        <f>C65*'Env Data and Conversions'!$E67/'Env Data and Conversions'!$BP67/1000000</f>
        <v>0</v>
      </c>
      <c r="AC65" s="71">
        <f>D65*'Env Data and Conversions'!$E67/'Env Data and Conversions'!$BP67/1000000</f>
        <v>0</v>
      </c>
      <c r="AD65" s="72">
        <f>E65*'Env Data and Conversions'!$E67/'Env Data and Conversions'!$BP67/1000000</f>
        <v>0</v>
      </c>
      <c r="AE65" s="67"/>
    </row>
    <row r="66" spans="1:31" s="4" customFormat="1" ht="16.5" x14ac:dyDescent="0.3">
      <c r="A66" s="69" t="s">
        <v>73</v>
      </c>
      <c r="B66" s="70">
        <f>'Inputs - Food purchases'!B69</f>
        <v>0</v>
      </c>
      <c r="C66" s="71">
        <f>'Inputs - Food purchases'!C69</f>
        <v>0</v>
      </c>
      <c r="D66" s="71">
        <f>'Inputs - Food purchases'!D69</f>
        <v>0</v>
      </c>
      <c r="E66" s="72">
        <f>'Inputs - Food purchases'!E69</f>
        <v>0</v>
      </c>
      <c r="F66" s="77"/>
      <c r="G66" s="70">
        <f>B66*'Env Data and Conversions'!$B68/1000</f>
        <v>0</v>
      </c>
      <c r="H66" s="71">
        <f>C66*'Env Data and Conversions'!$B68/1000</f>
        <v>0</v>
      </c>
      <c r="I66" s="71">
        <f>D66*'Env Data and Conversions'!$B68/1000</f>
        <v>0</v>
      </c>
      <c r="J66" s="72">
        <f>E66*'Env Data and Conversions'!$B68/1000</f>
        <v>0</v>
      </c>
      <c r="K66" s="74"/>
      <c r="L66" s="70">
        <f>B66*'Env Data and Conversions'!$C68/10000</f>
        <v>0</v>
      </c>
      <c r="M66" s="71">
        <f>C66*'Env Data and Conversions'!$C68/10000</f>
        <v>0</v>
      </c>
      <c r="N66" s="71">
        <f>D66*'Env Data and Conversions'!$C68/10000</f>
        <v>0</v>
      </c>
      <c r="O66" s="72">
        <f>E66*'Env Data and Conversions'!$C68/10000</f>
        <v>0</v>
      </c>
      <c r="P66" s="74"/>
      <c r="Q66" s="70">
        <f>B66*'Env Data and Conversions'!$D68/1000</f>
        <v>0</v>
      </c>
      <c r="R66" s="71">
        <f>C66*'Env Data and Conversions'!$D68/1000</f>
        <v>0</v>
      </c>
      <c r="S66" s="71">
        <f>D66*'Env Data and Conversions'!$D68/1000</f>
        <v>0</v>
      </c>
      <c r="T66" s="72">
        <f>E66*'Env Data and Conversions'!$D68/1000</f>
        <v>0</v>
      </c>
      <c r="U66" s="74"/>
      <c r="V66" s="70">
        <f t="shared" si="6"/>
        <v>0</v>
      </c>
      <c r="W66" s="71">
        <f t="shared" si="0"/>
        <v>0</v>
      </c>
      <c r="X66" s="71">
        <f t="shared" si="1"/>
        <v>0</v>
      </c>
      <c r="Y66" s="72">
        <f t="shared" si="2"/>
        <v>0</v>
      </c>
      <c r="Z66" s="75"/>
      <c r="AA66" s="70">
        <f>B66*'Env Data and Conversions'!$E68/'Env Data and Conversions'!$BP68/1000000</f>
        <v>0</v>
      </c>
      <c r="AB66" s="71">
        <f>C66*'Env Data and Conversions'!$E68/'Env Data and Conversions'!$BP68/1000000</f>
        <v>0</v>
      </c>
      <c r="AC66" s="71">
        <f>D66*'Env Data and Conversions'!$E68/'Env Data and Conversions'!$BP68/1000000</f>
        <v>0</v>
      </c>
      <c r="AD66" s="72">
        <f>E66*'Env Data and Conversions'!$E68/'Env Data and Conversions'!$BP68/1000000</f>
        <v>0</v>
      </c>
      <c r="AE66" s="67"/>
    </row>
    <row r="67" spans="1:31" s="7" customFormat="1" ht="16.5" x14ac:dyDescent="0.3">
      <c r="A67" s="69" t="s">
        <v>74</v>
      </c>
      <c r="B67" s="70">
        <f>'Inputs - Food purchases'!B70</f>
        <v>1360</v>
      </c>
      <c r="C67" s="71">
        <f>'Inputs - Food purchases'!C70</f>
        <v>1360</v>
      </c>
      <c r="D67" s="71">
        <f>'Inputs - Food purchases'!D70</f>
        <v>1360</v>
      </c>
      <c r="E67" s="72">
        <f>'Inputs - Food purchases'!E70</f>
        <v>1360</v>
      </c>
      <c r="F67" s="81"/>
      <c r="G67" s="70">
        <f>B67*'Env Data and Conversions'!$B69/1000</f>
        <v>22.71134865099722</v>
      </c>
      <c r="H67" s="71">
        <f>C67*'Env Data and Conversions'!$B69/1000</f>
        <v>22.71134865099722</v>
      </c>
      <c r="I67" s="71">
        <f>D67*'Env Data and Conversions'!$B69/1000</f>
        <v>22.71134865099722</v>
      </c>
      <c r="J67" s="72">
        <f>E67*'Env Data and Conversions'!$B69/1000</f>
        <v>22.71134865099722</v>
      </c>
      <c r="K67" s="82"/>
      <c r="L67" s="70">
        <f>B67*'Env Data and Conversions'!$C69/10000</f>
        <v>2.9399613954117116</v>
      </c>
      <c r="M67" s="71">
        <f>C67*'Env Data and Conversions'!$C69/10000</f>
        <v>2.9399613954117116</v>
      </c>
      <c r="N67" s="71">
        <f>D67*'Env Data and Conversions'!$C69/10000</f>
        <v>2.9399613954117116</v>
      </c>
      <c r="O67" s="72">
        <f>E67*'Env Data and Conversions'!$C69/10000</f>
        <v>2.9399613954117116</v>
      </c>
      <c r="P67" s="82"/>
      <c r="Q67" s="70">
        <f>B67*'Env Data and Conversions'!$D69/1000</f>
        <v>51.550772266058594</v>
      </c>
      <c r="R67" s="71">
        <f>C67*'Env Data and Conversions'!$D69/1000</f>
        <v>51.550772266058594</v>
      </c>
      <c r="S67" s="71">
        <f>D67*'Env Data and Conversions'!$D69/1000</f>
        <v>51.550772266058594</v>
      </c>
      <c r="T67" s="72">
        <f>E67*'Env Data and Conversions'!$D69/1000</f>
        <v>51.550772266058594</v>
      </c>
      <c r="U67" s="82"/>
      <c r="V67" s="70">
        <f t="shared" si="6"/>
        <v>74.26212091705581</v>
      </c>
      <c r="W67" s="71">
        <f t="shared" si="0"/>
        <v>74.26212091705581</v>
      </c>
      <c r="X67" s="71">
        <f t="shared" si="1"/>
        <v>74.26212091705581</v>
      </c>
      <c r="Y67" s="72">
        <f t="shared" si="2"/>
        <v>74.26212091705581</v>
      </c>
      <c r="Z67" s="83"/>
      <c r="AA67" s="70">
        <f>B67*'Env Data and Conversions'!$E69/'Env Data and Conversions'!$BP69/1000000</f>
        <v>0.74913445497923803</v>
      </c>
      <c r="AB67" s="71">
        <f>C67*'Env Data and Conversions'!$E69/'Env Data and Conversions'!$BP69/1000000</f>
        <v>0.74913445497923803</v>
      </c>
      <c r="AC67" s="71">
        <f>D67*'Env Data and Conversions'!$E69/'Env Data and Conversions'!$BP69/1000000</f>
        <v>0.74913445497923803</v>
      </c>
      <c r="AD67" s="72">
        <f>E67*'Env Data and Conversions'!$E69/'Env Data and Conversions'!$BP69/1000000</f>
        <v>0.74913445497923803</v>
      </c>
      <c r="AE67" s="67"/>
    </row>
    <row r="68" spans="1:31" s="7" customFormat="1" ht="16.5" x14ac:dyDescent="0.3">
      <c r="A68" s="69" t="s">
        <v>75</v>
      </c>
      <c r="B68" s="70">
        <f>'Inputs - Food purchases'!B71</f>
        <v>415</v>
      </c>
      <c r="C68" s="71">
        <f>'Inputs - Food purchases'!C71</f>
        <v>415</v>
      </c>
      <c r="D68" s="71">
        <f>'Inputs - Food purchases'!D71</f>
        <v>415</v>
      </c>
      <c r="E68" s="72">
        <f>'Inputs - Food purchases'!E71</f>
        <v>415</v>
      </c>
      <c r="F68" s="81"/>
      <c r="G68" s="70">
        <f>B68*'Env Data and Conversions'!$B70/1000</f>
        <v>3.8886641809081293</v>
      </c>
      <c r="H68" s="71">
        <f>C68*'Env Data and Conversions'!$B70/1000</f>
        <v>3.8886641809081293</v>
      </c>
      <c r="I68" s="71">
        <f>D68*'Env Data and Conversions'!$B70/1000</f>
        <v>3.8886641809081293</v>
      </c>
      <c r="J68" s="72">
        <f>E68*'Env Data and Conversions'!$B70/1000</f>
        <v>3.8886641809081293</v>
      </c>
      <c r="K68" s="82"/>
      <c r="L68" s="70">
        <f>B68*'Env Data and Conversions'!$C70/10000</f>
        <v>1.2863447303768483</v>
      </c>
      <c r="M68" s="71">
        <f>C68*'Env Data and Conversions'!$C70/10000</f>
        <v>1.2863447303768483</v>
      </c>
      <c r="N68" s="71">
        <f>D68*'Env Data and Conversions'!$C70/10000</f>
        <v>1.2863447303768483</v>
      </c>
      <c r="O68" s="72">
        <f>E68*'Env Data and Conversions'!$C70/10000</f>
        <v>1.2863447303768483</v>
      </c>
      <c r="P68" s="82"/>
      <c r="Q68" s="70">
        <f>B68*'Env Data and Conversions'!$D70/1000</f>
        <v>23.361596419626363</v>
      </c>
      <c r="R68" s="71">
        <f>C68*'Env Data and Conversions'!$D70/1000</f>
        <v>23.361596419626363</v>
      </c>
      <c r="S68" s="71">
        <f>D68*'Env Data and Conversions'!$D70/1000</f>
        <v>23.361596419626363</v>
      </c>
      <c r="T68" s="72">
        <f>E68*'Env Data and Conversions'!$D70/1000</f>
        <v>23.361596419626363</v>
      </c>
      <c r="U68" s="82"/>
      <c r="V68" s="70">
        <f t="shared" si="6"/>
        <v>27.250260600534492</v>
      </c>
      <c r="W68" s="71">
        <f t="shared" si="0"/>
        <v>27.250260600534492</v>
      </c>
      <c r="X68" s="71">
        <f t="shared" si="1"/>
        <v>27.250260600534492</v>
      </c>
      <c r="Y68" s="72">
        <f t="shared" si="2"/>
        <v>27.250260600534492</v>
      </c>
      <c r="Z68" s="83"/>
      <c r="AA68" s="70">
        <f>B68*'Env Data and Conversions'!$E70/'Env Data and Conversions'!$BP70/1000000</f>
        <v>1.6765392691904106</v>
      </c>
      <c r="AB68" s="71">
        <f>C68*'Env Data and Conversions'!$E70/'Env Data and Conversions'!$BP70/1000000</f>
        <v>1.6765392691904106</v>
      </c>
      <c r="AC68" s="71">
        <f>D68*'Env Data and Conversions'!$E70/'Env Data and Conversions'!$BP70/1000000</f>
        <v>1.6765392691904106</v>
      </c>
      <c r="AD68" s="72">
        <f>E68*'Env Data and Conversions'!$E70/'Env Data and Conversions'!$BP70/1000000</f>
        <v>1.6765392691904106</v>
      </c>
      <c r="AE68" s="67"/>
    </row>
    <row r="69" spans="1:31" ht="16.5" x14ac:dyDescent="0.3">
      <c r="A69" s="85"/>
      <c r="B69" s="63"/>
      <c r="C69" s="64"/>
      <c r="D69" s="64"/>
      <c r="E69" s="65"/>
      <c r="F69" s="58"/>
      <c r="G69" s="63"/>
      <c r="H69" s="64"/>
      <c r="I69" s="64"/>
      <c r="J69" s="65"/>
      <c r="K69" s="66"/>
      <c r="L69" s="63"/>
      <c r="M69" s="64"/>
      <c r="N69" s="64"/>
      <c r="O69" s="65"/>
      <c r="P69" s="66"/>
      <c r="Q69" s="63"/>
      <c r="R69" s="64"/>
      <c r="S69" s="64"/>
      <c r="T69" s="65"/>
      <c r="U69" s="66"/>
      <c r="V69" s="63"/>
      <c r="W69" s="64"/>
      <c r="X69" s="64"/>
      <c r="Y69" s="65"/>
      <c r="Z69" s="60"/>
      <c r="AA69" s="63"/>
      <c r="AB69" s="64"/>
      <c r="AC69" s="64"/>
      <c r="AD69" s="65"/>
      <c r="AE69" s="67"/>
    </row>
    <row r="70" spans="1:31" s="8" customFormat="1" ht="16.5" thickBot="1" x14ac:dyDescent="0.3">
      <c r="A70" s="62" t="s">
        <v>8</v>
      </c>
      <c r="B70" s="86">
        <f>SUM(B5:B68)</f>
        <v>332280</v>
      </c>
      <c r="C70" s="87">
        <f>SUM(C5:C68)</f>
        <v>333764</v>
      </c>
      <c r="D70" s="87">
        <f>SUM(D5:D68)</f>
        <v>334764</v>
      </c>
      <c r="E70" s="88">
        <f>SUM(E5:E68)</f>
        <v>335864</v>
      </c>
      <c r="F70" s="89"/>
      <c r="G70" s="86">
        <f>SUM(G5:G68)</f>
        <v>1015.0061196638156</v>
      </c>
      <c r="H70" s="87">
        <f>SUM(H5:H68)</f>
        <v>992.57656416586349</v>
      </c>
      <c r="I70" s="87">
        <f>SUM(I5:I68)</f>
        <v>966.58669237955826</v>
      </c>
      <c r="J70" s="88">
        <f>SUM(J5:J68)</f>
        <v>944.73144922725692</v>
      </c>
      <c r="K70" s="91"/>
      <c r="L70" s="86">
        <f>SUM(L5:L68)</f>
        <v>223.84979300537157</v>
      </c>
      <c r="M70" s="87">
        <f>SUM(M5:M68)</f>
        <v>218.65702444521165</v>
      </c>
      <c r="N70" s="87">
        <f>SUM(N5:N68)</f>
        <v>212.7587111816473</v>
      </c>
      <c r="O70" s="88">
        <f>SUM(O5:O68)</f>
        <v>208.12487281389116</v>
      </c>
      <c r="P70" s="91"/>
      <c r="Q70" s="86">
        <f>SUM(Q5:Q68)</f>
        <v>3461.3454275707268</v>
      </c>
      <c r="R70" s="87">
        <f>SUM(R5:R68)</f>
        <v>3358.7280727642201</v>
      </c>
      <c r="S70" s="87">
        <f>SUM(S5:S68)</f>
        <v>3241.6730731620969</v>
      </c>
      <c r="T70" s="88">
        <f>SUM(T5:T68)</f>
        <v>3144.7827894631041</v>
      </c>
      <c r="U70" s="91"/>
      <c r="V70" s="86">
        <f>SUM(V5:V68)</f>
        <v>4476.3515472345416</v>
      </c>
      <c r="W70" s="87">
        <f>SUM(W5:W68)</f>
        <v>4351.3046369300837</v>
      </c>
      <c r="X70" s="87">
        <f>SUM(X5:X68)</f>
        <v>4208.2597655416548</v>
      </c>
      <c r="Y70" s="88">
        <f>SUM(Y5:Y68)</f>
        <v>4089.5142386903613</v>
      </c>
      <c r="Z70" s="92"/>
      <c r="AA70" s="86">
        <f>SUM(AA5:AA68)</f>
        <v>459.00953174640284</v>
      </c>
      <c r="AB70" s="87">
        <f>SUM(AB5:AB68)</f>
        <v>459.24745700073692</v>
      </c>
      <c r="AC70" s="87">
        <f>SUM(AC5:AC68)</f>
        <v>459.34614315067114</v>
      </c>
      <c r="AD70" s="88">
        <f>SUM(AD5:AD68)</f>
        <v>459.58642914812771</v>
      </c>
      <c r="AE70" s="93"/>
    </row>
    <row r="71" spans="1:31" s="6" customFormat="1" ht="15.75" x14ac:dyDescent="0.25">
      <c r="A71" s="94"/>
      <c r="B71" s="95"/>
      <c r="C71" s="95"/>
      <c r="D71" s="95"/>
      <c r="E71" s="95"/>
      <c r="F71" s="96"/>
      <c r="G71" s="95"/>
      <c r="H71" s="95"/>
      <c r="I71" s="95"/>
      <c r="J71" s="95"/>
      <c r="K71" s="95"/>
      <c r="L71" s="95"/>
      <c r="M71" s="95"/>
      <c r="N71" s="95"/>
      <c r="O71" s="95"/>
      <c r="P71" s="95"/>
      <c r="Q71" s="95"/>
      <c r="R71" s="95"/>
      <c r="S71" s="95"/>
      <c r="T71" s="95"/>
      <c r="U71" s="95"/>
      <c r="V71" s="95"/>
      <c r="W71" s="95"/>
      <c r="X71" s="95"/>
      <c r="Y71" s="95"/>
      <c r="Z71" s="97"/>
      <c r="AA71" s="95"/>
      <c r="AB71" s="95"/>
      <c r="AC71" s="95"/>
      <c r="AD71" s="95"/>
      <c r="AE71" s="98"/>
    </row>
    <row r="72" spans="1:31" s="6" customFormat="1" ht="16.5" thickBot="1" x14ac:dyDescent="0.3">
      <c r="A72" s="62" t="s">
        <v>76</v>
      </c>
      <c r="B72" s="95"/>
      <c r="C72" s="95"/>
      <c r="D72" s="95"/>
      <c r="E72" s="95"/>
      <c r="F72" s="96"/>
      <c r="G72" s="95"/>
      <c r="H72" s="95"/>
      <c r="I72" s="95"/>
      <c r="J72" s="95"/>
      <c r="K72" s="95"/>
      <c r="L72" s="95"/>
      <c r="M72" s="95"/>
      <c r="N72" s="95"/>
      <c r="O72" s="95"/>
      <c r="P72" s="95"/>
      <c r="Q72" s="95"/>
      <c r="R72" s="95"/>
      <c r="S72" s="95"/>
      <c r="T72" s="95"/>
      <c r="U72" s="95"/>
      <c r="V72" s="95"/>
      <c r="W72" s="95"/>
      <c r="X72" s="95"/>
      <c r="Y72" s="95"/>
      <c r="Z72" s="97"/>
      <c r="AA72" s="95"/>
      <c r="AB72" s="95"/>
      <c r="AC72" s="95"/>
      <c r="AD72" s="95"/>
      <c r="AE72" s="98"/>
    </row>
    <row r="73" spans="1:31" x14ac:dyDescent="0.25">
      <c r="A73" s="69" t="s">
        <v>162</v>
      </c>
      <c r="B73" s="99">
        <f>SUM(B5:B40)</f>
        <v>170561</v>
      </c>
      <c r="C73" s="185">
        <f>SUM(C5:C40)</f>
        <v>167260</v>
      </c>
      <c r="D73" s="185">
        <f>SUM(D5:D40)</f>
        <v>163260</v>
      </c>
      <c r="E73" s="186">
        <f>SUM(E5:E40)</f>
        <v>159360</v>
      </c>
      <c r="F73" s="76"/>
      <c r="G73" s="99">
        <f>SUM(G5:G40)</f>
        <v>839.83153481524334</v>
      </c>
      <c r="H73" s="185">
        <f>SUM(H5:H40)</f>
        <v>814.99577752691698</v>
      </c>
      <c r="I73" s="185">
        <f>SUM(I5:I40)</f>
        <v>786.49158830030433</v>
      </c>
      <c r="J73" s="186">
        <f>SUM(J5:J40)</f>
        <v>762.12202770769557</v>
      </c>
      <c r="K73" s="100"/>
      <c r="L73" s="99">
        <f>SUM(L5:L40)</f>
        <v>191.7231222361562</v>
      </c>
      <c r="M73" s="185">
        <f>SUM(M5:M40)</f>
        <v>185.95886769340757</v>
      </c>
      <c r="N73" s="185">
        <f>SUM(N5:N40)</f>
        <v>179.46339039370037</v>
      </c>
      <c r="O73" s="186">
        <f>SUM(O5:O40)</f>
        <v>174.2323879898014</v>
      </c>
      <c r="P73" s="100"/>
      <c r="Q73" s="99">
        <f>SUM(Q5:Q40)</f>
        <v>2989.6012779472776</v>
      </c>
      <c r="R73" s="185">
        <f>SUM(R5:R40)</f>
        <v>2883.6010401175859</v>
      </c>
      <c r="S73" s="185">
        <f>SUM(S5:S40)</f>
        <v>2763.0111575236288</v>
      </c>
      <c r="T73" s="186">
        <f>SUM(T5:T40)</f>
        <v>2662.5859908328021</v>
      </c>
      <c r="U73" s="100"/>
      <c r="V73" s="99">
        <f>SUM(V5:V40)</f>
        <v>3829.4328127625208</v>
      </c>
      <c r="W73" s="185">
        <f>SUM(W5:W40)</f>
        <v>3698.5968176445035</v>
      </c>
      <c r="X73" s="185">
        <f>SUM(X5:X40)</f>
        <v>3549.5027458239333</v>
      </c>
      <c r="Y73" s="186">
        <f>SUM(Y5:Y40)</f>
        <v>3424.7080185404984</v>
      </c>
      <c r="Z73" s="75"/>
      <c r="AA73" s="99">
        <f>SUM(AA5:AA40)</f>
        <v>259.59334641507388</v>
      </c>
      <c r="AB73" s="185">
        <f>SUM(AB5:AB40)</f>
        <v>258.70027489688488</v>
      </c>
      <c r="AC73" s="185">
        <f>SUM(AC5:AC40)</f>
        <v>257.61714623749515</v>
      </c>
      <c r="AD73" s="186">
        <f>SUM(AD5:AD40)</f>
        <v>256.67561742562776</v>
      </c>
      <c r="AE73" s="101"/>
    </row>
    <row r="74" spans="1:31" s="9" customFormat="1" x14ac:dyDescent="0.25">
      <c r="A74" s="102" t="s">
        <v>77</v>
      </c>
      <c r="B74" s="103">
        <f>B73/B70</f>
        <v>0.51330504393884679</v>
      </c>
      <c r="C74" s="104">
        <f>C73/C70</f>
        <v>0.5011325367625028</v>
      </c>
      <c r="D74" s="104">
        <f>D73/D70</f>
        <v>0.48768684804817725</v>
      </c>
      <c r="E74" s="105">
        <f>E73/E70</f>
        <v>0.47447776480956577</v>
      </c>
      <c r="F74" s="106"/>
      <c r="G74" s="103">
        <f>G73/G70</f>
        <v>0.82741524267204158</v>
      </c>
      <c r="H74" s="104">
        <f>H73/H70</f>
        <v>0.82109109458152385</v>
      </c>
      <c r="I74" s="104">
        <f>I73/I70</f>
        <v>0.81367930523035348</v>
      </c>
      <c r="J74" s="105">
        <f>J73/J70</f>
        <v>0.80670758693496791</v>
      </c>
      <c r="K74" s="106"/>
      <c r="L74" s="103">
        <f t="shared" ref="L74:O74" si="22">L73/L70</f>
        <v>0.85648112362362361</v>
      </c>
      <c r="M74" s="104">
        <f t="shared" si="22"/>
        <v>0.85045915247969917</v>
      </c>
      <c r="N74" s="104">
        <f t="shared" si="22"/>
        <v>0.84350666253321893</v>
      </c>
      <c r="O74" s="105">
        <f t="shared" si="22"/>
        <v>0.83715312655399432</v>
      </c>
      <c r="P74" s="106"/>
      <c r="Q74" s="103">
        <f t="shared" ref="Q74:T74" si="23">Q73/Q70</f>
        <v>0.86371075655557061</v>
      </c>
      <c r="R74" s="104">
        <f t="shared" si="23"/>
        <v>0.85853959524159795</v>
      </c>
      <c r="S74" s="104">
        <f t="shared" si="23"/>
        <v>0.85234108905018102</v>
      </c>
      <c r="T74" s="105">
        <f t="shared" si="23"/>
        <v>0.84666769347442739</v>
      </c>
      <c r="U74" s="106"/>
      <c r="V74" s="103">
        <f t="shared" ref="V74:Y74" si="24">V73/V70</f>
        <v>0.85548080224581946</v>
      </c>
      <c r="W74" s="104">
        <f t="shared" si="24"/>
        <v>0.84999721376757564</v>
      </c>
      <c r="X74" s="104">
        <f t="shared" si="24"/>
        <v>0.84346094195234844</v>
      </c>
      <c r="Y74" s="105">
        <f t="shared" si="24"/>
        <v>0.83743638453187963</v>
      </c>
      <c r="Z74" s="106"/>
      <c r="AA74" s="103">
        <f t="shared" ref="AA74:AD74" si="25">AA73/AA70</f>
        <v>0.56555110179824331</v>
      </c>
      <c r="AB74" s="104">
        <f t="shared" si="25"/>
        <v>0.56331346195449872</v>
      </c>
      <c r="AC74" s="104">
        <f t="shared" si="25"/>
        <v>0.56083446019703176</v>
      </c>
      <c r="AD74" s="105">
        <f t="shared" si="25"/>
        <v>0.55849259496498216</v>
      </c>
      <c r="AE74" s="107"/>
    </row>
    <row r="75" spans="1:31" x14ac:dyDescent="0.25">
      <c r="A75" s="69" t="s">
        <v>78</v>
      </c>
      <c r="B75" s="70">
        <f>SUM(B5:B22)</f>
        <v>128165</v>
      </c>
      <c r="C75" s="71">
        <f>SUM(C5:C22)</f>
        <v>124441</v>
      </c>
      <c r="D75" s="71">
        <f>SUM(D5:D22)</f>
        <v>119941</v>
      </c>
      <c r="E75" s="72">
        <f>SUM(E5:E22)</f>
        <v>115541</v>
      </c>
      <c r="F75" s="76"/>
      <c r="G75" s="70">
        <f>SUM(G5:G22)</f>
        <v>768.7311945720312</v>
      </c>
      <c r="H75" s="71">
        <f>SUM(H5:H22)</f>
        <v>743.18579771193083</v>
      </c>
      <c r="I75" s="71">
        <f>SUM(I5:I22)</f>
        <v>713.84279102459243</v>
      </c>
      <c r="J75" s="72">
        <f>SUM(J5:J22)</f>
        <v>688.63441297125792</v>
      </c>
      <c r="K75" s="100"/>
      <c r="L75" s="70">
        <f>SUM(L5:L22)</f>
        <v>171.32784818709357</v>
      </c>
      <c r="M75" s="71">
        <f>SUM(M5:M22)</f>
        <v>165.01572870239076</v>
      </c>
      <c r="N75" s="71">
        <f>SUM(N5:N22)</f>
        <v>157.87265690864788</v>
      </c>
      <c r="O75" s="72">
        <f>SUM(O5:O22)</f>
        <v>151.99406001071327</v>
      </c>
      <c r="P75" s="100"/>
      <c r="Q75" s="70">
        <f>SUM(Q5:Q22)</f>
        <v>2879.6357123412599</v>
      </c>
      <c r="R75" s="71">
        <f>SUM(R5:R22)</f>
        <v>2769.3933281561995</v>
      </c>
      <c r="S75" s="71">
        <f>SUM(S5:S22)</f>
        <v>2643.7890881681897</v>
      </c>
      <c r="T75" s="72">
        <f>SUM(T5:T22)</f>
        <v>2538.3495640833098</v>
      </c>
      <c r="U75" s="100"/>
      <c r="V75" s="70">
        <f>SUM(V5:V22)</f>
        <v>3648.3669069132911</v>
      </c>
      <c r="W75" s="71">
        <f>SUM(W5:W22)</f>
        <v>3512.5791258681311</v>
      </c>
      <c r="X75" s="71">
        <f>SUM(X5:X22)</f>
        <v>3357.6318791927824</v>
      </c>
      <c r="Y75" s="72">
        <f>SUM(Y5:Y22)</f>
        <v>3226.9839770545686</v>
      </c>
      <c r="Z75" s="75"/>
      <c r="AA75" s="70">
        <f>SUM(AA5:AA22)</f>
        <v>125.8914608368396</v>
      </c>
      <c r="AB75" s="71">
        <f>SUM(AB5:AB22)</f>
        <v>123.53361652544461</v>
      </c>
      <c r="AC75" s="71">
        <f>SUM(AC5:AC22)</f>
        <v>120.7190779450076</v>
      </c>
      <c r="AD75" s="72">
        <f>SUM(AD5:AD22)</f>
        <v>118.04613921209295</v>
      </c>
      <c r="AE75" s="101"/>
    </row>
    <row r="76" spans="1:31" s="9" customFormat="1" x14ac:dyDescent="0.25">
      <c r="A76" s="102" t="s">
        <v>77</v>
      </c>
      <c r="B76" s="103">
        <f>B75/B70</f>
        <v>0.3857138557842783</v>
      </c>
      <c r="C76" s="104">
        <f>C75/C70</f>
        <v>0.37284128905454156</v>
      </c>
      <c r="D76" s="104">
        <f>D75/D70</f>
        <v>0.35828523975098875</v>
      </c>
      <c r="E76" s="105">
        <f>E75/E70</f>
        <v>0.34401126646499774</v>
      </c>
      <c r="F76" s="106"/>
      <c r="G76" s="103">
        <f>G75/G70</f>
        <v>0.75736606871557166</v>
      </c>
      <c r="H76" s="104">
        <f>H75/H70</f>
        <v>0.7487440511316984</v>
      </c>
      <c r="I76" s="104">
        <f>I75/I70</f>
        <v>0.73851915886328112</v>
      </c>
      <c r="J76" s="105">
        <f>J75/J70</f>
        <v>0.72892080975448259</v>
      </c>
      <c r="K76" s="106"/>
      <c r="L76" s="103">
        <f t="shared" ref="L76:O76" si="26">L75/L70</f>
        <v>0.76536969673669675</v>
      </c>
      <c r="M76" s="104">
        <f t="shared" si="26"/>
        <v>0.75467837871240373</v>
      </c>
      <c r="N76" s="104">
        <f t="shared" si="26"/>
        <v>0.74202675900711168</v>
      </c>
      <c r="O76" s="105">
        <f t="shared" si="26"/>
        <v>0.73030223613219436</v>
      </c>
      <c r="P76" s="106"/>
      <c r="Q76" s="103">
        <f t="shared" ref="Q76:T76" si="27">Q75/Q70</f>
        <v>0.83194115484806508</v>
      </c>
      <c r="R76" s="104">
        <f t="shared" si="27"/>
        <v>0.82453633284965511</v>
      </c>
      <c r="S76" s="104">
        <f t="shared" si="27"/>
        <v>0.81556314548070696</v>
      </c>
      <c r="T76" s="105">
        <f t="shared" si="27"/>
        <v>0.80716212661437003</v>
      </c>
      <c r="U76" s="106"/>
      <c r="V76" s="103">
        <f t="shared" ref="V76:Y76" si="28">V75/V70</f>
        <v>0.8150313639167206</v>
      </c>
      <c r="W76" s="104">
        <f t="shared" si="28"/>
        <v>0.80724734739471449</v>
      </c>
      <c r="X76" s="104">
        <f t="shared" si="28"/>
        <v>0.79786706768578342</v>
      </c>
      <c r="Y76" s="105">
        <f t="shared" si="28"/>
        <v>0.78908735578531397</v>
      </c>
      <c r="Z76" s="106"/>
      <c r="AA76" s="103">
        <f t="shared" ref="AA76:AD76" si="29">AA75/AA70</f>
        <v>0.27426763962364314</v>
      </c>
      <c r="AB76" s="104">
        <f t="shared" si="29"/>
        <v>0.26899140026211704</v>
      </c>
      <c r="AC76" s="104">
        <f t="shared" si="29"/>
        <v>0.2628063384117939</v>
      </c>
      <c r="AD76" s="105">
        <f t="shared" si="29"/>
        <v>0.25685296981222638</v>
      </c>
      <c r="AE76" s="107"/>
    </row>
    <row r="77" spans="1:31" x14ac:dyDescent="0.25">
      <c r="A77" s="69" t="s">
        <v>79</v>
      </c>
      <c r="B77" s="70">
        <f>SUM(B5:B9)</f>
        <v>29911</v>
      </c>
      <c r="C77" s="71">
        <f>SUM(C5:C9)</f>
        <v>29465</v>
      </c>
      <c r="D77" s="71">
        <f>SUM(D5:D9)</f>
        <v>28965</v>
      </c>
      <c r="E77" s="72">
        <f>SUM(E5:E9)</f>
        <v>28565</v>
      </c>
      <c r="F77" s="100"/>
      <c r="G77" s="70">
        <f>SUM(G5:G9)</f>
        <v>505.58427940010256</v>
      </c>
      <c r="H77" s="71">
        <f>SUM(H5:H9)</f>
        <v>487.14383569244467</v>
      </c>
      <c r="I77" s="71">
        <f>SUM(I5:I9)</f>
        <v>466.47069252242466</v>
      </c>
      <c r="J77" s="72">
        <f>SUM(J5:J9)</f>
        <v>449.93217798640865</v>
      </c>
      <c r="K77" s="100"/>
      <c r="L77" s="70">
        <f>SUM(L5:L9)</f>
        <v>145.74379466100842</v>
      </c>
      <c r="M77" s="71">
        <f>SUM(M5:M9)</f>
        <v>140.10423662570344</v>
      </c>
      <c r="N77" s="71">
        <f>SUM(N5:N9)</f>
        <v>133.78186214666198</v>
      </c>
      <c r="O77" s="72">
        <f>SUM(O5:O9)</f>
        <v>128.72396256342881</v>
      </c>
      <c r="P77" s="100"/>
      <c r="Q77" s="70">
        <f>SUM(Q5:Q9)</f>
        <v>2190.4311263499358</v>
      </c>
      <c r="R77" s="71">
        <f>SUM(R5:R9)</f>
        <v>2100.4964934219706</v>
      </c>
      <c r="S77" s="71">
        <f>SUM(S5:S9)</f>
        <v>1999.6729139063157</v>
      </c>
      <c r="T77" s="72">
        <f>SUM(T5:T9)</f>
        <v>1919.0140502937913</v>
      </c>
      <c r="U77" s="100"/>
      <c r="V77" s="70">
        <f>SUM(V5:V9)</f>
        <v>2696.0154057500381</v>
      </c>
      <c r="W77" s="71">
        <f>SUM(W5:W9)</f>
        <v>2587.6403291144152</v>
      </c>
      <c r="X77" s="71">
        <f>SUM(X5:X9)</f>
        <v>2466.1436064287404</v>
      </c>
      <c r="Y77" s="72">
        <f>SUM(Y5:Y9)</f>
        <v>2368.9462282802001</v>
      </c>
      <c r="Z77" s="75"/>
      <c r="AA77" s="70">
        <f>SUM(AA5:AA9)</f>
        <v>57.034295312493214</v>
      </c>
      <c r="AB77" s="71">
        <f>SUM(AB5:AB9)</f>
        <v>56.402759992543558</v>
      </c>
      <c r="AC77" s="71">
        <f>SUM(AC5:AC9)</f>
        <v>55.694760754931835</v>
      </c>
      <c r="AD77" s="72">
        <f>SUM(AD5:AD9)</f>
        <v>55.128361364842455</v>
      </c>
      <c r="AE77" s="101"/>
    </row>
    <row r="78" spans="1:31" s="9" customFormat="1" x14ac:dyDescent="0.25">
      <c r="A78" s="102" t="s">
        <v>77</v>
      </c>
      <c r="B78" s="103">
        <f>B77/B70</f>
        <v>9.001745515830023E-2</v>
      </c>
      <c r="C78" s="104">
        <f>C77/C70</f>
        <v>8.8280941024196743E-2</v>
      </c>
      <c r="D78" s="104">
        <f>D77/D70</f>
        <v>8.6523640534824531E-2</v>
      </c>
      <c r="E78" s="105">
        <f>E77/E70</f>
        <v>8.5049305671343167E-2</v>
      </c>
      <c r="F78" s="106"/>
      <c r="G78" s="103">
        <f>G77/G70</f>
        <v>0.49810958732698007</v>
      </c>
      <c r="H78" s="104">
        <f>H77/H70</f>
        <v>0.49078716270298822</v>
      </c>
      <c r="I78" s="104">
        <f>I77/I70</f>
        <v>0.48259581494346854</v>
      </c>
      <c r="J78" s="105">
        <f>J77/J70</f>
        <v>0.47625404907863572</v>
      </c>
      <c r="K78" s="106"/>
      <c r="L78" s="103">
        <f t="shared" ref="L78:O78" si="30">L77/L70</f>
        <v>0.65107853219015976</v>
      </c>
      <c r="M78" s="104">
        <f t="shared" si="30"/>
        <v>0.64074884848169611</v>
      </c>
      <c r="N78" s="104">
        <f t="shared" si="30"/>
        <v>0.62879616728098553</v>
      </c>
      <c r="O78" s="105">
        <f t="shared" si="30"/>
        <v>0.61849389178263181</v>
      </c>
      <c r="P78" s="106"/>
      <c r="Q78" s="103">
        <f t="shared" ref="Q78:T78" si="31">Q77/Q70</f>
        <v>0.63282650408203966</v>
      </c>
      <c r="R78" s="104">
        <f t="shared" si="31"/>
        <v>0.62538450506154553</v>
      </c>
      <c r="S78" s="104">
        <f t="shared" si="31"/>
        <v>0.61686446127515582</v>
      </c>
      <c r="T78" s="105">
        <f t="shared" si="31"/>
        <v>0.61022149342830023</v>
      </c>
      <c r="U78" s="106"/>
      <c r="V78" s="103">
        <f t="shared" ref="V78:Y78" si="32">V77/V70</f>
        <v>0.60227964164602255</v>
      </c>
      <c r="W78" s="104">
        <f t="shared" si="32"/>
        <v>0.59468149096084377</v>
      </c>
      <c r="X78" s="104">
        <f t="shared" si="32"/>
        <v>0.58602456688205828</v>
      </c>
      <c r="Y78" s="105">
        <f t="shared" si="32"/>
        <v>0.57927325594514589</v>
      </c>
      <c r="Z78" s="106"/>
      <c r="AA78" s="103">
        <f t="shared" ref="AA78:AD78" si="33">AA77/AA70</f>
        <v>0.12425514366878979</v>
      </c>
      <c r="AB78" s="104">
        <f t="shared" si="33"/>
        <v>0.12281561744707288</v>
      </c>
      <c r="AC78" s="104">
        <f t="shared" si="33"/>
        <v>0.12124791202756061</v>
      </c>
      <c r="AD78" s="105">
        <f t="shared" si="33"/>
        <v>0.11995210882755249</v>
      </c>
      <c r="AE78" s="107"/>
    </row>
    <row r="79" spans="1:31" x14ac:dyDescent="0.25">
      <c r="A79" s="69" t="s">
        <v>80</v>
      </c>
      <c r="B79" s="70">
        <f>SUM(B5:B6)</f>
        <v>9079</v>
      </c>
      <c r="C79" s="71">
        <f>SUM(C5:C6)</f>
        <v>8633</v>
      </c>
      <c r="D79" s="71">
        <f>SUM(D5:D6)</f>
        <v>8133</v>
      </c>
      <c r="E79" s="72">
        <f>SUM(E5:E6)</f>
        <v>7733</v>
      </c>
      <c r="F79" s="76"/>
      <c r="G79" s="70">
        <f>SUM(G5:G6)</f>
        <v>375.41948648698389</v>
      </c>
      <c r="H79" s="71">
        <f>SUM(H5:H6)</f>
        <v>356.97904277932599</v>
      </c>
      <c r="I79" s="71">
        <f>SUM(I5:I6)</f>
        <v>336.30589960930598</v>
      </c>
      <c r="J79" s="72">
        <f>SUM(J5:J6)</f>
        <v>319.76738507328997</v>
      </c>
      <c r="K79" s="100"/>
      <c r="L79" s="70">
        <f>SUM(L5:L6)</f>
        <v>115.02448417900972</v>
      </c>
      <c r="M79" s="71">
        <f>SUM(M5:M6)</f>
        <v>109.38492614370475</v>
      </c>
      <c r="N79" s="71">
        <f>SUM(N5:N6)</f>
        <v>103.0625516646633</v>
      </c>
      <c r="O79" s="72">
        <f>SUM(O5:O6)</f>
        <v>98.004652081430123</v>
      </c>
      <c r="P79" s="100"/>
      <c r="Q79" s="70">
        <f>SUM(Q5:Q6)</f>
        <v>1838.7850541181276</v>
      </c>
      <c r="R79" s="71">
        <f>SUM(R5:R6)</f>
        <v>1748.8504211901629</v>
      </c>
      <c r="S79" s="71">
        <f>SUM(S5:S6)</f>
        <v>1648.0268416745078</v>
      </c>
      <c r="T79" s="72">
        <f>SUM(T5:T6)</f>
        <v>1567.3679780619834</v>
      </c>
      <c r="U79" s="100"/>
      <c r="V79" s="70">
        <f>SUM(V5:V6)</f>
        <v>2214.2045406051116</v>
      </c>
      <c r="W79" s="71">
        <f>SUM(W5:W6)</f>
        <v>2105.8294639694886</v>
      </c>
      <c r="X79" s="71">
        <f>SUM(X5:X6)</f>
        <v>1984.3327412838139</v>
      </c>
      <c r="Y79" s="72">
        <f>SUM(Y5:Y6)</f>
        <v>1887.1353631352736</v>
      </c>
      <c r="Z79" s="75"/>
      <c r="AA79" s="70">
        <f>SUM(AA5:AA6)</f>
        <v>13.143844253065637</v>
      </c>
      <c r="AB79" s="71">
        <f>SUM(AB5:AB6)</f>
        <v>12.512308933115978</v>
      </c>
      <c r="AC79" s="71">
        <f>SUM(AC5:AC6)</f>
        <v>11.804309695504253</v>
      </c>
      <c r="AD79" s="72">
        <f>SUM(AD5:AD6)</f>
        <v>11.237910305414877</v>
      </c>
      <c r="AE79" s="101"/>
    </row>
    <row r="80" spans="1:31" s="9" customFormat="1" x14ac:dyDescent="0.25">
      <c r="A80" s="102" t="s">
        <v>77</v>
      </c>
      <c r="B80" s="103">
        <f>B79/B70</f>
        <v>2.7323341759961477E-2</v>
      </c>
      <c r="C80" s="104">
        <f>C79/C70</f>
        <v>2.5865581668484319E-2</v>
      </c>
      <c r="D80" s="104">
        <f>D79/D70</f>
        <v>2.4294727031580456E-2</v>
      </c>
      <c r="E80" s="105">
        <f>E79/E70</f>
        <v>2.3024200271538481E-2</v>
      </c>
      <c r="F80" s="106"/>
      <c r="G80" s="103">
        <f>G79/G70</f>
        <v>0.36986918523341328</v>
      </c>
      <c r="H80" s="104">
        <f>H79/H70</f>
        <v>0.35964887311169014</v>
      </c>
      <c r="I80" s="104">
        <f>I79/I70</f>
        <v>0.34793143983948593</v>
      </c>
      <c r="J80" s="105">
        <f>J79/J70</f>
        <v>0.33847437315106182</v>
      </c>
      <c r="K80" s="106"/>
      <c r="L80" s="103">
        <f t="shared" ref="L80:O80" si="34">L79/L70</f>
        <v>0.51384673014305426</v>
      </c>
      <c r="M80" s="104">
        <f t="shared" si="34"/>
        <v>0.50025800186955827</v>
      </c>
      <c r="N80" s="104">
        <f t="shared" si="34"/>
        <v>0.4844104906081681</v>
      </c>
      <c r="O80" s="105">
        <f t="shared" si="34"/>
        <v>0.4708935109791878</v>
      </c>
      <c r="P80" s="106"/>
      <c r="Q80" s="103">
        <f t="shared" ref="Q80:T80" si="35">Q79/Q70</f>
        <v>0.53123419566033914</v>
      </c>
      <c r="R80" s="104">
        <f t="shared" si="35"/>
        <v>0.52068830322154236</v>
      </c>
      <c r="S80" s="104">
        <f t="shared" si="35"/>
        <v>0.50838773820795458</v>
      </c>
      <c r="T80" s="105">
        <f t="shared" si="35"/>
        <v>0.49840261887517318</v>
      </c>
      <c r="U80" s="106"/>
      <c r="V80" s="103">
        <f t="shared" ref="V80:Y80" si="36">V79/V70</f>
        <v>0.49464491723690279</v>
      </c>
      <c r="W80" s="104">
        <f t="shared" si="36"/>
        <v>0.48395358166767788</v>
      </c>
      <c r="X80" s="104">
        <f t="shared" si="36"/>
        <v>0.47153285487080809</v>
      </c>
      <c r="Y80" s="105">
        <f t="shared" si="36"/>
        <v>0.46145709563285825</v>
      </c>
      <c r="Z80" s="106"/>
      <c r="AA80" s="103">
        <f t="shared" ref="AA80:AD80" si="37">AA79/AA70</f>
        <v>2.863523161067481E-2</v>
      </c>
      <c r="AB80" s="104">
        <f t="shared" si="37"/>
        <v>2.7245243805663361E-2</v>
      </c>
      <c r="AC80" s="104">
        <f t="shared" si="37"/>
        <v>2.5698070771941358E-2</v>
      </c>
      <c r="AD80" s="105">
        <f t="shared" si="37"/>
        <v>2.4452223983734787E-2</v>
      </c>
      <c r="AE80" s="107"/>
    </row>
    <row r="81" spans="1:31" x14ac:dyDescent="0.25">
      <c r="A81" s="69" t="s">
        <v>81</v>
      </c>
      <c r="B81" s="70">
        <f>SUM(B25:B68)</f>
        <v>204115</v>
      </c>
      <c r="C81" s="71">
        <f>SUM(C25:C68)</f>
        <v>209323</v>
      </c>
      <c r="D81" s="71">
        <f>SUM(D25:D68)</f>
        <v>214823</v>
      </c>
      <c r="E81" s="72">
        <f>SUM(E25:E68)</f>
        <v>220323</v>
      </c>
      <c r="F81" s="76"/>
      <c r="G81" s="70">
        <f>SUM(G25:G68)</f>
        <v>246.27492509178418</v>
      </c>
      <c r="H81" s="71">
        <f>SUM(H25:H68)</f>
        <v>249.39076645393237</v>
      </c>
      <c r="I81" s="71">
        <f>SUM(I25:I68)</f>
        <v>252.74390135496557</v>
      </c>
      <c r="J81" s="72">
        <f>SUM(J25:J68)</f>
        <v>256.09703625599877</v>
      </c>
      <c r="K81" s="100"/>
      <c r="L81" s="70">
        <f>SUM(L25:L68)</f>
        <v>52.521944818278051</v>
      </c>
      <c r="M81" s="71">
        <f>SUM(M25:M68)</f>
        <v>53.64129574282093</v>
      </c>
      <c r="N81" s="71">
        <f>SUM(N25:N68)</f>
        <v>54.886054272999431</v>
      </c>
      <c r="O81" s="72">
        <f>SUM(O25:O68)</f>
        <v>56.130812803177939</v>
      </c>
      <c r="P81" s="100"/>
      <c r="Q81" s="70">
        <f>SUM(Q25:Q68)</f>
        <v>581.70971522946638</v>
      </c>
      <c r="R81" s="71">
        <f>SUM(R25:R68)</f>
        <v>589.33474460802029</v>
      </c>
      <c r="S81" s="71">
        <f>SUM(S25:S68)</f>
        <v>597.88398499390712</v>
      </c>
      <c r="T81" s="72">
        <f>SUM(T25:T68)</f>
        <v>606.43322537979407</v>
      </c>
      <c r="U81" s="100"/>
      <c r="V81" s="70">
        <f>SUM(V25:V68)</f>
        <v>827.98464032125037</v>
      </c>
      <c r="W81" s="71">
        <f>SUM(W25:W68)</f>
        <v>838.72551106195249</v>
      </c>
      <c r="X81" s="71">
        <f>SUM(X25:X68)</f>
        <v>850.62788634887272</v>
      </c>
      <c r="Y81" s="72">
        <f>SUM(Y25:Y68)</f>
        <v>862.53026163579261</v>
      </c>
      <c r="Z81" s="75"/>
      <c r="AA81" s="70">
        <f>SUM(AA25:AA68)</f>
        <v>333.1180709095633</v>
      </c>
      <c r="AB81" s="71">
        <f>SUM(AB25:AB68)</f>
        <v>335.71384047529233</v>
      </c>
      <c r="AC81" s="71">
        <f>SUM(AC25:AC68)</f>
        <v>338.62706520566354</v>
      </c>
      <c r="AD81" s="72">
        <f>SUM(AD25:AD68)</f>
        <v>341.54028993603475</v>
      </c>
      <c r="AE81" s="101"/>
    </row>
    <row r="82" spans="1:31" s="9" customFormat="1" x14ac:dyDescent="0.25">
      <c r="A82" s="102" t="s">
        <v>77</v>
      </c>
      <c r="B82" s="103">
        <f>B81/B70</f>
        <v>0.6142861442157217</v>
      </c>
      <c r="C82" s="104">
        <f>C81/C70</f>
        <v>0.6271587109454585</v>
      </c>
      <c r="D82" s="104">
        <f>D81/D70</f>
        <v>0.6417147602490112</v>
      </c>
      <c r="E82" s="105">
        <f>E81/E70</f>
        <v>0.65598873353500231</v>
      </c>
      <c r="F82" s="106"/>
      <c r="G82" s="103">
        <f>G81/G70</f>
        <v>0.24263393128442803</v>
      </c>
      <c r="H82" s="104">
        <f>H81/H70</f>
        <v>0.25125594886830127</v>
      </c>
      <c r="I82" s="104">
        <f>I81/I70</f>
        <v>0.2614808411367186</v>
      </c>
      <c r="J82" s="105">
        <f>J81/J70</f>
        <v>0.27107919024551724</v>
      </c>
      <c r="K82" s="106"/>
      <c r="L82" s="103">
        <f t="shared" ref="L82:O82" si="38">L81/L70</f>
        <v>0.23463030326330353</v>
      </c>
      <c r="M82" s="104">
        <f t="shared" si="38"/>
        <v>0.24532162128759644</v>
      </c>
      <c r="N82" s="104">
        <f t="shared" si="38"/>
        <v>0.25797324099288838</v>
      </c>
      <c r="O82" s="105">
        <f t="shared" si="38"/>
        <v>0.26969776386780581</v>
      </c>
      <c r="P82" s="106"/>
      <c r="Q82" s="103">
        <f t="shared" ref="Q82:T82" si="39">Q81/Q70</f>
        <v>0.16805884515193481</v>
      </c>
      <c r="R82" s="104">
        <f t="shared" si="39"/>
        <v>0.17546366715034484</v>
      </c>
      <c r="S82" s="104">
        <f t="shared" si="39"/>
        <v>0.18443685451929301</v>
      </c>
      <c r="T82" s="105">
        <f t="shared" si="39"/>
        <v>0.19283787338562988</v>
      </c>
      <c r="U82" s="106"/>
      <c r="V82" s="103">
        <f t="shared" ref="V82:Y82" si="40">V81/V70</f>
        <v>0.18496863608327935</v>
      </c>
      <c r="W82" s="104">
        <f t="shared" si="40"/>
        <v>0.19275265260528554</v>
      </c>
      <c r="X82" s="104">
        <f t="shared" si="40"/>
        <v>0.2021329323142167</v>
      </c>
      <c r="Y82" s="105">
        <f t="shared" si="40"/>
        <v>0.210912644214686</v>
      </c>
      <c r="Z82" s="106"/>
      <c r="AA82" s="103">
        <f t="shared" ref="AA82:AD82" si="41">AA81/AA70</f>
        <v>0.72573236037635702</v>
      </c>
      <c r="AB82" s="104">
        <f t="shared" si="41"/>
        <v>0.73100859973788301</v>
      </c>
      <c r="AC82" s="104">
        <f t="shared" si="41"/>
        <v>0.7371936615882061</v>
      </c>
      <c r="AD82" s="105">
        <f t="shared" si="41"/>
        <v>0.74314703018777362</v>
      </c>
      <c r="AE82" s="107"/>
    </row>
    <row r="83" spans="1:31" x14ac:dyDescent="0.25">
      <c r="A83" s="69" t="s">
        <v>163</v>
      </c>
      <c r="B83" s="70">
        <f>SUM(B25:B40)</f>
        <v>42396</v>
      </c>
      <c r="C83" s="71">
        <f>SUM(C25:C40)</f>
        <v>42819</v>
      </c>
      <c r="D83" s="71">
        <f>SUM(D25:D40)</f>
        <v>43319</v>
      </c>
      <c r="E83" s="72">
        <f>SUM(E25:E40)</f>
        <v>43819</v>
      </c>
      <c r="F83" s="76"/>
      <c r="G83" s="70">
        <f>SUM(G25:G40)</f>
        <v>71.100340243212131</v>
      </c>
      <c r="H83" s="71">
        <f>SUM(H25:H40)</f>
        <v>71.809979814986107</v>
      </c>
      <c r="I83" s="71">
        <f>SUM(I25:I40)</f>
        <v>72.648797275711857</v>
      </c>
      <c r="J83" s="72">
        <f>SUM(J25:J40)</f>
        <v>73.487614736437607</v>
      </c>
      <c r="K83" s="100"/>
      <c r="L83" s="70">
        <f>SUM(L25:L40)</f>
        <v>20.395274049062611</v>
      </c>
      <c r="M83" s="71">
        <f>SUM(M25:M40)</f>
        <v>20.943138991016781</v>
      </c>
      <c r="N83" s="71">
        <f>SUM(N25:N40)</f>
        <v>21.590733485052439</v>
      </c>
      <c r="O83" s="72">
        <f>SUM(O25:O40)</f>
        <v>22.238327979088101</v>
      </c>
      <c r="P83" s="100"/>
      <c r="Q83" s="70">
        <f>SUM(Q25:Q40)</f>
        <v>109.96556560601738</v>
      </c>
      <c r="R83" s="71">
        <f>SUM(R25:R40)</f>
        <v>114.2077119613862</v>
      </c>
      <c r="S83" s="71">
        <f>SUM(S25:S40)</f>
        <v>119.22206935543917</v>
      </c>
      <c r="T83" s="72">
        <f>SUM(T25:T40)</f>
        <v>124.23642674949213</v>
      </c>
      <c r="U83" s="100"/>
      <c r="V83" s="70">
        <f>SUM(V25:V40)</f>
        <v>181.06590584922952</v>
      </c>
      <c r="W83" s="71">
        <f>SUM(W25:W40)</f>
        <v>186.01769177637232</v>
      </c>
      <c r="X83" s="71">
        <f>SUM(X25:X40)</f>
        <v>191.87086663115102</v>
      </c>
      <c r="Y83" s="72">
        <f>SUM(Y25:Y40)</f>
        <v>197.72404148592972</v>
      </c>
      <c r="Z83" s="75"/>
      <c r="AA83" s="70">
        <f>SUM(AA25:AA40)</f>
        <v>133.70188557823425</v>
      </c>
      <c r="AB83" s="71">
        <f>SUM(AB25:AB40)</f>
        <v>135.16665837144026</v>
      </c>
      <c r="AC83" s="71">
        <f>SUM(AC25:AC40)</f>
        <v>136.89806829248752</v>
      </c>
      <c r="AD83" s="72">
        <f>SUM(AD25:AD40)</f>
        <v>138.62947821353481</v>
      </c>
      <c r="AE83" s="101"/>
    </row>
    <row r="84" spans="1:31" s="9" customFormat="1" ht="15.75" thickBot="1" x14ac:dyDescent="0.3">
      <c r="A84" s="102" t="s">
        <v>77</v>
      </c>
      <c r="B84" s="108">
        <f>B83/B70</f>
        <v>0.12759118815456844</v>
      </c>
      <c r="C84" s="109">
        <f>C83/C70</f>
        <v>0.12829124770796133</v>
      </c>
      <c r="D84" s="109">
        <f>D83/D70</f>
        <v>0.12940160829718847</v>
      </c>
      <c r="E84" s="110">
        <f>E83/E70</f>
        <v>0.13046649834456803</v>
      </c>
      <c r="F84" s="106"/>
      <c r="G84" s="108">
        <f>G83/G70</f>
        <v>7.004917395646991E-2</v>
      </c>
      <c r="H84" s="109">
        <f>H83/H70</f>
        <v>7.2347043449825371E-2</v>
      </c>
      <c r="I84" s="109">
        <f>I83/I70</f>
        <v>7.5160146367072272E-2</v>
      </c>
      <c r="J84" s="110">
        <f>J83/J70</f>
        <v>7.7786777180485309E-2</v>
      </c>
      <c r="K84" s="106"/>
      <c r="L84" s="108">
        <f t="shared" ref="L84:O84" si="42">L83/L70</f>
        <v>9.1111426886926805E-2</v>
      </c>
      <c r="M84" s="109">
        <f t="shared" si="42"/>
        <v>9.5780773767295324E-2</v>
      </c>
      <c r="N84" s="109">
        <f t="shared" si="42"/>
        <v>0.10147990352610704</v>
      </c>
      <c r="O84" s="110">
        <f t="shared" si="42"/>
        <v>0.10685089042179978</v>
      </c>
      <c r="P84" s="106"/>
      <c r="Q84" s="108">
        <f t="shared" ref="Q84:T84" si="43">Q83/Q70</f>
        <v>3.1769601707505521E-2</v>
      </c>
      <c r="R84" s="109">
        <f t="shared" si="43"/>
        <v>3.4003262391942818E-2</v>
      </c>
      <c r="S84" s="109">
        <f t="shared" si="43"/>
        <v>3.6777943569474066E-2</v>
      </c>
      <c r="T84" s="110">
        <f t="shared" si="43"/>
        <v>3.9505566860057288E-2</v>
      </c>
      <c r="U84" s="106"/>
      <c r="V84" s="108">
        <f t="shared" ref="V84:Y84" si="44">V83/V70</f>
        <v>4.0449438329098787E-2</v>
      </c>
      <c r="W84" s="109">
        <f t="shared" si="44"/>
        <v>4.2749866372861184E-2</v>
      </c>
      <c r="X84" s="109">
        <f t="shared" si="44"/>
        <v>4.5593874266565117E-2</v>
      </c>
      <c r="Y84" s="110">
        <f t="shared" si="44"/>
        <v>4.8349028746565624E-2</v>
      </c>
      <c r="Z84" s="106"/>
      <c r="AA84" s="108">
        <f t="shared" ref="AA84:AD84" si="45">AA83/AA70</f>
        <v>0.29128346217460016</v>
      </c>
      <c r="AB84" s="109">
        <f t="shared" si="45"/>
        <v>0.29432206169238162</v>
      </c>
      <c r="AC84" s="109">
        <f t="shared" si="45"/>
        <v>0.29802812178523785</v>
      </c>
      <c r="AD84" s="110">
        <f t="shared" si="45"/>
        <v>0.30163962515275583</v>
      </c>
      <c r="AE84" s="107"/>
    </row>
    <row r="85" spans="1:31" s="4" customFormat="1" ht="17.25" thickBot="1" x14ac:dyDescent="0.35">
      <c r="A85" s="111"/>
      <c r="B85" s="184"/>
      <c r="C85" s="112"/>
      <c r="D85" s="112"/>
      <c r="E85" s="112"/>
      <c r="F85" s="58"/>
      <c r="G85" s="112"/>
      <c r="H85" s="112"/>
      <c r="I85" s="112"/>
      <c r="J85" s="112"/>
      <c r="K85" s="112"/>
      <c r="L85" s="112"/>
      <c r="M85" s="112"/>
      <c r="N85" s="112"/>
      <c r="O85" s="112"/>
      <c r="P85" s="112"/>
      <c r="Q85" s="112"/>
      <c r="R85" s="112"/>
      <c r="S85" s="112"/>
      <c r="T85" s="112"/>
      <c r="U85" s="112"/>
      <c r="V85" s="112"/>
      <c r="W85" s="112"/>
      <c r="X85" s="112"/>
      <c r="Y85" s="112"/>
      <c r="Z85" s="60"/>
      <c r="AA85" s="112"/>
      <c r="AB85" s="112"/>
      <c r="AC85" s="112"/>
      <c r="AD85" s="112"/>
      <c r="AE85" s="113"/>
    </row>
    <row r="86" spans="1:31" s="4" customFormat="1" ht="37.5" customHeight="1" x14ac:dyDescent="0.3">
      <c r="A86" s="62" t="s">
        <v>104</v>
      </c>
      <c r="B86" s="296"/>
      <c r="C86" s="297"/>
      <c r="D86" s="297"/>
      <c r="E86" s="114"/>
      <c r="F86" s="58"/>
      <c r="G86" s="298" t="s">
        <v>145</v>
      </c>
      <c r="H86" s="299"/>
      <c r="I86" s="299"/>
      <c r="J86" s="300"/>
      <c r="K86" s="112"/>
      <c r="L86" s="301" t="s">
        <v>146</v>
      </c>
      <c r="M86" s="302"/>
      <c r="N86" s="302"/>
      <c r="O86" s="303"/>
      <c r="P86" s="112"/>
      <c r="Q86" s="298" t="s">
        <v>147</v>
      </c>
      <c r="R86" s="299"/>
      <c r="S86" s="299"/>
      <c r="T86" s="300"/>
      <c r="U86" s="112"/>
      <c r="V86" s="298" t="s">
        <v>148</v>
      </c>
      <c r="W86" s="299"/>
      <c r="X86" s="299"/>
      <c r="Y86" s="300"/>
      <c r="Z86" s="60"/>
      <c r="AA86" s="112"/>
      <c r="AB86" s="112"/>
      <c r="AC86" s="112"/>
      <c r="AD86" s="112"/>
      <c r="AE86" s="113"/>
    </row>
    <row r="87" spans="1:31" ht="16.5" x14ac:dyDescent="0.3">
      <c r="A87" s="69" t="s">
        <v>105</v>
      </c>
      <c r="B87" s="115"/>
      <c r="C87" s="78"/>
      <c r="D87" s="78"/>
      <c r="E87" s="78"/>
      <c r="F87" s="58"/>
      <c r="G87" s="116">
        <f>G70/$B$70*1000</f>
        <v>3.0546711197297931</v>
      </c>
      <c r="H87" s="117">
        <f>H70/$C$70*1000</f>
        <v>2.9738874299381104</v>
      </c>
      <c r="I87" s="117">
        <f>I70/$D$70*1000</f>
        <v>2.8873674958465014</v>
      </c>
      <c r="J87" s="118">
        <f>J70/$E$70*1000</f>
        <v>2.8128392719292834</v>
      </c>
      <c r="K87" s="78"/>
      <c r="L87" s="116">
        <f>L70/$B$70*1000</f>
        <v>0.67367820213486085</v>
      </c>
      <c r="M87" s="117">
        <f>M70/$C$70*1000</f>
        <v>0.65512465228488292</v>
      </c>
      <c r="N87" s="117">
        <f>N70/$D$70*1000</f>
        <v>0.63554835998389103</v>
      </c>
      <c r="O87" s="118">
        <f>O70/$E$70*1000</f>
        <v>0.61967008317024497</v>
      </c>
      <c r="P87" s="78"/>
      <c r="Q87" s="116">
        <f>Q70/$B$70*1000</f>
        <v>10.416953856899985</v>
      </c>
      <c r="R87" s="117">
        <f>R70/$C$70*1000</f>
        <v>10.063182586391044</v>
      </c>
      <c r="S87" s="117">
        <f>S70/$D$70*1000</f>
        <v>9.6834578185291633</v>
      </c>
      <c r="T87" s="118">
        <f>T70/$E$70*1000</f>
        <v>9.3632624796438559</v>
      </c>
      <c r="U87" s="78"/>
      <c r="V87" s="116">
        <f>V70/$B$70*1000</f>
        <v>13.471624976629775</v>
      </c>
      <c r="W87" s="117">
        <f>W70/$C$70*1000</f>
        <v>13.037070016329155</v>
      </c>
      <c r="X87" s="117">
        <f>X70/$D$70*1000</f>
        <v>12.570825314375663</v>
      </c>
      <c r="Y87" s="118">
        <f>Y70/$E$70*1000</f>
        <v>12.176101751573141</v>
      </c>
      <c r="Z87" s="60"/>
      <c r="AA87" s="78"/>
      <c r="AB87" s="78"/>
      <c r="AC87" s="78"/>
      <c r="AD87" s="78"/>
      <c r="AE87" s="119"/>
    </row>
    <row r="88" spans="1:31" s="4" customFormat="1" ht="16.5" x14ac:dyDescent="0.3">
      <c r="A88" s="69" t="s">
        <v>125</v>
      </c>
      <c r="B88" s="115"/>
      <c r="C88" s="78"/>
      <c r="D88" s="78"/>
      <c r="E88" s="78"/>
      <c r="F88" s="58"/>
      <c r="G88" s="116">
        <f>G70/$AA$70</f>
        <v>2.2112963881207461</v>
      </c>
      <c r="H88" s="117">
        <f>H70/$AB$70</f>
        <v>2.1613109643506871</v>
      </c>
      <c r="I88" s="117">
        <f>I70/$AC$70</f>
        <v>2.1042664813722101</v>
      </c>
      <c r="J88" s="118">
        <f>J70/$AD$70</f>
        <v>2.0556121532534717</v>
      </c>
      <c r="K88" s="78"/>
      <c r="L88" s="116">
        <f>L70/$AA$70</f>
        <v>0.48768005351367266</v>
      </c>
      <c r="M88" s="117">
        <f>M70/$AB$70</f>
        <v>0.47612027265914897</v>
      </c>
      <c r="N88" s="117">
        <f>N70/$AC$70</f>
        <v>0.46317731051866012</v>
      </c>
      <c r="O88" s="118">
        <f>O70/$AD$70</f>
        <v>0.45285252047077124</v>
      </c>
      <c r="P88" s="78"/>
      <c r="Q88" s="116">
        <f>Q70/$AA$70</f>
        <v>7.540900979553248</v>
      </c>
      <c r="R88" s="117">
        <f>R70/$AB$70</f>
        <v>7.3135474602286816</v>
      </c>
      <c r="S88" s="117">
        <f>S70/$AC$70</f>
        <v>7.0571466017486264</v>
      </c>
      <c r="T88" s="118">
        <f>T70/$AD$70</f>
        <v>6.8426363138967279</v>
      </c>
      <c r="U88" s="78"/>
      <c r="V88" s="116">
        <f>V70/$AA$70</f>
        <v>9.7521973676739915</v>
      </c>
      <c r="W88" s="117">
        <f>W70/$AB$70</f>
        <v>9.4748584245793683</v>
      </c>
      <c r="X88" s="117">
        <f>X70/$AC$70</f>
        <v>9.161413083120836</v>
      </c>
      <c r="Y88" s="118">
        <f>Y70/$AD$70</f>
        <v>8.8982484671502</v>
      </c>
      <c r="Z88" s="60"/>
      <c r="AA88" s="78"/>
      <c r="AB88" s="78"/>
      <c r="AC88" s="78"/>
      <c r="AD88" s="78"/>
      <c r="AE88" s="119"/>
    </row>
    <row r="89" spans="1:31" ht="17.25" thickBot="1" x14ac:dyDescent="0.35">
      <c r="A89" s="120" t="s">
        <v>106</v>
      </c>
      <c r="B89" s="115"/>
      <c r="C89" s="78"/>
      <c r="D89" s="78"/>
      <c r="E89" s="78"/>
      <c r="F89" s="58"/>
      <c r="G89" s="121">
        <f>G70/'Inputs - Food purchases'!$B$75*1000</f>
        <v>2.5971792324996197</v>
      </c>
      <c r="H89" s="122">
        <f>H70/'Inputs - Food purchases'!$C$75*1000</f>
        <v>2.5288574883206714</v>
      </c>
      <c r="I89" s="122">
        <f>I70/'Inputs - Food purchases'!$D$75*1000</f>
        <v>2.4532657166993865</v>
      </c>
      <c r="J89" s="123">
        <f>J70/'Inputs - Food purchases'!$E$75*1000</f>
        <v>2.3917251879171064</v>
      </c>
      <c r="K89" s="78"/>
      <c r="L89" s="121">
        <f>L70/'Inputs - Food purchases'!$B$75*1000</f>
        <v>0.57278278655644987</v>
      </c>
      <c r="M89" s="122">
        <f>M70/'Inputs - Food purchases'!$C$75*1000</f>
        <v>0.557087960369966</v>
      </c>
      <c r="N89" s="122">
        <f>N70/'Inputs - Food purchases'!$D$75*1000</f>
        <v>0.53999672888742978</v>
      </c>
      <c r="O89" s="123">
        <f>O70/'Inputs - Food purchases'!$E$75*1000</f>
        <v>0.52689841218706623</v>
      </c>
      <c r="P89" s="78"/>
      <c r="Q89" s="121">
        <f>Q70/'Inputs - Food purchases'!$B$75*1000</f>
        <v>8.8568278425471316</v>
      </c>
      <c r="R89" s="122">
        <f>R70/'Inputs - Food purchases'!$C$75*1000</f>
        <v>8.5572689751954663</v>
      </c>
      <c r="S89" s="122">
        <f>S70/'Inputs - Food purchases'!$D$75*1000</f>
        <v>8.2275966323911085</v>
      </c>
      <c r="T89" s="123">
        <f>T70/'Inputs - Food purchases'!$E$75*1000</f>
        <v>7.9614754163622896</v>
      </c>
      <c r="U89" s="78"/>
      <c r="V89" s="121">
        <f>V70/'Inputs - Food purchases'!$B$75*1000</f>
        <v>11.454007075046748</v>
      </c>
      <c r="W89" s="122">
        <f>W70/'Inputs - Food purchases'!$C$75*1000</f>
        <v>11.086126463516138</v>
      </c>
      <c r="X89" s="122">
        <f>X70/'Inputs - Food purchases'!$D$75*1000</f>
        <v>10.680862349090493</v>
      </c>
      <c r="Y89" s="123">
        <f>Y70/'Inputs - Food purchases'!$E$75*1000</f>
        <v>10.353200604279396</v>
      </c>
      <c r="Z89" s="60"/>
      <c r="AA89" s="78"/>
      <c r="AB89" s="78"/>
      <c r="AC89" s="78"/>
      <c r="AD89" s="78"/>
      <c r="AE89" s="119"/>
    </row>
    <row r="90" spans="1:31" ht="16.5" x14ac:dyDescent="0.3">
      <c r="A90" s="124"/>
      <c r="B90" s="112"/>
      <c r="C90" s="112"/>
      <c r="D90" s="112"/>
      <c r="E90" s="112"/>
      <c r="F90" s="58"/>
      <c r="G90" s="112"/>
      <c r="H90" s="112"/>
      <c r="I90" s="112"/>
      <c r="J90" s="112"/>
      <c r="K90" s="112"/>
      <c r="L90" s="112"/>
      <c r="M90" s="112"/>
      <c r="N90" s="112"/>
      <c r="O90" s="112"/>
      <c r="P90" s="112"/>
      <c r="Q90" s="112"/>
      <c r="R90" s="112"/>
      <c r="S90" s="112"/>
      <c r="T90" s="112"/>
      <c r="U90" s="112"/>
      <c r="V90" s="112"/>
      <c r="W90" s="112"/>
      <c r="X90" s="112"/>
      <c r="Y90" s="112"/>
      <c r="Z90" s="60"/>
      <c r="AA90" s="112"/>
      <c r="AB90" s="112"/>
      <c r="AC90" s="112"/>
      <c r="AD90" s="112"/>
      <c r="AE90" s="113"/>
    </row>
    <row r="91" spans="1:31" ht="16.5" x14ac:dyDescent="0.3">
      <c r="A91" s="124"/>
      <c r="B91" s="112"/>
      <c r="C91" s="112"/>
      <c r="D91" s="112"/>
      <c r="E91" s="112"/>
      <c r="F91" s="77"/>
      <c r="G91" s="112"/>
      <c r="H91" s="112"/>
      <c r="I91" s="112"/>
      <c r="J91" s="112"/>
      <c r="K91" s="112"/>
      <c r="L91" s="112"/>
      <c r="M91" s="112"/>
      <c r="N91" s="112"/>
      <c r="O91" s="112"/>
      <c r="P91" s="112"/>
      <c r="Q91" s="112"/>
      <c r="R91" s="112"/>
      <c r="S91" s="112"/>
      <c r="T91" s="112"/>
      <c r="U91" s="112"/>
      <c r="V91" s="112"/>
      <c r="W91" s="112"/>
      <c r="X91" s="112"/>
      <c r="Y91" s="112"/>
      <c r="Z91" s="60"/>
      <c r="AA91" s="112"/>
      <c r="AB91" s="112"/>
      <c r="AC91" s="112"/>
      <c r="AD91" s="112"/>
      <c r="AE91" s="113"/>
    </row>
    <row r="92" spans="1:31" ht="17.25" thickBot="1" x14ac:dyDescent="0.35">
      <c r="A92" s="125" t="s">
        <v>85</v>
      </c>
      <c r="B92" s="112"/>
      <c r="C92" s="112"/>
      <c r="D92" s="112"/>
      <c r="E92" s="112"/>
      <c r="F92" s="77"/>
      <c r="G92" s="112"/>
      <c r="H92" s="112"/>
      <c r="I92" s="112"/>
      <c r="J92" s="112"/>
      <c r="K92" s="112"/>
      <c r="L92" s="112"/>
      <c r="M92" s="112"/>
      <c r="N92" s="112"/>
      <c r="O92" s="112"/>
      <c r="P92" s="112"/>
      <c r="Q92" s="112"/>
      <c r="R92" s="112"/>
      <c r="S92" s="112"/>
      <c r="T92" s="112"/>
      <c r="U92" s="112"/>
      <c r="V92" s="112"/>
      <c r="W92" s="112"/>
      <c r="X92" s="112"/>
      <c r="Y92" s="112"/>
      <c r="Z92" s="60"/>
      <c r="AA92" s="112"/>
      <c r="AB92" s="112"/>
      <c r="AC92" s="112"/>
      <c r="AD92" s="112"/>
      <c r="AE92" s="113"/>
    </row>
    <row r="93" spans="1:31" s="6" customFormat="1" ht="12.75" x14ac:dyDescent="0.2">
      <c r="A93" s="126"/>
      <c r="B93" s="127">
        <v>2015</v>
      </c>
      <c r="C93" s="128">
        <v>2016</v>
      </c>
      <c r="D93" s="128">
        <v>2017</v>
      </c>
      <c r="E93" s="129">
        <v>2018</v>
      </c>
      <c r="F93" s="130"/>
      <c r="G93" s="127">
        <v>2015</v>
      </c>
      <c r="H93" s="128">
        <v>2016</v>
      </c>
      <c r="I93" s="128">
        <v>2017</v>
      </c>
      <c r="J93" s="129">
        <v>2018</v>
      </c>
      <c r="K93" s="131"/>
      <c r="L93" s="127">
        <v>2015</v>
      </c>
      <c r="M93" s="128">
        <v>2016</v>
      </c>
      <c r="N93" s="128">
        <v>2017</v>
      </c>
      <c r="O93" s="129">
        <v>2018</v>
      </c>
      <c r="P93" s="131"/>
      <c r="Q93" s="127">
        <v>2015</v>
      </c>
      <c r="R93" s="128">
        <v>2016</v>
      </c>
      <c r="S93" s="128">
        <v>2017</v>
      </c>
      <c r="T93" s="129">
        <v>2018</v>
      </c>
      <c r="U93" s="131"/>
      <c r="V93" s="127">
        <v>2015</v>
      </c>
      <c r="W93" s="128">
        <v>2016</v>
      </c>
      <c r="X93" s="128">
        <v>2017</v>
      </c>
      <c r="Y93" s="129">
        <v>2018</v>
      </c>
      <c r="Z93" s="131"/>
      <c r="AA93" s="127">
        <v>2015</v>
      </c>
      <c r="AB93" s="128">
        <v>2016</v>
      </c>
      <c r="AC93" s="128">
        <v>2017</v>
      </c>
      <c r="AD93" s="129">
        <v>2018</v>
      </c>
      <c r="AE93" s="132"/>
    </row>
    <row r="94" spans="1:31" x14ac:dyDescent="0.25">
      <c r="A94" s="69" t="s">
        <v>16</v>
      </c>
      <c r="B94" s="70">
        <f>SUM(B5:B6)</f>
        <v>9079</v>
      </c>
      <c r="C94" s="71">
        <f>SUM(C5:C6)</f>
        <v>8633</v>
      </c>
      <c r="D94" s="71">
        <f>SUM(D5:D6)</f>
        <v>8133</v>
      </c>
      <c r="E94" s="72">
        <f>SUM(E5:E6)</f>
        <v>7733</v>
      </c>
      <c r="F94" s="79"/>
      <c r="G94" s="70">
        <f>SUM(G5:G6)</f>
        <v>375.41948648698389</v>
      </c>
      <c r="H94" s="71">
        <f>SUM(H5:H6)</f>
        <v>356.97904277932599</v>
      </c>
      <c r="I94" s="71">
        <f>SUM(I5:I6)</f>
        <v>336.30589960930598</v>
      </c>
      <c r="J94" s="72">
        <f>SUM(J5:J6)</f>
        <v>319.76738507328997</v>
      </c>
      <c r="K94" s="106"/>
      <c r="L94" s="70">
        <f>SUM(L5:L6)</f>
        <v>115.02448417900972</v>
      </c>
      <c r="M94" s="71">
        <f>SUM(M5:M6)</f>
        <v>109.38492614370475</v>
      </c>
      <c r="N94" s="71">
        <f>SUM(N5:N6)</f>
        <v>103.0625516646633</v>
      </c>
      <c r="O94" s="72">
        <f>SUM(O5:O6)</f>
        <v>98.004652081430123</v>
      </c>
      <c r="P94" s="106"/>
      <c r="Q94" s="70">
        <f>SUM(Q5:Q6)</f>
        <v>1838.7850541181276</v>
      </c>
      <c r="R94" s="71">
        <f>SUM(R5:R6)</f>
        <v>1748.8504211901629</v>
      </c>
      <c r="S94" s="71">
        <f>SUM(S5:S6)</f>
        <v>1648.0268416745078</v>
      </c>
      <c r="T94" s="72">
        <f>SUM(T5:T6)</f>
        <v>1567.3679780619834</v>
      </c>
      <c r="U94" s="106"/>
      <c r="V94" s="70">
        <f>SUM(V5:V6)</f>
        <v>2214.2045406051116</v>
      </c>
      <c r="W94" s="71">
        <f>SUM(W5:W6)</f>
        <v>2105.8294639694886</v>
      </c>
      <c r="X94" s="71">
        <f>SUM(X5:X6)</f>
        <v>1984.3327412838139</v>
      </c>
      <c r="Y94" s="72">
        <f>SUM(Y5:Y6)</f>
        <v>1887.1353631352736</v>
      </c>
      <c r="Z94" s="106"/>
      <c r="AA94" s="70">
        <f>SUM(AA5:AA6)</f>
        <v>13.143844253065637</v>
      </c>
      <c r="AB94" s="71">
        <f>SUM(AB5:AB6)</f>
        <v>12.512308933115978</v>
      </c>
      <c r="AC94" s="71">
        <f>SUM(AC5:AC6)</f>
        <v>11.804309695504253</v>
      </c>
      <c r="AD94" s="72">
        <f>SUM(AD5:AD6)</f>
        <v>11.237910305414877</v>
      </c>
      <c r="AE94" s="101"/>
    </row>
    <row r="95" spans="1:31" x14ac:dyDescent="0.25">
      <c r="A95" s="133" t="s">
        <v>22</v>
      </c>
      <c r="B95" s="70">
        <f>SUM(B11:B16)</f>
        <v>88509</v>
      </c>
      <c r="C95" s="71">
        <f>SUM(C11:C16)</f>
        <v>85231</v>
      </c>
      <c r="D95" s="71">
        <f>SUM(D11:D16)</f>
        <v>81231</v>
      </c>
      <c r="E95" s="72">
        <f>SUM(E11:E16)</f>
        <v>77231</v>
      </c>
      <c r="F95" s="79"/>
      <c r="G95" s="70">
        <f>SUM(G11:G16)</f>
        <v>201.33469999786229</v>
      </c>
      <c r="H95" s="71">
        <f>SUM(H11:H16)</f>
        <v>194.22974684541987</v>
      </c>
      <c r="I95" s="71">
        <f>SUM(I11:I16)</f>
        <v>185.55988332810145</v>
      </c>
      <c r="J95" s="72">
        <f>SUM(J11:J16)</f>
        <v>176.89001981078303</v>
      </c>
      <c r="K95" s="106"/>
      <c r="L95" s="70">
        <f>SUM(L11:L16)</f>
        <v>19.403090053634088</v>
      </c>
      <c r="M95" s="71">
        <f>SUM(M11:M16)</f>
        <v>18.730528604236266</v>
      </c>
      <c r="N95" s="71">
        <f>SUM(N11:N16)</f>
        <v>17.909831289534839</v>
      </c>
      <c r="O95" s="72">
        <f>SUM(O11:O16)</f>
        <v>17.089133974833413</v>
      </c>
      <c r="P95" s="106"/>
      <c r="Q95" s="70">
        <f>SUM(Q11:Q16)</f>
        <v>585.86933101951786</v>
      </c>
      <c r="R95" s="71">
        <f>SUM(R11:R16)</f>
        <v>565.56157976242275</v>
      </c>
      <c r="S95" s="71">
        <f>SUM(S11:S16)</f>
        <v>540.78091929006746</v>
      </c>
      <c r="T95" s="72">
        <f>SUM(T11:T16)</f>
        <v>516.00025881771217</v>
      </c>
      <c r="U95" s="106"/>
      <c r="V95" s="70">
        <f>SUM(V11:V16)</f>
        <v>787.20403101738009</v>
      </c>
      <c r="W95" s="71">
        <f>SUM(W11:W16)</f>
        <v>759.79132660784262</v>
      </c>
      <c r="X95" s="71">
        <f>SUM(X11:X16)</f>
        <v>726.34080261816894</v>
      </c>
      <c r="Y95" s="72">
        <f>SUM(Y11:Y16)</f>
        <v>692.89027862849514</v>
      </c>
      <c r="Z95" s="106"/>
      <c r="AA95" s="70">
        <f>SUM(AA11:AA16)</f>
        <v>52.896305190776204</v>
      </c>
      <c r="AB95" s="71">
        <f>SUM(AB11:AB16)</f>
        <v>51.169996199330882</v>
      </c>
      <c r="AC95" s="71">
        <f>SUM(AC11:AC16)</f>
        <v>49.063456856505603</v>
      </c>
      <c r="AD95" s="72">
        <f>SUM(AD11:AD16)</f>
        <v>46.956917513680324</v>
      </c>
      <c r="AE95" s="101"/>
    </row>
    <row r="96" spans="1:31" x14ac:dyDescent="0.25">
      <c r="A96" s="133" t="s">
        <v>86</v>
      </c>
      <c r="B96" s="70">
        <f t="shared" ref="B96:E97" si="46">B8</f>
        <v>7090</v>
      </c>
      <c r="C96" s="71">
        <f t="shared" si="46"/>
        <v>7090</v>
      </c>
      <c r="D96" s="71">
        <f t="shared" si="46"/>
        <v>7090</v>
      </c>
      <c r="E96" s="72">
        <f t="shared" si="46"/>
        <v>7090</v>
      </c>
      <c r="F96" s="79"/>
      <c r="G96" s="70">
        <f t="shared" ref="G96:J97" si="47">G8</f>
        <v>69.705355231365232</v>
      </c>
      <c r="H96" s="71">
        <f t="shared" si="47"/>
        <v>69.705355231365232</v>
      </c>
      <c r="I96" s="71">
        <f t="shared" si="47"/>
        <v>69.705355231365232</v>
      </c>
      <c r="J96" s="72">
        <f t="shared" si="47"/>
        <v>69.705355231365232</v>
      </c>
      <c r="K96" s="106"/>
      <c r="L96" s="70">
        <f t="shared" ref="L96:O97" si="48">L8</f>
        <v>14.902822769875632</v>
      </c>
      <c r="M96" s="71">
        <f t="shared" si="48"/>
        <v>14.902822769875632</v>
      </c>
      <c r="N96" s="71">
        <f t="shared" si="48"/>
        <v>14.902822769875632</v>
      </c>
      <c r="O96" s="72">
        <f t="shared" si="48"/>
        <v>14.902822769875632</v>
      </c>
      <c r="P96" s="106"/>
      <c r="Q96" s="70">
        <f t="shared" ref="Q96:T97" si="49">Q8</f>
        <v>149.58027454025409</v>
      </c>
      <c r="R96" s="71">
        <f t="shared" si="49"/>
        <v>149.58027454025409</v>
      </c>
      <c r="S96" s="71">
        <f t="shared" si="49"/>
        <v>149.58027454025409</v>
      </c>
      <c r="T96" s="72">
        <f t="shared" si="49"/>
        <v>149.58027454025409</v>
      </c>
      <c r="U96" s="106"/>
      <c r="V96" s="70">
        <f t="shared" ref="V96:Y97" si="50">V8</f>
        <v>219.28562977161931</v>
      </c>
      <c r="W96" s="71">
        <f t="shared" si="50"/>
        <v>219.28562977161931</v>
      </c>
      <c r="X96" s="71">
        <f t="shared" si="50"/>
        <v>219.28562977161931</v>
      </c>
      <c r="Y96" s="72">
        <f t="shared" si="50"/>
        <v>219.28562977161931</v>
      </c>
      <c r="Z96" s="106"/>
      <c r="AA96" s="70">
        <f t="shared" ref="AA96:AD97" si="51">AA8</f>
        <v>16.795130136752928</v>
      </c>
      <c r="AB96" s="71">
        <f t="shared" si="51"/>
        <v>16.795130136752928</v>
      </c>
      <c r="AC96" s="71">
        <f t="shared" si="51"/>
        <v>16.795130136752928</v>
      </c>
      <c r="AD96" s="72">
        <f t="shared" si="51"/>
        <v>16.795130136752928</v>
      </c>
      <c r="AE96" s="101"/>
    </row>
    <row r="97" spans="1:31" x14ac:dyDescent="0.25">
      <c r="A97" s="133" t="s">
        <v>21</v>
      </c>
      <c r="B97" s="70">
        <f t="shared" si="46"/>
        <v>13742</v>
      </c>
      <c r="C97" s="71">
        <f t="shared" si="46"/>
        <v>13742</v>
      </c>
      <c r="D97" s="71">
        <f t="shared" si="46"/>
        <v>13742</v>
      </c>
      <c r="E97" s="72">
        <f t="shared" si="46"/>
        <v>13742</v>
      </c>
      <c r="F97" s="79"/>
      <c r="G97" s="70">
        <f t="shared" si="47"/>
        <v>60.45943768175345</v>
      </c>
      <c r="H97" s="71">
        <f t="shared" si="47"/>
        <v>60.45943768175345</v>
      </c>
      <c r="I97" s="71">
        <f t="shared" si="47"/>
        <v>60.45943768175345</v>
      </c>
      <c r="J97" s="72">
        <f t="shared" si="47"/>
        <v>60.45943768175345</v>
      </c>
      <c r="K97" s="106"/>
      <c r="L97" s="70">
        <f t="shared" si="48"/>
        <v>15.81648771212306</v>
      </c>
      <c r="M97" s="71">
        <f t="shared" si="48"/>
        <v>15.81648771212306</v>
      </c>
      <c r="N97" s="71">
        <f t="shared" si="48"/>
        <v>15.81648771212306</v>
      </c>
      <c r="O97" s="72">
        <f t="shared" si="48"/>
        <v>15.81648771212306</v>
      </c>
      <c r="P97" s="106"/>
      <c r="Q97" s="70">
        <f t="shared" si="49"/>
        <v>202.06579769155383</v>
      </c>
      <c r="R97" s="71">
        <f t="shared" si="49"/>
        <v>202.06579769155383</v>
      </c>
      <c r="S97" s="71">
        <f t="shared" si="49"/>
        <v>202.06579769155383</v>
      </c>
      <c r="T97" s="72">
        <f t="shared" si="49"/>
        <v>202.06579769155383</v>
      </c>
      <c r="U97" s="106"/>
      <c r="V97" s="70">
        <f t="shared" si="50"/>
        <v>262.52523537330728</v>
      </c>
      <c r="W97" s="71">
        <f t="shared" si="50"/>
        <v>262.52523537330728</v>
      </c>
      <c r="X97" s="71">
        <f t="shared" si="50"/>
        <v>262.52523537330728</v>
      </c>
      <c r="Y97" s="72">
        <f t="shared" si="50"/>
        <v>262.52523537330728</v>
      </c>
      <c r="Z97" s="106"/>
      <c r="AA97" s="70">
        <f t="shared" si="51"/>
        <v>27.095320922674652</v>
      </c>
      <c r="AB97" s="71">
        <f t="shared" si="51"/>
        <v>27.095320922674652</v>
      </c>
      <c r="AC97" s="71">
        <f t="shared" si="51"/>
        <v>27.095320922674652</v>
      </c>
      <c r="AD97" s="72">
        <f t="shared" si="51"/>
        <v>27.095320922674652</v>
      </c>
      <c r="AE97" s="101"/>
    </row>
    <row r="98" spans="1:31" x14ac:dyDescent="0.25">
      <c r="A98" s="133" t="s">
        <v>87</v>
      </c>
      <c r="B98" s="70">
        <f>SUM(B19:B21)</f>
        <v>4138</v>
      </c>
      <c r="C98" s="71">
        <f>SUM(C19:C21)</f>
        <v>4138</v>
      </c>
      <c r="D98" s="71">
        <f>SUM(D19:D21)</f>
        <v>4138</v>
      </c>
      <c r="E98" s="72">
        <f>SUM(E19:E21)</f>
        <v>4138</v>
      </c>
      <c r="F98" s="79"/>
      <c r="G98" s="70">
        <f>SUM(G19:G21)</f>
        <v>39.850141425477098</v>
      </c>
      <c r="H98" s="71">
        <f>SUM(H19:H21)</f>
        <v>39.850141425477098</v>
      </c>
      <c r="I98" s="71">
        <f>SUM(I19:I21)</f>
        <v>39.850141425477098</v>
      </c>
      <c r="J98" s="72">
        <f>SUM(J19:J21)</f>
        <v>39.850141425477098</v>
      </c>
      <c r="K98" s="106"/>
      <c r="L98" s="70">
        <f>SUM(L19:L21)</f>
        <v>1.9944049123747862</v>
      </c>
      <c r="M98" s="71">
        <f>SUM(M19:M21)</f>
        <v>1.9944049123747862</v>
      </c>
      <c r="N98" s="71">
        <f>SUM(N19:N21)</f>
        <v>1.9944049123747862</v>
      </c>
      <c r="O98" s="72">
        <f>SUM(O19:O21)</f>
        <v>1.9944049123747862</v>
      </c>
      <c r="P98" s="106"/>
      <c r="Q98" s="70">
        <f>SUM(Q19:Q21)</f>
        <v>40.095933515085299</v>
      </c>
      <c r="R98" s="71">
        <f>SUM(R19:R21)</f>
        <v>40.095933515085299</v>
      </c>
      <c r="S98" s="71">
        <f>SUM(S19:S21)</f>
        <v>40.095933515085299</v>
      </c>
      <c r="T98" s="72">
        <f>SUM(T19:T21)</f>
        <v>40.095933515085299</v>
      </c>
      <c r="U98" s="106"/>
      <c r="V98" s="70">
        <f>SUM(V19:V21)</f>
        <v>79.946074940562397</v>
      </c>
      <c r="W98" s="71">
        <f>SUM(W19:W21)</f>
        <v>79.946074940562397</v>
      </c>
      <c r="X98" s="71">
        <f>SUM(X19:X21)</f>
        <v>79.946074940562397</v>
      </c>
      <c r="Y98" s="72">
        <f>SUM(Y19:Y21)</f>
        <v>79.946074940562397</v>
      </c>
      <c r="Z98" s="106"/>
      <c r="AA98" s="70">
        <f>SUM(AA19:AA21)</f>
        <v>4.5766609883194027</v>
      </c>
      <c r="AB98" s="70">
        <f>SUM(AB19:AB21)</f>
        <v>4.5766609883194027</v>
      </c>
      <c r="AC98" s="70">
        <f>SUM(AC19:AC21)</f>
        <v>4.5766609883194027</v>
      </c>
      <c r="AD98" s="70">
        <f>SUM(AD19:AD21)</f>
        <v>4.5766609883194027</v>
      </c>
      <c r="AE98" s="101"/>
    </row>
    <row r="99" spans="1:31" x14ac:dyDescent="0.25">
      <c r="A99" s="133" t="s">
        <v>28</v>
      </c>
      <c r="B99" s="70">
        <f>B17</f>
        <v>5174</v>
      </c>
      <c r="C99" s="71">
        <f>C17</f>
        <v>5174</v>
      </c>
      <c r="D99" s="71">
        <f>D17</f>
        <v>5174</v>
      </c>
      <c r="E99" s="72">
        <f>E17</f>
        <v>5174</v>
      </c>
      <c r="F99" s="79"/>
      <c r="G99" s="70">
        <f>G17</f>
        <v>18.944380408394736</v>
      </c>
      <c r="H99" s="71">
        <f>H17</f>
        <v>18.944380408394736</v>
      </c>
      <c r="I99" s="71">
        <f>I17</f>
        <v>18.944380408394736</v>
      </c>
      <c r="J99" s="72">
        <f>J17</f>
        <v>18.944380408394736</v>
      </c>
      <c r="K99" s="106"/>
      <c r="L99" s="70">
        <f>L17</f>
        <v>3.5390839961832317</v>
      </c>
      <c r="M99" s="71">
        <f>M17</f>
        <v>3.5390839961832317</v>
      </c>
      <c r="N99" s="71">
        <f>N17</f>
        <v>3.5390839961832317</v>
      </c>
      <c r="O99" s="72">
        <f>O17</f>
        <v>3.5390839961832317</v>
      </c>
      <c r="P99" s="106"/>
      <c r="Q99" s="70">
        <f>Q17</f>
        <v>55.165255240363649</v>
      </c>
      <c r="R99" s="71">
        <f>R17</f>
        <v>55.165255240363649</v>
      </c>
      <c r="S99" s="71">
        <f>S17</f>
        <v>55.165255240363649</v>
      </c>
      <c r="T99" s="72">
        <f>T17</f>
        <v>55.165255240363649</v>
      </c>
      <c r="U99" s="106"/>
      <c r="V99" s="70">
        <f>V17</f>
        <v>74.109635648758385</v>
      </c>
      <c r="W99" s="71">
        <f>W17</f>
        <v>74.109635648758385</v>
      </c>
      <c r="X99" s="71">
        <f>X17</f>
        <v>74.109635648758385</v>
      </c>
      <c r="Y99" s="72">
        <f>Y17</f>
        <v>74.109635648758385</v>
      </c>
      <c r="Z99" s="106"/>
      <c r="AA99" s="70">
        <f>AA17</f>
        <v>7.1507005452576973</v>
      </c>
      <c r="AB99" s="71">
        <f>AB17</f>
        <v>7.1507005452576973</v>
      </c>
      <c r="AC99" s="71">
        <f>AC17</f>
        <v>7.1507005452576973</v>
      </c>
      <c r="AD99" s="72">
        <f>AD17</f>
        <v>7.1507005452576973</v>
      </c>
      <c r="AE99" s="101"/>
    </row>
    <row r="100" spans="1:31" x14ac:dyDescent="0.25">
      <c r="A100" s="133" t="s">
        <v>127</v>
      </c>
      <c r="B100" s="70">
        <f>B22</f>
        <v>433</v>
      </c>
      <c r="C100" s="71">
        <f>C22</f>
        <v>433</v>
      </c>
      <c r="D100" s="71">
        <f>D22</f>
        <v>433</v>
      </c>
      <c r="E100" s="72">
        <f>E22</f>
        <v>433</v>
      </c>
      <c r="F100" s="79"/>
      <c r="G100" s="70">
        <f>G22</f>
        <v>3.017693340194453</v>
      </c>
      <c r="H100" s="71">
        <f>H22</f>
        <v>3.017693340194453</v>
      </c>
      <c r="I100" s="71">
        <f>I22</f>
        <v>3.017693340194453</v>
      </c>
      <c r="J100" s="72">
        <f>J22</f>
        <v>3.017693340194453</v>
      </c>
      <c r="K100" s="106"/>
      <c r="L100" s="70">
        <f>L22</f>
        <v>0.64747456389303792</v>
      </c>
      <c r="M100" s="71">
        <f>M22</f>
        <v>0.64747456389303792</v>
      </c>
      <c r="N100" s="71">
        <f>N22</f>
        <v>0.64747456389303792</v>
      </c>
      <c r="O100" s="72">
        <f>O22</f>
        <v>0.64747456389303792</v>
      </c>
      <c r="P100" s="106"/>
      <c r="Q100" s="70">
        <f>Q22</f>
        <v>8.0740662163575969</v>
      </c>
      <c r="R100" s="71">
        <f>R22</f>
        <v>8.0740662163575969</v>
      </c>
      <c r="S100" s="71">
        <f>S22</f>
        <v>8.0740662163575969</v>
      </c>
      <c r="T100" s="72">
        <f>T22</f>
        <v>8.0740662163575969</v>
      </c>
      <c r="U100" s="106"/>
      <c r="V100" s="70">
        <f>V22</f>
        <v>11.09175955655205</v>
      </c>
      <c r="W100" s="71">
        <f>W22</f>
        <v>11.09175955655205</v>
      </c>
      <c r="X100" s="71">
        <f>X22</f>
        <v>11.09175955655205</v>
      </c>
      <c r="Y100" s="72">
        <f>Y22</f>
        <v>11.09175955655205</v>
      </c>
      <c r="Z100" s="106"/>
      <c r="AA100" s="70">
        <f>AA22</f>
        <v>4.2334987999930789</v>
      </c>
      <c r="AB100" s="71">
        <f>AB22</f>
        <v>4.2334987999930789</v>
      </c>
      <c r="AC100" s="71">
        <f>AC22</f>
        <v>4.2334987999930789</v>
      </c>
      <c r="AD100" s="72">
        <f>AD22</f>
        <v>4.2334987999930789</v>
      </c>
      <c r="AE100" s="101"/>
    </row>
    <row r="101" spans="1:31" x14ac:dyDescent="0.25">
      <c r="A101" s="133" t="s">
        <v>88</v>
      </c>
      <c r="B101" s="70">
        <f>SUM(B30:B34)</f>
        <v>38434</v>
      </c>
      <c r="C101" s="71">
        <f>SUM(C30:C34)</f>
        <v>38434</v>
      </c>
      <c r="D101" s="71">
        <f>SUM(D30:D34)</f>
        <v>38434</v>
      </c>
      <c r="E101" s="72">
        <f>SUM(E30:E34)</f>
        <v>38434</v>
      </c>
      <c r="F101" s="79"/>
      <c r="G101" s="70">
        <f>SUM(G30:G34)</f>
        <v>61.738203626061818</v>
      </c>
      <c r="H101" s="71">
        <f>SUM(H30:H34)</f>
        <v>61.738203626061818</v>
      </c>
      <c r="I101" s="71">
        <f>SUM(I30:I34)</f>
        <v>61.738203626061818</v>
      </c>
      <c r="J101" s="72">
        <f>SUM(J30:J34)</f>
        <v>61.738203626061818</v>
      </c>
      <c r="K101" s="106"/>
      <c r="L101" s="70">
        <f>SUM(L30:L34)</f>
        <v>16.978546897569274</v>
      </c>
      <c r="M101" s="71">
        <f>SUM(M30:M34)</f>
        <v>16.978546897569274</v>
      </c>
      <c r="N101" s="71">
        <f>SUM(N30:N34)</f>
        <v>16.978546897569274</v>
      </c>
      <c r="O101" s="72">
        <f>SUM(O30:O34)</f>
        <v>16.978546897569274</v>
      </c>
      <c r="P101" s="106"/>
      <c r="Q101" s="70">
        <f>SUM(Q30:Q34)</f>
        <v>80.068405661092015</v>
      </c>
      <c r="R101" s="71">
        <f>SUM(R30:R34)</f>
        <v>80.068405661092015</v>
      </c>
      <c r="S101" s="71">
        <f>SUM(S30:S34)</f>
        <v>80.068405661092015</v>
      </c>
      <c r="T101" s="72">
        <f>SUM(T30:T34)</f>
        <v>80.068405661092015</v>
      </c>
      <c r="U101" s="106"/>
      <c r="V101" s="70">
        <f>SUM(V30:V34)</f>
        <v>141.80660928715383</v>
      </c>
      <c r="W101" s="71">
        <f>SUM(W30:W34)</f>
        <v>141.80660928715383</v>
      </c>
      <c r="X101" s="71">
        <f>SUM(X30:X34)</f>
        <v>141.80660928715383</v>
      </c>
      <c r="Y101" s="72">
        <f>SUM(Y30:Y34)</f>
        <v>141.80660928715383</v>
      </c>
      <c r="Z101" s="106"/>
      <c r="AA101" s="70">
        <f>SUM(AA30:AA34)</f>
        <v>114.99892628315449</v>
      </c>
      <c r="AB101" s="71">
        <f>SUM(AB30:AB34)</f>
        <v>114.99892628315449</v>
      </c>
      <c r="AC101" s="71">
        <f>SUM(AC30:AC34)</f>
        <v>114.99892628315449</v>
      </c>
      <c r="AD101" s="72">
        <f>SUM(AD30:AD34)</f>
        <v>114.99892628315449</v>
      </c>
      <c r="AE101" s="101"/>
    </row>
    <row r="102" spans="1:31" x14ac:dyDescent="0.25">
      <c r="A102" s="69" t="s">
        <v>126</v>
      </c>
      <c r="B102" s="70">
        <f>SUM(B25:B29)+B35</f>
        <v>3962</v>
      </c>
      <c r="C102" s="71">
        <f>SUM(C25:C29)+C35</f>
        <v>4385</v>
      </c>
      <c r="D102" s="71">
        <f>SUM(D25:D29)+D35</f>
        <v>4885</v>
      </c>
      <c r="E102" s="72">
        <f>SUM(E25:E29)+E35</f>
        <v>5385</v>
      </c>
      <c r="F102" s="79"/>
      <c r="G102" s="70">
        <f>SUM(G25:G29)+G35</f>
        <v>9.3621366171503198</v>
      </c>
      <c r="H102" s="71">
        <f>SUM(H25:H29)+H35</f>
        <v>10.071776188924296</v>
      </c>
      <c r="I102" s="71">
        <f>SUM(I25:I29)+I35</f>
        <v>10.910593649650039</v>
      </c>
      <c r="J102" s="72">
        <f>SUM(J25:J29)+J35</f>
        <v>11.749411110375783</v>
      </c>
      <c r="K102" s="106"/>
      <c r="L102" s="70">
        <f>SUM(L25:L29)+L35</f>
        <v>3.4167271514933399</v>
      </c>
      <c r="M102" s="71">
        <f>SUM(M25:M29)+M35</f>
        <v>3.9645920934475085</v>
      </c>
      <c r="N102" s="71">
        <f>SUM(N25:N29)+N35</f>
        <v>4.6121865874831673</v>
      </c>
      <c r="O102" s="72">
        <f>SUM(O25:O29)+O35</f>
        <v>5.2597810815188275</v>
      </c>
      <c r="P102" s="106"/>
      <c r="Q102" s="70">
        <f>SUM(Q25:Q29)+Q35</f>
        <v>29.897159944925374</v>
      </c>
      <c r="R102" s="71">
        <f>SUM(R25:R29)+R35</f>
        <v>34.13930630029418</v>
      </c>
      <c r="S102" s="71">
        <f>SUM(S25:S29)+S35</f>
        <v>39.153663694347145</v>
      </c>
      <c r="T102" s="72">
        <f>SUM(T25:T29)+T35</f>
        <v>44.168021088400103</v>
      </c>
      <c r="U102" s="106"/>
      <c r="V102" s="70">
        <f>SUM(V25:V29)+V35</f>
        <v>39.259296562075697</v>
      </c>
      <c r="W102" s="71">
        <f>SUM(W25:W29)+W35</f>
        <v>44.211082489218484</v>
      </c>
      <c r="X102" s="71">
        <f>SUM(X25:X29)+X35</f>
        <v>50.064257343997184</v>
      </c>
      <c r="Y102" s="72">
        <f>SUM(Y25:Y29)+Y35</f>
        <v>55.917432198775884</v>
      </c>
      <c r="Z102" s="106"/>
      <c r="AA102" s="70">
        <f>SUM(AA25:AA29)+AA35</f>
        <v>18.702959295079761</v>
      </c>
      <c r="AB102" s="71">
        <f>SUM(AB25:AB29)+AB35</f>
        <v>20.167732088285767</v>
      </c>
      <c r="AC102" s="71">
        <f>SUM(AC25:AC29)+AC35</f>
        <v>21.899142009333055</v>
      </c>
      <c r="AD102" s="72">
        <f>SUM(AD25:AD29)+AD35</f>
        <v>23.630551930380342</v>
      </c>
      <c r="AE102" s="101"/>
    </row>
    <row r="103" spans="1:31" x14ac:dyDescent="0.25">
      <c r="A103" s="69" t="s">
        <v>164</v>
      </c>
      <c r="B103" s="70">
        <f>SUM(B36:B40)</f>
        <v>0</v>
      </c>
      <c r="C103" s="71">
        <f>SUM(C36:C40)</f>
        <v>0</v>
      </c>
      <c r="D103" s="71">
        <f>SUM(D36:D40)</f>
        <v>0</v>
      </c>
      <c r="E103" s="72">
        <f>SUM(E36:E40)</f>
        <v>0</v>
      </c>
      <c r="F103" s="79"/>
      <c r="G103" s="70">
        <f>SUM(G36:G40)</f>
        <v>0</v>
      </c>
      <c r="H103" s="71">
        <f>SUM(H36:H40)</f>
        <v>0</v>
      </c>
      <c r="I103" s="71">
        <f>SUM(I36:I40)</f>
        <v>0</v>
      </c>
      <c r="J103" s="72">
        <f>SUM(J36:J40)</f>
        <v>0</v>
      </c>
      <c r="K103" s="106"/>
      <c r="L103" s="70">
        <f>SUM(L36:L40)</f>
        <v>0</v>
      </c>
      <c r="M103" s="71">
        <f>SUM(M36:M40)</f>
        <v>0</v>
      </c>
      <c r="N103" s="71">
        <f>SUM(N36:N40)</f>
        <v>0</v>
      </c>
      <c r="O103" s="72">
        <f>SUM(O36:O40)</f>
        <v>0</v>
      </c>
      <c r="P103" s="106"/>
      <c r="Q103" s="70">
        <f>SUM(Q36:Q40)</f>
        <v>0</v>
      </c>
      <c r="R103" s="71">
        <f>SUM(R36:R40)</f>
        <v>0</v>
      </c>
      <c r="S103" s="71">
        <f>SUM(S36:S40)</f>
        <v>0</v>
      </c>
      <c r="T103" s="72">
        <f>SUM(T36:T40)</f>
        <v>0</v>
      </c>
      <c r="U103" s="106"/>
      <c r="V103" s="70">
        <f>SUM(V36:V40)</f>
        <v>0</v>
      </c>
      <c r="W103" s="71">
        <f>SUM(W36:W40)</f>
        <v>0</v>
      </c>
      <c r="X103" s="71">
        <f>SUM(X36:X40)</f>
        <v>0</v>
      </c>
      <c r="Y103" s="72">
        <f>SUM(Y36:Y40)</f>
        <v>0</v>
      </c>
      <c r="Z103" s="106"/>
      <c r="AA103" s="70">
        <f>SUM(AA36:AA40)</f>
        <v>0</v>
      </c>
      <c r="AB103" s="71">
        <f>SUM(AB36:AB40)</f>
        <v>0</v>
      </c>
      <c r="AC103" s="71">
        <f>SUM(AC36:AC40)</f>
        <v>0</v>
      </c>
      <c r="AD103" s="72">
        <f>SUM(AD36:AD40)</f>
        <v>0</v>
      </c>
      <c r="AE103" s="101"/>
    </row>
    <row r="104" spans="1:31" x14ac:dyDescent="0.25">
      <c r="A104" s="133" t="s">
        <v>90</v>
      </c>
      <c r="B104" s="70">
        <f>SUM(B41:B51)</f>
        <v>72985</v>
      </c>
      <c r="C104" s="71">
        <f>SUM(C41:C51)</f>
        <v>77770</v>
      </c>
      <c r="D104" s="71">
        <f>SUM(D41:D51)</f>
        <v>82770</v>
      </c>
      <c r="E104" s="72">
        <f>SUM(E41:E51)</f>
        <v>87770</v>
      </c>
      <c r="F104" s="79"/>
      <c r="G104" s="70">
        <f>SUM(G41:G51)</f>
        <v>37.074325708952927</v>
      </c>
      <c r="H104" s="71">
        <f>SUM(H41:H51)</f>
        <v>39.480527499327145</v>
      </c>
      <c r="I104" s="71">
        <f>SUM(I41:I51)</f>
        <v>41.994844939634589</v>
      </c>
      <c r="J104" s="72">
        <f>SUM(J41:J51)</f>
        <v>44.509162379942026</v>
      </c>
      <c r="K104" s="106"/>
      <c r="L104" s="70">
        <f>SUM(L41:L51)</f>
        <v>5.745638478021684</v>
      </c>
      <c r="M104" s="71">
        <f>SUM(M41:M51)</f>
        <v>6.3171244606103878</v>
      </c>
      <c r="N104" s="71">
        <f>SUM(N41:N51)</f>
        <v>6.9142884967532341</v>
      </c>
      <c r="O104" s="72">
        <f>SUM(O41:O51)</f>
        <v>7.5114525328960804</v>
      </c>
      <c r="P104" s="106"/>
      <c r="Q104" s="70">
        <f>SUM(Q41:Q51)</f>
        <v>61.412809154039778</v>
      </c>
      <c r="R104" s="71">
        <f>SUM(R41:R51)</f>
        <v>64.795692177224865</v>
      </c>
      <c r="S104" s="71">
        <f>SUM(S41:S51)</f>
        <v>68.330575169058818</v>
      </c>
      <c r="T104" s="72">
        <f>SUM(T41:T51)</f>
        <v>71.865458160892757</v>
      </c>
      <c r="U104" s="106"/>
      <c r="V104" s="70">
        <f>SUM(V41:V51)</f>
        <v>98.487134862992718</v>
      </c>
      <c r="W104" s="71">
        <f>SUM(W41:W51)</f>
        <v>104.27621967655202</v>
      </c>
      <c r="X104" s="71">
        <f>SUM(X41:X51)</f>
        <v>110.32542010869341</v>
      </c>
      <c r="Y104" s="72">
        <f>SUM(Y41:Y51)</f>
        <v>116.37462054083478</v>
      </c>
      <c r="Z104" s="106"/>
      <c r="AA104" s="70">
        <f>SUM(AA41:AA51)</f>
        <v>19.065169361537688</v>
      </c>
      <c r="AB104" s="71">
        <f>SUM(AB41:AB51)</f>
        <v>20.196166134060718</v>
      </c>
      <c r="AC104" s="71">
        <f>SUM(AC41:AC51)</f>
        <v>21.377980943384678</v>
      </c>
      <c r="AD104" s="72">
        <f>SUM(AD41:AD51)</f>
        <v>22.559795752708641</v>
      </c>
      <c r="AE104" s="101"/>
    </row>
    <row r="105" spans="1:31" x14ac:dyDescent="0.25">
      <c r="A105" s="133" t="s">
        <v>91</v>
      </c>
      <c r="B105" s="70">
        <f>SUM(B52:B54)</f>
        <v>19721</v>
      </c>
      <c r="C105" s="71">
        <f>SUM(C52:C54)</f>
        <v>19721</v>
      </c>
      <c r="D105" s="71">
        <f>SUM(D52:D54)</f>
        <v>19721</v>
      </c>
      <c r="E105" s="72">
        <f>SUM(E52:E54)</f>
        <v>19721</v>
      </c>
      <c r="F105" s="79"/>
      <c r="G105" s="70">
        <f>SUM(G52:G54)</f>
        <v>7.8283480325797843</v>
      </c>
      <c r="H105" s="71">
        <f>SUM(H52:H54)</f>
        <v>7.8283480325797843</v>
      </c>
      <c r="I105" s="71">
        <f>SUM(I52:I54)</f>
        <v>7.8283480325797843</v>
      </c>
      <c r="J105" s="72">
        <f>SUM(J52:J54)</f>
        <v>7.8283480325797843</v>
      </c>
      <c r="K105" s="106"/>
      <c r="L105" s="70">
        <f>SUM(L52:L54)</f>
        <v>1.0245463249762319</v>
      </c>
      <c r="M105" s="71">
        <f>SUM(M52:M54)</f>
        <v>1.0245463249762319</v>
      </c>
      <c r="N105" s="71">
        <f>SUM(N52:N54)</f>
        <v>1.0245463249762319</v>
      </c>
      <c r="O105" s="72">
        <f>SUM(O52:O54)</f>
        <v>1.0245463249762319</v>
      </c>
      <c r="P105" s="106"/>
      <c r="Q105" s="70">
        <f>SUM(Q52:Q54)</f>
        <v>13.573101595387003</v>
      </c>
      <c r="R105" s="71">
        <f>SUM(R52:R54)</f>
        <v>13.573101595387003</v>
      </c>
      <c r="S105" s="71">
        <f>SUM(S52:S54)</f>
        <v>13.573101595387003</v>
      </c>
      <c r="T105" s="72">
        <f>SUM(T52:T54)</f>
        <v>13.573101595387003</v>
      </c>
      <c r="U105" s="106"/>
      <c r="V105" s="70">
        <f>SUM(V52:V54)</f>
        <v>21.401449627966787</v>
      </c>
      <c r="W105" s="71">
        <f>SUM(W52:W54)</f>
        <v>21.401449627966787</v>
      </c>
      <c r="X105" s="71">
        <f>SUM(X52:X54)</f>
        <v>21.401449627966787</v>
      </c>
      <c r="Y105" s="72">
        <f>SUM(Y52:Y54)</f>
        <v>21.401449627966787</v>
      </c>
      <c r="Z105" s="106"/>
      <c r="AA105" s="70">
        <f>SUM(AA52:AA54)</f>
        <v>11.559343052254434</v>
      </c>
      <c r="AB105" s="71">
        <f>SUM(AB52:AB54)</f>
        <v>11.559343052254434</v>
      </c>
      <c r="AC105" s="71">
        <f>SUM(AC52:AC54)</f>
        <v>11.559343052254434</v>
      </c>
      <c r="AD105" s="72">
        <f>SUM(AD52:AD54)</f>
        <v>11.559343052254434</v>
      </c>
      <c r="AE105" s="101"/>
    </row>
    <row r="106" spans="1:31" x14ac:dyDescent="0.25">
      <c r="A106" s="133" t="s">
        <v>92</v>
      </c>
      <c r="B106" s="70">
        <f>B55</f>
        <v>24630</v>
      </c>
      <c r="C106" s="71">
        <f>C55</f>
        <v>24630</v>
      </c>
      <c r="D106" s="71">
        <f>D55</f>
        <v>24630</v>
      </c>
      <c r="E106" s="72">
        <f>E55</f>
        <v>24630</v>
      </c>
      <c r="F106" s="79"/>
      <c r="G106" s="70">
        <f>G55</f>
        <v>40.426921968748346</v>
      </c>
      <c r="H106" s="71">
        <f>H55</f>
        <v>40.426921968748346</v>
      </c>
      <c r="I106" s="71">
        <f>I55</f>
        <v>40.426921968748346</v>
      </c>
      <c r="J106" s="72">
        <f>J55</f>
        <v>40.426921968748346</v>
      </c>
      <c r="K106" s="106"/>
      <c r="L106" s="70">
        <f>L55</f>
        <v>5.8943763271732363</v>
      </c>
      <c r="M106" s="71">
        <f>M55</f>
        <v>5.8943763271732363</v>
      </c>
      <c r="N106" s="71">
        <f>N55</f>
        <v>5.8943763271732363</v>
      </c>
      <c r="O106" s="72">
        <f>O55</f>
        <v>5.8943763271732363</v>
      </c>
      <c r="P106" s="106"/>
      <c r="Q106" s="70">
        <f>Q55</f>
        <v>42.944868</v>
      </c>
      <c r="R106" s="71">
        <f>R55</f>
        <v>42.944868</v>
      </c>
      <c r="S106" s="71">
        <f>S55</f>
        <v>42.944868</v>
      </c>
      <c r="T106" s="72">
        <f>T55</f>
        <v>42.944868</v>
      </c>
      <c r="U106" s="106"/>
      <c r="V106" s="70">
        <f>V55</f>
        <v>83.371789968748345</v>
      </c>
      <c r="W106" s="71">
        <f>W55</f>
        <v>83.371789968748345</v>
      </c>
      <c r="X106" s="71">
        <f>X55</f>
        <v>83.371789968748345</v>
      </c>
      <c r="Y106" s="72">
        <f>Y55</f>
        <v>83.371789968748345</v>
      </c>
      <c r="Z106" s="106"/>
      <c r="AA106" s="70">
        <f>AA55</f>
        <v>90.799061910269259</v>
      </c>
      <c r="AB106" s="71">
        <f>AB55</f>
        <v>90.799061910269259</v>
      </c>
      <c r="AC106" s="71">
        <f>AC55</f>
        <v>90.799061910269259</v>
      </c>
      <c r="AD106" s="72">
        <f>AD55</f>
        <v>90.799061910269259</v>
      </c>
      <c r="AE106" s="101"/>
    </row>
    <row r="107" spans="1:31" x14ac:dyDescent="0.25">
      <c r="A107" s="69" t="s">
        <v>63</v>
      </c>
      <c r="B107" s="70">
        <f>SUM(B56:B61)</f>
        <v>7853</v>
      </c>
      <c r="C107" s="71">
        <f>SUM(C56:C61)</f>
        <v>7853</v>
      </c>
      <c r="D107" s="71">
        <f>SUM(D56:D61)</f>
        <v>7853</v>
      </c>
      <c r="E107" s="72">
        <f>SUM(E56:E61)</f>
        <v>7853</v>
      </c>
      <c r="F107" s="79"/>
      <c r="G107" s="70">
        <f>SUM(G56:G61)</f>
        <v>27.545940226816317</v>
      </c>
      <c r="H107" s="71">
        <f>SUM(H56:H61)</f>
        <v>27.545940226816317</v>
      </c>
      <c r="I107" s="71">
        <f>SUM(I56:I61)</f>
        <v>27.545940226816317</v>
      </c>
      <c r="J107" s="72">
        <f>SUM(J56:J61)</f>
        <v>27.545940226816317</v>
      </c>
      <c r="K107" s="106"/>
      <c r="L107" s="70">
        <f>SUM(L56:L61)</f>
        <v>10.690153403611566</v>
      </c>
      <c r="M107" s="71">
        <f>SUM(M56:M61)</f>
        <v>10.690153403611566</v>
      </c>
      <c r="N107" s="71">
        <f>SUM(N56:N61)</f>
        <v>10.690153403611566</v>
      </c>
      <c r="O107" s="72">
        <f>SUM(O56:O61)</f>
        <v>10.690153403611566</v>
      </c>
      <c r="P107" s="106"/>
      <c r="Q107" s="70">
        <f>SUM(Q56:Q61)</f>
        <v>72.225649350672441</v>
      </c>
      <c r="R107" s="71">
        <f>SUM(R56:R61)</f>
        <v>72.225649350672441</v>
      </c>
      <c r="S107" s="71">
        <f>SUM(S56:S61)</f>
        <v>72.225649350672441</v>
      </c>
      <c r="T107" s="72">
        <f>SUM(T56:T61)</f>
        <v>72.225649350672441</v>
      </c>
      <c r="U107" s="106"/>
      <c r="V107" s="70">
        <f>SUM(V56:V61)</f>
        <v>99.771589577488754</v>
      </c>
      <c r="W107" s="71">
        <f>SUM(W56:W61)</f>
        <v>99.771589577488754</v>
      </c>
      <c r="X107" s="71">
        <f>SUM(X56:X61)</f>
        <v>99.771589577488754</v>
      </c>
      <c r="Y107" s="72">
        <f>SUM(Y56:Y61)</f>
        <v>99.771589577488754</v>
      </c>
      <c r="Z107" s="106"/>
      <c r="AA107" s="70">
        <f>SUM(AA56:AA61)</f>
        <v>59.552205970325971</v>
      </c>
      <c r="AB107" s="71">
        <f>SUM(AB56:AB61)</f>
        <v>59.552205970325971</v>
      </c>
      <c r="AC107" s="71">
        <f>SUM(AC56:AC61)</f>
        <v>59.552205970325971</v>
      </c>
      <c r="AD107" s="72">
        <f>SUM(AD56:AD61)</f>
        <v>59.552205970325971</v>
      </c>
      <c r="AE107" s="101"/>
    </row>
    <row r="108" spans="1:31" x14ac:dyDescent="0.25">
      <c r="A108" s="69" t="s">
        <v>179</v>
      </c>
      <c r="B108" s="70">
        <f>SUM(B62:B68)</f>
        <v>36530</v>
      </c>
      <c r="C108" s="71">
        <f>SUM(C62:C68)</f>
        <v>36530</v>
      </c>
      <c r="D108" s="71">
        <f>SUM(D62:D68)</f>
        <v>36530</v>
      </c>
      <c r="E108" s="72">
        <f>SUM(E62:E68)</f>
        <v>36530</v>
      </c>
      <c r="F108" s="79"/>
      <c r="G108" s="70">
        <f>SUM(G62:G68)</f>
        <v>62.29904891147465</v>
      </c>
      <c r="H108" s="71">
        <f>SUM(H62:H68)</f>
        <v>62.29904891147465</v>
      </c>
      <c r="I108" s="71">
        <f>SUM(I62:I68)</f>
        <v>62.29904891147465</v>
      </c>
      <c r="J108" s="72">
        <f>SUM(J62:J68)</f>
        <v>62.29904891147465</v>
      </c>
      <c r="K108" s="106"/>
      <c r="L108" s="70">
        <f>SUM(L62:L68)</f>
        <v>8.771956235432727</v>
      </c>
      <c r="M108" s="71">
        <f>SUM(M62:M68)</f>
        <v>8.771956235432727</v>
      </c>
      <c r="N108" s="71">
        <f>SUM(N62:N68)</f>
        <v>8.771956235432727</v>
      </c>
      <c r="O108" s="72">
        <f>SUM(O62:O68)</f>
        <v>8.771956235432727</v>
      </c>
      <c r="P108" s="106"/>
      <c r="Q108" s="70">
        <f>SUM(Q62:Q68)</f>
        <v>281.58772152334967</v>
      </c>
      <c r="R108" s="71">
        <f>SUM(R62:R68)</f>
        <v>281.58772152334967</v>
      </c>
      <c r="S108" s="71">
        <f>SUM(S62:S68)</f>
        <v>281.58772152334967</v>
      </c>
      <c r="T108" s="72">
        <f>SUM(T62:T68)</f>
        <v>281.58772152334967</v>
      </c>
      <c r="U108" s="106"/>
      <c r="V108" s="70">
        <f>SUM(V62:V68)</f>
        <v>343.88677043482431</v>
      </c>
      <c r="W108" s="71">
        <f>SUM(W62:W68)</f>
        <v>343.88677043482431</v>
      </c>
      <c r="X108" s="71">
        <f>SUM(X62:X68)</f>
        <v>343.88677043482431</v>
      </c>
      <c r="Y108" s="72">
        <f>SUM(Y62:Y68)</f>
        <v>343.88677043482431</v>
      </c>
      <c r="Z108" s="106"/>
      <c r="AA108" s="70">
        <f>SUM(AA62:AA68)</f>
        <v>18.44040503694168</v>
      </c>
      <c r="AB108" s="71">
        <f>SUM(AB62:AB68)</f>
        <v>18.44040503694168</v>
      </c>
      <c r="AC108" s="71">
        <f>SUM(AC62:AC68)</f>
        <v>18.44040503694168</v>
      </c>
      <c r="AD108" s="72">
        <f>SUM(AD62:AD68)</f>
        <v>18.44040503694168</v>
      </c>
      <c r="AE108" s="101"/>
    </row>
    <row r="109" spans="1:31" s="8" customFormat="1" ht="15.75" x14ac:dyDescent="0.25">
      <c r="A109" s="62" t="s">
        <v>8</v>
      </c>
      <c r="B109" s="134">
        <f t="shared" ref="B109:D109" si="52">SUM(B94:B108)</f>
        <v>332280</v>
      </c>
      <c r="C109" s="90">
        <f t="shared" si="52"/>
        <v>333764</v>
      </c>
      <c r="D109" s="90">
        <f t="shared" si="52"/>
        <v>334764</v>
      </c>
      <c r="E109" s="135">
        <f t="shared" ref="E109" si="53">SUM(E94:E108)</f>
        <v>335864</v>
      </c>
      <c r="F109" s="136"/>
      <c r="G109" s="134">
        <f t="shared" ref="G109:J109" si="54">SUM(G94:G108)</f>
        <v>1015.0061196638154</v>
      </c>
      <c r="H109" s="90">
        <f t="shared" si="54"/>
        <v>992.57656416586337</v>
      </c>
      <c r="I109" s="90">
        <f t="shared" si="54"/>
        <v>966.58669237955814</v>
      </c>
      <c r="J109" s="135">
        <f t="shared" si="54"/>
        <v>944.73144922725692</v>
      </c>
      <c r="K109" s="137"/>
      <c r="L109" s="134">
        <f t="shared" ref="L109:O109" si="55">SUM(L94:L108)</f>
        <v>223.84979300537159</v>
      </c>
      <c r="M109" s="90">
        <f t="shared" si="55"/>
        <v>218.65702444521168</v>
      </c>
      <c r="N109" s="90">
        <f t="shared" si="55"/>
        <v>212.7587111816473</v>
      </c>
      <c r="O109" s="135">
        <f t="shared" si="55"/>
        <v>208.12487281389122</v>
      </c>
      <c r="P109" s="137"/>
      <c r="Q109" s="134">
        <f t="shared" ref="Q109:T109" si="56">SUM(Q94:Q108)</f>
        <v>3461.3454275707259</v>
      </c>
      <c r="R109" s="90">
        <f t="shared" si="56"/>
        <v>3358.7280727642201</v>
      </c>
      <c r="S109" s="90">
        <f t="shared" si="56"/>
        <v>3241.673073162096</v>
      </c>
      <c r="T109" s="135">
        <f t="shared" si="56"/>
        <v>3144.7827894631032</v>
      </c>
      <c r="U109" s="137"/>
      <c r="V109" s="134">
        <f t="shared" ref="V109:Y109" si="57">SUM(V94:V108)</f>
        <v>4476.3515472345416</v>
      </c>
      <c r="W109" s="90">
        <f t="shared" si="57"/>
        <v>4351.3046369300828</v>
      </c>
      <c r="X109" s="90">
        <f t="shared" si="57"/>
        <v>4208.2597655416557</v>
      </c>
      <c r="Y109" s="135">
        <f t="shared" si="57"/>
        <v>4089.5142386903608</v>
      </c>
      <c r="Z109" s="137"/>
      <c r="AA109" s="134">
        <f t="shared" ref="AA109:AD109" si="58">SUM(AA94:AA108)</f>
        <v>459.00953174640296</v>
      </c>
      <c r="AB109" s="90">
        <f t="shared" si="58"/>
        <v>459.24745700073692</v>
      </c>
      <c r="AC109" s="90">
        <f t="shared" si="58"/>
        <v>459.34614315067114</v>
      </c>
      <c r="AD109" s="135">
        <f t="shared" si="58"/>
        <v>459.58642914812782</v>
      </c>
      <c r="AE109" s="93"/>
    </row>
    <row r="110" spans="1:31" s="19" customFormat="1" ht="16.5" thickBot="1" x14ac:dyDescent="0.3">
      <c r="A110" s="138" t="s">
        <v>159</v>
      </c>
      <c r="B110" s="139"/>
      <c r="C110" s="140">
        <f>C109/B109-1</f>
        <v>4.4661129168170888E-3</v>
      </c>
      <c r="D110" s="140">
        <f>D109/B109-1</f>
        <v>7.4756229685806197E-3</v>
      </c>
      <c r="E110" s="141">
        <f>E109/B109-1</f>
        <v>1.0786084025520726E-2</v>
      </c>
      <c r="F110" s="142"/>
      <c r="G110" s="139"/>
      <c r="H110" s="140">
        <f>H109/G109-1</f>
        <v>-2.2097951000907279E-2</v>
      </c>
      <c r="I110" s="140">
        <f>I109/G109-1</f>
        <v>-4.7703581629926051E-2</v>
      </c>
      <c r="J110" s="141">
        <f>J109/G109-1</f>
        <v>-6.9235711071214512E-2</v>
      </c>
      <c r="K110" s="143"/>
      <c r="L110" s="139"/>
      <c r="M110" s="140">
        <f>M109/L109-1</f>
        <v>-2.3197558016215369E-2</v>
      </c>
      <c r="N110" s="140">
        <f>N109/L109-1</f>
        <v>-4.954698271022373E-2</v>
      </c>
      <c r="O110" s="141">
        <f>O109/L109-1</f>
        <v>-7.0247642315680148E-2</v>
      </c>
      <c r="P110" s="143"/>
      <c r="Q110" s="139"/>
      <c r="R110" s="140">
        <f>R109/Q109-1</f>
        <v>-2.9646666868069715E-2</v>
      </c>
      <c r="S110" s="140">
        <f>S109/Q109-1</f>
        <v>-6.3464441502679603E-2</v>
      </c>
      <c r="T110" s="141">
        <f>T109/Q109-1</f>
        <v>-9.1456528893678057E-2</v>
      </c>
      <c r="U110" s="143"/>
      <c r="V110" s="139"/>
      <c r="W110" s="140">
        <f>W109/V109-1</f>
        <v>-2.7935006664459139E-2</v>
      </c>
      <c r="X110" s="140">
        <f>X109/V109-1</f>
        <v>-5.9890689742299386E-2</v>
      </c>
      <c r="Y110" s="141">
        <f>Y109/V109-1</f>
        <v>-8.6417991183727727E-2</v>
      </c>
      <c r="Z110" s="143"/>
      <c r="AA110" s="139"/>
      <c r="AB110" s="140">
        <f>AB109/AA109-1</f>
        <v>5.1834490980762205E-4</v>
      </c>
      <c r="AC110" s="140">
        <f>AC109/AA109-1</f>
        <v>7.333429503904032E-4</v>
      </c>
      <c r="AD110" s="141">
        <f>AD109/AA109-1</f>
        <v>1.2568309845983894E-3</v>
      </c>
      <c r="AE110" s="144"/>
    </row>
    <row r="111" spans="1:31" ht="16.5" x14ac:dyDescent="0.3">
      <c r="A111" s="124"/>
      <c r="B111" s="112"/>
      <c r="C111" s="112"/>
      <c r="D111" s="112"/>
      <c r="E111" s="112"/>
      <c r="F111" s="77"/>
      <c r="G111" s="112"/>
      <c r="H111" s="112"/>
      <c r="I111" s="112"/>
      <c r="J111" s="112"/>
      <c r="K111" s="112"/>
      <c r="L111" s="112"/>
      <c r="M111" s="112"/>
      <c r="N111" s="112"/>
      <c r="O111" s="112"/>
      <c r="P111" s="112"/>
      <c r="Q111" s="112"/>
      <c r="R111" s="112"/>
      <c r="S111" s="112"/>
      <c r="T111" s="112"/>
      <c r="U111" s="112"/>
      <c r="V111" s="112"/>
      <c r="W111" s="112"/>
      <c r="X111" s="112"/>
      <c r="Y111" s="112"/>
      <c r="Z111" s="60"/>
      <c r="AA111" s="112"/>
      <c r="AB111" s="112"/>
      <c r="AC111" s="112"/>
      <c r="AD111" s="112"/>
      <c r="AE111" s="113"/>
    </row>
    <row r="112" spans="1:31" ht="16.5" x14ac:dyDescent="0.3">
      <c r="A112" s="124"/>
      <c r="B112" s="112"/>
      <c r="C112" s="112"/>
      <c r="D112" s="112"/>
      <c r="E112" s="112"/>
      <c r="F112" s="77"/>
      <c r="G112" s="112"/>
      <c r="H112" s="112"/>
      <c r="I112" s="112"/>
      <c r="J112" s="112"/>
      <c r="K112" s="112"/>
      <c r="L112" s="112"/>
      <c r="M112" s="112"/>
      <c r="N112" s="112"/>
      <c r="O112" s="112"/>
      <c r="P112" s="112"/>
      <c r="Q112" s="112"/>
      <c r="R112" s="112"/>
      <c r="S112" s="112"/>
      <c r="T112" s="112"/>
      <c r="U112" s="112"/>
      <c r="V112" s="112"/>
      <c r="W112" s="112"/>
      <c r="X112" s="112"/>
      <c r="Y112" s="112"/>
      <c r="Z112" s="60"/>
      <c r="AA112" s="112"/>
      <c r="AB112" s="112"/>
      <c r="AC112" s="112"/>
      <c r="AD112" s="112"/>
      <c r="AE112" s="113"/>
    </row>
    <row r="113" spans="1:32" ht="17.25" thickBot="1" x14ac:dyDescent="0.35">
      <c r="A113" s="145"/>
      <c r="B113" s="146"/>
      <c r="C113" s="146"/>
      <c r="D113" s="146"/>
      <c r="E113" s="146"/>
      <c r="F113" s="147"/>
      <c r="G113" s="146"/>
      <c r="H113" s="146"/>
      <c r="I113" s="146"/>
      <c r="J113" s="146"/>
      <c r="K113" s="146"/>
      <c r="L113" s="146"/>
      <c r="M113" s="146"/>
      <c r="N113" s="146"/>
      <c r="O113" s="146"/>
      <c r="P113" s="146"/>
      <c r="Q113" s="146"/>
      <c r="R113" s="146"/>
      <c r="S113" s="146"/>
      <c r="T113" s="146"/>
      <c r="U113" s="146"/>
      <c r="V113" s="146"/>
      <c r="W113" s="146"/>
      <c r="X113" s="146"/>
      <c r="Y113" s="146"/>
      <c r="Z113" s="148"/>
      <c r="AA113" s="146"/>
      <c r="AB113" s="146"/>
      <c r="AC113" s="146"/>
      <c r="AD113" s="146"/>
      <c r="AE113" s="149"/>
    </row>
    <row r="114" spans="1:32" x14ac:dyDescent="0.25">
      <c r="B114" s="23"/>
      <c r="F114" s="22"/>
      <c r="G114" s="23"/>
    </row>
    <row r="115" spans="1:32" x14ac:dyDescent="0.25">
      <c r="B115" s="23"/>
      <c r="F115" s="22"/>
      <c r="G115" s="23"/>
    </row>
    <row r="116" spans="1:32" x14ac:dyDescent="0.25">
      <c r="B116" s="23"/>
      <c r="F116" s="22"/>
      <c r="G116" s="23"/>
    </row>
    <row r="117" spans="1:32" x14ac:dyDescent="0.25">
      <c r="B117" s="23"/>
      <c r="F117" s="22"/>
      <c r="G117" s="23"/>
    </row>
    <row r="118" spans="1:32" x14ac:dyDescent="0.25">
      <c r="B118" s="23"/>
      <c r="F118" s="22"/>
      <c r="G118" s="23"/>
    </row>
    <row r="119" spans="1:32" x14ac:dyDescent="0.25">
      <c r="B119" s="23"/>
      <c r="F119" s="22"/>
      <c r="G119" s="23"/>
    </row>
    <row r="120" spans="1:32" x14ac:dyDescent="0.25">
      <c r="B120" s="23"/>
      <c r="F120" s="22"/>
      <c r="G120" s="23"/>
    </row>
    <row r="121" spans="1:32" x14ac:dyDescent="0.25">
      <c r="B121" s="23"/>
      <c r="F121" s="22"/>
      <c r="G121" s="23"/>
    </row>
    <row r="122" spans="1:32" s="11" customFormat="1" x14ac:dyDescent="0.25">
      <c r="A122" s="25"/>
      <c r="B122" s="23"/>
      <c r="F122" s="22"/>
      <c r="G122" s="23"/>
      <c r="U122" s="12"/>
      <c r="Z122" s="2"/>
      <c r="AF122" s="2"/>
    </row>
    <row r="123" spans="1:32" s="11" customFormat="1" x14ac:dyDescent="0.25">
      <c r="A123" s="25"/>
      <c r="B123" s="23"/>
      <c r="F123" s="22"/>
      <c r="G123" s="23"/>
      <c r="U123" s="12"/>
      <c r="Z123" s="2"/>
      <c r="AF123" s="2"/>
    </row>
    <row r="124" spans="1:32" s="11" customFormat="1" x14ac:dyDescent="0.25">
      <c r="A124" s="25"/>
      <c r="B124" s="23"/>
      <c r="F124" s="22"/>
      <c r="G124" s="23"/>
      <c r="U124" s="12"/>
      <c r="Z124" s="2"/>
      <c r="AF124" s="2"/>
    </row>
    <row r="125" spans="1:32" s="11" customFormat="1" x14ac:dyDescent="0.25">
      <c r="A125" s="25"/>
      <c r="B125" s="23"/>
      <c r="F125" s="22"/>
      <c r="G125" s="23"/>
      <c r="U125" s="12"/>
      <c r="Z125" s="2"/>
      <c r="AF125" s="2"/>
    </row>
    <row r="126" spans="1:32" s="11" customFormat="1" x14ac:dyDescent="0.25">
      <c r="A126" s="25"/>
      <c r="B126" s="3"/>
      <c r="F126" s="14"/>
      <c r="G126" s="3"/>
      <c r="U126" s="12"/>
      <c r="Z126" s="2"/>
      <c r="AF126" s="2"/>
    </row>
    <row r="127" spans="1:32" s="11" customFormat="1" x14ac:dyDescent="0.25">
      <c r="A127" s="25"/>
      <c r="B127" s="3"/>
      <c r="F127" s="14"/>
      <c r="G127" s="3"/>
      <c r="U127" s="12"/>
      <c r="Z127" s="2"/>
      <c r="AF127" s="2"/>
    </row>
    <row r="128" spans="1:32" s="11" customFormat="1" x14ac:dyDescent="0.25">
      <c r="A128" s="25"/>
      <c r="B128" s="3"/>
      <c r="F128" s="14"/>
      <c r="G128" s="3"/>
      <c r="U128" s="12"/>
      <c r="Z128" s="2"/>
      <c r="AF128" s="2"/>
    </row>
    <row r="129" spans="1:32" s="11" customFormat="1" x14ac:dyDescent="0.25">
      <c r="A129" s="25"/>
      <c r="B129" s="3"/>
      <c r="F129" s="14"/>
      <c r="G129" s="3"/>
      <c r="U129" s="12"/>
      <c r="Z129" s="2"/>
      <c r="AF129" s="2"/>
    </row>
    <row r="130" spans="1:32" s="11" customFormat="1" x14ac:dyDescent="0.25">
      <c r="A130" s="25"/>
      <c r="B130" s="3"/>
      <c r="F130" s="14"/>
      <c r="G130" s="3"/>
      <c r="U130" s="12"/>
      <c r="Z130" s="2"/>
      <c r="AF130" s="2"/>
    </row>
    <row r="131" spans="1:32" s="11" customFormat="1" x14ac:dyDescent="0.25">
      <c r="A131" s="25"/>
      <c r="B131" s="3"/>
      <c r="F131" s="14"/>
      <c r="G131" s="3"/>
      <c r="U131" s="12"/>
      <c r="Z131" s="2"/>
      <c r="AF131" s="2"/>
    </row>
    <row r="132" spans="1:32" s="11" customFormat="1" x14ac:dyDescent="0.25">
      <c r="A132" s="25"/>
      <c r="B132" s="3"/>
      <c r="F132" s="14"/>
      <c r="G132" s="3"/>
      <c r="U132" s="12"/>
      <c r="Z132" s="2"/>
      <c r="AF132" s="2"/>
    </row>
    <row r="133" spans="1:32" s="11" customFormat="1" x14ac:dyDescent="0.25">
      <c r="A133" s="25"/>
      <c r="B133" s="3"/>
      <c r="F133" s="14"/>
      <c r="G133" s="3"/>
      <c r="U133" s="12"/>
      <c r="Z133" s="2"/>
      <c r="AF133" s="2"/>
    </row>
    <row r="134" spans="1:32" s="11" customFormat="1" x14ac:dyDescent="0.25">
      <c r="A134" s="25"/>
      <c r="B134" s="3"/>
      <c r="F134" s="14"/>
      <c r="G134" s="3"/>
      <c r="U134" s="12"/>
      <c r="Z134" s="2"/>
      <c r="AF134" s="2"/>
    </row>
    <row r="135" spans="1:32" s="11" customFormat="1" x14ac:dyDescent="0.25">
      <c r="A135" s="25"/>
      <c r="B135" s="3"/>
      <c r="F135" s="14"/>
      <c r="G135" s="3"/>
      <c r="U135" s="12"/>
      <c r="Z135" s="2"/>
      <c r="AF135" s="2"/>
    </row>
    <row r="136" spans="1:32" s="11" customFormat="1" x14ac:dyDescent="0.25">
      <c r="A136" s="25"/>
      <c r="B136" s="3"/>
      <c r="F136" s="14"/>
      <c r="G136" s="3"/>
      <c r="U136" s="12"/>
      <c r="Z136" s="2"/>
      <c r="AF136" s="2"/>
    </row>
    <row r="137" spans="1:32" s="11" customFormat="1" x14ac:dyDescent="0.25">
      <c r="A137" s="25"/>
      <c r="B137" s="3"/>
      <c r="F137" s="14"/>
      <c r="G137" s="3"/>
      <c r="U137" s="12"/>
      <c r="Z137" s="2"/>
      <c r="AF137" s="2"/>
    </row>
    <row r="138" spans="1:32" s="3" customFormat="1" x14ac:dyDescent="0.25">
      <c r="A138" s="25"/>
      <c r="C138" s="11"/>
      <c r="D138" s="11"/>
      <c r="E138" s="11"/>
      <c r="F138" s="14"/>
      <c r="H138" s="11"/>
      <c r="I138" s="11"/>
      <c r="J138" s="11"/>
      <c r="K138" s="11"/>
      <c r="L138" s="11"/>
      <c r="M138" s="11"/>
      <c r="N138" s="11"/>
      <c r="O138" s="11"/>
      <c r="P138" s="11"/>
      <c r="Q138" s="11"/>
      <c r="R138" s="11"/>
      <c r="S138" s="11"/>
      <c r="T138" s="11"/>
      <c r="U138" s="12"/>
      <c r="V138" s="11"/>
      <c r="W138" s="11"/>
      <c r="X138" s="11"/>
      <c r="Y138" s="11"/>
      <c r="Z138" s="2"/>
      <c r="AA138" s="11"/>
      <c r="AB138" s="11"/>
      <c r="AC138" s="11"/>
      <c r="AD138" s="11"/>
      <c r="AE138" s="11"/>
      <c r="AF138" s="2"/>
    </row>
    <row r="139" spans="1:32" s="3" customFormat="1" x14ac:dyDescent="0.25">
      <c r="A139" s="25"/>
      <c r="C139" s="11"/>
      <c r="D139" s="11"/>
      <c r="E139" s="11"/>
      <c r="F139" s="14"/>
      <c r="H139" s="11"/>
      <c r="I139" s="11"/>
      <c r="J139" s="11"/>
      <c r="K139" s="11"/>
      <c r="L139" s="11"/>
      <c r="M139" s="11"/>
      <c r="N139" s="11"/>
      <c r="O139" s="11"/>
      <c r="P139" s="11"/>
      <c r="Q139" s="11"/>
      <c r="R139" s="11"/>
      <c r="S139" s="11"/>
      <c r="T139" s="11"/>
      <c r="U139" s="12"/>
      <c r="V139" s="11"/>
      <c r="W139" s="11"/>
      <c r="X139" s="11"/>
      <c r="Y139" s="11"/>
      <c r="Z139" s="2"/>
      <c r="AA139" s="11"/>
      <c r="AB139" s="11"/>
      <c r="AC139" s="11"/>
      <c r="AD139" s="11"/>
      <c r="AE139" s="11"/>
      <c r="AF139" s="2"/>
    </row>
    <row r="140" spans="1:32" s="3" customFormat="1" x14ac:dyDescent="0.25">
      <c r="A140" s="25"/>
      <c r="C140" s="11"/>
      <c r="D140" s="11"/>
      <c r="E140" s="11"/>
      <c r="F140" s="14"/>
      <c r="H140" s="11"/>
      <c r="I140" s="11"/>
      <c r="J140" s="11"/>
      <c r="K140" s="11"/>
      <c r="L140" s="11"/>
      <c r="M140" s="11"/>
      <c r="N140" s="11"/>
      <c r="O140" s="11"/>
      <c r="P140" s="11"/>
      <c r="Q140" s="11"/>
      <c r="R140" s="11"/>
      <c r="S140" s="11"/>
      <c r="T140" s="11"/>
      <c r="U140" s="12"/>
      <c r="V140" s="11"/>
      <c r="W140" s="11"/>
      <c r="X140" s="11"/>
      <c r="Y140" s="11"/>
      <c r="Z140" s="2"/>
      <c r="AA140" s="11"/>
      <c r="AB140" s="11"/>
      <c r="AC140" s="11"/>
      <c r="AD140" s="11"/>
      <c r="AE140" s="11"/>
      <c r="AF140" s="2"/>
    </row>
    <row r="141" spans="1:32" s="3" customFormat="1" x14ac:dyDescent="0.25">
      <c r="A141" s="25"/>
      <c r="C141" s="11"/>
      <c r="D141" s="11"/>
      <c r="E141" s="11"/>
      <c r="F141" s="14"/>
      <c r="H141" s="11"/>
      <c r="I141" s="11"/>
      <c r="J141" s="11"/>
      <c r="K141" s="11"/>
      <c r="L141" s="11"/>
      <c r="M141" s="11"/>
      <c r="N141" s="11"/>
      <c r="O141" s="11"/>
      <c r="P141" s="11"/>
      <c r="Q141" s="11"/>
      <c r="R141" s="11"/>
      <c r="S141" s="11"/>
      <c r="T141" s="11"/>
      <c r="U141" s="12"/>
      <c r="V141" s="11"/>
      <c r="W141" s="11"/>
      <c r="X141" s="11"/>
      <c r="Y141" s="11"/>
      <c r="Z141" s="2"/>
      <c r="AA141" s="11"/>
      <c r="AB141" s="11"/>
      <c r="AC141" s="11"/>
      <c r="AD141" s="11"/>
      <c r="AE141" s="11"/>
      <c r="AF141" s="2"/>
    </row>
    <row r="142" spans="1:32" s="3" customFormat="1" x14ac:dyDescent="0.25">
      <c r="A142" s="25"/>
      <c r="C142" s="11"/>
      <c r="D142" s="11"/>
      <c r="E142" s="11"/>
      <c r="F142" s="14"/>
      <c r="H142" s="11"/>
      <c r="I142" s="11"/>
      <c r="J142" s="11"/>
      <c r="K142" s="11"/>
      <c r="L142" s="11"/>
      <c r="M142" s="11"/>
      <c r="N142" s="11"/>
      <c r="O142" s="11"/>
      <c r="P142" s="11"/>
      <c r="Q142" s="11"/>
      <c r="R142" s="11"/>
      <c r="S142" s="11"/>
      <c r="T142" s="11"/>
      <c r="U142" s="12"/>
      <c r="V142" s="11"/>
      <c r="W142" s="11"/>
      <c r="X142" s="11"/>
      <c r="Y142" s="11"/>
      <c r="Z142" s="2"/>
      <c r="AA142" s="11"/>
      <c r="AB142" s="11"/>
      <c r="AC142" s="11"/>
      <c r="AD142" s="11"/>
      <c r="AE142" s="11"/>
      <c r="AF142" s="2"/>
    </row>
    <row r="143" spans="1:32" s="3" customFormat="1" x14ac:dyDescent="0.25">
      <c r="A143" s="25"/>
      <c r="C143" s="11"/>
      <c r="D143" s="11"/>
      <c r="E143" s="11"/>
      <c r="F143" s="14"/>
      <c r="H143" s="11"/>
      <c r="I143" s="11"/>
      <c r="J143" s="11"/>
      <c r="K143" s="11"/>
      <c r="L143" s="11"/>
      <c r="M143" s="11"/>
      <c r="N143" s="11"/>
      <c r="O143" s="11"/>
      <c r="P143" s="11"/>
      <c r="Q143" s="11"/>
      <c r="R143" s="11"/>
      <c r="S143" s="11"/>
      <c r="T143" s="11"/>
      <c r="U143" s="12"/>
      <c r="V143" s="11"/>
      <c r="W143" s="11"/>
      <c r="X143" s="11"/>
      <c r="Y143" s="11"/>
      <c r="Z143" s="2"/>
      <c r="AA143" s="11"/>
      <c r="AB143" s="11"/>
      <c r="AC143" s="11"/>
      <c r="AD143" s="11"/>
      <c r="AE143" s="11"/>
      <c r="AF143" s="2"/>
    </row>
    <row r="144" spans="1:32" s="3" customFormat="1" x14ac:dyDescent="0.25">
      <c r="A144" s="25"/>
      <c r="C144" s="11"/>
      <c r="D144" s="11"/>
      <c r="E144" s="11"/>
      <c r="F144" s="14"/>
      <c r="H144" s="11"/>
      <c r="I144" s="11"/>
      <c r="J144" s="11"/>
      <c r="K144" s="11"/>
      <c r="L144" s="11"/>
      <c r="M144" s="11"/>
      <c r="N144" s="11"/>
      <c r="O144" s="11"/>
      <c r="P144" s="11"/>
      <c r="Q144" s="11"/>
      <c r="R144" s="11"/>
      <c r="S144" s="11"/>
      <c r="T144" s="11"/>
      <c r="U144" s="12"/>
      <c r="V144" s="11"/>
      <c r="W144" s="11"/>
      <c r="X144" s="11"/>
      <c r="Y144" s="11"/>
      <c r="Z144" s="2"/>
      <c r="AA144" s="11"/>
      <c r="AB144" s="11"/>
      <c r="AC144" s="11"/>
      <c r="AD144" s="11"/>
      <c r="AE144" s="11"/>
      <c r="AF144" s="2"/>
    </row>
    <row r="145" spans="1:32" s="3" customFormat="1" x14ac:dyDescent="0.25">
      <c r="A145" s="25"/>
      <c r="C145" s="11"/>
      <c r="D145" s="11"/>
      <c r="E145" s="11"/>
      <c r="F145" s="14"/>
      <c r="H145" s="11"/>
      <c r="I145" s="11"/>
      <c r="J145" s="11"/>
      <c r="K145" s="11"/>
      <c r="L145" s="11"/>
      <c r="M145" s="11"/>
      <c r="N145" s="11"/>
      <c r="O145" s="11"/>
      <c r="P145" s="11"/>
      <c r="Q145" s="11"/>
      <c r="R145" s="11"/>
      <c r="S145" s="11"/>
      <c r="T145" s="11"/>
      <c r="U145" s="12"/>
      <c r="V145" s="11"/>
      <c r="W145" s="11"/>
      <c r="X145" s="11"/>
      <c r="Y145" s="11"/>
      <c r="Z145" s="2"/>
      <c r="AA145" s="11"/>
      <c r="AB145" s="11"/>
      <c r="AC145" s="11"/>
      <c r="AD145" s="11"/>
      <c r="AE145" s="11"/>
      <c r="AF145" s="2"/>
    </row>
    <row r="146" spans="1:32" s="3" customFormat="1" x14ac:dyDescent="0.25">
      <c r="A146" s="25"/>
      <c r="C146" s="11"/>
      <c r="D146" s="11"/>
      <c r="E146" s="11"/>
      <c r="F146" s="14"/>
      <c r="H146" s="11"/>
      <c r="I146" s="11"/>
      <c r="J146" s="11"/>
      <c r="K146" s="11"/>
      <c r="L146" s="11"/>
      <c r="M146" s="11"/>
      <c r="N146" s="11"/>
      <c r="O146" s="11"/>
      <c r="P146" s="11"/>
      <c r="Q146" s="11"/>
      <c r="R146" s="11"/>
      <c r="S146" s="11"/>
      <c r="T146" s="11"/>
      <c r="U146" s="12"/>
      <c r="V146" s="11"/>
      <c r="W146" s="11"/>
      <c r="X146" s="11"/>
      <c r="Y146" s="11"/>
      <c r="Z146" s="2"/>
      <c r="AA146" s="11"/>
      <c r="AB146" s="11"/>
      <c r="AC146" s="11"/>
      <c r="AD146" s="11"/>
      <c r="AE146" s="11"/>
      <c r="AF146" s="2"/>
    </row>
    <row r="147" spans="1:32" s="3" customFormat="1" x14ac:dyDescent="0.25">
      <c r="A147" s="25"/>
      <c r="C147" s="11"/>
      <c r="D147" s="11"/>
      <c r="E147" s="11"/>
      <c r="F147" s="14"/>
      <c r="H147" s="11"/>
      <c r="I147" s="11"/>
      <c r="J147" s="11"/>
      <c r="K147" s="11"/>
      <c r="L147" s="11"/>
      <c r="M147" s="11"/>
      <c r="N147" s="11"/>
      <c r="O147" s="11"/>
      <c r="P147" s="11"/>
      <c r="Q147" s="11"/>
      <c r="R147" s="11"/>
      <c r="S147" s="11"/>
      <c r="T147" s="11"/>
      <c r="U147" s="12"/>
      <c r="V147" s="11"/>
      <c r="W147" s="11"/>
      <c r="X147" s="11"/>
      <c r="Y147" s="11"/>
      <c r="Z147" s="2"/>
      <c r="AA147" s="11"/>
      <c r="AB147" s="11"/>
      <c r="AC147" s="11"/>
      <c r="AD147" s="11"/>
      <c r="AE147" s="11"/>
      <c r="AF147" s="2"/>
    </row>
    <row r="148" spans="1:32" s="3" customFormat="1" x14ac:dyDescent="0.25">
      <c r="A148" s="25"/>
      <c r="C148" s="11"/>
      <c r="D148" s="11"/>
      <c r="E148" s="11"/>
      <c r="F148" s="14"/>
      <c r="H148" s="11"/>
      <c r="I148" s="11"/>
      <c r="J148" s="11"/>
      <c r="K148" s="11"/>
      <c r="L148" s="11"/>
      <c r="M148" s="11"/>
      <c r="N148" s="11"/>
      <c r="O148" s="11"/>
      <c r="P148" s="11"/>
      <c r="Q148" s="11"/>
      <c r="R148" s="11"/>
      <c r="S148" s="11"/>
      <c r="T148" s="11"/>
      <c r="U148" s="12"/>
      <c r="V148" s="11"/>
      <c r="W148" s="11"/>
      <c r="X148" s="11"/>
      <c r="Y148" s="11"/>
      <c r="Z148" s="2"/>
      <c r="AA148" s="11"/>
      <c r="AB148" s="11"/>
      <c r="AC148" s="11"/>
      <c r="AD148" s="11"/>
      <c r="AE148" s="11"/>
      <c r="AF148" s="2"/>
    </row>
    <row r="149" spans="1:32" s="3" customFormat="1" x14ac:dyDescent="0.25">
      <c r="A149" s="25"/>
      <c r="C149" s="11"/>
      <c r="D149" s="11"/>
      <c r="E149" s="11"/>
      <c r="F149" s="14"/>
      <c r="H149" s="11"/>
      <c r="I149" s="11"/>
      <c r="J149" s="11"/>
      <c r="K149" s="11"/>
      <c r="L149" s="11"/>
      <c r="M149" s="11"/>
      <c r="N149" s="11"/>
      <c r="O149" s="11"/>
      <c r="P149" s="11"/>
      <c r="Q149" s="11"/>
      <c r="R149" s="11"/>
      <c r="S149" s="11"/>
      <c r="T149" s="11"/>
      <c r="U149" s="12"/>
      <c r="V149" s="11"/>
      <c r="W149" s="11"/>
      <c r="X149" s="11"/>
      <c r="Y149" s="11"/>
      <c r="Z149" s="2"/>
      <c r="AA149" s="11"/>
      <c r="AB149" s="11"/>
      <c r="AC149" s="11"/>
      <c r="AD149" s="11"/>
      <c r="AE149" s="11"/>
      <c r="AF149" s="2"/>
    </row>
    <row r="150" spans="1:32" s="3" customFormat="1" x14ac:dyDescent="0.25">
      <c r="A150" s="25"/>
      <c r="C150" s="11"/>
      <c r="D150" s="11"/>
      <c r="E150" s="11"/>
      <c r="F150" s="14"/>
      <c r="H150" s="11"/>
      <c r="I150" s="11"/>
      <c r="J150" s="11"/>
      <c r="K150" s="11"/>
      <c r="L150" s="11"/>
      <c r="M150" s="11"/>
      <c r="N150" s="11"/>
      <c r="O150" s="11"/>
      <c r="P150" s="11"/>
      <c r="Q150" s="11"/>
      <c r="R150" s="11"/>
      <c r="S150" s="11"/>
      <c r="T150" s="11"/>
      <c r="U150" s="12"/>
      <c r="V150" s="11"/>
      <c r="W150" s="11"/>
      <c r="X150" s="11"/>
      <c r="Y150" s="11"/>
      <c r="Z150" s="2"/>
      <c r="AA150" s="11"/>
      <c r="AB150" s="11"/>
      <c r="AC150" s="11"/>
      <c r="AD150" s="11"/>
      <c r="AE150" s="11"/>
      <c r="AF150" s="2"/>
    </row>
    <row r="151" spans="1:32" s="3" customFormat="1" x14ac:dyDescent="0.25">
      <c r="A151" s="25"/>
      <c r="C151" s="11"/>
      <c r="D151" s="11"/>
      <c r="E151" s="11"/>
      <c r="F151" s="14"/>
      <c r="H151" s="11"/>
      <c r="I151" s="11"/>
      <c r="J151" s="11"/>
      <c r="K151" s="11"/>
      <c r="L151" s="11"/>
      <c r="M151" s="11"/>
      <c r="N151" s="11"/>
      <c r="O151" s="11"/>
      <c r="P151" s="11"/>
      <c r="Q151" s="11"/>
      <c r="R151" s="11"/>
      <c r="S151" s="11"/>
      <c r="T151" s="11"/>
      <c r="U151" s="12"/>
      <c r="V151" s="11"/>
      <c r="W151" s="11"/>
      <c r="X151" s="11"/>
      <c r="Y151" s="11"/>
      <c r="Z151" s="2"/>
      <c r="AA151" s="11"/>
      <c r="AB151" s="11"/>
      <c r="AC151" s="11"/>
      <c r="AD151" s="11"/>
      <c r="AE151" s="11"/>
      <c r="AF151" s="2"/>
    </row>
    <row r="152" spans="1:32" s="3" customFormat="1" x14ac:dyDescent="0.25">
      <c r="A152" s="25"/>
      <c r="C152" s="11"/>
      <c r="D152" s="11"/>
      <c r="E152" s="11"/>
      <c r="F152" s="14"/>
      <c r="H152" s="11"/>
      <c r="I152" s="11"/>
      <c r="J152" s="11"/>
      <c r="K152" s="11"/>
      <c r="L152" s="11"/>
      <c r="M152" s="11"/>
      <c r="N152" s="11"/>
      <c r="O152" s="11"/>
      <c r="P152" s="11"/>
      <c r="Q152" s="11"/>
      <c r="R152" s="11"/>
      <c r="S152" s="11"/>
      <c r="T152" s="11"/>
      <c r="U152" s="12"/>
      <c r="V152" s="11"/>
      <c r="W152" s="11"/>
      <c r="X152" s="11"/>
      <c r="Y152" s="11"/>
      <c r="Z152" s="2"/>
      <c r="AA152" s="11"/>
      <c r="AB152" s="11"/>
      <c r="AC152" s="11"/>
      <c r="AD152" s="11"/>
      <c r="AE152" s="11"/>
      <c r="AF152" s="2"/>
    </row>
    <row r="153" spans="1:32" s="3" customFormat="1" x14ac:dyDescent="0.25">
      <c r="A153" s="25"/>
      <c r="C153" s="11"/>
      <c r="D153" s="11"/>
      <c r="E153" s="11"/>
      <c r="F153" s="14"/>
      <c r="H153" s="11"/>
      <c r="I153" s="11"/>
      <c r="J153" s="11"/>
      <c r="K153" s="11"/>
      <c r="L153" s="11"/>
      <c r="M153" s="11"/>
      <c r="N153" s="11"/>
      <c r="O153" s="11"/>
      <c r="P153" s="11"/>
      <c r="Q153" s="11"/>
      <c r="R153" s="11"/>
      <c r="S153" s="11"/>
      <c r="T153" s="11"/>
      <c r="U153" s="12"/>
      <c r="V153" s="11"/>
      <c r="W153" s="11"/>
      <c r="X153" s="11"/>
      <c r="Y153" s="11"/>
      <c r="Z153" s="2"/>
      <c r="AA153" s="11"/>
      <c r="AB153" s="11"/>
      <c r="AC153" s="11"/>
      <c r="AD153" s="11"/>
      <c r="AE153" s="11"/>
      <c r="AF153" s="2"/>
    </row>
    <row r="154" spans="1:32" s="3" customFormat="1" x14ac:dyDescent="0.25">
      <c r="A154" s="25"/>
      <c r="C154" s="11"/>
      <c r="D154" s="11"/>
      <c r="E154" s="11"/>
      <c r="F154" s="14"/>
      <c r="H154" s="11"/>
      <c r="I154" s="11"/>
      <c r="J154" s="11"/>
      <c r="K154" s="11"/>
      <c r="L154" s="11"/>
      <c r="M154" s="11"/>
      <c r="N154" s="11"/>
      <c r="O154" s="11"/>
      <c r="P154" s="11"/>
      <c r="Q154" s="11"/>
      <c r="R154" s="11"/>
      <c r="S154" s="11"/>
      <c r="T154" s="11"/>
      <c r="U154" s="12"/>
      <c r="V154" s="11"/>
      <c r="W154" s="11"/>
      <c r="X154" s="11"/>
      <c r="Y154" s="11"/>
      <c r="Z154" s="2"/>
      <c r="AA154" s="11"/>
      <c r="AB154" s="11"/>
      <c r="AC154" s="11"/>
      <c r="AD154" s="11"/>
      <c r="AE154" s="11"/>
      <c r="AF154" s="2"/>
    </row>
    <row r="155" spans="1:32" s="3" customFormat="1" x14ac:dyDescent="0.25">
      <c r="A155" s="25"/>
      <c r="C155" s="11"/>
      <c r="D155" s="11"/>
      <c r="E155" s="11"/>
      <c r="F155" s="14"/>
      <c r="H155" s="11"/>
      <c r="I155" s="11"/>
      <c r="J155" s="11"/>
      <c r="K155" s="11"/>
      <c r="L155" s="11"/>
      <c r="M155" s="11"/>
      <c r="N155" s="11"/>
      <c r="O155" s="11"/>
      <c r="P155" s="11"/>
      <c r="Q155" s="11"/>
      <c r="R155" s="11"/>
      <c r="S155" s="11"/>
      <c r="T155" s="11"/>
      <c r="U155" s="12"/>
      <c r="V155" s="11"/>
      <c r="W155" s="11"/>
      <c r="X155" s="11"/>
      <c r="Y155" s="11"/>
      <c r="Z155" s="2"/>
      <c r="AA155" s="11"/>
      <c r="AB155" s="11"/>
      <c r="AC155" s="11"/>
      <c r="AD155" s="11"/>
      <c r="AE155" s="11"/>
      <c r="AF155" s="2"/>
    </row>
    <row r="156" spans="1:32" s="3" customFormat="1" x14ac:dyDescent="0.25">
      <c r="A156" s="25"/>
      <c r="C156" s="11"/>
      <c r="D156" s="11"/>
      <c r="E156" s="11"/>
      <c r="F156" s="14"/>
      <c r="H156" s="11"/>
      <c r="I156" s="11"/>
      <c r="J156" s="11"/>
      <c r="K156" s="11"/>
      <c r="L156" s="11"/>
      <c r="M156" s="11"/>
      <c r="N156" s="11"/>
      <c r="O156" s="11"/>
      <c r="P156" s="11"/>
      <c r="Q156" s="11"/>
      <c r="R156" s="11"/>
      <c r="S156" s="11"/>
      <c r="T156" s="11"/>
      <c r="U156" s="12"/>
      <c r="V156" s="11"/>
      <c r="W156" s="11"/>
      <c r="X156" s="11"/>
      <c r="Y156" s="11"/>
      <c r="Z156" s="2"/>
      <c r="AA156" s="11"/>
      <c r="AB156" s="11"/>
      <c r="AC156" s="11"/>
      <c r="AD156" s="11"/>
      <c r="AE156" s="11"/>
      <c r="AF156" s="2"/>
    </row>
    <row r="157" spans="1:32" s="3" customFormat="1" x14ac:dyDescent="0.25">
      <c r="A157" s="25"/>
      <c r="C157" s="11"/>
      <c r="D157" s="11"/>
      <c r="E157" s="11"/>
      <c r="F157" s="14"/>
      <c r="H157" s="11"/>
      <c r="I157" s="11"/>
      <c r="J157" s="11"/>
      <c r="K157" s="11"/>
      <c r="L157" s="11"/>
      <c r="M157" s="11"/>
      <c r="N157" s="11"/>
      <c r="O157" s="11"/>
      <c r="P157" s="11"/>
      <c r="Q157" s="11"/>
      <c r="R157" s="11"/>
      <c r="S157" s="11"/>
      <c r="T157" s="11"/>
      <c r="U157" s="12"/>
      <c r="V157" s="11"/>
      <c r="W157" s="11"/>
      <c r="X157" s="11"/>
      <c r="Y157" s="11"/>
      <c r="Z157" s="2"/>
      <c r="AA157" s="11"/>
      <c r="AB157" s="11"/>
      <c r="AC157" s="11"/>
      <c r="AD157" s="11"/>
      <c r="AE157" s="11"/>
      <c r="AF157" s="2"/>
    </row>
    <row r="158" spans="1:32" s="3" customFormat="1" x14ac:dyDescent="0.25">
      <c r="A158" s="25"/>
      <c r="C158" s="11"/>
      <c r="D158" s="11"/>
      <c r="E158" s="11"/>
      <c r="F158" s="14"/>
      <c r="H158" s="11"/>
      <c r="I158" s="11"/>
      <c r="J158" s="11"/>
      <c r="K158" s="11"/>
      <c r="L158" s="11"/>
      <c r="M158" s="11"/>
      <c r="N158" s="11"/>
      <c r="O158" s="11"/>
      <c r="P158" s="11"/>
      <c r="Q158" s="11"/>
      <c r="R158" s="11"/>
      <c r="S158" s="11"/>
      <c r="T158" s="11"/>
      <c r="U158" s="12"/>
      <c r="V158" s="11"/>
      <c r="W158" s="11"/>
      <c r="X158" s="11"/>
      <c r="Y158" s="11"/>
      <c r="Z158" s="2"/>
      <c r="AA158" s="11"/>
      <c r="AB158" s="11"/>
      <c r="AC158" s="11"/>
      <c r="AD158" s="11"/>
      <c r="AE158" s="11"/>
      <c r="AF158" s="2"/>
    </row>
    <row r="159" spans="1:32" s="3" customFormat="1" x14ac:dyDescent="0.25">
      <c r="A159" s="25"/>
      <c r="C159" s="11"/>
      <c r="D159" s="11"/>
      <c r="E159" s="11"/>
      <c r="F159" s="14"/>
      <c r="H159" s="11"/>
      <c r="I159" s="11"/>
      <c r="J159" s="11"/>
      <c r="K159" s="11"/>
      <c r="L159" s="11"/>
      <c r="M159" s="11"/>
      <c r="N159" s="11"/>
      <c r="O159" s="11"/>
      <c r="P159" s="11"/>
      <c r="Q159" s="11"/>
      <c r="R159" s="11"/>
      <c r="S159" s="11"/>
      <c r="T159" s="11"/>
      <c r="U159" s="12"/>
      <c r="V159" s="11"/>
      <c r="W159" s="11"/>
      <c r="X159" s="11"/>
      <c r="Y159" s="11"/>
      <c r="Z159" s="2"/>
      <c r="AA159" s="11"/>
      <c r="AB159" s="11"/>
      <c r="AC159" s="11"/>
      <c r="AD159" s="11"/>
      <c r="AE159" s="11"/>
      <c r="AF159" s="2"/>
    </row>
    <row r="160" spans="1:32" s="3" customFormat="1" x14ac:dyDescent="0.25">
      <c r="A160" s="25"/>
      <c r="C160" s="11"/>
      <c r="D160" s="11"/>
      <c r="E160" s="11"/>
      <c r="F160" s="14"/>
      <c r="H160" s="11"/>
      <c r="I160" s="11"/>
      <c r="J160" s="11"/>
      <c r="K160" s="11"/>
      <c r="L160" s="11"/>
      <c r="M160" s="11"/>
      <c r="N160" s="11"/>
      <c r="O160" s="11"/>
      <c r="P160" s="11"/>
      <c r="Q160" s="11"/>
      <c r="R160" s="11"/>
      <c r="S160" s="11"/>
      <c r="T160" s="11"/>
      <c r="U160" s="12"/>
      <c r="V160" s="11"/>
      <c r="W160" s="11"/>
      <c r="X160" s="11"/>
      <c r="Y160" s="11"/>
      <c r="Z160" s="2"/>
      <c r="AA160" s="11"/>
      <c r="AB160" s="11"/>
      <c r="AC160" s="11"/>
      <c r="AD160" s="11"/>
      <c r="AE160" s="11"/>
      <c r="AF160" s="2"/>
    </row>
    <row r="161" spans="1:32" s="3" customFormat="1" x14ac:dyDescent="0.25">
      <c r="A161" s="25"/>
      <c r="C161" s="11"/>
      <c r="D161" s="11"/>
      <c r="E161" s="11"/>
      <c r="F161" s="14"/>
      <c r="H161" s="11"/>
      <c r="I161" s="11"/>
      <c r="J161" s="11"/>
      <c r="K161" s="11"/>
      <c r="L161" s="11"/>
      <c r="M161" s="11"/>
      <c r="N161" s="11"/>
      <c r="O161" s="11"/>
      <c r="P161" s="11"/>
      <c r="Q161" s="11"/>
      <c r="R161" s="11"/>
      <c r="S161" s="11"/>
      <c r="T161" s="11"/>
      <c r="U161" s="12"/>
      <c r="V161" s="11"/>
      <c r="W161" s="11"/>
      <c r="X161" s="11"/>
      <c r="Y161" s="11"/>
      <c r="Z161" s="2"/>
      <c r="AA161" s="11"/>
      <c r="AB161" s="11"/>
      <c r="AC161" s="11"/>
      <c r="AD161" s="11"/>
      <c r="AE161" s="11"/>
      <c r="AF161" s="2"/>
    </row>
    <row r="162" spans="1:32" s="3" customFormat="1" x14ac:dyDescent="0.25">
      <c r="A162" s="25"/>
      <c r="C162" s="11"/>
      <c r="D162" s="11"/>
      <c r="E162" s="11"/>
      <c r="F162" s="14"/>
      <c r="H162" s="11"/>
      <c r="I162" s="11"/>
      <c r="J162" s="11"/>
      <c r="K162" s="11"/>
      <c r="L162" s="11"/>
      <c r="M162" s="11"/>
      <c r="N162" s="11"/>
      <c r="O162" s="11"/>
      <c r="P162" s="11"/>
      <c r="Q162" s="11"/>
      <c r="R162" s="11"/>
      <c r="S162" s="11"/>
      <c r="T162" s="11"/>
      <c r="U162" s="12"/>
      <c r="V162" s="11"/>
      <c r="W162" s="11"/>
      <c r="X162" s="11"/>
      <c r="Y162" s="11"/>
      <c r="Z162" s="2"/>
      <c r="AA162" s="11"/>
      <c r="AB162" s="11"/>
      <c r="AC162" s="11"/>
      <c r="AD162" s="11"/>
      <c r="AE162" s="11"/>
      <c r="AF162" s="2"/>
    </row>
    <row r="163" spans="1:32" s="3" customFormat="1" x14ac:dyDescent="0.25">
      <c r="A163" s="25"/>
      <c r="C163" s="11"/>
      <c r="D163" s="11"/>
      <c r="E163" s="11"/>
      <c r="F163" s="14"/>
      <c r="H163" s="11"/>
      <c r="I163" s="11"/>
      <c r="J163" s="11"/>
      <c r="K163" s="11"/>
      <c r="L163" s="11"/>
      <c r="M163" s="11"/>
      <c r="N163" s="11"/>
      <c r="O163" s="11"/>
      <c r="P163" s="11"/>
      <c r="Q163" s="11"/>
      <c r="R163" s="11"/>
      <c r="S163" s="11"/>
      <c r="T163" s="11"/>
      <c r="U163" s="12"/>
      <c r="V163" s="11"/>
      <c r="W163" s="11"/>
      <c r="X163" s="11"/>
      <c r="Y163" s="11"/>
      <c r="Z163" s="2"/>
      <c r="AA163" s="11"/>
      <c r="AB163" s="11"/>
      <c r="AC163" s="11"/>
      <c r="AD163" s="11"/>
      <c r="AE163" s="11"/>
      <c r="AF163" s="2"/>
    </row>
    <row r="164" spans="1:32" s="3" customFormat="1" x14ac:dyDescent="0.25">
      <c r="A164" s="25"/>
      <c r="C164" s="11"/>
      <c r="D164" s="11"/>
      <c r="E164" s="11"/>
      <c r="F164" s="14"/>
      <c r="H164" s="11"/>
      <c r="I164" s="11"/>
      <c r="J164" s="11"/>
      <c r="K164" s="11"/>
      <c r="L164" s="11"/>
      <c r="M164" s="11"/>
      <c r="N164" s="11"/>
      <c r="O164" s="11"/>
      <c r="P164" s="11"/>
      <c r="Q164" s="11"/>
      <c r="R164" s="11"/>
      <c r="S164" s="11"/>
      <c r="T164" s="11"/>
      <c r="U164" s="12"/>
      <c r="V164" s="11"/>
      <c r="W164" s="11"/>
      <c r="X164" s="11"/>
      <c r="Y164" s="11"/>
      <c r="Z164" s="2"/>
      <c r="AA164" s="11"/>
      <c r="AB164" s="11"/>
      <c r="AC164" s="11"/>
      <c r="AD164" s="11"/>
      <c r="AE164" s="11"/>
      <c r="AF164" s="2"/>
    </row>
    <row r="165" spans="1:32" s="3" customFormat="1" x14ac:dyDescent="0.25">
      <c r="A165" s="25"/>
      <c r="C165" s="11"/>
      <c r="D165" s="11"/>
      <c r="E165" s="11"/>
      <c r="F165" s="14"/>
      <c r="H165" s="11"/>
      <c r="I165" s="11"/>
      <c r="J165" s="11"/>
      <c r="K165" s="11"/>
      <c r="L165" s="11"/>
      <c r="M165" s="11"/>
      <c r="N165" s="11"/>
      <c r="O165" s="11"/>
      <c r="P165" s="11"/>
      <c r="Q165" s="11"/>
      <c r="R165" s="11"/>
      <c r="S165" s="11"/>
      <c r="T165" s="11"/>
      <c r="U165" s="12"/>
      <c r="V165" s="11"/>
      <c r="W165" s="11"/>
      <c r="X165" s="11"/>
      <c r="Y165" s="11"/>
      <c r="Z165" s="2"/>
      <c r="AA165" s="11"/>
      <c r="AB165" s="11"/>
      <c r="AC165" s="11"/>
      <c r="AD165" s="11"/>
      <c r="AE165" s="11"/>
      <c r="AF165" s="2"/>
    </row>
    <row r="166" spans="1:32" s="3" customFormat="1" x14ac:dyDescent="0.25">
      <c r="A166" s="25"/>
      <c r="C166" s="11"/>
      <c r="D166" s="11"/>
      <c r="E166" s="11"/>
      <c r="F166" s="14"/>
      <c r="H166" s="11"/>
      <c r="I166" s="11"/>
      <c r="J166" s="11"/>
      <c r="K166" s="11"/>
      <c r="L166" s="11"/>
      <c r="M166" s="11"/>
      <c r="N166" s="11"/>
      <c r="O166" s="11"/>
      <c r="P166" s="11"/>
      <c r="Q166" s="11"/>
      <c r="R166" s="11"/>
      <c r="S166" s="11"/>
      <c r="T166" s="11"/>
      <c r="U166" s="12"/>
      <c r="V166" s="11"/>
      <c r="W166" s="11"/>
      <c r="X166" s="11"/>
      <c r="Y166" s="11"/>
      <c r="Z166" s="2"/>
      <c r="AA166" s="11"/>
      <c r="AB166" s="11"/>
      <c r="AC166" s="11"/>
      <c r="AD166" s="11"/>
      <c r="AE166" s="11"/>
      <c r="AF166" s="2"/>
    </row>
    <row r="167" spans="1:32" s="3" customFormat="1" x14ac:dyDescent="0.25">
      <c r="A167" s="25"/>
      <c r="C167" s="11"/>
      <c r="D167" s="11"/>
      <c r="E167" s="11"/>
      <c r="F167" s="14"/>
      <c r="H167" s="11"/>
      <c r="I167" s="11"/>
      <c r="J167" s="11"/>
      <c r="K167" s="11"/>
      <c r="L167" s="11"/>
      <c r="M167" s="11"/>
      <c r="N167" s="11"/>
      <c r="O167" s="11"/>
      <c r="P167" s="11"/>
      <c r="Q167" s="11"/>
      <c r="R167" s="11"/>
      <c r="S167" s="11"/>
      <c r="T167" s="11"/>
      <c r="U167" s="12"/>
      <c r="V167" s="11"/>
      <c r="W167" s="11"/>
      <c r="X167" s="11"/>
      <c r="Y167" s="11"/>
      <c r="Z167" s="2"/>
      <c r="AA167" s="11"/>
      <c r="AB167" s="11"/>
      <c r="AC167" s="11"/>
      <c r="AD167" s="11"/>
      <c r="AE167" s="11"/>
      <c r="AF167" s="2"/>
    </row>
    <row r="168" spans="1:32" s="3" customFormat="1" x14ac:dyDescent="0.25">
      <c r="A168" s="25"/>
      <c r="C168" s="11"/>
      <c r="D168" s="11"/>
      <c r="E168" s="11"/>
      <c r="F168" s="14"/>
      <c r="H168" s="11"/>
      <c r="I168" s="11"/>
      <c r="J168" s="11"/>
      <c r="K168" s="11"/>
      <c r="L168" s="11"/>
      <c r="M168" s="11"/>
      <c r="N168" s="11"/>
      <c r="O168" s="11"/>
      <c r="P168" s="11"/>
      <c r="Q168" s="11"/>
      <c r="R168" s="11"/>
      <c r="S168" s="11"/>
      <c r="T168" s="11"/>
      <c r="U168" s="12"/>
      <c r="V168" s="11"/>
      <c r="W168" s="11"/>
      <c r="X168" s="11"/>
      <c r="Y168" s="11"/>
      <c r="Z168" s="2"/>
      <c r="AA168" s="11"/>
      <c r="AB168" s="11"/>
      <c r="AC168" s="11"/>
      <c r="AD168" s="11"/>
      <c r="AE168" s="11"/>
      <c r="AF168" s="2"/>
    </row>
    <row r="169" spans="1:32" s="3" customFormat="1" x14ac:dyDescent="0.25">
      <c r="A169" s="25"/>
      <c r="C169" s="11"/>
      <c r="D169" s="11"/>
      <c r="E169" s="11"/>
      <c r="F169" s="14"/>
      <c r="H169" s="11"/>
      <c r="I169" s="11"/>
      <c r="J169" s="11"/>
      <c r="K169" s="11"/>
      <c r="L169" s="11"/>
      <c r="M169" s="11"/>
      <c r="N169" s="11"/>
      <c r="O169" s="11"/>
      <c r="P169" s="11"/>
      <c r="Q169" s="11"/>
      <c r="R169" s="11"/>
      <c r="S169" s="11"/>
      <c r="T169" s="11"/>
      <c r="U169" s="12"/>
      <c r="V169" s="11"/>
      <c r="W169" s="11"/>
      <c r="X169" s="11"/>
      <c r="Y169" s="11"/>
      <c r="Z169" s="2"/>
      <c r="AA169" s="11"/>
      <c r="AB169" s="11"/>
      <c r="AC169" s="11"/>
      <c r="AD169" s="11"/>
      <c r="AE169" s="11"/>
      <c r="AF169" s="2"/>
    </row>
    <row r="170" spans="1:32" s="3" customFormat="1" x14ac:dyDescent="0.25">
      <c r="A170" s="25"/>
      <c r="C170" s="11"/>
      <c r="D170" s="11"/>
      <c r="E170" s="11"/>
      <c r="F170" s="14"/>
      <c r="H170" s="11"/>
      <c r="I170" s="11"/>
      <c r="J170" s="11"/>
      <c r="K170" s="11"/>
      <c r="L170" s="11"/>
      <c r="M170" s="11"/>
      <c r="N170" s="11"/>
      <c r="O170" s="11"/>
      <c r="P170" s="11"/>
      <c r="Q170" s="11"/>
      <c r="R170" s="11"/>
      <c r="S170" s="11"/>
      <c r="T170" s="11"/>
      <c r="U170" s="12"/>
      <c r="V170" s="11"/>
      <c r="W170" s="11"/>
      <c r="X170" s="11"/>
      <c r="Y170" s="11"/>
      <c r="Z170" s="2"/>
      <c r="AA170" s="11"/>
      <c r="AB170" s="11"/>
      <c r="AC170" s="11"/>
      <c r="AD170" s="11"/>
      <c r="AE170" s="11"/>
      <c r="AF170" s="2"/>
    </row>
    <row r="171" spans="1:32" s="3" customFormat="1" x14ac:dyDescent="0.25">
      <c r="A171" s="25"/>
      <c r="C171" s="11"/>
      <c r="D171" s="11"/>
      <c r="E171" s="11"/>
      <c r="F171" s="14"/>
      <c r="H171" s="11"/>
      <c r="I171" s="11"/>
      <c r="J171" s="11"/>
      <c r="K171" s="11"/>
      <c r="L171" s="11"/>
      <c r="M171" s="11"/>
      <c r="N171" s="11"/>
      <c r="O171" s="11"/>
      <c r="P171" s="11"/>
      <c r="Q171" s="11"/>
      <c r="R171" s="11"/>
      <c r="S171" s="11"/>
      <c r="T171" s="11"/>
      <c r="U171" s="12"/>
      <c r="V171" s="11"/>
      <c r="W171" s="11"/>
      <c r="X171" s="11"/>
      <c r="Y171" s="11"/>
      <c r="Z171" s="2"/>
      <c r="AA171" s="11"/>
      <c r="AB171" s="11"/>
      <c r="AC171" s="11"/>
      <c r="AD171" s="11"/>
      <c r="AE171" s="11"/>
      <c r="AF171" s="2"/>
    </row>
    <row r="172" spans="1:32" s="3" customFormat="1" x14ac:dyDescent="0.25">
      <c r="A172" s="25"/>
      <c r="C172" s="11"/>
      <c r="D172" s="11"/>
      <c r="E172" s="11"/>
      <c r="F172" s="14"/>
      <c r="H172" s="11"/>
      <c r="I172" s="11"/>
      <c r="J172" s="11"/>
      <c r="K172" s="11"/>
      <c r="L172" s="11"/>
      <c r="M172" s="11"/>
      <c r="N172" s="11"/>
      <c r="O172" s="11"/>
      <c r="P172" s="11"/>
      <c r="Q172" s="11"/>
      <c r="R172" s="11"/>
      <c r="S172" s="11"/>
      <c r="T172" s="11"/>
      <c r="U172" s="12"/>
      <c r="V172" s="11"/>
      <c r="W172" s="11"/>
      <c r="X172" s="11"/>
      <c r="Y172" s="11"/>
      <c r="Z172" s="2"/>
      <c r="AA172" s="11"/>
      <c r="AB172" s="11"/>
      <c r="AC172" s="11"/>
      <c r="AD172" s="11"/>
      <c r="AE172" s="11"/>
      <c r="AF172" s="2"/>
    </row>
    <row r="173" spans="1:32" s="3" customFormat="1" x14ac:dyDescent="0.25">
      <c r="A173" s="25"/>
      <c r="C173" s="11"/>
      <c r="D173" s="11"/>
      <c r="E173" s="11"/>
      <c r="F173" s="14"/>
      <c r="H173" s="11"/>
      <c r="I173" s="11"/>
      <c r="J173" s="11"/>
      <c r="K173" s="11"/>
      <c r="L173" s="11"/>
      <c r="M173" s="11"/>
      <c r="N173" s="11"/>
      <c r="O173" s="11"/>
      <c r="P173" s="11"/>
      <c r="Q173" s="11"/>
      <c r="R173" s="11"/>
      <c r="S173" s="11"/>
      <c r="T173" s="11"/>
      <c r="U173" s="12"/>
      <c r="V173" s="11"/>
      <c r="W173" s="11"/>
      <c r="X173" s="11"/>
      <c r="Y173" s="11"/>
      <c r="Z173" s="2"/>
      <c r="AA173" s="11"/>
      <c r="AB173" s="11"/>
      <c r="AC173" s="11"/>
      <c r="AD173" s="11"/>
      <c r="AE173" s="11"/>
      <c r="AF173" s="2"/>
    </row>
    <row r="174" spans="1:32" s="3" customFormat="1" x14ac:dyDescent="0.25">
      <c r="A174" s="25"/>
      <c r="C174" s="11"/>
      <c r="D174" s="11"/>
      <c r="E174" s="11"/>
      <c r="F174" s="14"/>
      <c r="H174" s="11"/>
      <c r="I174" s="11"/>
      <c r="J174" s="11"/>
      <c r="K174" s="11"/>
      <c r="L174" s="11"/>
      <c r="M174" s="11"/>
      <c r="N174" s="11"/>
      <c r="O174" s="11"/>
      <c r="P174" s="11"/>
      <c r="Q174" s="11"/>
      <c r="R174" s="11"/>
      <c r="S174" s="11"/>
      <c r="T174" s="11"/>
      <c r="U174" s="12"/>
      <c r="V174" s="11"/>
      <c r="W174" s="11"/>
      <c r="X174" s="11"/>
      <c r="Y174" s="11"/>
      <c r="Z174" s="2"/>
      <c r="AA174" s="11"/>
      <c r="AB174" s="11"/>
      <c r="AC174" s="11"/>
      <c r="AD174" s="11"/>
      <c r="AE174" s="11"/>
      <c r="AF174" s="2"/>
    </row>
    <row r="175" spans="1:32" s="3" customFormat="1" x14ac:dyDescent="0.25">
      <c r="A175" s="25"/>
      <c r="C175" s="11"/>
      <c r="D175" s="11"/>
      <c r="E175" s="11"/>
      <c r="F175" s="14"/>
      <c r="H175" s="11"/>
      <c r="I175" s="11"/>
      <c r="J175" s="11"/>
      <c r="K175" s="11"/>
      <c r="L175" s="11"/>
      <c r="M175" s="11"/>
      <c r="N175" s="11"/>
      <c r="O175" s="11"/>
      <c r="P175" s="11"/>
      <c r="Q175" s="11"/>
      <c r="R175" s="11"/>
      <c r="S175" s="11"/>
      <c r="T175" s="11"/>
      <c r="U175" s="12"/>
      <c r="V175" s="11"/>
      <c r="W175" s="11"/>
      <c r="X175" s="11"/>
      <c r="Y175" s="11"/>
      <c r="Z175" s="2"/>
      <c r="AA175" s="11"/>
      <c r="AB175" s="11"/>
      <c r="AC175" s="11"/>
      <c r="AD175" s="11"/>
      <c r="AE175" s="11"/>
      <c r="AF175" s="2"/>
    </row>
    <row r="176" spans="1:32" s="3" customFormat="1" x14ac:dyDescent="0.25">
      <c r="A176" s="25"/>
      <c r="C176" s="11"/>
      <c r="D176" s="11"/>
      <c r="E176" s="11"/>
      <c r="F176" s="14"/>
      <c r="H176" s="11"/>
      <c r="I176" s="11"/>
      <c r="J176" s="11"/>
      <c r="K176" s="11"/>
      <c r="L176" s="11"/>
      <c r="M176" s="11"/>
      <c r="N176" s="11"/>
      <c r="O176" s="11"/>
      <c r="P176" s="11"/>
      <c r="Q176" s="11"/>
      <c r="R176" s="11"/>
      <c r="S176" s="11"/>
      <c r="T176" s="11"/>
      <c r="U176" s="12"/>
      <c r="V176" s="11"/>
      <c r="W176" s="11"/>
      <c r="X176" s="11"/>
      <c r="Y176" s="11"/>
      <c r="Z176" s="2"/>
      <c r="AA176" s="11"/>
      <c r="AB176" s="11"/>
      <c r="AC176" s="11"/>
      <c r="AD176" s="11"/>
      <c r="AE176" s="11"/>
      <c r="AF176" s="2"/>
    </row>
    <row r="177" spans="1:32" s="3" customFormat="1" x14ac:dyDescent="0.25">
      <c r="A177" s="25"/>
      <c r="C177" s="11"/>
      <c r="D177" s="11"/>
      <c r="E177" s="11"/>
      <c r="F177" s="14"/>
      <c r="H177" s="11"/>
      <c r="I177" s="11"/>
      <c r="J177" s="11"/>
      <c r="K177" s="11"/>
      <c r="L177" s="11"/>
      <c r="M177" s="11"/>
      <c r="N177" s="11"/>
      <c r="O177" s="11"/>
      <c r="P177" s="11"/>
      <c r="Q177" s="11"/>
      <c r="R177" s="11"/>
      <c r="S177" s="11"/>
      <c r="T177" s="11"/>
      <c r="U177" s="12"/>
      <c r="V177" s="11"/>
      <c r="W177" s="11"/>
      <c r="X177" s="11"/>
      <c r="Y177" s="11"/>
      <c r="Z177" s="2"/>
      <c r="AA177" s="11"/>
      <c r="AB177" s="11"/>
      <c r="AC177" s="11"/>
      <c r="AD177" s="11"/>
      <c r="AE177" s="11"/>
      <c r="AF177" s="2"/>
    </row>
    <row r="178" spans="1:32" s="3" customFormat="1" x14ac:dyDescent="0.25">
      <c r="A178" s="25"/>
      <c r="C178" s="11"/>
      <c r="D178" s="11"/>
      <c r="E178" s="11"/>
      <c r="F178" s="14"/>
      <c r="H178" s="11"/>
      <c r="I178" s="11"/>
      <c r="J178" s="11"/>
      <c r="K178" s="11"/>
      <c r="L178" s="11"/>
      <c r="M178" s="11"/>
      <c r="N178" s="11"/>
      <c r="O178" s="11"/>
      <c r="P178" s="11"/>
      <c r="Q178" s="11"/>
      <c r="R178" s="11"/>
      <c r="S178" s="11"/>
      <c r="T178" s="11"/>
      <c r="U178" s="12"/>
      <c r="V178" s="11"/>
      <c r="W178" s="11"/>
      <c r="X178" s="11"/>
      <c r="Y178" s="11"/>
      <c r="Z178" s="2"/>
      <c r="AA178" s="11"/>
      <c r="AB178" s="11"/>
      <c r="AC178" s="11"/>
      <c r="AD178" s="11"/>
      <c r="AE178" s="11"/>
      <c r="AF178" s="2"/>
    </row>
    <row r="179" spans="1:32" s="3" customFormat="1" x14ac:dyDescent="0.25">
      <c r="A179" s="25"/>
      <c r="C179" s="11"/>
      <c r="D179" s="11"/>
      <c r="E179" s="11"/>
      <c r="F179" s="14"/>
      <c r="H179" s="11"/>
      <c r="I179" s="11"/>
      <c r="J179" s="11"/>
      <c r="K179" s="11"/>
      <c r="L179" s="11"/>
      <c r="M179" s="11"/>
      <c r="N179" s="11"/>
      <c r="O179" s="11"/>
      <c r="P179" s="11"/>
      <c r="Q179" s="11"/>
      <c r="R179" s="11"/>
      <c r="S179" s="11"/>
      <c r="T179" s="11"/>
      <c r="U179" s="12"/>
      <c r="V179" s="11"/>
      <c r="W179" s="11"/>
      <c r="X179" s="11"/>
      <c r="Y179" s="11"/>
      <c r="Z179" s="2"/>
      <c r="AA179" s="11"/>
      <c r="AB179" s="11"/>
      <c r="AC179" s="11"/>
      <c r="AD179" s="11"/>
      <c r="AE179" s="11"/>
      <c r="AF179" s="2"/>
    </row>
    <row r="180" spans="1:32" s="3" customFormat="1" x14ac:dyDescent="0.25">
      <c r="A180" s="25"/>
      <c r="C180" s="11"/>
      <c r="D180" s="11"/>
      <c r="E180" s="11"/>
      <c r="F180" s="14"/>
      <c r="H180" s="11"/>
      <c r="I180" s="11"/>
      <c r="J180" s="11"/>
      <c r="K180" s="11"/>
      <c r="L180" s="11"/>
      <c r="M180" s="11"/>
      <c r="N180" s="11"/>
      <c r="O180" s="11"/>
      <c r="P180" s="11"/>
      <c r="Q180" s="11"/>
      <c r="R180" s="11"/>
      <c r="S180" s="11"/>
      <c r="T180" s="11"/>
      <c r="U180" s="12"/>
      <c r="V180" s="11"/>
      <c r="W180" s="11"/>
      <c r="X180" s="11"/>
      <c r="Y180" s="11"/>
      <c r="Z180" s="2"/>
      <c r="AA180" s="11"/>
      <c r="AB180" s="11"/>
      <c r="AC180" s="11"/>
      <c r="AD180" s="11"/>
      <c r="AE180" s="11"/>
      <c r="AF180" s="2"/>
    </row>
    <row r="181" spans="1:32" s="3" customFormat="1" x14ac:dyDescent="0.25">
      <c r="A181" s="25"/>
      <c r="C181" s="11"/>
      <c r="D181" s="11"/>
      <c r="E181" s="11"/>
      <c r="F181" s="14"/>
      <c r="H181" s="11"/>
      <c r="I181" s="11"/>
      <c r="J181" s="11"/>
      <c r="K181" s="11"/>
      <c r="L181" s="11"/>
      <c r="M181" s="11"/>
      <c r="N181" s="11"/>
      <c r="O181" s="11"/>
      <c r="P181" s="11"/>
      <c r="Q181" s="11"/>
      <c r="R181" s="11"/>
      <c r="S181" s="11"/>
      <c r="T181" s="11"/>
      <c r="U181" s="12"/>
      <c r="V181" s="11"/>
      <c r="W181" s="11"/>
      <c r="X181" s="11"/>
      <c r="Y181" s="11"/>
      <c r="Z181" s="2"/>
      <c r="AA181" s="11"/>
      <c r="AB181" s="11"/>
      <c r="AC181" s="11"/>
      <c r="AD181" s="11"/>
      <c r="AE181" s="11"/>
      <c r="AF181" s="2"/>
    </row>
    <row r="182" spans="1:32" s="3" customFormat="1" x14ac:dyDescent="0.25">
      <c r="A182" s="25"/>
      <c r="C182" s="11"/>
      <c r="D182" s="11"/>
      <c r="E182" s="11"/>
      <c r="F182" s="14"/>
      <c r="H182" s="11"/>
      <c r="I182" s="11"/>
      <c r="J182" s="11"/>
      <c r="K182" s="11"/>
      <c r="L182" s="11"/>
      <c r="M182" s="11"/>
      <c r="N182" s="11"/>
      <c r="O182" s="11"/>
      <c r="P182" s="11"/>
      <c r="Q182" s="11"/>
      <c r="R182" s="11"/>
      <c r="S182" s="11"/>
      <c r="T182" s="11"/>
      <c r="U182" s="12"/>
      <c r="V182" s="11"/>
      <c r="W182" s="11"/>
      <c r="X182" s="11"/>
      <c r="Y182" s="11"/>
      <c r="Z182" s="2"/>
      <c r="AA182" s="11"/>
      <c r="AB182" s="11"/>
      <c r="AC182" s="11"/>
      <c r="AD182" s="11"/>
      <c r="AE182" s="11"/>
      <c r="AF182" s="2"/>
    </row>
    <row r="183" spans="1:32" s="3" customFormat="1" x14ac:dyDescent="0.25">
      <c r="A183" s="25"/>
      <c r="C183" s="11"/>
      <c r="D183" s="11"/>
      <c r="E183" s="11"/>
      <c r="F183" s="14"/>
      <c r="H183" s="11"/>
      <c r="I183" s="11"/>
      <c r="J183" s="11"/>
      <c r="K183" s="11"/>
      <c r="L183" s="11"/>
      <c r="M183" s="11"/>
      <c r="N183" s="11"/>
      <c r="O183" s="11"/>
      <c r="P183" s="11"/>
      <c r="Q183" s="11"/>
      <c r="R183" s="11"/>
      <c r="S183" s="11"/>
      <c r="T183" s="11"/>
      <c r="U183" s="12"/>
      <c r="V183" s="11"/>
      <c r="W183" s="11"/>
      <c r="X183" s="11"/>
      <c r="Y183" s="11"/>
      <c r="Z183" s="2"/>
      <c r="AA183" s="11"/>
      <c r="AB183" s="11"/>
      <c r="AC183" s="11"/>
      <c r="AD183" s="11"/>
      <c r="AE183" s="11"/>
      <c r="AF183" s="2"/>
    </row>
    <row r="184" spans="1:32" s="3" customFormat="1" x14ac:dyDescent="0.25">
      <c r="A184" s="25"/>
      <c r="C184" s="11"/>
      <c r="D184" s="11"/>
      <c r="E184" s="11"/>
      <c r="F184" s="14"/>
      <c r="H184" s="11"/>
      <c r="I184" s="11"/>
      <c r="J184" s="11"/>
      <c r="K184" s="11"/>
      <c r="L184" s="11"/>
      <c r="M184" s="11"/>
      <c r="N184" s="11"/>
      <c r="O184" s="11"/>
      <c r="P184" s="11"/>
      <c r="Q184" s="11"/>
      <c r="R184" s="11"/>
      <c r="S184" s="11"/>
      <c r="T184" s="11"/>
      <c r="U184" s="12"/>
      <c r="V184" s="11"/>
      <c r="W184" s="11"/>
      <c r="X184" s="11"/>
      <c r="Y184" s="11"/>
      <c r="Z184" s="2"/>
      <c r="AA184" s="11"/>
      <c r="AB184" s="11"/>
      <c r="AC184" s="11"/>
      <c r="AD184" s="11"/>
      <c r="AE184" s="11"/>
      <c r="AF184" s="2"/>
    </row>
    <row r="185" spans="1:32" s="3" customFormat="1" x14ac:dyDescent="0.25">
      <c r="A185" s="25"/>
      <c r="C185" s="11"/>
      <c r="D185" s="11"/>
      <c r="E185" s="11"/>
      <c r="F185" s="14"/>
      <c r="H185" s="11"/>
      <c r="I185" s="11"/>
      <c r="J185" s="11"/>
      <c r="K185" s="11"/>
      <c r="L185" s="11"/>
      <c r="M185" s="11"/>
      <c r="N185" s="11"/>
      <c r="O185" s="11"/>
      <c r="P185" s="11"/>
      <c r="Q185" s="11"/>
      <c r="R185" s="11"/>
      <c r="S185" s="11"/>
      <c r="T185" s="11"/>
      <c r="U185" s="12"/>
      <c r="V185" s="11"/>
      <c r="W185" s="11"/>
      <c r="X185" s="11"/>
      <c r="Y185" s="11"/>
      <c r="Z185" s="2"/>
      <c r="AA185" s="11"/>
      <c r="AB185" s="11"/>
      <c r="AC185" s="11"/>
      <c r="AD185" s="11"/>
      <c r="AE185" s="11"/>
      <c r="AF185" s="2"/>
    </row>
    <row r="186" spans="1:32" s="3" customFormat="1" x14ac:dyDescent="0.25">
      <c r="A186" s="25"/>
      <c r="C186" s="11"/>
      <c r="D186" s="11"/>
      <c r="E186" s="11"/>
      <c r="F186" s="14"/>
      <c r="H186" s="11"/>
      <c r="I186" s="11"/>
      <c r="J186" s="11"/>
      <c r="K186" s="11"/>
      <c r="L186" s="11"/>
      <c r="M186" s="11"/>
      <c r="N186" s="11"/>
      <c r="O186" s="11"/>
      <c r="P186" s="11"/>
      <c r="Q186" s="11"/>
      <c r="R186" s="11"/>
      <c r="S186" s="11"/>
      <c r="T186" s="11"/>
      <c r="U186" s="12"/>
      <c r="V186" s="11"/>
      <c r="W186" s="11"/>
      <c r="X186" s="11"/>
      <c r="Y186" s="11"/>
      <c r="Z186" s="2"/>
      <c r="AA186" s="11"/>
      <c r="AB186" s="11"/>
      <c r="AC186" s="11"/>
      <c r="AD186" s="11"/>
      <c r="AE186" s="11"/>
      <c r="AF186" s="2"/>
    </row>
    <row r="187" spans="1:32" s="3" customFormat="1" x14ac:dyDescent="0.25">
      <c r="A187" s="25"/>
      <c r="C187" s="11"/>
      <c r="D187" s="11"/>
      <c r="E187" s="11"/>
      <c r="F187" s="14"/>
      <c r="H187" s="11"/>
      <c r="I187" s="11"/>
      <c r="J187" s="11"/>
      <c r="K187" s="11"/>
      <c r="L187" s="11"/>
      <c r="M187" s="11"/>
      <c r="N187" s="11"/>
      <c r="O187" s="11"/>
      <c r="P187" s="11"/>
      <c r="Q187" s="11"/>
      <c r="R187" s="11"/>
      <c r="S187" s="11"/>
      <c r="T187" s="11"/>
      <c r="U187" s="12"/>
      <c r="V187" s="11"/>
      <c r="W187" s="11"/>
      <c r="X187" s="11"/>
      <c r="Y187" s="11"/>
      <c r="Z187" s="2"/>
      <c r="AA187" s="11"/>
      <c r="AB187" s="11"/>
      <c r="AC187" s="11"/>
      <c r="AD187" s="11"/>
      <c r="AE187" s="11"/>
      <c r="AF187" s="2"/>
    </row>
    <row r="188" spans="1:32" s="3" customFormat="1" x14ac:dyDescent="0.25">
      <c r="A188" s="25"/>
      <c r="C188" s="11"/>
      <c r="D188" s="11"/>
      <c r="E188" s="11"/>
      <c r="F188" s="14"/>
      <c r="H188" s="11"/>
      <c r="I188" s="11"/>
      <c r="J188" s="11"/>
      <c r="K188" s="11"/>
      <c r="L188" s="11"/>
      <c r="M188" s="11"/>
      <c r="N188" s="11"/>
      <c r="O188" s="11"/>
      <c r="P188" s="11"/>
      <c r="Q188" s="11"/>
      <c r="R188" s="11"/>
      <c r="S188" s="11"/>
      <c r="T188" s="11"/>
      <c r="U188" s="12"/>
      <c r="V188" s="11"/>
      <c r="W188" s="11"/>
      <c r="X188" s="11"/>
      <c r="Y188" s="11"/>
      <c r="Z188" s="2"/>
      <c r="AA188" s="11"/>
      <c r="AB188" s="11"/>
      <c r="AC188" s="11"/>
      <c r="AD188" s="11"/>
      <c r="AE188" s="11"/>
      <c r="AF188" s="2"/>
    </row>
    <row r="189" spans="1:32" s="3" customFormat="1" x14ac:dyDescent="0.25">
      <c r="A189" s="25"/>
      <c r="C189" s="11"/>
      <c r="D189" s="11"/>
      <c r="E189" s="11"/>
      <c r="F189" s="14"/>
      <c r="H189" s="11"/>
      <c r="I189" s="11"/>
      <c r="J189" s="11"/>
      <c r="K189" s="11"/>
      <c r="L189" s="11"/>
      <c r="M189" s="11"/>
      <c r="N189" s="11"/>
      <c r="O189" s="11"/>
      <c r="P189" s="11"/>
      <c r="Q189" s="11"/>
      <c r="R189" s="11"/>
      <c r="S189" s="11"/>
      <c r="T189" s="11"/>
      <c r="U189" s="12"/>
      <c r="V189" s="11"/>
      <c r="W189" s="11"/>
      <c r="X189" s="11"/>
      <c r="Y189" s="11"/>
      <c r="Z189" s="2"/>
      <c r="AA189" s="11"/>
      <c r="AB189" s="11"/>
      <c r="AC189" s="11"/>
      <c r="AD189" s="11"/>
      <c r="AE189" s="11"/>
      <c r="AF189" s="2"/>
    </row>
    <row r="190" spans="1:32" s="3" customFormat="1" x14ac:dyDescent="0.25">
      <c r="A190" s="25"/>
      <c r="C190" s="11"/>
      <c r="D190" s="11"/>
      <c r="E190" s="11"/>
      <c r="F190" s="14"/>
      <c r="H190" s="11"/>
      <c r="I190" s="11"/>
      <c r="J190" s="11"/>
      <c r="K190" s="11"/>
      <c r="L190" s="11"/>
      <c r="M190" s="11"/>
      <c r="N190" s="11"/>
      <c r="O190" s="11"/>
      <c r="P190" s="11"/>
      <c r="Q190" s="11"/>
      <c r="R190" s="11"/>
      <c r="S190" s="11"/>
      <c r="T190" s="11"/>
      <c r="U190" s="12"/>
      <c r="V190" s="11"/>
      <c r="W190" s="11"/>
      <c r="X190" s="11"/>
      <c r="Y190" s="11"/>
      <c r="Z190" s="2"/>
      <c r="AA190" s="11"/>
      <c r="AB190" s="11"/>
      <c r="AC190" s="11"/>
      <c r="AD190" s="11"/>
      <c r="AE190" s="11"/>
      <c r="AF190" s="2"/>
    </row>
    <row r="191" spans="1:32" s="3" customFormat="1" x14ac:dyDescent="0.25">
      <c r="A191" s="25"/>
      <c r="C191" s="11"/>
      <c r="D191" s="11"/>
      <c r="E191" s="11"/>
      <c r="F191" s="14"/>
      <c r="H191" s="11"/>
      <c r="I191" s="11"/>
      <c r="J191" s="11"/>
      <c r="K191" s="11"/>
      <c r="L191" s="11"/>
      <c r="M191" s="11"/>
      <c r="N191" s="11"/>
      <c r="O191" s="11"/>
      <c r="P191" s="11"/>
      <c r="Q191" s="11"/>
      <c r="R191" s="11"/>
      <c r="S191" s="11"/>
      <c r="T191" s="11"/>
      <c r="U191" s="12"/>
      <c r="V191" s="11"/>
      <c r="W191" s="11"/>
      <c r="X191" s="11"/>
      <c r="Y191" s="11"/>
      <c r="Z191" s="2"/>
      <c r="AA191" s="11"/>
      <c r="AB191" s="11"/>
      <c r="AC191" s="11"/>
      <c r="AD191" s="11"/>
      <c r="AE191" s="11"/>
      <c r="AF191" s="2"/>
    </row>
    <row r="192" spans="1:32" s="3" customFormat="1" x14ac:dyDescent="0.25">
      <c r="A192" s="25"/>
      <c r="C192" s="11"/>
      <c r="D192" s="11"/>
      <c r="E192" s="11"/>
      <c r="F192" s="14"/>
      <c r="H192" s="11"/>
      <c r="I192" s="11"/>
      <c r="J192" s="11"/>
      <c r="K192" s="11"/>
      <c r="L192" s="11"/>
      <c r="M192" s="11"/>
      <c r="N192" s="11"/>
      <c r="O192" s="11"/>
      <c r="P192" s="11"/>
      <c r="Q192" s="11"/>
      <c r="R192" s="11"/>
      <c r="S192" s="11"/>
      <c r="T192" s="11"/>
      <c r="U192" s="12"/>
      <c r="V192" s="11"/>
      <c r="W192" s="11"/>
      <c r="X192" s="11"/>
      <c r="Y192" s="11"/>
      <c r="Z192" s="2"/>
      <c r="AA192" s="11"/>
      <c r="AB192" s="11"/>
      <c r="AC192" s="11"/>
      <c r="AD192" s="11"/>
      <c r="AE192" s="11"/>
      <c r="AF192" s="2"/>
    </row>
    <row r="193" spans="1:32" s="3" customFormat="1" x14ac:dyDescent="0.25">
      <c r="A193" s="25"/>
      <c r="C193" s="11"/>
      <c r="D193" s="11"/>
      <c r="E193" s="11"/>
      <c r="F193" s="14"/>
      <c r="H193" s="11"/>
      <c r="I193" s="11"/>
      <c r="J193" s="11"/>
      <c r="K193" s="11"/>
      <c r="L193" s="11"/>
      <c r="M193" s="11"/>
      <c r="N193" s="11"/>
      <c r="O193" s="11"/>
      <c r="P193" s="11"/>
      <c r="Q193" s="11"/>
      <c r="R193" s="11"/>
      <c r="S193" s="11"/>
      <c r="T193" s="11"/>
      <c r="U193" s="12"/>
      <c r="V193" s="11"/>
      <c r="W193" s="11"/>
      <c r="X193" s="11"/>
      <c r="Y193" s="11"/>
      <c r="Z193" s="2"/>
      <c r="AA193" s="11"/>
      <c r="AB193" s="11"/>
      <c r="AC193" s="11"/>
      <c r="AD193" s="11"/>
      <c r="AE193" s="11"/>
      <c r="AF193" s="2"/>
    </row>
    <row r="194" spans="1:32" s="3" customFormat="1" x14ac:dyDescent="0.25">
      <c r="A194" s="25"/>
      <c r="C194" s="11"/>
      <c r="D194" s="11"/>
      <c r="E194" s="11"/>
      <c r="F194" s="14"/>
      <c r="H194" s="11"/>
      <c r="I194" s="11"/>
      <c r="J194" s="11"/>
      <c r="K194" s="11"/>
      <c r="L194" s="11"/>
      <c r="M194" s="11"/>
      <c r="N194" s="11"/>
      <c r="O194" s="11"/>
      <c r="P194" s="11"/>
      <c r="Q194" s="11"/>
      <c r="R194" s="11"/>
      <c r="S194" s="11"/>
      <c r="T194" s="11"/>
      <c r="U194" s="12"/>
      <c r="V194" s="11"/>
      <c r="W194" s="11"/>
      <c r="X194" s="11"/>
      <c r="Y194" s="11"/>
      <c r="Z194" s="2"/>
      <c r="AA194" s="11"/>
      <c r="AB194" s="11"/>
      <c r="AC194" s="11"/>
      <c r="AD194" s="11"/>
      <c r="AE194" s="11"/>
      <c r="AF194" s="2"/>
    </row>
    <row r="195" spans="1:32" s="3" customFormat="1" x14ac:dyDescent="0.25">
      <c r="A195" s="25"/>
      <c r="C195" s="11"/>
      <c r="D195" s="11"/>
      <c r="E195" s="11"/>
      <c r="F195" s="14"/>
      <c r="H195" s="11"/>
      <c r="I195" s="11"/>
      <c r="J195" s="11"/>
      <c r="K195" s="11"/>
      <c r="L195" s="11"/>
      <c r="M195" s="11"/>
      <c r="N195" s="11"/>
      <c r="O195" s="11"/>
      <c r="P195" s="11"/>
      <c r="Q195" s="11"/>
      <c r="R195" s="11"/>
      <c r="S195" s="11"/>
      <c r="T195" s="11"/>
      <c r="U195" s="12"/>
      <c r="V195" s="11"/>
      <c r="W195" s="11"/>
      <c r="X195" s="11"/>
      <c r="Y195" s="11"/>
      <c r="Z195" s="2"/>
      <c r="AA195" s="11"/>
      <c r="AB195" s="11"/>
      <c r="AC195" s="11"/>
      <c r="AD195" s="11"/>
      <c r="AE195" s="11"/>
      <c r="AF195" s="2"/>
    </row>
    <row r="196" spans="1:32" s="3" customFormat="1" x14ac:dyDescent="0.25">
      <c r="A196" s="25"/>
      <c r="C196" s="11"/>
      <c r="D196" s="11"/>
      <c r="E196" s="11"/>
      <c r="F196" s="14"/>
      <c r="H196" s="11"/>
      <c r="I196" s="11"/>
      <c r="J196" s="11"/>
      <c r="K196" s="11"/>
      <c r="L196" s="11"/>
      <c r="M196" s="11"/>
      <c r="N196" s="11"/>
      <c r="O196" s="11"/>
      <c r="P196" s="11"/>
      <c r="Q196" s="11"/>
      <c r="R196" s="11"/>
      <c r="S196" s="11"/>
      <c r="T196" s="11"/>
      <c r="U196" s="12"/>
      <c r="V196" s="11"/>
      <c r="W196" s="11"/>
      <c r="X196" s="11"/>
      <c r="Y196" s="11"/>
      <c r="Z196" s="2"/>
      <c r="AA196" s="11"/>
      <c r="AB196" s="11"/>
      <c r="AC196" s="11"/>
      <c r="AD196" s="11"/>
      <c r="AE196" s="11"/>
      <c r="AF196" s="2"/>
    </row>
    <row r="197" spans="1:32" s="3" customFormat="1" x14ac:dyDescent="0.25">
      <c r="A197" s="25"/>
      <c r="C197" s="11"/>
      <c r="D197" s="11"/>
      <c r="E197" s="11"/>
      <c r="F197" s="14"/>
      <c r="H197" s="11"/>
      <c r="I197" s="11"/>
      <c r="J197" s="11"/>
      <c r="K197" s="11"/>
      <c r="L197" s="11"/>
      <c r="M197" s="11"/>
      <c r="N197" s="11"/>
      <c r="O197" s="11"/>
      <c r="P197" s="11"/>
      <c r="Q197" s="11"/>
      <c r="R197" s="11"/>
      <c r="S197" s="11"/>
      <c r="T197" s="11"/>
      <c r="U197" s="12"/>
      <c r="V197" s="11"/>
      <c r="W197" s="11"/>
      <c r="X197" s="11"/>
      <c r="Y197" s="11"/>
      <c r="Z197" s="2"/>
      <c r="AA197" s="11"/>
      <c r="AB197" s="11"/>
      <c r="AC197" s="11"/>
      <c r="AD197" s="11"/>
      <c r="AE197" s="11"/>
      <c r="AF197" s="2"/>
    </row>
    <row r="198" spans="1:32" s="3" customFormat="1" x14ac:dyDescent="0.25">
      <c r="A198" s="25"/>
      <c r="C198" s="11"/>
      <c r="D198" s="11"/>
      <c r="E198" s="11"/>
      <c r="F198" s="14"/>
      <c r="H198" s="11"/>
      <c r="I198" s="11"/>
      <c r="J198" s="11"/>
      <c r="K198" s="11"/>
      <c r="L198" s="11"/>
      <c r="M198" s="11"/>
      <c r="N198" s="11"/>
      <c r="O198" s="11"/>
      <c r="P198" s="11"/>
      <c r="Q198" s="11"/>
      <c r="R198" s="11"/>
      <c r="S198" s="11"/>
      <c r="T198" s="11"/>
      <c r="U198" s="12"/>
      <c r="V198" s="11"/>
      <c r="W198" s="11"/>
      <c r="X198" s="11"/>
      <c r="Y198" s="11"/>
      <c r="Z198" s="2"/>
      <c r="AA198" s="11"/>
      <c r="AB198" s="11"/>
      <c r="AC198" s="11"/>
      <c r="AD198" s="11"/>
      <c r="AE198" s="11"/>
      <c r="AF198" s="2"/>
    </row>
    <row r="199" spans="1:32" s="3" customFormat="1" x14ac:dyDescent="0.25">
      <c r="A199" s="25"/>
      <c r="C199" s="11"/>
      <c r="D199" s="11"/>
      <c r="E199" s="11"/>
      <c r="F199" s="14"/>
      <c r="H199" s="11"/>
      <c r="I199" s="11"/>
      <c r="J199" s="11"/>
      <c r="K199" s="11"/>
      <c r="L199" s="11"/>
      <c r="M199" s="11"/>
      <c r="N199" s="11"/>
      <c r="O199" s="11"/>
      <c r="P199" s="11"/>
      <c r="Q199" s="11"/>
      <c r="R199" s="11"/>
      <c r="S199" s="11"/>
      <c r="T199" s="11"/>
      <c r="U199" s="12"/>
      <c r="V199" s="11"/>
      <c r="W199" s="11"/>
      <c r="X199" s="11"/>
      <c r="Y199" s="11"/>
      <c r="Z199" s="2"/>
      <c r="AA199" s="11"/>
      <c r="AB199" s="11"/>
      <c r="AC199" s="11"/>
      <c r="AD199" s="11"/>
      <c r="AE199" s="11"/>
      <c r="AF199" s="2"/>
    </row>
    <row r="200" spans="1:32" s="3" customFormat="1" x14ac:dyDescent="0.25">
      <c r="A200" s="25"/>
      <c r="C200" s="11"/>
      <c r="D200" s="11"/>
      <c r="E200" s="11"/>
      <c r="F200" s="14"/>
      <c r="H200" s="11"/>
      <c r="I200" s="11"/>
      <c r="J200" s="11"/>
      <c r="K200" s="11"/>
      <c r="L200" s="11"/>
      <c r="M200" s="11"/>
      <c r="N200" s="11"/>
      <c r="O200" s="11"/>
      <c r="P200" s="11"/>
      <c r="Q200" s="11"/>
      <c r="R200" s="11"/>
      <c r="S200" s="11"/>
      <c r="T200" s="11"/>
      <c r="U200" s="12"/>
      <c r="V200" s="11"/>
      <c r="W200" s="11"/>
      <c r="X200" s="11"/>
      <c r="Y200" s="11"/>
      <c r="Z200" s="2"/>
      <c r="AA200" s="11"/>
      <c r="AB200" s="11"/>
      <c r="AC200" s="11"/>
      <c r="AD200" s="11"/>
      <c r="AE200" s="11"/>
      <c r="AF200" s="2"/>
    </row>
    <row r="201" spans="1:32" s="3" customFormat="1" x14ac:dyDescent="0.25">
      <c r="A201" s="25"/>
      <c r="C201" s="11"/>
      <c r="D201" s="11"/>
      <c r="E201" s="11"/>
      <c r="F201" s="14"/>
      <c r="H201" s="11"/>
      <c r="I201" s="11"/>
      <c r="J201" s="11"/>
      <c r="K201" s="11"/>
      <c r="L201" s="11"/>
      <c r="M201" s="11"/>
      <c r="N201" s="11"/>
      <c r="O201" s="11"/>
      <c r="P201" s="11"/>
      <c r="Q201" s="11"/>
      <c r="R201" s="11"/>
      <c r="S201" s="11"/>
      <c r="T201" s="11"/>
      <c r="U201" s="12"/>
      <c r="V201" s="11"/>
      <c r="W201" s="11"/>
      <c r="X201" s="11"/>
      <c r="Y201" s="11"/>
      <c r="Z201" s="2"/>
      <c r="AA201" s="11"/>
      <c r="AB201" s="11"/>
      <c r="AC201" s="11"/>
      <c r="AD201" s="11"/>
      <c r="AE201" s="11"/>
      <c r="AF201" s="2"/>
    </row>
    <row r="202" spans="1:32" s="3" customFormat="1" x14ac:dyDescent="0.25">
      <c r="A202" s="25"/>
      <c r="C202" s="11"/>
      <c r="D202" s="11"/>
      <c r="E202" s="11"/>
      <c r="F202" s="14"/>
      <c r="H202" s="11"/>
      <c r="I202" s="11"/>
      <c r="J202" s="11"/>
      <c r="K202" s="11"/>
      <c r="L202" s="11"/>
      <c r="M202" s="11"/>
      <c r="N202" s="11"/>
      <c r="O202" s="11"/>
      <c r="P202" s="11"/>
      <c r="Q202" s="11"/>
      <c r="R202" s="11"/>
      <c r="S202" s="11"/>
      <c r="T202" s="11"/>
      <c r="U202" s="12"/>
      <c r="V202" s="11"/>
      <c r="W202" s="11"/>
      <c r="X202" s="11"/>
      <c r="Y202" s="11"/>
      <c r="Z202" s="2"/>
      <c r="AA202" s="11"/>
      <c r="AB202" s="11"/>
      <c r="AC202" s="11"/>
      <c r="AD202" s="11"/>
      <c r="AE202" s="11"/>
      <c r="AF202" s="2"/>
    </row>
    <row r="203" spans="1:32" s="3" customFormat="1" x14ac:dyDescent="0.25">
      <c r="A203" s="25"/>
      <c r="C203" s="11"/>
      <c r="D203" s="11"/>
      <c r="E203" s="11"/>
      <c r="F203" s="14"/>
      <c r="H203" s="11"/>
      <c r="I203" s="11"/>
      <c r="J203" s="11"/>
      <c r="K203" s="11"/>
      <c r="L203" s="11"/>
      <c r="M203" s="11"/>
      <c r="N203" s="11"/>
      <c r="O203" s="11"/>
      <c r="P203" s="11"/>
      <c r="Q203" s="11"/>
      <c r="R203" s="11"/>
      <c r="S203" s="11"/>
      <c r="T203" s="11"/>
      <c r="U203" s="12"/>
      <c r="V203" s="11"/>
      <c r="W203" s="11"/>
      <c r="X203" s="11"/>
      <c r="Y203" s="11"/>
      <c r="Z203" s="2"/>
      <c r="AA203" s="11"/>
      <c r="AB203" s="11"/>
      <c r="AC203" s="11"/>
      <c r="AD203" s="11"/>
      <c r="AE203" s="11"/>
      <c r="AF203" s="2"/>
    </row>
    <row r="204" spans="1:32" s="3" customFormat="1" x14ac:dyDescent="0.25">
      <c r="A204" s="25"/>
      <c r="C204" s="11"/>
      <c r="D204" s="11"/>
      <c r="E204" s="11"/>
      <c r="F204" s="14"/>
      <c r="H204" s="11"/>
      <c r="I204" s="11"/>
      <c r="J204" s="11"/>
      <c r="K204" s="11"/>
      <c r="L204" s="11"/>
      <c r="M204" s="11"/>
      <c r="N204" s="11"/>
      <c r="O204" s="11"/>
      <c r="P204" s="11"/>
      <c r="Q204" s="11"/>
      <c r="R204" s="11"/>
      <c r="S204" s="11"/>
      <c r="T204" s="11"/>
      <c r="U204" s="12"/>
      <c r="V204" s="11"/>
      <c r="W204" s="11"/>
      <c r="X204" s="11"/>
      <c r="Y204" s="11"/>
      <c r="Z204" s="2"/>
      <c r="AA204" s="11"/>
      <c r="AB204" s="11"/>
      <c r="AC204" s="11"/>
      <c r="AD204" s="11"/>
      <c r="AE204" s="11"/>
      <c r="AF204" s="2"/>
    </row>
    <row r="205" spans="1:32" s="3" customFormat="1" x14ac:dyDescent="0.25">
      <c r="A205" s="25"/>
      <c r="C205" s="11"/>
      <c r="D205" s="11"/>
      <c r="E205" s="11"/>
      <c r="F205" s="14"/>
      <c r="H205" s="11"/>
      <c r="I205" s="11"/>
      <c r="J205" s="11"/>
      <c r="K205" s="11"/>
      <c r="L205" s="11"/>
      <c r="M205" s="11"/>
      <c r="N205" s="11"/>
      <c r="O205" s="11"/>
      <c r="P205" s="11"/>
      <c r="Q205" s="11"/>
      <c r="R205" s="11"/>
      <c r="S205" s="11"/>
      <c r="T205" s="11"/>
      <c r="U205" s="12"/>
      <c r="V205" s="11"/>
      <c r="W205" s="11"/>
      <c r="X205" s="11"/>
      <c r="Y205" s="11"/>
      <c r="Z205" s="2"/>
      <c r="AA205" s="11"/>
      <c r="AB205" s="11"/>
      <c r="AC205" s="11"/>
      <c r="AD205" s="11"/>
      <c r="AE205" s="11"/>
      <c r="AF205" s="2"/>
    </row>
    <row r="206" spans="1:32" s="3" customFormat="1" x14ac:dyDescent="0.25">
      <c r="A206" s="25"/>
      <c r="C206" s="11"/>
      <c r="D206" s="11"/>
      <c r="E206" s="11"/>
      <c r="F206" s="14"/>
      <c r="H206" s="11"/>
      <c r="I206" s="11"/>
      <c r="J206" s="11"/>
      <c r="K206" s="11"/>
      <c r="L206" s="11"/>
      <c r="M206" s="11"/>
      <c r="N206" s="11"/>
      <c r="O206" s="11"/>
      <c r="P206" s="11"/>
      <c r="Q206" s="11"/>
      <c r="R206" s="11"/>
      <c r="S206" s="11"/>
      <c r="T206" s="11"/>
      <c r="U206" s="12"/>
      <c r="V206" s="11"/>
      <c r="W206" s="11"/>
      <c r="X206" s="11"/>
      <c r="Y206" s="11"/>
      <c r="Z206" s="2"/>
      <c r="AA206" s="11"/>
      <c r="AB206" s="11"/>
      <c r="AC206" s="11"/>
      <c r="AD206" s="11"/>
      <c r="AE206" s="11"/>
      <c r="AF206" s="2"/>
    </row>
    <row r="207" spans="1:32" s="3" customFormat="1" x14ac:dyDescent="0.25">
      <c r="A207" s="25"/>
      <c r="C207" s="11"/>
      <c r="D207" s="11"/>
      <c r="E207" s="11"/>
      <c r="F207" s="14"/>
      <c r="H207" s="11"/>
      <c r="I207" s="11"/>
      <c r="J207" s="11"/>
      <c r="K207" s="11"/>
      <c r="L207" s="11"/>
      <c r="M207" s="11"/>
      <c r="N207" s="11"/>
      <c r="O207" s="11"/>
      <c r="P207" s="11"/>
      <c r="Q207" s="11"/>
      <c r="R207" s="11"/>
      <c r="S207" s="11"/>
      <c r="T207" s="11"/>
      <c r="U207" s="12"/>
      <c r="V207" s="11"/>
      <c r="W207" s="11"/>
      <c r="X207" s="11"/>
      <c r="Y207" s="11"/>
      <c r="Z207" s="2"/>
      <c r="AA207" s="11"/>
      <c r="AB207" s="11"/>
      <c r="AC207" s="11"/>
      <c r="AD207" s="11"/>
      <c r="AE207" s="11"/>
      <c r="AF207" s="2"/>
    </row>
    <row r="208" spans="1:32" s="3" customFormat="1" x14ac:dyDescent="0.25">
      <c r="A208" s="25"/>
      <c r="C208" s="11"/>
      <c r="D208" s="11"/>
      <c r="E208" s="11"/>
      <c r="F208" s="14"/>
      <c r="H208" s="11"/>
      <c r="I208" s="11"/>
      <c r="J208" s="11"/>
      <c r="K208" s="11"/>
      <c r="L208" s="11"/>
      <c r="M208" s="11"/>
      <c r="N208" s="11"/>
      <c r="O208" s="11"/>
      <c r="P208" s="11"/>
      <c r="Q208" s="11"/>
      <c r="R208" s="11"/>
      <c r="S208" s="11"/>
      <c r="T208" s="11"/>
      <c r="U208" s="12"/>
      <c r="V208" s="11"/>
      <c r="W208" s="11"/>
      <c r="X208" s="11"/>
      <c r="Y208" s="11"/>
      <c r="Z208" s="2"/>
      <c r="AA208" s="11"/>
      <c r="AB208" s="11"/>
      <c r="AC208" s="11"/>
      <c r="AD208" s="11"/>
      <c r="AE208" s="11"/>
      <c r="AF208" s="2"/>
    </row>
    <row r="209" spans="1:32" s="3" customFormat="1" x14ac:dyDescent="0.25">
      <c r="A209" s="25"/>
      <c r="C209" s="11"/>
      <c r="D209" s="11"/>
      <c r="E209" s="11"/>
      <c r="F209" s="14"/>
      <c r="H209" s="11"/>
      <c r="I209" s="11"/>
      <c r="J209" s="11"/>
      <c r="K209" s="11"/>
      <c r="L209" s="11"/>
      <c r="M209" s="11"/>
      <c r="N209" s="11"/>
      <c r="O209" s="11"/>
      <c r="P209" s="11"/>
      <c r="Q209" s="11"/>
      <c r="R209" s="11"/>
      <c r="S209" s="11"/>
      <c r="T209" s="11"/>
      <c r="U209" s="12"/>
      <c r="V209" s="11"/>
      <c r="W209" s="11"/>
      <c r="X209" s="11"/>
      <c r="Y209" s="11"/>
      <c r="Z209" s="2"/>
      <c r="AA209" s="11"/>
      <c r="AB209" s="11"/>
      <c r="AC209" s="11"/>
      <c r="AD209" s="11"/>
      <c r="AE209" s="11"/>
      <c r="AF209" s="2"/>
    </row>
    <row r="210" spans="1:32" s="3" customFormat="1" x14ac:dyDescent="0.25">
      <c r="A210" s="25"/>
      <c r="C210" s="11"/>
      <c r="D210" s="11"/>
      <c r="E210" s="11"/>
      <c r="F210" s="14"/>
      <c r="H210" s="11"/>
      <c r="I210" s="11"/>
      <c r="J210" s="11"/>
      <c r="K210" s="11"/>
      <c r="L210" s="11"/>
      <c r="M210" s="11"/>
      <c r="N210" s="11"/>
      <c r="O210" s="11"/>
      <c r="P210" s="11"/>
      <c r="Q210" s="11"/>
      <c r="R210" s="11"/>
      <c r="S210" s="11"/>
      <c r="T210" s="11"/>
      <c r="U210" s="12"/>
      <c r="V210" s="11"/>
      <c r="W210" s="11"/>
      <c r="X210" s="11"/>
      <c r="Y210" s="11"/>
      <c r="Z210" s="2"/>
      <c r="AA210" s="11"/>
      <c r="AB210" s="11"/>
      <c r="AC210" s="11"/>
      <c r="AD210" s="11"/>
      <c r="AE210" s="11"/>
      <c r="AF210" s="2"/>
    </row>
    <row r="211" spans="1:32" s="3" customFormat="1" x14ac:dyDescent="0.25">
      <c r="A211" s="25"/>
      <c r="C211" s="11"/>
      <c r="D211" s="11"/>
      <c r="E211" s="11"/>
      <c r="F211" s="14"/>
      <c r="H211" s="11"/>
      <c r="I211" s="11"/>
      <c r="J211" s="11"/>
      <c r="K211" s="11"/>
      <c r="L211" s="11"/>
      <c r="M211" s="11"/>
      <c r="N211" s="11"/>
      <c r="O211" s="11"/>
      <c r="P211" s="11"/>
      <c r="Q211" s="11"/>
      <c r="R211" s="11"/>
      <c r="S211" s="11"/>
      <c r="T211" s="11"/>
      <c r="U211" s="12"/>
      <c r="V211" s="11"/>
      <c r="W211" s="11"/>
      <c r="X211" s="11"/>
      <c r="Y211" s="11"/>
      <c r="Z211" s="2"/>
      <c r="AA211" s="11"/>
      <c r="AB211" s="11"/>
      <c r="AC211" s="11"/>
      <c r="AD211" s="11"/>
      <c r="AE211" s="11"/>
      <c r="AF211" s="2"/>
    </row>
    <row r="212" spans="1:32" s="3" customFormat="1" x14ac:dyDescent="0.25">
      <c r="A212" s="25"/>
      <c r="C212" s="11"/>
      <c r="D212" s="11"/>
      <c r="E212" s="11"/>
      <c r="F212" s="14"/>
      <c r="H212" s="11"/>
      <c r="I212" s="11"/>
      <c r="J212" s="11"/>
      <c r="K212" s="11"/>
      <c r="L212" s="11"/>
      <c r="M212" s="11"/>
      <c r="N212" s="11"/>
      <c r="O212" s="11"/>
      <c r="P212" s="11"/>
      <c r="Q212" s="11"/>
      <c r="R212" s="11"/>
      <c r="S212" s="11"/>
      <c r="T212" s="11"/>
      <c r="U212" s="12"/>
      <c r="V212" s="11"/>
      <c r="W212" s="11"/>
      <c r="X212" s="11"/>
      <c r="Y212" s="11"/>
      <c r="Z212" s="2"/>
      <c r="AA212" s="11"/>
      <c r="AB212" s="11"/>
      <c r="AC212" s="11"/>
      <c r="AD212" s="11"/>
      <c r="AE212" s="11"/>
      <c r="AF212" s="2"/>
    </row>
    <row r="213" spans="1:32" s="3" customFormat="1" x14ac:dyDescent="0.25">
      <c r="A213" s="25"/>
      <c r="C213" s="11"/>
      <c r="D213" s="11"/>
      <c r="E213" s="11"/>
      <c r="F213" s="14"/>
      <c r="H213" s="11"/>
      <c r="I213" s="11"/>
      <c r="J213" s="11"/>
      <c r="K213" s="11"/>
      <c r="L213" s="11"/>
      <c r="M213" s="11"/>
      <c r="N213" s="11"/>
      <c r="O213" s="11"/>
      <c r="P213" s="11"/>
      <c r="Q213" s="11"/>
      <c r="R213" s="11"/>
      <c r="S213" s="11"/>
      <c r="T213" s="11"/>
      <c r="U213" s="12"/>
      <c r="V213" s="11"/>
      <c r="W213" s="11"/>
      <c r="X213" s="11"/>
      <c r="Y213" s="11"/>
      <c r="Z213" s="2"/>
      <c r="AA213" s="11"/>
      <c r="AB213" s="11"/>
      <c r="AC213" s="11"/>
      <c r="AD213" s="11"/>
      <c r="AE213" s="11"/>
      <c r="AF213" s="2"/>
    </row>
    <row r="214" spans="1:32" s="3" customFormat="1" x14ac:dyDescent="0.25">
      <c r="A214" s="25"/>
      <c r="C214" s="11"/>
      <c r="D214" s="11"/>
      <c r="E214" s="11"/>
      <c r="F214" s="14"/>
      <c r="H214" s="11"/>
      <c r="I214" s="11"/>
      <c r="J214" s="11"/>
      <c r="K214" s="11"/>
      <c r="L214" s="11"/>
      <c r="M214" s="11"/>
      <c r="N214" s="11"/>
      <c r="O214" s="11"/>
      <c r="P214" s="11"/>
      <c r="Q214" s="11"/>
      <c r="R214" s="11"/>
      <c r="S214" s="11"/>
      <c r="T214" s="11"/>
      <c r="U214" s="12"/>
      <c r="V214" s="11"/>
      <c r="W214" s="11"/>
      <c r="X214" s="11"/>
      <c r="Y214" s="11"/>
      <c r="Z214" s="2"/>
      <c r="AA214" s="11"/>
      <c r="AB214" s="11"/>
      <c r="AC214" s="11"/>
      <c r="AD214" s="11"/>
      <c r="AE214" s="11"/>
      <c r="AF214" s="2"/>
    </row>
    <row r="215" spans="1:32" s="3" customFormat="1" x14ac:dyDescent="0.25">
      <c r="A215" s="25"/>
      <c r="C215" s="11"/>
      <c r="D215" s="11"/>
      <c r="E215" s="11"/>
      <c r="F215" s="14"/>
      <c r="H215" s="11"/>
      <c r="I215" s="11"/>
      <c r="J215" s="11"/>
      <c r="K215" s="11"/>
      <c r="L215" s="11"/>
      <c r="M215" s="11"/>
      <c r="N215" s="11"/>
      <c r="O215" s="11"/>
      <c r="P215" s="11"/>
      <c r="Q215" s="11"/>
      <c r="R215" s="11"/>
      <c r="S215" s="11"/>
      <c r="T215" s="11"/>
      <c r="U215" s="12"/>
      <c r="V215" s="11"/>
      <c r="W215" s="11"/>
      <c r="X215" s="11"/>
      <c r="Y215" s="11"/>
      <c r="Z215" s="2"/>
      <c r="AA215" s="11"/>
      <c r="AB215" s="11"/>
      <c r="AC215" s="11"/>
      <c r="AD215" s="11"/>
      <c r="AE215" s="11"/>
      <c r="AF215" s="2"/>
    </row>
    <row r="216" spans="1:32" s="3" customFormat="1" x14ac:dyDescent="0.25">
      <c r="A216" s="25"/>
      <c r="C216" s="11"/>
      <c r="D216" s="11"/>
      <c r="E216" s="11"/>
      <c r="F216" s="14"/>
      <c r="H216" s="11"/>
      <c r="I216" s="11"/>
      <c r="J216" s="11"/>
      <c r="K216" s="11"/>
      <c r="L216" s="11"/>
      <c r="M216" s="11"/>
      <c r="N216" s="11"/>
      <c r="O216" s="11"/>
      <c r="P216" s="11"/>
      <c r="Q216" s="11"/>
      <c r="R216" s="11"/>
      <c r="S216" s="11"/>
      <c r="T216" s="11"/>
      <c r="U216" s="12"/>
      <c r="V216" s="11"/>
      <c r="W216" s="11"/>
      <c r="X216" s="11"/>
      <c r="Y216" s="11"/>
      <c r="Z216" s="2"/>
      <c r="AA216" s="11"/>
      <c r="AB216" s="11"/>
      <c r="AC216" s="11"/>
      <c r="AD216" s="11"/>
      <c r="AE216" s="11"/>
      <c r="AF216" s="2"/>
    </row>
    <row r="217" spans="1:32" s="3" customFormat="1" x14ac:dyDescent="0.25">
      <c r="A217" s="25"/>
      <c r="C217" s="11"/>
      <c r="D217" s="11"/>
      <c r="E217" s="11"/>
      <c r="F217" s="14"/>
      <c r="H217" s="11"/>
      <c r="I217" s="11"/>
      <c r="J217" s="11"/>
      <c r="K217" s="11"/>
      <c r="L217" s="11"/>
      <c r="M217" s="11"/>
      <c r="N217" s="11"/>
      <c r="O217" s="11"/>
      <c r="P217" s="11"/>
      <c r="Q217" s="11"/>
      <c r="R217" s="11"/>
      <c r="S217" s="11"/>
      <c r="T217" s="11"/>
      <c r="U217" s="12"/>
      <c r="V217" s="11"/>
      <c r="W217" s="11"/>
      <c r="X217" s="11"/>
      <c r="Y217" s="11"/>
      <c r="Z217" s="2"/>
      <c r="AA217" s="11"/>
      <c r="AB217" s="11"/>
      <c r="AC217" s="11"/>
      <c r="AD217" s="11"/>
      <c r="AE217" s="11"/>
      <c r="AF217" s="2"/>
    </row>
    <row r="218" spans="1:32" s="3" customFormat="1" x14ac:dyDescent="0.25">
      <c r="A218" s="25"/>
      <c r="C218" s="11"/>
      <c r="D218" s="11"/>
      <c r="E218" s="11"/>
      <c r="F218" s="14"/>
      <c r="H218" s="11"/>
      <c r="I218" s="11"/>
      <c r="J218" s="11"/>
      <c r="K218" s="11"/>
      <c r="L218" s="11"/>
      <c r="M218" s="11"/>
      <c r="N218" s="11"/>
      <c r="O218" s="11"/>
      <c r="P218" s="11"/>
      <c r="Q218" s="11"/>
      <c r="R218" s="11"/>
      <c r="S218" s="11"/>
      <c r="T218" s="11"/>
      <c r="U218" s="12"/>
      <c r="V218" s="11"/>
      <c r="W218" s="11"/>
      <c r="X218" s="11"/>
      <c r="Y218" s="11"/>
      <c r="Z218" s="2"/>
      <c r="AA218" s="11"/>
      <c r="AB218" s="11"/>
      <c r="AC218" s="11"/>
      <c r="AD218" s="11"/>
      <c r="AE218" s="11"/>
      <c r="AF218" s="2"/>
    </row>
    <row r="219" spans="1:32" s="3" customFormat="1" x14ac:dyDescent="0.25">
      <c r="A219" s="25"/>
      <c r="C219" s="11"/>
      <c r="D219" s="11"/>
      <c r="E219" s="11"/>
      <c r="F219" s="14"/>
      <c r="H219" s="11"/>
      <c r="I219" s="11"/>
      <c r="J219" s="11"/>
      <c r="K219" s="11"/>
      <c r="L219" s="11"/>
      <c r="M219" s="11"/>
      <c r="N219" s="11"/>
      <c r="O219" s="11"/>
      <c r="P219" s="11"/>
      <c r="Q219" s="11"/>
      <c r="R219" s="11"/>
      <c r="S219" s="11"/>
      <c r="T219" s="11"/>
      <c r="U219" s="12"/>
      <c r="V219" s="11"/>
      <c r="W219" s="11"/>
      <c r="X219" s="11"/>
      <c r="Y219" s="11"/>
      <c r="Z219" s="2"/>
      <c r="AA219" s="11"/>
      <c r="AB219" s="11"/>
      <c r="AC219" s="11"/>
      <c r="AD219" s="11"/>
      <c r="AE219" s="11"/>
      <c r="AF219" s="2"/>
    </row>
    <row r="220" spans="1:32" s="3" customFormat="1" x14ac:dyDescent="0.25">
      <c r="A220" s="25"/>
      <c r="C220" s="11"/>
      <c r="D220" s="11"/>
      <c r="E220" s="11"/>
      <c r="F220" s="14"/>
      <c r="H220" s="11"/>
      <c r="I220" s="11"/>
      <c r="J220" s="11"/>
      <c r="K220" s="11"/>
      <c r="L220" s="11"/>
      <c r="M220" s="11"/>
      <c r="N220" s="11"/>
      <c r="O220" s="11"/>
      <c r="P220" s="11"/>
      <c r="Q220" s="11"/>
      <c r="R220" s="11"/>
      <c r="S220" s="11"/>
      <c r="T220" s="11"/>
      <c r="U220" s="12"/>
      <c r="V220" s="11"/>
      <c r="W220" s="11"/>
      <c r="X220" s="11"/>
      <c r="Y220" s="11"/>
      <c r="Z220" s="2"/>
      <c r="AA220" s="11"/>
      <c r="AB220" s="11"/>
      <c r="AC220" s="11"/>
      <c r="AD220" s="11"/>
      <c r="AE220" s="11"/>
      <c r="AF220" s="2"/>
    </row>
    <row r="221" spans="1:32" s="3" customFormat="1" x14ac:dyDescent="0.25">
      <c r="A221" s="25"/>
      <c r="C221" s="11"/>
      <c r="D221" s="11"/>
      <c r="E221" s="11"/>
      <c r="F221" s="14"/>
      <c r="H221" s="11"/>
      <c r="I221" s="11"/>
      <c r="J221" s="11"/>
      <c r="K221" s="11"/>
      <c r="L221" s="11"/>
      <c r="M221" s="11"/>
      <c r="N221" s="11"/>
      <c r="O221" s="11"/>
      <c r="P221" s="11"/>
      <c r="Q221" s="11"/>
      <c r="R221" s="11"/>
      <c r="S221" s="11"/>
      <c r="T221" s="11"/>
      <c r="U221" s="12"/>
      <c r="V221" s="11"/>
      <c r="W221" s="11"/>
      <c r="X221" s="11"/>
      <c r="Y221" s="11"/>
      <c r="Z221" s="2"/>
      <c r="AA221" s="11"/>
      <c r="AB221" s="11"/>
      <c r="AC221" s="11"/>
      <c r="AD221" s="11"/>
      <c r="AE221" s="11"/>
      <c r="AF221" s="2"/>
    </row>
    <row r="222" spans="1:32" s="3" customFormat="1" x14ac:dyDescent="0.25">
      <c r="A222" s="25"/>
      <c r="C222" s="11"/>
      <c r="D222" s="11"/>
      <c r="E222" s="11"/>
      <c r="F222" s="14"/>
      <c r="H222" s="11"/>
      <c r="I222" s="11"/>
      <c r="J222" s="11"/>
      <c r="K222" s="11"/>
      <c r="L222" s="11"/>
      <c r="M222" s="11"/>
      <c r="N222" s="11"/>
      <c r="O222" s="11"/>
      <c r="P222" s="11"/>
      <c r="Q222" s="11"/>
      <c r="R222" s="11"/>
      <c r="S222" s="11"/>
      <c r="T222" s="11"/>
      <c r="U222" s="12"/>
      <c r="V222" s="11"/>
      <c r="W222" s="11"/>
      <c r="X222" s="11"/>
      <c r="Y222" s="11"/>
      <c r="Z222" s="2"/>
      <c r="AA222" s="11"/>
      <c r="AB222" s="11"/>
      <c r="AC222" s="11"/>
      <c r="AD222" s="11"/>
      <c r="AE222" s="11"/>
      <c r="AF222" s="2"/>
    </row>
    <row r="223" spans="1:32" s="3" customFormat="1" x14ac:dyDescent="0.25">
      <c r="A223" s="25"/>
      <c r="C223" s="11"/>
      <c r="D223" s="11"/>
      <c r="E223" s="11"/>
      <c r="F223" s="14"/>
      <c r="H223" s="11"/>
      <c r="I223" s="11"/>
      <c r="J223" s="11"/>
      <c r="K223" s="11"/>
      <c r="L223" s="11"/>
      <c r="M223" s="11"/>
      <c r="N223" s="11"/>
      <c r="O223" s="11"/>
      <c r="P223" s="11"/>
      <c r="Q223" s="11"/>
      <c r="R223" s="11"/>
      <c r="S223" s="11"/>
      <c r="T223" s="11"/>
      <c r="U223" s="12"/>
      <c r="V223" s="11"/>
      <c r="W223" s="11"/>
      <c r="X223" s="11"/>
      <c r="Y223" s="11"/>
      <c r="Z223" s="2"/>
      <c r="AA223" s="11"/>
      <c r="AB223" s="11"/>
      <c r="AC223" s="11"/>
      <c r="AD223" s="11"/>
      <c r="AE223" s="11"/>
      <c r="AF223" s="2"/>
    </row>
    <row r="224" spans="1:32" s="3" customFormat="1" x14ac:dyDescent="0.25">
      <c r="A224" s="25"/>
      <c r="C224" s="11"/>
      <c r="D224" s="11"/>
      <c r="E224" s="11"/>
      <c r="F224" s="14"/>
      <c r="H224" s="11"/>
      <c r="I224" s="11"/>
      <c r="J224" s="11"/>
      <c r="K224" s="11"/>
      <c r="L224" s="11"/>
      <c r="M224" s="11"/>
      <c r="N224" s="11"/>
      <c r="O224" s="11"/>
      <c r="P224" s="11"/>
      <c r="Q224" s="11"/>
      <c r="R224" s="11"/>
      <c r="S224" s="11"/>
      <c r="T224" s="11"/>
      <c r="U224" s="12"/>
      <c r="V224" s="11"/>
      <c r="W224" s="11"/>
      <c r="X224" s="11"/>
      <c r="Y224" s="11"/>
      <c r="Z224" s="2"/>
      <c r="AA224" s="11"/>
      <c r="AB224" s="11"/>
      <c r="AC224" s="11"/>
      <c r="AD224" s="11"/>
      <c r="AE224" s="11"/>
      <c r="AF224" s="2"/>
    </row>
    <row r="225" spans="1:32" s="3" customFormat="1" x14ac:dyDescent="0.25">
      <c r="A225" s="25"/>
      <c r="C225" s="11"/>
      <c r="D225" s="11"/>
      <c r="E225" s="11"/>
      <c r="F225" s="14"/>
      <c r="H225" s="11"/>
      <c r="I225" s="11"/>
      <c r="J225" s="11"/>
      <c r="K225" s="11"/>
      <c r="L225" s="11"/>
      <c r="M225" s="11"/>
      <c r="N225" s="11"/>
      <c r="O225" s="11"/>
      <c r="P225" s="11"/>
      <c r="Q225" s="11"/>
      <c r="R225" s="11"/>
      <c r="S225" s="11"/>
      <c r="T225" s="11"/>
      <c r="U225" s="12"/>
      <c r="V225" s="11"/>
      <c r="W225" s="11"/>
      <c r="X225" s="11"/>
      <c r="Y225" s="11"/>
      <c r="Z225" s="2"/>
      <c r="AA225" s="11"/>
      <c r="AB225" s="11"/>
      <c r="AC225" s="11"/>
      <c r="AD225" s="11"/>
      <c r="AE225" s="11"/>
      <c r="AF225" s="2"/>
    </row>
    <row r="226" spans="1:32" s="3" customFormat="1" x14ac:dyDescent="0.25">
      <c r="A226" s="25"/>
      <c r="C226" s="11"/>
      <c r="D226" s="11"/>
      <c r="E226" s="11"/>
      <c r="F226" s="14"/>
      <c r="H226" s="11"/>
      <c r="I226" s="11"/>
      <c r="J226" s="11"/>
      <c r="K226" s="11"/>
      <c r="L226" s="11"/>
      <c r="M226" s="11"/>
      <c r="N226" s="11"/>
      <c r="O226" s="11"/>
      <c r="P226" s="11"/>
      <c r="Q226" s="11"/>
      <c r="R226" s="11"/>
      <c r="S226" s="11"/>
      <c r="T226" s="11"/>
      <c r="U226" s="12"/>
      <c r="V226" s="11"/>
      <c r="W226" s="11"/>
      <c r="X226" s="11"/>
      <c r="Y226" s="11"/>
      <c r="Z226" s="2"/>
      <c r="AA226" s="11"/>
      <c r="AB226" s="11"/>
      <c r="AC226" s="11"/>
      <c r="AD226" s="11"/>
      <c r="AE226" s="11"/>
      <c r="AF226" s="2"/>
    </row>
    <row r="227" spans="1:32" s="3" customFormat="1" x14ac:dyDescent="0.25">
      <c r="A227" s="25"/>
      <c r="C227" s="11"/>
      <c r="D227" s="11"/>
      <c r="E227" s="11"/>
      <c r="F227" s="14"/>
      <c r="H227" s="11"/>
      <c r="I227" s="11"/>
      <c r="J227" s="11"/>
      <c r="K227" s="11"/>
      <c r="L227" s="11"/>
      <c r="M227" s="11"/>
      <c r="N227" s="11"/>
      <c r="O227" s="11"/>
      <c r="P227" s="11"/>
      <c r="Q227" s="11"/>
      <c r="R227" s="11"/>
      <c r="S227" s="11"/>
      <c r="T227" s="11"/>
      <c r="U227" s="12"/>
      <c r="V227" s="11"/>
      <c r="W227" s="11"/>
      <c r="X227" s="11"/>
      <c r="Y227" s="11"/>
      <c r="Z227" s="2"/>
      <c r="AA227" s="11"/>
      <c r="AB227" s="11"/>
      <c r="AC227" s="11"/>
      <c r="AD227" s="11"/>
      <c r="AE227" s="11"/>
      <c r="AF227" s="2"/>
    </row>
    <row r="228" spans="1:32" s="3" customFormat="1" x14ac:dyDescent="0.25">
      <c r="A228" s="25"/>
      <c r="C228" s="11"/>
      <c r="D228" s="11"/>
      <c r="E228" s="11"/>
      <c r="F228" s="14"/>
      <c r="H228" s="11"/>
      <c r="I228" s="11"/>
      <c r="J228" s="11"/>
      <c r="K228" s="11"/>
      <c r="L228" s="11"/>
      <c r="M228" s="11"/>
      <c r="N228" s="11"/>
      <c r="O228" s="11"/>
      <c r="P228" s="11"/>
      <c r="Q228" s="11"/>
      <c r="R228" s="11"/>
      <c r="S228" s="11"/>
      <c r="T228" s="11"/>
      <c r="U228" s="12"/>
      <c r="V228" s="11"/>
      <c r="W228" s="11"/>
      <c r="X228" s="11"/>
      <c r="Y228" s="11"/>
      <c r="Z228" s="2"/>
      <c r="AA228" s="11"/>
      <c r="AB228" s="11"/>
      <c r="AC228" s="11"/>
      <c r="AD228" s="11"/>
      <c r="AE228" s="11"/>
      <c r="AF228" s="2"/>
    </row>
    <row r="229" spans="1:32" s="3" customFormat="1" x14ac:dyDescent="0.25">
      <c r="A229" s="25"/>
      <c r="C229" s="11"/>
      <c r="D229" s="11"/>
      <c r="E229" s="11"/>
      <c r="F229" s="14"/>
      <c r="H229" s="11"/>
      <c r="I229" s="11"/>
      <c r="J229" s="11"/>
      <c r="K229" s="11"/>
      <c r="L229" s="11"/>
      <c r="M229" s="11"/>
      <c r="N229" s="11"/>
      <c r="O229" s="11"/>
      <c r="P229" s="11"/>
      <c r="Q229" s="11"/>
      <c r="R229" s="11"/>
      <c r="S229" s="11"/>
      <c r="T229" s="11"/>
      <c r="U229" s="12"/>
      <c r="V229" s="11"/>
      <c r="W229" s="11"/>
      <c r="X229" s="11"/>
      <c r="Y229" s="11"/>
      <c r="Z229" s="2"/>
      <c r="AA229" s="11"/>
      <c r="AB229" s="11"/>
      <c r="AC229" s="11"/>
      <c r="AD229" s="11"/>
      <c r="AE229" s="11"/>
      <c r="AF229" s="2"/>
    </row>
    <row r="230" spans="1:32" s="3" customFormat="1" x14ac:dyDescent="0.25">
      <c r="A230" s="25"/>
      <c r="C230" s="11"/>
      <c r="D230" s="11"/>
      <c r="E230" s="11"/>
      <c r="F230" s="14"/>
      <c r="H230" s="11"/>
      <c r="I230" s="11"/>
      <c r="J230" s="11"/>
      <c r="K230" s="11"/>
      <c r="L230" s="11"/>
      <c r="M230" s="11"/>
      <c r="N230" s="11"/>
      <c r="O230" s="11"/>
      <c r="P230" s="11"/>
      <c r="Q230" s="11"/>
      <c r="R230" s="11"/>
      <c r="S230" s="11"/>
      <c r="T230" s="11"/>
      <c r="U230" s="12"/>
      <c r="V230" s="11"/>
      <c r="W230" s="11"/>
      <c r="X230" s="11"/>
      <c r="Y230" s="11"/>
      <c r="Z230" s="2"/>
      <c r="AA230" s="11"/>
      <c r="AB230" s="11"/>
      <c r="AC230" s="11"/>
      <c r="AD230" s="11"/>
      <c r="AE230" s="11"/>
      <c r="AF230" s="2"/>
    </row>
    <row r="231" spans="1:32" s="3" customFormat="1" x14ac:dyDescent="0.25">
      <c r="A231" s="25"/>
      <c r="C231" s="11"/>
      <c r="D231" s="11"/>
      <c r="E231" s="11"/>
      <c r="F231" s="14"/>
      <c r="H231" s="11"/>
      <c r="I231" s="11"/>
      <c r="J231" s="11"/>
      <c r="K231" s="11"/>
      <c r="L231" s="11"/>
      <c r="M231" s="11"/>
      <c r="N231" s="11"/>
      <c r="O231" s="11"/>
      <c r="P231" s="11"/>
      <c r="Q231" s="11"/>
      <c r="R231" s="11"/>
      <c r="S231" s="11"/>
      <c r="T231" s="11"/>
      <c r="U231" s="12"/>
      <c r="V231" s="11"/>
      <c r="W231" s="11"/>
      <c r="X231" s="11"/>
      <c r="Y231" s="11"/>
      <c r="Z231" s="2"/>
      <c r="AA231" s="11"/>
      <c r="AB231" s="11"/>
      <c r="AC231" s="11"/>
      <c r="AD231" s="11"/>
      <c r="AE231" s="11"/>
      <c r="AF231" s="2"/>
    </row>
    <row r="232" spans="1:32" s="3" customFormat="1" x14ac:dyDescent="0.25">
      <c r="A232" s="25"/>
      <c r="C232" s="11"/>
      <c r="D232" s="11"/>
      <c r="E232" s="11"/>
      <c r="F232" s="14"/>
      <c r="H232" s="11"/>
      <c r="I232" s="11"/>
      <c r="J232" s="11"/>
      <c r="K232" s="11"/>
      <c r="L232" s="11"/>
      <c r="M232" s="11"/>
      <c r="N232" s="11"/>
      <c r="O232" s="11"/>
      <c r="P232" s="11"/>
      <c r="Q232" s="11"/>
      <c r="R232" s="11"/>
      <c r="S232" s="11"/>
      <c r="T232" s="11"/>
      <c r="U232" s="12"/>
      <c r="V232" s="11"/>
      <c r="W232" s="11"/>
      <c r="X232" s="11"/>
      <c r="Y232" s="11"/>
      <c r="Z232" s="2"/>
      <c r="AA232" s="11"/>
      <c r="AB232" s="11"/>
      <c r="AC232" s="11"/>
      <c r="AD232" s="11"/>
      <c r="AE232" s="11"/>
      <c r="AF232" s="2"/>
    </row>
    <row r="233" spans="1:32" s="3" customFormat="1" x14ac:dyDescent="0.25">
      <c r="A233" s="25"/>
      <c r="C233" s="11"/>
      <c r="D233" s="11"/>
      <c r="E233" s="11"/>
      <c r="F233" s="14"/>
      <c r="H233" s="11"/>
      <c r="I233" s="11"/>
      <c r="J233" s="11"/>
      <c r="K233" s="11"/>
      <c r="L233" s="11"/>
      <c r="M233" s="11"/>
      <c r="N233" s="11"/>
      <c r="O233" s="11"/>
      <c r="P233" s="11"/>
      <c r="Q233" s="11"/>
      <c r="R233" s="11"/>
      <c r="S233" s="11"/>
      <c r="T233" s="11"/>
      <c r="U233" s="12"/>
      <c r="V233" s="11"/>
      <c r="W233" s="11"/>
      <c r="X233" s="11"/>
      <c r="Y233" s="11"/>
      <c r="Z233" s="2"/>
      <c r="AA233" s="11"/>
      <c r="AB233" s="11"/>
      <c r="AC233" s="11"/>
      <c r="AD233" s="11"/>
      <c r="AE233" s="11"/>
      <c r="AF233" s="2"/>
    </row>
    <row r="234" spans="1:32" s="3" customFormat="1" x14ac:dyDescent="0.25">
      <c r="A234" s="25"/>
      <c r="C234" s="11"/>
      <c r="D234" s="11"/>
      <c r="E234" s="11"/>
      <c r="F234" s="14"/>
      <c r="H234" s="11"/>
      <c r="I234" s="11"/>
      <c r="J234" s="11"/>
      <c r="K234" s="11"/>
      <c r="L234" s="11"/>
      <c r="M234" s="11"/>
      <c r="N234" s="11"/>
      <c r="O234" s="11"/>
      <c r="P234" s="11"/>
      <c r="Q234" s="11"/>
      <c r="R234" s="11"/>
      <c r="S234" s="11"/>
      <c r="T234" s="11"/>
      <c r="U234" s="12"/>
      <c r="V234" s="11"/>
      <c r="W234" s="11"/>
      <c r="X234" s="11"/>
      <c r="Y234" s="11"/>
      <c r="Z234" s="2"/>
      <c r="AA234" s="11"/>
      <c r="AB234" s="11"/>
      <c r="AC234" s="11"/>
      <c r="AD234" s="11"/>
      <c r="AE234" s="11"/>
      <c r="AF234" s="2"/>
    </row>
    <row r="235" spans="1:32" s="3" customFormat="1" x14ac:dyDescent="0.25">
      <c r="A235" s="25"/>
      <c r="C235" s="11"/>
      <c r="D235" s="11"/>
      <c r="E235" s="11"/>
      <c r="F235" s="14"/>
      <c r="H235" s="11"/>
      <c r="I235" s="11"/>
      <c r="J235" s="11"/>
      <c r="K235" s="11"/>
      <c r="L235" s="11"/>
      <c r="M235" s="11"/>
      <c r="N235" s="11"/>
      <c r="O235" s="11"/>
      <c r="P235" s="11"/>
      <c r="Q235" s="11"/>
      <c r="R235" s="11"/>
      <c r="S235" s="11"/>
      <c r="T235" s="11"/>
      <c r="U235" s="12"/>
      <c r="V235" s="11"/>
      <c r="W235" s="11"/>
      <c r="X235" s="11"/>
      <c r="Y235" s="11"/>
      <c r="Z235" s="2"/>
      <c r="AA235" s="11"/>
      <c r="AB235" s="11"/>
      <c r="AC235" s="11"/>
      <c r="AD235" s="11"/>
      <c r="AE235" s="11"/>
      <c r="AF235" s="2"/>
    </row>
    <row r="236" spans="1:32" s="3" customFormat="1" x14ac:dyDescent="0.25">
      <c r="A236" s="25"/>
      <c r="C236" s="11"/>
      <c r="D236" s="11"/>
      <c r="E236" s="11"/>
      <c r="F236" s="14"/>
      <c r="H236" s="11"/>
      <c r="I236" s="11"/>
      <c r="J236" s="11"/>
      <c r="K236" s="11"/>
      <c r="L236" s="11"/>
      <c r="M236" s="11"/>
      <c r="N236" s="11"/>
      <c r="O236" s="11"/>
      <c r="P236" s="11"/>
      <c r="Q236" s="11"/>
      <c r="R236" s="11"/>
      <c r="S236" s="11"/>
      <c r="T236" s="11"/>
      <c r="U236" s="12"/>
      <c r="V236" s="11"/>
      <c r="W236" s="11"/>
      <c r="X236" s="11"/>
      <c r="Y236" s="11"/>
      <c r="Z236" s="2"/>
      <c r="AA236" s="11"/>
      <c r="AB236" s="11"/>
      <c r="AC236" s="11"/>
      <c r="AD236" s="11"/>
      <c r="AE236" s="11"/>
      <c r="AF236" s="2"/>
    </row>
    <row r="237" spans="1:32" s="3" customFormat="1" x14ac:dyDescent="0.25">
      <c r="A237" s="25"/>
      <c r="C237" s="11"/>
      <c r="D237" s="11"/>
      <c r="E237" s="11"/>
      <c r="F237" s="14"/>
      <c r="H237" s="11"/>
      <c r="I237" s="11"/>
      <c r="J237" s="11"/>
      <c r="K237" s="11"/>
      <c r="L237" s="11"/>
      <c r="M237" s="11"/>
      <c r="N237" s="11"/>
      <c r="O237" s="11"/>
      <c r="P237" s="11"/>
      <c r="Q237" s="11"/>
      <c r="R237" s="11"/>
      <c r="S237" s="11"/>
      <c r="T237" s="11"/>
      <c r="U237" s="12"/>
      <c r="V237" s="11"/>
      <c r="W237" s="11"/>
      <c r="X237" s="11"/>
      <c r="Y237" s="11"/>
      <c r="Z237" s="2"/>
      <c r="AA237" s="11"/>
      <c r="AB237" s="11"/>
      <c r="AC237" s="11"/>
      <c r="AD237" s="11"/>
      <c r="AE237" s="11"/>
      <c r="AF237" s="2"/>
    </row>
    <row r="238" spans="1:32" s="3" customFormat="1" x14ac:dyDescent="0.25">
      <c r="A238" s="25"/>
      <c r="C238" s="11"/>
      <c r="D238" s="11"/>
      <c r="E238" s="11"/>
      <c r="F238" s="14"/>
      <c r="H238" s="11"/>
      <c r="I238" s="11"/>
      <c r="J238" s="11"/>
      <c r="K238" s="11"/>
      <c r="L238" s="11"/>
      <c r="M238" s="11"/>
      <c r="N238" s="11"/>
      <c r="O238" s="11"/>
      <c r="P238" s="11"/>
      <c r="Q238" s="11"/>
      <c r="R238" s="11"/>
      <c r="S238" s="11"/>
      <c r="T238" s="11"/>
      <c r="U238" s="12"/>
      <c r="V238" s="11"/>
      <c r="W238" s="11"/>
      <c r="X238" s="11"/>
      <c r="Y238" s="11"/>
      <c r="Z238" s="2"/>
      <c r="AA238" s="11"/>
      <c r="AB238" s="11"/>
      <c r="AC238" s="11"/>
      <c r="AD238" s="11"/>
      <c r="AE238" s="11"/>
      <c r="AF238" s="2"/>
    </row>
    <row r="239" spans="1:32" s="3" customFormat="1" x14ac:dyDescent="0.25">
      <c r="A239" s="25"/>
      <c r="C239" s="11"/>
      <c r="D239" s="11"/>
      <c r="E239" s="11"/>
      <c r="F239" s="14"/>
      <c r="H239" s="11"/>
      <c r="I239" s="11"/>
      <c r="J239" s="11"/>
      <c r="K239" s="11"/>
      <c r="L239" s="11"/>
      <c r="M239" s="11"/>
      <c r="N239" s="11"/>
      <c r="O239" s="11"/>
      <c r="P239" s="11"/>
      <c r="Q239" s="11"/>
      <c r="R239" s="11"/>
      <c r="S239" s="11"/>
      <c r="T239" s="11"/>
      <c r="U239" s="12"/>
      <c r="V239" s="11"/>
      <c r="W239" s="11"/>
      <c r="X239" s="11"/>
      <c r="Y239" s="11"/>
      <c r="Z239" s="2"/>
      <c r="AA239" s="11"/>
      <c r="AB239" s="11"/>
      <c r="AC239" s="11"/>
      <c r="AD239" s="11"/>
      <c r="AE239" s="11"/>
      <c r="AF239" s="2"/>
    </row>
    <row r="240" spans="1:32" s="3" customFormat="1" x14ac:dyDescent="0.25">
      <c r="A240" s="25"/>
      <c r="C240" s="11"/>
      <c r="D240" s="11"/>
      <c r="E240" s="11"/>
      <c r="F240" s="14"/>
      <c r="H240" s="11"/>
      <c r="I240" s="11"/>
      <c r="J240" s="11"/>
      <c r="K240" s="11"/>
      <c r="L240" s="11"/>
      <c r="M240" s="11"/>
      <c r="N240" s="11"/>
      <c r="O240" s="11"/>
      <c r="P240" s="11"/>
      <c r="Q240" s="11"/>
      <c r="R240" s="11"/>
      <c r="S240" s="11"/>
      <c r="T240" s="11"/>
      <c r="U240" s="12"/>
      <c r="V240" s="11"/>
      <c r="W240" s="11"/>
      <c r="X240" s="11"/>
      <c r="Y240" s="11"/>
      <c r="Z240" s="2"/>
      <c r="AA240" s="11"/>
      <c r="AB240" s="11"/>
      <c r="AC240" s="11"/>
      <c r="AD240" s="11"/>
      <c r="AE240" s="11"/>
      <c r="AF240" s="2"/>
    </row>
    <row r="241" spans="1:32" s="3" customFormat="1" x14ac:dyDescent="0.25">
      <c r="A241" s="25"/>
      <c r="C241" s="11"/>
      <c r="D241" s="11"/>
      <c r="E241" s="11"/>
      <c r="F241" s="14"/>
      <c r="H241" s="11"/>
      <c r="I241" s="11"/>
      <c r="J241" s="11"/>
      <c r="K241" s="11"/>
      <c r="L241" s="11"/>
      <c r="M241" s="11"/>
      <c r="N241" s="11"/>
      <c r="O241" s="11"/>
      <c r="P241" s="11"/>
      <c r="Q241" s="11"/>
      <c r="R241" s="11"/>
      <c r="S241" s="11"/>
      <c r="T241" s="11"/>
      <c r="U241" s="12"/>
      <c r="V241" s="11"/>
      <c r="W241" s="11"/>
      <c r="X241" s="11"/>
      <c r="Y241" s="11"/>
      <c r="Z241" s="2"/>
      <c r="AA241" s="11"/>
      <c r="AB241" s="11"/>
      <c r="AC241" s="11"/>
      <c r="AD241" s="11"/>
      <c r="AE241" s="11"/>
      <c r="AF241" s="2"/>
    </row>
    <row r="242" spans="1:32" s="3" customFormat="1" x14ac:dyDescent="0.25">
      <c r="A242" s="25"/>
      <c r="C242" s="11"/>
      <c r="D242" s="11"/>
      <c r="E242" s="11"/>
      <c r="F242" s="14"/>
      <c r="H242" s="11"/>
      <c r="I242" s="11"/>
      <c r="J242" s="11"/>
      <c r="K242" s="11"/>
      <c r="L242" s="11"/>
      <c r="M242" s="11"/>
      <c r="N242" s="11"/>
      <c r="O242" s="11"/>
      <c r="P242" s="11"/>
      <c r="Q242" s="11"/>
      <c r="R242" s="11"/>
      <c r="S242" s="11"/>
      <c r="T242" s="11"/>
      <c r="U242" s="12"/>
      <c r="V242" s="11"/>
      <c r="W242" s="11"/>
      <c r="X242" s="11"/>
      <c r="Y242" s="11"/>
      <c r="Z242" s="2"/>
      <c r="AA242" s="11"/>
      <c r="AB242" s="11"/>
      <c r="AC242" s="11"/>
      <c r="AD242" s="11"/>
      <c r="AE242" s="11"/>
      <c r="AF242" s="2"/>
    </row>
    <row r="243" spans="1:32" s="3" customFormat="1" x14ac:dyDescent="0.25">
      <c r="A243" s="25"/>
      <c r="C243" s="11"/>
      <c r="D243" s="11"/>
      <c r="E243" s="11"/>
      <c r="F243" s="14"/>
      <c r="H243" s="11"/>
      <c r="I243" s="11"/>
      <c r="J243" s="11"/>
      <c r="K243" s="11"/>
      <c r="L243" s="11"/>
      <c r="M243" s="11"/>
      <c r="N243" s="11"/>
      <c r="O243" s="11"/>
      <c r="P243" s="11"/>
      <c r="Q243" s="11"/>
      <c r="R243" s="11"/>
      <c r="S243" s="11"/>
      <c r="T243" s="11"/>
      <c r="U243" s="12"/>
      <c r="V243" s="11"/>
      <c r="W243" s="11"/>
      <c r="X243" s="11"/>
      <c r="Y243" s="11"/>
      <c r="Z243" s="2"/>
      <c r="AA243" s="11"/>
      <c r="AB243" s="11"/>
      <c r="AC243" s="11"/>
      <c r="AD243" s="11"/>
      <c r="AE243" s="11"/>
      <c r="AF243" s="2"/>
    </row>
    <row r="244" spans="1:32" s="3" customFormat="1" x14ac:dyDescent="0.25">
      <c r="A244" s="25"/>
      <c r="C244" s="11"/>
      <c r="D244" s="11"/>
      <c r="E244" s="11"/>
      <c r="F244" s="14"/>
      <c r="H244" s="11"/>
      <c r="I244" s="11"/>
      <c r="J244" s="11"/>
      <c r="K244" s="11"/>
      <c r="L244" s="11"/>
      <c r="M244" s="11"/>
      <c r="N244" s="11"/>
      <c r="O244" s="11"/>
      <c r="P244" s="11"/>
      <c r="Q244" s="11"/>
      <c r="R244" s="11"/>
      <c r="S244" s="11"/>
      <c r="T244" s="11"/>
      <c r="U244" s="12"/>
      <c r="V244" s="11"/>
      <c r="W244" s="11"/>
      <c r="X244" s="11"/>
      <c r="Y244" s="11"/>
      <c r="Z244" s="2"/>
      <c r="AA244" s="11"/>
      <c r="AB244" s="11"/>
      <c r="AC244" s="11"/>
      <c r="AD244" s="11"/>
      <c r="AE244" s="11"/>
      <c r="AF244" s="2"/>
    </row>
    <row r="245" spans="1:32" s="3" customFormat="1" x14ac:dyDescent="0.25">
      <c r="A245" s="25"/>
      <c r="C245" s="11"/>
      <c r="D245" s="11"/>
      <c r="E245" s="11"/>
      <c r="F245" s="14"/>
      <c r="H245" s="11"/>
      <c r="I245" s="11"/>
      <c r="J245" s="11"/>
      <c r="K245" s="11"/>
      <c r="L245" s="11"/>
      <c r="M245" s="11"/>
      <c r="N245" s="11"/>
      <c r="O245" s="11"/>
      <c r="P245" s="11"/>
      <c r="Q245" s="11"/>
      <c r="R245" s="11"/>
      <c r="S245" s="11"/>
      <c r="T245" s="11"/>
      <c r="U245" s="12"/>
      <c r="V245" s="11"/>
      <c r="W245" s="11"/>
      <c r="X245" s="11"/>
      <c r="Y245" s="11"/>
      <c r="Z245" s="2"/>
      <c r="AA245" s="11"/>
      <c r="AB245" s="11"/>
      <c r="AC245" s="11"/>
      <c r="AD245" s="11"/>
      <c r="AE245" s="11"/>
      <c r="AF245" s="2"/>
    </row>
    <row r="246" spans="1:32" s="3" customFormat="1" x14ac:dyDescent="0.25">
      <c r="A246" s="25"/>
      <c r="C246" s="11"/>
      <c r="D246" s="11"/>
      <c r="E246" s="11"/>
      <c r="F246" s="14"/>
      <c r="H246" s="11"/>
      <c r="I246" s="11"/>
      <c r="J246" s="11"/>
      <c r="K246" s="11"/>
      <c r="L246" s="11"/>
      <c r="M246" s="11"/>
      <c r="N246" s="11"/>
      <c r="O246" s="11"/>
      <c r="P246" s="11"/>
      <c r="Q246" s="11"/>
      <c r="R246" s="11"/>
      <c r="S246" s="11"/>
      <c r="T246" s="11"/>
      <c r="U246" s="12"/>
      <c r="V246" s="11"/>
      <c r="W246" s="11"/>
      <c r="X246" s="11"/>
      <c r="Y246" s="11"/>
      <c r="Z246" s="2"/>
      <c r="AA246" s="11"/>
      <c r="AB246" s="11"/>
      <c r="AC246" s="11"/>
      <c r="AD246" s="11"/>
      <c r="AE246" s="11"/>
      <c r="AF246" s="2"/>
    </row>
    <row r="247" spans="1:32" s="3" customFormat="1" x14ac:dyDescent="0.25">
      <c r="A247" s="25"/>
      <c r="C247" s="11"/>
      <c r="D247" s="11"/>
      <c r="E247" s="11"/>
      <c r="F247" s="14"/>
      <c r="H247" s="11"/>
      <c r="I247" s="11"/>
      <c r="J247" s="11"/>
      <c r="K247" s="11"/>
      <c r="L247" s="11"/>
      <c r="M247" s="11"/>
      <c r="N247" s="11"/>
      <c r="O247" s="11"/>
      <c r="P247" s="11"/>
      <c r="Q247" s="11"/>
      <c r="R247" s="11"/>
      <c r="S247" s="11"/>
      <c r="T247" s="11"/>
      <c r="U247" s="12"/>
      <c r="V247" s="11"/>
      <c r="W247" s="11"/>
      <c r="X247" s="11"/>
      <c r="Y247" s="11"/>
      <c r="Z247" s="2"/>
      <c r="AA247" s="11"/>
      <c r="AB247" s="11"/>
      <c r="AC247" s="11"/>
      <c r="AD247" s="11"/>
      <c r="AE247" s="11"/>
      <c r="AF247" s="2"/>
    </row>
    <row r="248" spans="1:32" s="3" customFormat="1" x14ac:dyDescent="0.25">
      <c r="A248" s="25"/>
      <c r="C248" s="11"/>
      <c r="D248" s="11"/>
      <c r="E248" s="11"/>
      <c r="F248" s="14"/>
      <c r="H248" s="11"/>
      <c r="I248" s="11"/>
      <c r="J248" s="11"/>
      <c r="K248" s="11"/>
      <c r="L248" s="11"/>
      <c r="M248" s="11"/>
      <c r="N248" s="11"/>
      <c r="O248" s="11"/>
      <c r="P248" s="11"/>
      <c r="Q248" s="11"/>
      <c r="R248" s="11"/>
      <c r="S248" s="11"/>
      <c r="T248" s="11"/>
      <c r="U248" s="12"/>
      <c r="V248" s="11"/>
      <c r="W248" s="11"/>
      <c r="X248" s="11"/>
      <c r="Y248" s="11"/>
      <c r="Z248" s="2"/>
      <c r="AA248" s="11"/>
      <c r="AB248" s="11"/>
      <c r="AC248" s="11"/>
      <c r="AD248" s="11"/>
      <c r="AE248" s="11"/>
      <c r="AF248" s="2"/>
    </row>
    <row r="249" spans="1:32" s="3" customFormat="1" x14ac:dyDescent="0.25">
      <c r="A249" s="25"/>
      <c r="C249" s="11"/>
      <c r="D249" s="11"/>
      <c r="E249" s="11"/>
      <c r="F249" s="14"/>
      <c r="H249" s="11"/>
      <c r="I249" s="11"/>
      <c r="J249" s="11"/>
      <c r="K249" s="11"/>
      <c r="L249" s="11"/>
      <c r="M249" s="11"/>
      <c r="N249" s="11"/>
      <c r="O249" s="11"/>
      <c r="P249" s="11"/>
      <c r="Q249" s="11"/>
      <c r="R249" s="11"/>
      <c r="S249" s="11"/>
      <c r="T249" s="11"/>
      <c r="U249" s="12"/>
      <c r="V249" s="11"/>
      <c r="W249" s="11"/>
      <c r="X249" s="11"/>
      <c r="Y249" s="11"/>
      <c r="Z249" s="2"/>
      <c r="AA249" s="11"/>
      <c r="AB249" s="11"/>
      <c r="AC249" s="11"/>
      <c r="AD249" s="11"/>
      <c r="AE249" s="11"/>
      <c r="AF249" s="2"/>
    </row>
    <row r="250" spans="1:32" s="3" customFormat="1" x14ac:dyDescent="0.25">
      <c r="A250" s="25"/>
      <c r="C250" s="11"/>
      <c r="D250" s="11"/>
      <c r="E250" s="11"/>
      <c r="F250" s="14"/>
      <c r="H250" s="11"/>
      <c r="I250" s="11"/>
      <c r="J250" s="11"/>
      <c r="K250" s="11"/>
      <c r="L250" s="11"/>
      <c r="M250" s="11"/>
      <c r="N250" s="11"/>
      <c r="O250" s="11"/>
      <c r="P250" s="11"/>
      <c r="Q250" s="11"/>
      <c r="R250" s="11"/>
      <c r="S250" s="11"/>
      <c r="T250" s="11"/>
      <c r="U250" s="12"/>
      <c r="V250" s="11"/>
      <c r="W250" s="11"/>
      <c r="X250" s="11"/>
      <c r="Y250" s="11"/>
      <c r="Z250" s="2"/>
      <c r="AA250" s="11"/>
      <c r="AB250" s="11"/>
      <c r="AC250" s="11"/>
      <c r="AD250" s="11"/>
      <c r="AE250" s="11"/>
      <c r="AF250" s="2"/>
    </row>
    <row r="251" spans="1:32" s="3" customFormat="1" x14ac:dyDescent="0.25">
      <c r="A251" s="25"/>
      <c r="C251" s="11"/>
      <c r="D251" s="11"/>
      <c r="E251" s="11"/>
      <c r="F251" s="14"/>
      <c r="H251" s="11"/>
      <c r="I251" s="11"/>
      <c r="J251" s="11"/>
      <c r="K251" s="11"/>
      <c r="L251" s="11"/>
      <c r="M251" s="11"/>
      <c r="N251" s="11"/>
      <c r="O251" s="11"/>
      <c r="P251" s="11"/>
      <c r="Q251" s="11"/>
      <c r="R251" s="11"/>
      <c r="S251" s="11"/>
      <c r="T251" s="11"/>
      <c r="U251" s="12"/>
      <c r="V251" s="11"/>
      <c r="W251" s="11"/>
      <c r="X251" s="11"/>
      <c r="Y251" s="11"/>
      <c r="Z251" s="2"/>
      <c r="AA251" s="11"/>
      <c r="AB251" s="11"/>
      <c r="AC251" s="11"/>
      <c r="AD251" s="11"/>
      <c r="AE251" s="11"/>
      <c r="AF251" s="2"/>
    </row>
    <row r="252" spans="1:32" s="3" customFormat="1" x14ac:dyDescent="0.25">
      <c r="A252" s="25"/>
      <c r="C252" s="11"/>
      <c r="D252" s="11"/>
      <c r="E252" s="11"/>
      <c r="F252" s="14"/>
      <c r="H252" s="11"/>
      <c r="I252" s="11"/>
      <c r="J252" s="11"/>
      <c r="K252" s="11"/>
      <c r="L252" s="11"/>
      <c r="M252" s="11"/>
      <c r="N252" s="11"/>
      <c r="O252" s="11"/>
      <c r="P252" s="11"/>
      <c r="Q252" s="11"/>
      <c r="R252" s="11"/>
      <c r="S252" s="11"/>
      <c r="T252" s="11"/>
      <c r="U252" s="12"/>
      <c r="V252" s="11"/>
      <c r="W252" s="11"/>
      <c r="X252" s="11"/>
      <c r="Y252" s="11"/>
      <c r="Z252" s="2"/>
      <c r="AA252" s="11"/>
      <c r="AB252" s="11"/>
      <c r="AC252" s="11"/>
      <c r="AD252" s="11"/>
      <c r="AE252" s="11"/>
      <c r="AF252" s="2"/>
    </row>
    <row r="253" spans="1:32" s="3" customFormat="1" x14ac:dyDescent="0.25">
      <c r="A253" s="25"/>
      <c r="C253" s="11"/>
      <c r="D253" s="11"/>
      <c r="E253" s="11"/>
      <c r="F253" s="14"/>
      <c r="H253" s="11"/>
      <c r="I253" s="11"/>
      <c r="J253" s="11"/>
      <c r="K253" s="11"/>
      <c r="L253" s="11"/>
      <c r="M253" s="11"/>
      <c r="N253" s="11"/>
      <c r="O253" s="11"/>
      <c r="P253" s="11"/>
      <c r="Q253" s="11"/>
      <c r="R253" s="11"/>
      <c r="S253" s="11"/>
      <c r="T253" s="11"/>
      <c r="U253" s="12"/>
      <c r="V253" s="11"/>
      <c r="W253" s="11"/>
      <c r="X253" s="11"/>
      <c r="Y253" s="11"/>
      <c r="Z253" s="2"/>
      <c r="AA253" s="11"/>
      <c r="AB253" s="11"/>
      <c r="AC253" s="11"/>
      <c r="AD253" s="11"/>
      <c r="AE253" s="11"/>
      <c r="AF253" s="2"/>
    </row>
    <row r="254" spans="1:32" s="3" customFormat="1" x14ac:dyDescent="0.25">
      <c r="A254" s="25"/>
      <c r="C254" s="11"/>
      <c r="D254" s="11"/>
      <c r="E254" s="11"/>
      <c r="F254" s="14"/>
      <c r="H254" s="11"/>
      <c r="I254" s="11"/>
      <c r="J254" s="11"/>
      <c r="K254" s="11"/>
      <c r="L254" s="11"/>
      <c r="M254" s="11"/>
      <c r="N254" s="11"/>
      <c r="O254" s="11"/>
      <c r="P254" s="11"/>
      <c r="Q254" s="11"/>
      <c r="R254" s="11"/>
      <c r="S254" s="11"/>
      <c r="T254" s="11"/>
      <c r="U254" s="12"/>
      <c r="V254" s="11"/>
      <c r="W254" s="11"/>
      <c r="X254" s="11"/>
      <c r="Y254" s="11"/>
      <c r="Z254" s="2"/>
      <c r="AA254" s="11"/>
      <c r="AB254" s="11"/>
      <c r="AC254" s="11"/>
      <c r="AD254" s="11"/>
      <c r="AE254" s="11"/>
      <c r="AF254" s="2"/>
    </row>
    <row r="255" spans="1:32" s="3" customFormat="1" x14ac:dyDescent="0.25">
      <c r="A255" s="25"/>
      <c r="C255" s="11"/>
      <c r="D255" s="11"/>
      <c r="E255" s="11"/>
      <c r="F255" s="14"/>
      <c r="H255" s="11"/>
      <c r="I255" s="11"/>
      <c r="J255" s="11"/>
      <c r="K255" s="11"/>
      <c r="L255" s="11"/>
      <c r="M255" s="11"/>
      <c r="N255" s="11"/>
      <c r="O255" s="11"/>
      <c r="P255" s="11"/>
      <c r="Q255" s="11"/>
      <c r="R255" s="11"/>
      <c r="S255" s="11"/>
      <c r="T255" s="11"/>
      <c r="U255" s="12"/>
      <c r="V255" s="11"/>
      <c r="W255" s="11"/>
      <c r="X255" s="11"/>
      <c r="Y255" s="11"/>
      <c r="Z255" s="2"/>
      <c r="AA255" s="11"/>
      <c r="AB255" s="11"/>
      <c r="AC255" s="11"/>
      <c r="AD255" s="11"/>
      <c r="AE255" s="11"/>
      <c r="AF255" s="2"/>
    </row>
    <row r="256" spans="1:32" s="3" customFormat="1" x14ac:dyDescent="0.25">
      <c r="A256" s="25"/>
      <c r="C256" s="11"/>
      <c r="D256" s="11"/>
      <c r="E256" s="11"/>
      <c r="F256" s="14"/>
      <c r="H256" s="11"/>
      <c r="I256" s="11"/>
      <c r="J256" s="11"/>
      <c r="K256" s="11"/>
      <c r="L256" s="11"/>
      <c r="M256" s="11"/>
      <c r="N256" s="11"/>
      <c r="O256" s="11"/>
      <c r="P256" s="11"/>
      <c r="Q256" s="11"/>
      <c r="R256" s="11"/>
      <c r="S256" s="11"/>
      <c r="T256" s="11"/>
      <c r="U256" s="12"/>
      <c r="V256" s="11"/>
      <c r="W256" s="11"/>
      <c r="X256" s="11"/>
      <c r="Y256" s="11"/>
      <c r="Z256" s="2"/>
      <c r="AA256" s="11"/>
      <c r="AB256" s="11"/>
      <c r="AC256" s="11"/>
      <c r="AD256" s="11"/>
      <c r="AE256" s="11"/>
      <c r="AF256" s="2"/>
    </row>
    <row r="257" spans="1:32" s="3" customFormat="1" x14ac:dyDescent="0.25">
      <c r="A257" s="25"/>
      <c r="C257" s="11"/>
      <c r="D257" s="11"/>
      <c r="E257" s="11"/>
      <c r="F257" s="14"/>
      <c r="H257" s="11"/>
      <c r="I257" s="11"/>
      <c r="J257" s="11"/>
      <c r="K257" s="11"/>
      <c r="L257" s="11"/>
      <c r="M257" s="11"/>
      <c r="N257" s="11"/>
      <c r="O257" s="11"/>
      <c r="P257" s="11"/>
      <c r="Q257" s="11"/>
      <c r="R257" s="11"/>
      <c r="S257" s="11"/>
      <c r="T257" s="11"/>
      <c r="U257" s="12"/>
      <c r="V257" s="11"/>
      <c r="W257" s="11"/>
      <c r="X257" s="11"/>
      <c r="Y257" s="11"/>
      <c r="Z257" s="2"/>
      <c r="AA257" s="11"/>
      <c r="AB257" s="11"/>
      <c r="AC257" s="11"/>
      <c r="AD257" s="11"/>
      <c r="AE257" s="11"/>
      <c r="AF257" s="2"/>
    </row>
    <row r="258" spans="1:32" s="3" customFormat="1" x14ac:dyDescent="0.25">
      <c r="A258" s="25"/>
      <c r="C258" s="11"/>
      <c r="D258" s="11"/>
      <c r="E258" s="11"/>
      <c r="F258" s="14"/>
      <c r="H258" s="11"/>
      <c r="I258" s="11"/>
      <c r="J258" s="11"/>
      <c r="K258" s="11"/>
      <c r="L258" s="11"/>
      <c r="M258" s="11"/>
      <c r="N258" s="11"/>
      <c r="O258" s="11"/>
      <c r="P258" s="11"/>
      <c r="Q258" s="11"/>
      <c r="R258" s="11"/>
      <c r="S258" s="11"/>
      <c r="T258" s="11"/>
      <c r="U258" s="12"/>
      <c r="V258" s="11"/>
      <c r="W258" s="11"/>
      <c r="X258" s="11"/>
      <c r="Y258" s="11"/>
      <c r="Z258" s="2"/>
      <c r="AA258" s="11"/>
      <c r="AB258" s="11"/>
      <c r="AC258" s="11"/>
      <c r="AD258" s="11"/>
      <c r="AE258" s="11"/>
      <c r="AF258" s="2"/>
    </row>
    <row r="259" spans="1:32" s="3" customFormat="1" x14ac:dyDescent="0.25">
      <c r="A259" s="25"/>
      <c r="C259" s="11"/>
      <c r="D259" s="11"/>
      <c r="E259" s="11"/>
      <c r="F259" s="14"/>
      <c r="H259" s="11"/>
      <c r="I259" s="11"/>
      <c r="J259" s="11"/>
      <c r="K259" s="11"/>
      <c r="L259" s="11"/>
      <c r="M259" s="11"/>
      <c r="N259" s="11"/>
      <c r="O259" s="11"/>
      <c r="P259" s="11"/>
      <c r="Q259" s="11"/>
      <c r="R259" s="11"/>
      <c r="S259" s="11"/>
      <c r="T259" s="11"/>
      <c r="U259" s="12"/>
      <c r="V259" s="11"/>
      <c r="W259" s="11"/>
      <c r="X259" s="11"/>
      <c r="Y259" s="11"/>
      <c r="Z259" s="2"/>
      <c r="AA259" s="11"/>
      <c r="AB259" s="11"/>
      <c r="AC259" s="11"/>
      <c r="AD259" s="11"/>
      <c r="AE259" s="11"/>
      <c r="AF259" s="2"/>
    </row>
    <row r="260" spans="1:32" s="3" customFormat="1" x14ac:dyDescent="0.25">
      <c r="A260" s="25"/>
      <c r="C260" s="11"/>
      <c r="D260" s="11"/>
      <c r="E260" s="11"/>
      <c r="F260" s="14"/>
      <c r="H260" s="11"/>
      <c r="I260" s="11"/>
      <c r="J260" s="11"/>
      <c r="K260" s="11"/>
      <c r="L260" s="11"/>
      <c r="M260" s="11"/>
      <c r="N260" s="11"/>
      <c r="O260" s="11"/>
      <c r="P260" s="11"/>
      <c r="Q260" s="11"/>
      <c r="R260" s="11"/>
      <c r="S260" s="11"/>
      <c r="T260" s="11"/>
      <c r="U260" s="12"/>
      <c r="V260" s="11"/>
      <c r="W260" s="11"/>
      <c r="X260" s="11"/>
      <c r="Y260" s="11"/>
      <c r="Z260" s="2"/>
      <c r="AA260" s="11"/>
      <c r="AB260" s="11"/>
      <c r="AC260" s="11"/>
      <c r="AD260" s="11"/>
      <c r="AE260" s="11"/>
      <c r="AF260" s="2"/>
    </row>
    <row r="261" spans="1:32" s="3" customFormat="1" x14ac:dyDescent="0.25">
      <c r="A261" s="25"/>
      <c r="C261" s="11"/>
      <c r="D261" s="11"/>
      <c r="E261" s="11"/>
      <c r="F261" s="14"/>
      <c r="H261" s="11"/>
      <c r="I261" s="11"/>
      <c r="J261" s="11"/>
      <c r="K261" s="11"/>
      <c r="L261" s="11"/>
      <c r="M261" s="11"/>
      <c r="N261" s="11"/>
      <c r="O261" s="11"/>
      <c r="P261" s="11"/>
      <c r="Q261" s="11"/>
      <c r="R261" s="11"/>
      <c r="S261" s="11"/>
      <c r="T261" s="11"/>
      <c r="U261" s="12"/>
      <c r="V261" s="11"/>
      <c r="W261" s="11"/>
      <c r="X261" s="11"/>
      <c r="Y261" s="11"/>
      <c r="Z261" s="2"/>
      <c r="AA261" s="11"/>
      <c r="AB261" s="11"/>
      <c r="AC261" s="11"/>
      <c r="AD261" s="11"/>
      <c r="AE261" s="11"/>
      <c r="AF261" s="2"/>
    </row>
    <row r="262" spans="1:32" s="3" customFormat="1" x14ac:dyDescent="0.25">
      <c r="A262" s="25"/>
      <c r="C262" s="11"/>
      <c r="D262" s="11"/>
      <c r="E262" s="11"/>
      <c r="F262" s="14"/>
      <c r="H262" s="11"/>
      <c r="I262" s="11"/>
      <c r="J262" s="11"/>
      <c r="K262" s="11"/>
      <c r="L262" s="11"/>
      <c r="M262" s="11"/>
      <c r="N262" s="11"/>
      <c r="O262" s="11"/>
      <c r="P262" s="11"/>
      <c r="Q262" s="11"/>
      <c r="R262" s="11"/>
      <c r="S262" s="11"/>
      <c r="T262" s="11"/>
      <c r="U262" s="12"/>
      <c r="V262" s="11"/>
      <c r="W262" s="11"/>
      <c r="X262" s="11"/>
      <c r="Y262" s="11"/>
      <c r="Z262" s="2"/>
      <c r="AA262" s="11"/>
      <c r="AB262" s="11"/>
      <c r="AC262" s="11"/>
      <c r="AD262" s="11"/>
      <c r="AE262" s="11"/>
      <c r="AF262" s="2"/>
    </row>
    <row r="263" spans="1:32" s="3" customFormat="1" x14ac:dyDescent="0.25">
      <c r="A263" s="25"/>
      <c r="C263" s="11"/>
      <c r="D263" s="11"/>
      <c r="E263" s="11"/>
      <c r="F263" s="14"/>
      <c r="H263" s="11"/>
      <c r="I263" s="11"/>
      <c r="J263" s="11"/>
      <c r="K263" s="11"/>
      <c r="L263" s="11"/>
      <c r="M263" s="11"/>
      <c r="N263" s="11"/>
      <c r="O263" s="11"/>
      <c r="P263" s="11"/>
      <c r="Q263" s="11"/>
      <c r="R263" s="11"/>
      <c r="S263" s="11"/>
      <c r="T263" s="11"/>
      <c r="U263" s="12"/>
      <c r="V263" s="11"/>
      <c r="W263" s="11"/>
      <c r="X263" s="11"/>
      <c r="Y263" s="11"/>
      <c r="Z263" s="2"/>
      <c r="AA263" s="11"/>
      <c r="AB263" s="11"/>
      <c r="AC263" s="11"/>
      <c r="AD263" s="11"/>
      <c r="AE263" s="11"/>
      <c r="AF263" s="2"/>
    </row>
    <row r="264" spans="1:32" s="3" customFormat="1" x14ac:dyDescent="0.25">
      <c r="A264" s="25"/>
      <c r="C264" s="11"/>
      <c r="D264" s="11"/>
      <c r="E264" s="11"/>
      <c r="F264" s="14"/>
      <c r="H264" s="11"/>
      <c r="I264" s="11"/>
      <c r="J264" s="11"/>
      <c r="K264" s="11"/>
      <c r="L264" s="11"/>
      <c r="M264" s="11"/>
      <c r="N264" s="11"/>
      <c r="O264" s="11"/>
      <c r="P264" s="11"/>
      <c r="Q264" s="11"/>
      <c r="R264" s="11"/>
      <c r="S264" s="11"/>
      <c r="T264" s="11"/>
      <c r="U264" s="12"/>
      <c r="V264" s="11"/>
      <c r="W264" s="11"/>
      <c r="X264" s="11"/>
      <c r="Y264" s="11"/>
      <c r="Z264" s="2"/>
      <c r="AA264" s="11"/>
      <c r="AB264" s="11"/>
      <c r="AC264" s="11"/>
      <c r="AD264" s="11"/>
      <c r="AE264" s="11"/>
      <c r="AF264" s="2"/>
    </row>
    <row r="265" spans="1:32" s="3" customFormat="1" x14ac:dyDescent="0.25">
      <c r="A265" s="25"/>
      <c r="C265" s="11"/>
      <c r="D265" s="11"/>
      <c r="E265" s="11"/>
      <c r="F265" s="14"/>
      <c r="H265" s="11"/>
      <c r="I265" s="11"/>
      <c r="J265" s="11"/>
      <c r="K265" s="11"/>
      <c r="L265" s="11"/>
      <c r="M265" s="11"/>
      <c r="N265" s="11"/>
      <c r="O265" s="11"/>
      <c r="P265" s="11"/>
      <c r="Q265" s="11"/>
      <c r="R265" s="11"/>
      <c r="S265" s="11"/>
      <c r="T265" s="11"/>
      <c r="U265" s="12"/>
      <c r="V265" s="11"/>
      <c r="W265" s="11"/>
      <c r="X265" s="11"/>
      <c r="Y265" s="11"/>
      <c r="Z265" s="2"/>
      <c r="AA265" s="11"/>
      <c r="AB265" s="11"/>
      <c r="AC265" s="11"/>
      <c r="AD265" s="11"/>
      <c r="AE265" s="11"/>
      <c r="AF265" s="2"/>
    </row>
    <row r="266" spans="1:32" s="3" customFormat="1" x14ac:dyDescent="0.25">
      <c r="A266" s="25"/>
      <c r="C266" s="11"/>
      <c r="D266" s="11"/>
      <c r="E266" s="11"/>
      <c r="F266" s="14"/>
      <c r="H266" s="11"/>
      <c r="I266" s="11"/>
      <c r="J266" s="11"/>
      <c r="K266" s="11"/>
      <c r="L266" s="11"/>
      <c r="M266" s="11"/>
      <c r="N266" s="11"/>
      <c r="O266" s="11"/>
      <c r="P266" s="11"/>
      <c r="Q266" s="11"/>
      <c r="R266" s="11"/>
      <c r="S266" s="11"/>
      <c r="T266" s="11"/>
      <c r="U266" s="12"/>
      <c r="V266" s="11"/>
      <c r="W266" s="11"/>
      <c r="X266" s="11"/>
      <c r="Y266" s="11"/>
      <c r="Z266" s="2"/>
      <c r="AA266" s="11"/>
      <c r="AB266" s="11"/>
      <c r="AC266" s="11"/>
      <c r="AD266" s="11"/>
      <c r="AE266" s="11"/>
      <c r="AF266" s="2"/>
    </row>
    <row r="267" spans="1:32" s="3" customFormat="1" x14ac:dyDescent="0.25">
      <c r="A267" s="25"/>
      <c r="C267" s="11"/>
      <c r="D267" s="11"/>
      <c r="E267" s="11"/>
      <c r="F267" s="14"/>
      <c r="H267" s="11"/>
      <c r="I267" s="11"/>
      <c r="J267" s="11"/>
      <c r="K267" s="11"/>
      <c r="L267" s="11"/>
      <c r="M267" s="11"/>
      <c r="N267" s="11"/>
      <c r="O267" s="11"/>
      <c r="P267" s="11"/>
      <c r="Q267" s="11"/>
      <c r="R267" s="11"/>
      <c r="S267" s="11"/>
      <c r="T267" s="11"/>
      <c r="U267" s="12"/>
      <c r="V267" s="11"/>
      <c r="W267" s="11"/>
      <c r="X267" s="11"/>
      <c r="Y267" s="11"/>
      <c r="Z267" s="2"/>
      <c r="AA267" s="11"/>
      <c r="AB267" s="11"/>
      <c r="AC267" s="11"/>
      <c r="AD267" s="11"/>
      <c r="AE267" s="11"/>
      <c r="AF267" s="2"/>
    </row>
    <row r="268" spans="1:32" s="3" customFormat="1" x14ac:dyDescent="0.25">
      <c r="A268" s="25"/>
      <c r="C268" s="11"/>
      <c r="D268" s="11"/>
      <c r="E268" s="11"/>
      <c r="F268" s="14"/>
      <c r="H268" s="11"/>
      <c r="I268" s="11"/>
      <c r="J268" s="11"/>
      <c r="K268" s="11"/>
      <c r="L268" s="11"/>
      <c r="M268" s="11"/>
      <c r="N268" s="11"/>
      <c r="O268" s="11"/>
      <c r="P268" s="11"/>
      <c r="Q268" s="11"/>
      <c r="R268" s="11"/>
      <c r="S268" s="11"/>
      <c r="T268" s="11"/>
      <c r="U268" s="12"/>
      <c r="V268" s="11"/>
      <c r="W268" s="11"/>
      <c r="X268" s="11"/>
      <c r="Y268" s="11"/>
      <c r="Z268" s="2"/>
      <c r="AA268" s="11"/>
      <c r="AB268" s="11"/>
      <c r="AC268" s="11"/>
      <c r="AD268" s="11"/>
      <c r="AE268" s="11"/>
      <c r="AF268" s="2"/>
    </row>
    <row r="269" spans="1:32" s="3" customFormat="1" x14ac:dyDescent="0.25">
      <c r="A269" s="25"/>
      <c r="C269" s="11"/>
      <c r="D269" s="11"/>
      <c r="E269" s="11"/>
      <c r="F269" s="14"/>
      <c r="H269" s="11"/>
      <c r="I269" s="11"/>
      <c r="J269" s="11"/>
      <c r="K269" s="11"/>
      <c r="L269" s="11"/>
      <c r="M269" s="11"/>
      <c r="N269" s="11"/>
      <c r="O269" s="11"/>
      <c r="P269" s="11"/>
      <c r="Q269" s="11"/>
      <c r="R269" s="11"/>
      <c r="S269" s="11"/>
      <c r="T269" s="11"/>
      <c r="U269" s="12"/>
      <c r="V269" s="11"/>
      <c r="W269" s="11"/>
      <c r="X269" s="11"/>
      <c r="Y269" s="11"/>
      <c r="Z269" s="2"/>
      <c r="AA269" s="11"/>
      <c r="AB269" s="11"/>
      <c r="AC269" s="11"/>
      <c r="AD269" s="11"/>
      <c r="AE269" s="11"/>
      <c r="AF269" s="2"/>
    </row>
    <row r="270" spans="1:32" s="3" customFormat="1" x14ac:dyDescent="0.25">
      <c r="A270" s="25"/>
      <c r="C270" s="11"/>
      <c r="D270" s="11"/>
      <c r="E270" s="11"/>
      <c r="F270" s="14"/>
      <c r="H270" s="11"/>
      <c r="I270" s="11"/>
      <c r="J270" s="11"/>
      <c r="K270" s="11"/>
      <c r="L270" s="11"/>
      <c r="M270" s="11"/>
      <c r="N270" s="11"/>
      <c r="O270" s="11"/>
      <c r="P270" s="11"/>
      <c r="Q270" s="11"/>
      <c r="R270" s="11"/>
      <c r="S270" s="11"/>
      <c r="T270" s="11"/>
      <c r="U270" s="12"/>
      <c r="V270" s="11"/>
      <c r="W270" s="11"/>
      <c r="X270" s="11"/>
      <c r="Y270" s="11"/>
      <c r="Z270" s="2"/>
      <c r="AA270" s="11"/>
      <c r="AB270" s="11"/>
      <c r="AC270" s="11"/>
      <c r="AD270" s="11"/>
      <c r="AE270" s="11"/>
      <c r="AF270" s="2"/>
    </row>
    <row r="271" spans="1:32" s="3" customFormat="1" x14ac:dyDescent="0.25">
      <c r="A271" s="25"/>
      <c r="C271" s="11"/>
      <c r="D271" s="11"/>
      <c r="E271" s="11"/>
      <c r="F271" s="14"/>
      <c r="H271" s="11"/>
      <c r="I271" s="11"/>
      <c r="J271" s="11"/>
      <c r="K271" s="11"/>
      <c r="L271" s="11"/>
      <c r="M271" s="11"/>
      <c r="N271" s="11"/>
      <c r="O271" s="11"/>
      <c r="P271" s="11"/>
      <c r="Q271" s="11"/>
      <c r="R271" s="11"/>
      <c r="S271" s="11"/>
      <c r="T271" s="11"/>
      <c r="U271" s="12"/>
      <c r="V271" s="11"/>
      <c r="W271" s="11"/>
      <c r="X271" s="11"/>
      <c r="Y271" s="11"/>
      <c r="Z271" s="2"/>
      <c r="AA271" s="11"/>
      <c r="AB271" s="11"/>
      <c r="AC271" s="11"/>
      <c r="AD271" s="11"/>
      <c r="AE271" s="11"/>
      <c r="AF271" s="2"/>
    </row>
    <row r="272" spans="1:32" s="3" customFormat="1" x14ac:dyDescent="0.25">
      <c r="A272" s="25"/>
      <c r="C272" s="11"/>
      <c r="D272" s="11"/>
      <c r="E272" s="11"/>
      <c r="F272" s="14"/>
      <c r="H272" s="11"/>
      <c r="I272" s="11"/>
      <c r="J272" s="11"/>
      <c r="K272" s="11"/>
      <c r="L272" s="11"/>
      <c r="M272" s="11"/>
      <c r="N272" s="11"/>
      <c r="O272" s="11"/>
      <c r="P272" s="11"/>
      <c r="Q272" s="11"/>
      <c r="R272" s="11"/>
      <c r="S272" s="11"/>
      <c r="T272" s="11"/>
      <c r="U272" s="12"/>
      <c r="V272" s="11"/>
      <c r="W272" s="11"/>
      <c r="X272" s="11"/>
      <c r="Y272" s="11"/>
      <c r="Z272" s="2"/>
      <c r="AA272" s="11"/>
      <c r="AB272" s="11"/>
      <c r="AC272" s="11"/>
      <c r="AD272" s="11"/>
      <c r="AE272" s="11"/>
      <c r="AF272" s="2"/>
    </row>
    <row r="273" spans="1:32" s="3" customFormat="1" x14ac:dyDescent="0.25">
      <c r="A273" s="25"/>
      <c r="C273" s="11"/>
      <c r="D273" s="11"/>
      <c r="E273" s="11"/>
      <c r="F273" s="14"/>
      <c r="H273" s="11"/>
      <c r="I273" s="11"/>
      <c r="J273" s="11"/>
      <c r="K273" s="11"/>
      <c r="L273" s="11"/>
      <c r="M273" s="11"/>
      <c r="N273" s="11"/>
      <c r="O273" s="11"/>
      <c r="P273" s="11"/>
      <c r="Q273" s="11"/>
      <c r="R273" s="11"/>
      <c r="S273" s="11"/>
      <c r="T273" s="11"/>
      <c r="U273" s="12"/>
      <c r="V273" s="11"/>
      <c r="W273" s="11"/>
      <c r="X273" s="11"/>
      <c r="Y273" s="11"/>
      <c r="Z273" s="2"/>
      <c r="AA273" s="11"/>
      <c r="AB273" s="11"/>
      <c r="AC273" s="11"/>
      <c r="AD273" s="11"/>
      <c r="AE273" s="11"/>
      <c r="AF273" s="2"/>
    </row>
    <row r="274" spans="1:32" s="3" customFormat="1" x14ac:dyDescent="0.25">
      <c r="A274" s="25"/>
      <c r="C274" s="11"/>
      <c r="D274" s="11"/>
      <c r="E274" s="11"/>
      <c r="F274" s="14"/>
      <c r="H274" s="11"/>
      <c r="I274" s="11"/>
      <c r="J274" s="11"/>
      <c r="K274" s="11"/>
      <c r="L274" s="11"/>
      <c r="M274" s="11"/>
      <c r="N274" s="11"/>
      <c r="O274" s="11"/>
      <c r="P274" s="11"/>
      <c r="Q274" s="11"/>
      <c r="R274" s="11"/>
      <c r="S274" s="11"/>
      <c r="T274" s="11"/>
      <c r="U274" s="12"/>
      <c r="V274" s="11"/>
      <c r="W274" s="11"/>
      <c r="X274" s="11"/>
      <c r="Y274" s="11"/>
      <c r="Z274" s="2"/>
      <c r="AA274" s="11"/>
      <c r="AB274" s="11"/>
      <c r="AC274" s="11"/>
      <c r="AD274" s="11"/>
      <c r="AE274" s="11"/>
      <c r="AF274" s="2"/>
    </row>
    <row r="275" spans="1:32" s="3" customFormat="1" x14ac:dyDescent="0.25">
      <c r="A275" s="25"/>
      <c r="C275" s="11"/>
      <c r="D275" s="11"/>
      <c r="E275" s="11"/>
      <c r="F275" s="14"/>
      <c r="H275" s="11"/>
      <c r="I275" s="11"/>
      <c r="J275" s="11"/>
      <c r="K275" s="11"/>
      <c r="L275" s="11"/>
      <c r="M275" s="11"/>
      <c r="N275" s="11"/>
      <c r="O275" s="11"/>
      <c r="P275" s="11"/>
      <c r="Q275" s="11"/>
      <c r="R275" s="11"/>
      <c r="S275" s="11"/>
      <c r="T275" s="11"/>
      <c r="U275" s="12"/>
      <c r="V275" s="11"/>
      <c r="W275" s="11"/>
      <c r="X275" s="11"/>
      <c r="Y275" s="11"/>
      <c r="Z275" s="2"/>
      <c r="AA275" s="11"/>
      <c r="AB275" s="11"/>
      <c r="AC275" s="11"/>
      <c r="AD275" s="11"/>
      <c r="AE275" s="11"/>
      <c r="AF275" s="2"/>
    </row>
    <row r="276" spans="1:32" s="3" customFormat="1" x14ac:dyDescent="0.25">
      <c r="A276" s="25"/>
      <c r="C276" s="11"/>
      <c r="D276" s="11"/>
      <c r="E276" s="11"/>
      <c r="F276" s="14"/>
      <c r="H276" s="11"/>
      <c r="I276" s="11"/>
      <c r="J276" s="11"/>
      <c r="K276" s="11"/>
      <c r="L276" s="11"/>
      <c r="M276" s="11"/>
      <c r="N276" s="11"/>
      <c r="O276" s="11"/>
      <c r="P276" s="11"/>
      <c r="Q276" s="11"/>
      <c r="R276" s="11"/>
      <c r="S276" s="11"/>
      <c r="T276" s="11"/>
      <c r="U276" s="12"/>
      <c r="V276" s="11"/>
      <c r="W276" s="11"/>
      <c r="X276" s="11"/>
      <c r="Y276" s="11"/>
      <c r="Z276" s="2"/>
      <c r="AA276" s="11"/>
      <c r="AB276" s="11"/>
      <c r="AC276" s="11"/>
      <c r="AD276" s="11"/>
      <c r="AE276" s="11"/>
      <c r="AF276" s="2"/>
    </row>
    <row r="277" spans="1:32" s="3" customFormat="1" x14ac:dyDescent="0.25">
      <c r="A277" s="25"/>
      <c r="C277" s="11"/>
      <c r="D277" s="11"/>
      <c r="E277" s="11"/>
      <c r="F277" s="14"/>
      <c r="H277" s="11"/>
      <c r="I277" s="11"/>
      <c r="J277" s="11"/>
      <c r="K277" s="11"/>
      <c r="L277" s="11"/>
      <c r="M277" s="11"/>
      <c r="N277" s="11"/>
      <c r="O277" s="11"/>
      <c r="P277" s="11"/>
      <c r="Q277" s="11"/>
      <c r="R277" s="11"/>
      <c r="S277" s="11"/>
      <c r="T277" s="11"/>
      <c r="U277" s="12"/>
      <c r="V277" s="11"/>
      <c r="W277" s="11"/>
      <c r="X277" s="11"/>
      <c r="Y277" s="11"/>
      <c r="Z277" s="2"/>
      <c r="AA277" s="11"/>
      <c r="AB277" s="11"/>
      <c r="AC277" s="11"/>
      <c r="AD277" s="11"/>
      <c r="AE277" s="11"/>
      <c r="AF277" s="2"/>
    </row>
    <row r="278" spans="1:32" s="3" customFormat="1" x14ac:dyDescent="0.25">
      <c r="A278" s="25"/>
      <c r="C278" s="11"/>
      <c r="D278" s="11"/>
      <c r="E278" s="11"/>
      <c r="F278" s="14"/>
      <c r="H278" s="11"/>
      <c r="I278" s="11"/>
      <c r="J278" s="11"/>
      <c r="K278" s="11"/>
      <c r="L278" s="11"/>
      <c r="M278" s="11"/>
      <c r="N278" s="11"/>
      <c r="O278" s="11"/>
      <c r="P278" s="11"/>
      <c r="Q278" s="11"/>
      <c r="R278" s="11"/>
      <c r="S278" s="11"/>
      <c r="T278" s="11"/>
      <c r="U278" s="12"/>
      <c r="V278" s="11"/>
      <c r="W278" s="11"/>
      <c r="X278" s="11"/>
      <c r="Y278" s="11"/>
      <c r="Z278" s="2"/>
      <c r="AA278" s="11"/>
      <c r="AB278" s="11"/>
      <c r="AC278" s="11"/>
      <c r="AD278" s="11"/>
      <c r="AE278" s="11"/>
      <c r="AF278" s="2"/>
    </row>
    <row r="279" spans="1:32" s="3" customFormat="1" x14ac:dyDescent="0.25">
      <c r="A279" s="25"/>
      <c r="C279" s="11"/>
      <c r="D279" s="11"/>
      <c r="E279" s="11"/>
      <c r="F279" s="14"/>
      <c r="H279" s="11"/>
      <c r="I279" s="11"/>
      <c r="J279" s="11"/>
      <c r="K279" s="11"/>
      <c r="L279" s="11"/>
      <c r="M279" s="11"/>
      <c r="N279" s="11"/>
      <c r="O279" s="11"/>
      <c r="P279" s="11"/>
      <c r="Q279" s="11"/>
      <c r="R279" s="11"/>
      <c r="S279" s="11"/>
      <c r="T279" s="11"/>
      <c r="U279" s="12"/>
      <c r="V279" s="11"/>
      <c r="W279" s="11"/>
      <c r="X279" s="11"/>
      <c r="Y279" s="11"/>
      <c r="Z279" s="2"/>
      <c r="AA279" s="11"/>
      <c r="AB279" s="11"/>
      <c r="AC279" s="11"/>
      <c r="AD279" s="11"/>
      <c r="AE279" s="11"/>
      <c r="AF279" s="2"/>
    </row>
    <row r="280" spans="1:32" s="3" customFormat="1" x14ac:dyDescent="0.25">
      <c r="A280" s="25"/>
      <c r="C280" s="11"/>
      <c r="D280" s="11"/>
      <c r="E280" s="11"/>
      <c r="F280" s="14"/>
      <c r="H280" s="11"/>
      <c r="I280" s="11"/>
      <c r="J280" s="11"/>
      <c r="K280" s="11"/>
      <c r="L280" s="11"/>
      <c r="M280" s="11"/>
      <c r="N280" s="11"/>
      <c r="O280" s="11"/>
      <c r="P280" s="11"/>
      <c r="Q280" s="11"/>
      <c r="R280" s="11"/>
      <c r="S280" s="11"/>
      <c r="T280" s="11"/>
      <c r="U280" s="12"/>
      <c r="V280" s="11"/>
      <c r="W280" s="11"/>
      <c r="X280" s="11"/>
      <c r="Y280" s="11"/>
      <c r="Z280" s="2"/>
      <c r="AA280" s="11"/>
      <c r="AB280" s="11"/>
      <c r="AC280" s="11"/>
      <c r="AD280" s="11"/>
      <c r="AE280" s="11"/>
      <c r="AF280" s="2"/>
    </row>
    <row r="281" spans="1:32" s="3" customFormat="1" x14ac:dyDescent="0.25">
      <c r="A281" s="25"/>
      <c r="C281" s="11"/>
      <c r="D281" s="11"/>
      <c r="E281" s="11"/>
      <c r="F281" s="14"/>
      <c r="H281" s="11"/>
      <c r="I281" s="11"/>
      <c r="J281" s="11"/>
      <c r="K281" s="11"/>
      <c r="L281" s="11"/>
      <c r="M281" s="11"/>
      <c r="N281" s="11"/>
      <c r="O281" s="11"/>
      <c r="P281" s="11"/>
      <c r="Q281" s="11"/>
      <c r="R281" s="11"/>
      <c r="S281" s="11"/>
      <c r="T281" s="11"/>
      <c r="U281" s="12"/>
      <c r="V281" s="11"/>
      <c r="W281" s="11"/>
      <c r="X281" s="11"/>
      <c r="Y281" s="11"/>
      <c r="Z281" s="2"/>
      <c r="AA281" s="11"/>
      <c r="AB281" s="11"/>
      <c r="AC281" s="11"/>
      <c r="AD281" s="11"/>
      <c r="AE281" s="11"/>
      <c r="AF281" s="2"/>
    </row>
    <row r="282" spans="1:32" s="3" customFormat="1" x14ac:dyDescent="0.25">
      <c r="A282" s="25"/>
      <c r="C282" s="11"/>
      <c r="D282" s="11"/>
      <c r="E282" s="11"/>
      <c r="F282" s="14"/>
      <c r="H282" s="11"/>
      <c r="I282" s="11"/>
      <c r="J282" s="11"/>
      <c r="K282" s="11"/>
      <c r="L282" s="11"/>
      <c r="M282" s="11"/>
      <c r="N282" s="11"/>
      <c r="O282" s="11"/>
      <c r="P282" s="11"/>
      <c r="Q282" s="11"/>
      <c r="R282" s="11"/>
      <c r="S282" s="11"/>
      <c r="T282" s="11"/>
      <c r="U282" s="12"/>
      <c r="V282" s="11"/>
      <c r="W282" s="11"/>
      <c r="X282" s="11"/>
      <c r="Y282" s="11"/>
      <c r="Z282" s="2"/>
      <c r="AA282" s="11"/>
      <c r="AB282" s="11"/>
      <c r="AC282" s="11"/>
      <c r="AD282" s="11"/>
      <c r="AE282" s="11"/>
      <c r="AF282" s="2"/>
    </row>
    <row r="283" spans="1:32" s="3" customFormat="1" x14ac:dyDescent="0.25">
      <c r="A283" s="25"/>
      <c r="C283" s="11"/>
      <c r="D283" s="11"/>
      <c r="E283" s="11"/>
      <c r="F283" s="14"/>
      <c r="H283" s="11"/>
      <c r="I283" s="11"/>
      <c r="J283" s="11"/>
      <c r="K283" s="11"/>
      <c r="L283" s="11"/>
      <c r="M283" s="11"/>
      <c r="N283" s="11"/>
      <c r="O283" s="11"/>
      <c r="P283" s="11"/>
      <c r="Q283" s="11"/>
      <c r="R283" s="11"/>
      <c r="S283" s="11"/>
      <c r="T283" s="11"/>
      <c r="U283" s="12"/>
      <c r="V283" s="11"/>
      <c r="W283" s="11"/>
      <c r="X283" s="11"/>
      <c r="Y283" s="11"/>
      <c r="Z283" s="2"/>
      <c r="AA283" s="11"/>
      <c r="AB283" s="11"/>
      <c r="AC283" s="11"/>
      <c r="AD283" s="11"/>
      <c r="AE283" s="11"/>
      <c r="AF283" s="2"/>
    </row>
    <row r="284" spans="1:32" s="3" customFormat="1" x14ac:dyDescent="0.25">
      <c r="A284" s="25"/>
      <c r="C284" s="11"/>
      <c r="D284" s="11"/>
      <c r="E284" s="11"/>
      <c r="F284" s="14"/>
      <c r="H284" s="11"/>
      <c r="I284" s="11"/>
      <c r="J284" s="11"/>
      <c r="K284" s="11"/>
      <c r="L284" s="11"/>
      <c r="M284" s="11"/>
      <c r="N284" s="11"/>
      <c r="O284" s="11"/>
      <c r="P284" s="11"/>
      <c r="Q284" s="11"/>
      <c r="R284" s="11"/>
      <c r="S284" s="11"/>
      <c r="T284" s="11"/>
      <c r="U284" s="12"/>
      <c r="V284" s="11"/>
      <c r="W284" s="11"/>
      <c r="X284" s="11"/>
      <c r="Y284" s="11"/>
      <c r="Z284" s="2"/>
      <c r="AA284" s="11"/>
      <c r="AB284" s="11"/>
      <c r="AC284" s="11"/>
      <c r="AD284" s="11"/>
      <c r="AE284" s="11"/>
      <c r="AF284" s="2"/>
    </row>
    <row r="285" spans="1:32" s="3" customFormat="1" x14ac:dyDescent="0.25">
      <c r="A285" s="25"/>
      <c r="C285" s="11"/>
      <c r="D285" s="11"/>
      <c r="E285" s="11"/>
      <c r="F285" s="14"/>
      <c r="H285" s="11"/>
      <c r="I285" s="11"/>
      <c r="J285" s="11"/>
      <c r="K285" s="11"/>
      <c r="L285" s="11"/>
      <c r="M285" s="11"/>
      <c r="N285" s="11"/>
      <c r="O285" s="11"/>
      <c r="P285" s="11"/>
      <c r="Q285" s="11"/>
      <c r="R285" s="11"/>
      <c r="S285" s="11"/>
      <c r="T285" s="11"/>
      <c r="U285" s="12"/>
      <c r="V285" s="11"/>
      <c r="W285" s="11"/>
      <c r="X285" s="11"/>
      <c r="Y285" s="11"/>
      <c r="Z285" s="2"/>
      <c r="AA285" s="11"/>
      <c r="AB285" s="11"/>
      <c r="AC285" s="11"/>
      <c r="AD285" s="11"/>
      <c r="AE285" s="11"/>
      <c r="AF285" s="2"/>
    </row>
    <row r="286" spans="1:32" s="3" customFormat="1" x14ac:dyDescent="0.25">
      <c r="A286" s="25"/>
      <c r="C286" s="11"/>
      <c r="D286" s="11"/>
      <c r="E286" s="11"/>
      <c r="F286" s="14"/>
      <c r="H286" s="11"/>
      <c r="I286" s="11"/>
      <c r="J286" s="11"/>
      <c r="K286" s="11"/>
      <c r="L286" s="11"/>
      <c r="M286" s="11"/>
      <c r="N286" s="11"/>
      <c r="O286" s="11"/>
      <c r="P286" s="11"/>
      <c r="Q286" s="11"/>
      <c r="R286" s="11"/>
      <c r="S286" s="11"/>
      <c r="T286" s="11"/>
      <c r="U286" s="12"/>
      <c r="V286" s="11"/>
      <c r="W286" s="11"/>
      <c r="X286" s="11"/>
      <c r="Y286" s="11"/>
      <c r="Z286" s="2"/>
      <c r="AA286" s="11"/>
      <c r="AB286" s="11"/>
      <c r="AC286" s="11"/>
      <c r="AD286" s="11"/>
      <c r="AE286" s="11"/>
      <c r="AF286" s="2"/>
    </row>
    <row r="287" spans="1:32" s="3" customFormat="1" x14ac:dyDescent="0.25">
      <c r="A287" s="25"/>
      <c r="C287" s="11"/>
      <c r="D287" s="11"/>
      <c r="E287" s="11"/>
      <c r="F287" s="14"/>
      <c r="H287" s="11"/>
      <c r="I287" s="11"/>
      <c r="J287" s="11"/>
      <c r="K287" s="11"/>
      <c r="L287" s="11"/>
      <c r="M287" s="11"/>
      <c r="N287" s="11"/>
      <c r="O287" s="11"/>
      <c r="P287" s="11"/>
      <c r="Q287" s="11"/>
      <c r="R287" s="11"/>
      <c r="S287" s="11"/>
      <c r="T287" s="11"/>
      <c r="U287" s="12"/>
      <c r="V287" s="11"/>
      <c r="W287" s="11"/>
      <c r="X287" s="11"/>
      <c r="Y287" s="11"/>
      <c r="Z287" s="2"/>
      <c r="AA287" s="11"/>
      <c r="AB287" s="11"/>
      <c r="AC287" s="11"/>
      <c r="AD287" s="11"/>
      <c r="AE287" s="11"/>
      <c r="AF287" s="2"/>
    </row>
    <row r="288" spans="1:32" s="3" customFormat="1" x14ac:dyDescent="0.25">
      <c r="A288" s="25"/>
      <c r="C288" s="11"/>
      <c r="D288" s="11"/>
      <c r="E288" s="11"/>
      <c r="F288" s="14"/>
      <c r="H288" s="11"/>
      <c r="I288" s="11"/>
      <c r="J288" s="11"/>
      <c r="K288" s="11"/>
      <c r="L288" s="11"/>
      <c r="M288" s="11"/>
      <c r="N288" s="11"/>
      <c r="O288" s="11"/>
      <c r="P288" s="11"/>
      <c r="Q288" s="11"/>
      <c r="R288" s="11"/>
      <c r="S288" s="11"/>
      <c r="T288" s="11"/>
      <c r="U288" s="12"/>
      <c r="V288" s="11"/>
      <c r="W288" s="11"/>
      <c r="X288" s="11"/>
      <c r="Y288" s="11"/>
      <c r="Z288" s="2"/>
      <c r="AA288" s="11"/>
      <c r="AB288" s="11"/>
      <c r="AC288" s="11"/>
      <c r="AD288" s="11"/>
      <c r="AE288" s="11"/>
      <c r="AF288" s="2"/>
    </row>
    <row r="289" spans="1:32" s="3" customFormat="1" x14ac:dyDescent="0.25">
      <c r="A289" s="25"/>
      <c r="C289" s="11"/>
      <c r="D289" s="11"/>
      <c r="E289" s="11"/>
      <c r="F289" s="14"/>
      <c r="H289" s="11"/>
      <c r="I289" s="11"/>
      <c r="J289" s="11"/>
      <c r="K289" s="11"/>
      <c r="L289" s="11"/>
      <c r="M289" s="11"/>
      <c r="N289" s="11"/>
      <c r="O289" s="11"/>
      <c r="P289" s="11"/>
      <c r="Q289" s="11"/>
      <c r="R289" s="11"/>
      <c r="S289" s="11"/>
      <c r="T289" s="11"/>
      <c r="U289" s="12"/>
      <c r="V289" s="11"/>
      <c r="W289" s="11"/>
      <c r="X289" s="11"/>
      <c r="Y289" s="11"/>
      <c r="Z289" s="2"/>
      <c r="AA289" s="11"/>
      <c r="AB289" s="11"/>
      <c r="AC289" s="11"/>
      <c r="AD289" s="11"/>
      <c r="AE289" s="11"/>
      <c r="AF289" s="2"/>
    </row>
    <row r="290" spans="1:32" s="3" customFormat="1" x14ac:dyDescent="0.25">
      <c r="A290" s="25"/>
      <c r="C290" s="11"/>
      <c r="D290" s="11"/>
      <c r="E290" s="11"/>
      <c r="F290" s="14"/>
      <c r="H290" s="11"/>
      <c r="I290" s="11"/>
      <c r="J290" s="11"/>
      <c r="K290" s="11"/>
      <c r="L290" s="11"/>
      <c r="M290" s="11"/>
      <c r="N290" s="11"/>
      <c r="O290" s="11"/>
      <c r="P290" s="11"/>
      <c r="Q290" s="11"/>
      <c r="R290" s="11"/>
      <c r="S290" s="11"/>
      <c r="T290" s="11"/>
      <c r="U290" s="12"/>
      <c r="V290" s="11"/>
      <c r="W290" s="11"/>
      <c r="X290" s="11"/>
      <c r="Y290" s="11"/>
      <c r="Z290" s="2"/>
      <c r="AA290" s="11"/>
      <c r="AB290" s="11"/>
      <c r="AC290" s="11"/>
      <c r="AD290" s="11"/>
      <c r="AE290" s="11"/>
      <c r="AF290" s="2"/>
    </row>
    <row r="291" spans="1:32" s="3" customFormat="1" x14ac:dyDescent="0.25">
      <c r="A291" s="25"/>
      <c r="C291" s="11"/>
      <c r="D291" s="11"/>
      <c r="E291" s="11"/>
      <c r="F291" s="14"/>
      <c r="H291" s="11"/>
      <c r="I291" s="11"/>
      <c r="J291" s="11"/>
      <c r="K291" s="11"/>
      <c r="L291" s="11"/>
      <c r="M291" s="11"/>
      <c r="N291" s="11"/>
      <c r="O291" s="11"/>
      <c r="P291" s="11"/>
      <c r="Q291" s="11"/>
      <c r="R291" s="11"/>
      <c r="S291" s="11"/>
      <c r="T291" s="11"/>
      <c r="U291" s="12"/>
      <c r="V291" s="11"/>
      <c r="W291" s="11"/>
      <c r="X291" s="11"/>
      <c r="Y291" s="11"/>
      <c r="Z291" s="2"/>
      <c r="AA291" s="11"/>
      <c r="AB291" s="11"/>
      <c r="AC291" s="11"/>
      <c r="AD291" s="11"/>
      <c r="AE291" s="11"/>
      <c r="AF291" s="2"/>
    </row>
    <row r="292" spans="1:32" s="3" customFormat="1" x14ac:dyDescent="0.25">
      <c r="A292" s="25"/>
      <c r="C292" s="11"/>
      <c r="D292" s="11"/>
      <c r="E292" s="11"/>
      <c r="F292" s="14"/>
      <c r="H292" s="11"/>
      <c r="I292" s="11"/>
      <c r="J292" s="11"/>
      <c r="K292" s="11"/>
      <c r="L292" s="11"/>
      <c r="M292" s="11"/>
      <c r="N292" s="11"/>
      <c r="O292" s="11"/>
      <c r="P292" s="11"/>
      <c r="Q292" s="11"/>
      <c r="R292" s="11"/>
      <c r="S292" s="11"/>
      <c r="T292" s="11"/>
      <c r="U292" s="12"/>
      <c r="V292" s="11"/>
      <c r="W292" s="11"/>
      <c r="X292" s="11"/>
      <c r="Y292" s="11"/>
      <c r="Z292" s="2"/>
      <c r="AA292" s="11"/>
      <c r="AB292" s="11"/>
      <c r="AC292" s="11"/>
      <c r="AD292" s="11"/>
      <c r="AE292" s="11"/>
      <c r="AF292" s="2"/>
    </row>
    <row r="293" spans="1:32" s="3" customFormat="1" x14ac:dyDescent="0.25">
      <c r="A293" s="25"/>
      <c r="C293" s="11"/>
      <c r="D293" s="11"/>
      <c r="E293" s="11"/>
      <c r="F293" s="14"/>
      <c r="H293" s="11"/>
      <c r="I293" s="11"/>
      <c r="J293" s="11"/>
      <c r="K293" s="11"/>
      <c r="L293" s="11"/>
      <c r="M293" s="11"/>
      <c r="N293" s="11"/>
      <c r="O293" s="11"/>
      <c r="P293" s="11"/>
      <c r="Q293" s="11"/>
      <c r="R293" s="11"/>
      <c r="S293" s="11"/>
      <c r="T293" s="11"/>
      <c r="U293" s="12"/>
      <c r="V293" s="11"/>
      <c r="W293" s="11"/>
      <c r="X293" s="11"/>
      <c r="Y293" s="11"/>
      <c r="Z293" s="2"/>
      <c r="AA293" s="11"/>
      <c r="AB293" s="11"/>
      <c r="AC293" s="11"/>
      <c r="AD293" s="11"/>
      <c r="AE293" s="11"/>
      <c r="AF293" s="2"/>
    </row>
    <row r="294" spans="1:32" s="3" customFormat="1" x14ac:dyDescent="0.25">
      <c r="A294" s="25"/>
      <c r="C294" s="11"/>
      <c r="D294" s="11"/>
      <c r="E294" s="11"/>
      <c r="F294" s="14"/>
      <c r="H294" s="11"/>
      <c r="I294" s="11"/>
      <c r="J294" s="11"/>
      <c r="K294" s="11"/>
      <c r="L294" s="11"/>
      <c r="M294" s="11"/>
      <c r="N294" s="11"/>
      <c r="O294" s="11"/>
      <c r="P294" s="11"/>
      <c r="Q294" s="11"/>
      <c r="R294" s="11"/>
      <c r="S294" s="11"/>
      <c r="T294" s="11"/>
      <c r="U294" s="12"/>
      <c r="V294" s="11"/>
      <c r="W294" s="11"/>
      <c r="X294" s="11"/>
      <c r="Y294" s="11"/>
      <c r="Z294" s="2"/>
      <c r="AA294" s="11"/>
      <c r="AB294" s="11"/>
      <c r="AC294" s="11"/>
      <c r="AD294" s="11"/>
      <c r="AE294" s="11"/>
      <c r="AF294" s="2"/>
    </row>
    <row r="295" spans="1:32" s="3" customFormat="1" x14ac:dyDescent="0.25">
      <c r="A295" s="25"/>
      <c r="C295" s="11"/>
      <c r="D295" s="11"/>
      <c r="E295" s="11"/>
      <c r="F295" s="14"/>
      <c r="H295" s="11"/>
      <c r="I295" s="11"/>
      <c r="J295" s="11"/>
      <c r="K295" s="11"/>
      <c r="L295" s="11"/>
      <c r="M295" s="11"/>
      <c r="N295" s="11"/>
      <c r="O295" s="11"/>
      <c r="P295" s="11"/>
      <c r="Q295" s="11"/>
      <c r="R295" s="11"/>
      <c r="S295" s="11"/>
      <c r="T295" s="11"/>
      <c r="U295" s="12"/>
      <c r="V295" s="11"/>
      <c r="W295" s="11"/>
      <c r="X295" s="11"/>
      <c r="Y295" s="11"/>
      <c r="Z295" s="2"/>
      <c r="AA295" s="11"/>
      <c r="AB295" s="11"/>
      <c r="AC295" s="11"/>
      <c r="AD295" s="11"/>
      <c r="AE295" s="11"/>
      <c r="AF295" s="2"/>
    </row>
    <row r="296" spans="1:32" s="3" customFormat="1" x14ac:dyDescent="0.25">
      <c r="A296" s="25"/>
      <c r="C296" s="11"/>
      <c r="D296" s="11"/>
      <c r="E296" s="11"/>
      <c r="F296" s="14"/>
      <c r="H296" s="11"/>
      <c r="I296" s="11"/>
      <c r="J296" s="11"/>
      <c r="K296" s="11"/>
      <c r="L296" s="11"/>
      <c r="M296" s="11"/>
      <c r="N296" s="11"/>
      <c r="O296" s="11"/>
      <c r="P296" s="11"/>
      <c r="Q296" s="11"/>
      <c r="R296" s="11"/>
      <c r="S296" s="11"/>
      <c r="T296" s="11"/>
      <c r="U296" s="12"/>
      <c r="V296" s="11"/>
      <c r="W296" s="11"/>
      <c r="X296" s="11"/>
      <c r="Y296" s="11"/>
      <c r="Z296" s="2"/>
      <c r="AA296" s="11"/>
      <c r="AB296" s="11"/>
      <c r="AC296" s="11"/>
      <c r="AD296" s="11"/>
      <c r="AE296" s="11"/>
      <c r="AF296" s="2"/>
    </row>
    <row r="297" spans="1:32" s="3" customFormat="1" x14ac:dyDescent="0.25">
      <c r="A297" s="25"/>
      <c r="C297" s="11"/>
      <c r="D297" s="11"/>
      <c r="E297" s="11"/>
      <c r="F297" s="14"/>
      <c r="H297" s="11"/>
      <c r="I297" s="11"/>
      <c r="J297" s="11"/>
      <c r="K297" s="11"/>
      <c r="L297" s="11"/>
      <c r="M297" s="11"/>
      <c r="N297" s="11"/>
      <c r="O297" s="11"/>
      <c r="P297" s="11"/>
      <c r="Q297" s="11"/>
      <c r="R297" s="11"/>
      <c r="S297" s="11"/>
      <c r="T297" s="11"/>
      <c r="U297" s="12"/>
      <c r="V297" s="11"/>
      <c r="W297" s="11"/>
      <c r="X297" s="11"/>
      <c r="Y297" s="11"/>
      <c r="Z297" s="2"/>
      <c r="AA297" s="11"/>
      <c r="AB297" s="11"/>
      <c r="AC297" s="11"/>
      <c r="AD297" s="11"/>
      <c r="AE297" s="11"/>
      <c r="AF297" s="2"/>
    </row>
    <row r="298" spans="1:32" s="3" customFormat="1" x14ac:dyDescent="0.25">
      <c r="A298" s="25"/>
      <c r="C298" s="11"/>
      <c r="D298" s="11"/>
      <c r="E298" s="11"/>
      <c r="F298" s="14"/>
      <c r="H298" s="11"/>
      <c r="I298" s="11"/>
      <c r="J298" s="11"/>
      <c r="K298" s="11"/>
      <c r="L298" s="11"/>
      <c r="M298" s="11"/>
      <c r="N298" s="11"/>
      <c r="O298" s="11"/>
      <c r="P298" s="11"/>
      <c r="Q298" s="11"/>
      <c r="R298" s="11"/>
      <c r="S298" s="11"/>
      <c r="T298" s="11"/>
      <c r="U298" s="12"/>
      <c r="V298" s="11"/>
      <c r="W298" s="11"/>
      <c r="X298" s="11"/>
      <c r="Y298" s="11"/>
      <c r="Z298" s="2"/>
      <c r="AA298" s="11"/>
      <c r="AB298" s="11"/>
      <c r="AC298" s="11"/>
      <c r="AD298" s="11"/>
      <c r="AE298" s="11"/>
      <c r="AF298" s="2"/>
    </row>
    <row r="299" spans="1:32" s="3" customFormat="1" x14ac:dyDescent="0.25">
      <c r="A299" s="25"/>
      <c r="C299" s="11"/>
      <c r="D299" s="11"/>
      <c r="E299" s="11"/>
      <c r="F299" s="14"/>
      <c r="H299" s="11"/>
      <c r="I299" s="11"/>
      <c r="J299" s="11"/>
      <c r="K299" s="11"/>
      <c r="L299" s="11"/>
      <c r="M299" s="11"/>
      <c r="N299" s="11"/>
      <c r="O299" s="11"/>
      <c r="P299" s="11"/>
      <c r="Q299" s="11"/>
      <c r="R299" s="11"/>
      <c r="S299" s="11"/>
      <c r="T299" s="11"/>
      <c r="U299" s="12"/>
      <c r="V299" s="11"/>
      <c r="W299" s="11"/>
      <c r="X299" s="11"/>
      <c r="Y299" s="11"/>
      <c r="Z299" s="2"/>
      <c r="AA299" s="11"/>
      <c r="AB299" s="11"/>
      <c r="AC299" s="11"/>
      <c r="AD299" s="11"/>
      <c r="AE299" s="11"/>
      <c r="AF299" s="2"/>
    </row>
    <row r="300" spans="1:32" s="3" customFormat="1" x14ac:dyDescent="0.25">
      <c r="A300" s="25"/>
      <c r="C300" s="11"/>
      <c r="D300" s="11"/>
      <c r="E300" s="11"/>
      <c r="F300" s="14"/>
      <c r="H300" s="11"/>
      <c r="I300" s="11"/>
      <c r="J300" s="11"/>
      <c r="K300" s="11"/>
      <c r="L300" s="11"/>
      <c r="M300" s="11"/>
      <c r="N300" s="11"/>
      <c r="O300" s="11"/>
      <c r="P300" s="11"/>
      <c r="Q300" s="11"/>
      <c r="R300" s="11"/>
      <c r="S300" s="11"/>
      <c r="T300" s="11"/>
      <c r="U300" s="12"/>
      <c r="V300" s="11"/>
      <c r="W300" s="11"/>
      <c r="X300" s="11"/>
      <c r="Y300" s="11"/>
      <c r="Z300" s="2"/>
      <c r="AA300" s="11"/>
      <c r="AB300" s="11"/>
      <c r="AC300" s="11"/>
      <c r="AD300" s="11"/>
      <c r="AE300" s="11"/>
      <c r="AF300" s="2"/>
    </row>
    <row r="301" spans="1:32" s="3" customFormat="1" x14ac:dyDescent="0.25">
      <c r="A301" s="25"/>
      <c r="C301" s="11"/>
      <c r="D301" s="11"/>
      <c r="E301" s="11"/>
      <c r="F301" s="14"/>
      <c r="H301" s="11"/>
      <c r="I301" s="11"/>
      <c r="J301" s="11"/>
      <c r="K301" s="11"/>
      <c r="L301" s="11"/>
      <c r="M301" s="11"/>
      <c r="N301" s="11"/>
      <c r="O301" s="11"/>
      <c r="P301" s="11"/>
      <c r="Q301" s="11"/>
      <c r="R301" s="11"/>
      <c r="S301" s="11"/>
      <c r="T301" s="11"/>
      <c r="U301" s="12"/>
      <c r="V301" s="11"/>
      <c r="W301" s="11"/>
      <c r="X301" s="11"/>
      <c r="Y301" s="11"/>
      <c r="Z301" s="2"/>
      <c r="AA301" s="11"/>
      <c r="AB301" s="11"/>
      <c r="AC301" s="11"/>
      <c r="AD301" s="11"/>
      <c r="AE301" s="11"/>
      <c r="AF301" s="2"/>
    </row>
    <row r="302" spans="1:32" s="3" customFormat="1" x14ac:dyDescent="0.25">
      <c r="A302" s="25"/>
      <c r="C302" s="11"/>
      <c r="D302" s="11"/>
      <c r="E302" s="11"/>
      <c r="F302" s="14"/>
      <c r="H302" s="11"/>
      <c r="I302" s="11"/>
      <c r="J302" s="11"/>
      <c r="K302" s="11"/>
      <c r="L302" s="11"/>
      <c r="M302" s="11"/>
      <c r="N302" s="11"/>
      <c r="O302" s="11"/>
      <c r="P302" s="11"/>
      <c r="Q302" s="11"/>
      <c r="R302" s="11"/>
      <c r="S302" s="11"/>
      <c r="T302" s="11"/>
      <c r="U302" s="12"/>
      <c r="V302" s="11"/>
      <c r="W302" s="11"/>
      <c r="X302" s="11"/>
      <c r="Y302" s="11"/>
      <c r="Z302" s="2"/>
      <c r="AA302" s="11"/>
      <c r="AB302" s="11"/>
      <c r="AC302" s="11"/>
      <c r="AD302" s="11"/>
      <c r="AE302" s="11"/>
      <c r="AF302" s="2"/>
    </row>
    <row r="303" spans="1:32" s="3" customFormat="1" x14ac:dyDescent="0.25">
      <c r="A303" s="25"/>
      <c r="C303" s="11"/>
      <c r="D303" s="11"/>
      <c r="E303" s="11"/>
      <c r="F303" s="14"/>
      <c r="H303" s="11"/>
      <c r="I303" s="11"/>
      <c r="J303" s="11"/>
      <c r="K303" s="11"/>
      <c r="L303" s="11"/>
      <c r="M303" s="11"/>
      <c r="N303" s="11"/>
      <c r="O303" s="11"/>
      <c r="P303" s="11"/>
      <c r="Q303" s="11"/>
      <c r="R303" s="11"/>
      <c r="S303" s="11"/>
      <c r="T303" s="11"/>
      <c r="U303" s="12"/>
      <c r="V303" s="11"/>
      <c r="W303" s="11"/>
      <c r="X303" s="11"/>
      <c r="Y303" s="11"/>
      <c r="Z303" s="2"/>
      <c r="AA303" s="11"/>
      <c r="AB303" s="11"/>
      <c r="AC303" s="11"/>
      <c r="AD303" s="11"/>
      <c r="AE303" s="11"/>
      <c r="AF303" s="2"/>
    </row>
    <row r="304" spans="1:32" s="3" customFormat="1" x14ac:dyDescent="0.25">
      <c r="A304" s="25"/>
      <c r="C304" s="11"/>
      <c r="D304" s="11"/>
      <c r="E304" s="11"/>
      <c r="F304" s="14"/>
      <c r="H304" s="11"/>
      <c r="I304" s="11"/>
      <c r="J304" s="11"/>
      <c r="K304" s="11"/>
      <c r="L304" s="11"/>
      <c r="M304" s="11"/>
      <c r="N304" s="11"/>
      <c r="O304" s="11"/>
      <c r="P304" s="11"/>
      <c r="Q304" s="11"/>
      <c r="R304" s="11"/>
      <c r="S304" s="11"/>
      <c r="T304" s="11"/>
      <c r="U304" s="12"/>
      <c r="V304" s="11"/>
      <c r="W304" s="11"/>
      <c r="X304" s="11"/>
      <c r="Y304" s="11"/>
      <c r="Z304" s="2"/>
      <c r="AA304" s="11"/>
      <c r="AB304" s="11"/>
      <c r="AC304" s="11"/>
      <c r="AD304" s="11"/>
      <c r="AE304" s="11"/>
      <c r="AF304" s="2"/>
    </row>
    <row r="305" spans="1:32" s="3" customFormat="1" x14ac:dyDescent="0.25">
      <c r="A305" s="25"/>
      <c r="C305" s="11"/>
      <c r="D305" s="11"/>
      <c r="E305" s="11"/>
      <c r="F305" s="14"/>
      <c r="H305" s="11"/>
      <c r="I305" s="11"/>
      <c r="J305" s="11"/>
      <c r="K305" s="11"/>
      <c r="L305" s="11"/>
      <c r="M305" s="11"/>
      <c r="N305" s="11"/>
      <c r="O305" s="11"/>
      <c r="P305" s="11"/>
      <c r="Q305" s="11"/>
      <c r="R305" s="11"/>
      <c r="S305" s="11"/>
      <c r="T305" s="11"/>
      <c r="U305" s="12"/>
      <c r="V305" s="11"/>
      <c r="W305" s="11"/>
      <c r="X305" s="11"/>
      <c r="Y305" s="11"/>
      <c r="Z305" s="2"/>
      <c r="AA305" s="11"/>
      <c r="AB305" s="11"/>
      <c r="AC305" s="11"/>
      <c r="AD305" s="11"/>
      <c r="AE305" s="11"/>
      <c r="AF305" s="2"/>
    </row>
    <row r="306" spans="1:32" s="3" customFormat="1" x14ac:dyDescent="0.25">
      <c r="A306" s="25"/>
      <c r="C306" s="11"/>
      <c r="D306" s="11"/>
      <c r="E306" s="11"/>
      <c r="F306" s="14"/>
      <c r="H306" s="11"/>
      <c r="I306" s="11"/>
      <c r="J306" s="11"/>
      <c r="K306" s="11"/>
      <c r="L306" s="11"/>
      <c r="M306" s="11"/>
      <c r="N306" s="11"/>
      <c r="O306" s="11"/>
      <c r="P306" s="11"/>
      <c r="Q306" s="11"/>
      <c r="R306" s="11"/>
      <c r="S306" s="11"/>
      <c r="T306" s="11"/>
      <c r="U306" s="12"/>
      <c r="V306" s="11"/>
      <c r="W306" s="11"/>
      <c r="X306" s="11"/>
      <c r="Y306" s="11"/>
      <c r="Z306" s="2"/>
      <c r="AA306" s="11"/>
      <c r="AB306" s="11"/>
      <c r="AC306" s="11"/>
      <c r="AD306" s="11"/>
      <c r="AE306" s="11"/>
      <c r="AF306" s="2"/>
    </row>
    <row r="307" spans="1:32" s="3" customFormat="1" x14ac:dyDescent="0.25">
      <c r="A307" s="25"/>
      <c r="C307" s="11"/>
      <c r="D307" s="11"/>
      <c r="E307" s="11"/>
      <c r="F307" s="14"/>
      <c r="H307" s="11"/>
      <c r="I307" s="11"/>
      <c r="J307" s="11"/>
      <c r="K307" s="11"/>
      <c r="L307" s="11"/>
      <c r="M307" s="11"/>
      <c r="N307" s="11"/>
      <c r="O307" s="11"/>
      <c r="P307" s="11"/>
      <c r="Q307" s="11"/>
      <c r="R307" s="11"/>
      <c r="S307" s="11"/>
      <c r="T307" s="11"/>
      <c r="U307" s="12"/>
      <c r="V307" s="11"/>
      <c r="W307" s="11"/>
      <c r="X307" s="11"/>
      <c r="Y307" s="11"/>
      <c r="Z307" s="2"/>
      <c r="AA307" s="11"/>
      <c r="AB307" s="11"/>
      <c r="AC307" s="11"/>
      <c r="AD307" s="11"/>
      <c r="AE307" s="11"/>
      <c r="AF307" s="2"/>
    </row>
    <row r="308" spans="1:32" s="3" customFormat="1" x14ac:dyDescent="0.25">
      <c r="A308" s="25"/>
      <c r="C308" s="11"/>
      <c r="D308" s="11"/>
      <c r="E308" s="11"/>
      <c r="F308" s="14"/>
      <c r="H308" s="11"/>
      <c r="I308" s="11"/>
      <c r="J308" s="11"/>
      <c r="K308" s="11"/>
      <c r="L308" s="11"/>
      <c r="M308" s="11"/>
      <c r="N308" s="11"/>
      <c r="O308" s="11"/>
      <c r="P308" s="11"/>
      <c r="Q308" s="11"/>
      <c r="R308" s="11"/>
      <c r="S308" s="11"/>
      <c r="T308" s="11"/>
      <c r="U308" s="12"/>
      <c r="V308" s="11"/>
      <c r="W308" s="11"/>
      <c r="X308" s="11"/>
      <c r="Y308" s="11"/>
      <c r="Z308" s="2"/>
      <c r="AA308" s="11"/>
      <c r="AB308" s="11"/>
      <c r="AC308" s="11"/>
      <c r="AD308" s="11"/>
      <c r="AE308" s="11"/>
      <c r="AF308" s="2"/>
    </row>
    <row r="309" spans="1:32" s="3" customFormat="1" x14ac:dyDescent="0.25">
      <c r="A309" s="25"/>
      <c r="C309" s="11"/>
      <c r="D309" s="11"/>
      <c r="E309" s="11"/>
      <c r="F309" s="14"/>
      <c r="H309" s="11"/>
      <c r="I309" s="11"/>
      <c r="J309" s="11"/>
      <c r="K309" s="11"/>
      <c r="L309" s="11"/>
      <c r="M309" s="11"/>
      <c r="N309" s="11"/>
      <c r="O309" s="11"/>
      <c r="P309" s="11"/>
      <c r="Q309" s="11"/>
      <c r="R309" s="11"/>
      <c r="S309" s="11"/>
      <c r="T309" s="11"/>
      <c r="U309" s="12"/>
      <c r="V309" s="11"/>
      <c r="W309" s="11"/>
      <c r="X309" s="11"/>
      <c r="Y309" s="11"/>
      <c r="Z309" s="2"/>
      <c r="AA309" s="11"/>
      <c r="AB309" s="11"/>
      <c r="AC309" s="11"/>
      <c r="AD309" s="11"/>
      <c r="AE309" s="11"/>
      <c r="AF309" s="2"/>
    </row>
    <row r="310" spans="1:32" s="3" customFormat="1" x14ac:dyDescent="0.25">
      <c r="A310" s="25"/>
      <c r="C310" s="11"/>
      <c r="D310" s="11"/>
      <c r="E310" s="11"/>
      <c r="F310" s="14"/>
      <c r="H310" s="11"/>
      <c r="I310" s="11"/>
      <c r="J310" s="11"/>
      <c r="K310" s="11"/>
      <c r="L310" s="11"/>
      <c r="M310" s="11"/>
      <c r="N310" s="11"/>
      <c r="O310" s="11"/>
      <c r="P310" s="11"/>
      <c r="Q310" s="11"/>
      <c r="R310" s="11"/>
      <c r="S310" s="11"/>
      <c r="T310" s="11"/>
      <c r="U310" s="12"/>
      <c r="V310" s="11"/>
      <c r="W310" s="11"/>
      <c r="X310" s="11"/>
      <c r="Y310" s="11"/>
      <c r="Z310" s="2"/>
      <c r="AA310" s="11"/>
      <c r="AB310" s="11"/>
      <c r="AC310" s="11"/>
      <c r="AD310" s="11"/>
      <c r="AE310" s="11"/>
      <c r="AF310" s="2"/>
    </row>
    <row r="311" spans="1:32" s="3" customFormat="1" x14ac:dyDescent="0.25">
      <c r="A311" s="25"/>
      <c r="C311" s="11"/>
      <c r="D311" s="11"/>
      <c r="E311" s="11"/>
      <c r="F311" s="14"/>
      <c r="H311" s="11"/>
      <c r="I311" s="11"/>
      <c r="J311" s="11"/>
      <c r="K311" s="11"/>
      <c r="L311" s="11"/>
      <c r="M311" s="11"/>
      <c r="N311" s="11"/>
      <c r="O311" s="11"/>
      <c r="P311" s="11"/>
      <c r="Q311" s="11"/>
      <c r="R311" s="11"/>
      <c r="S311" s="11"/>
      <c r="T311" s="11"/>
      <c r="U311" s="12"/>
      <c r="V311" s="11"/>
      <c r="W311" s="11"/>
      <c r="X311" s="11"/>
      <c r="Y311" s="11"/>
      <c r="Z311" s="2"/>
      <c r="AA311" s="11"/>
      <c r="AB311" s="11"/>
      <c r="AC311" s="11"/>
      <c r="AD311" s="11"/>
      <c r="AE311" s="11"/>
      <c r="AF311" s="2"/>
    </row>
    <row r="312" spans="1:32" s="3" customFormat="1" x14ac:dyDescent="0.25">
      <c r="A312" s="25"/>
      <c r="C312" s="11"/>
      <c r="D312" s="11"/>
      <c r="E312" s="11"/>
      <c r="F312" s="14"/>
      <c r="H312" s="11"/>
      <c r="I312" s="11"/>
      <c r="J312" s="11"/>
      <c r="K312" s="11"/>
      <c r="L312" s="11"/>
      <c r="M312" s="11"/>
      <c r="N312" s="11"/>
      <c r="O312" s="11"/>
      <c r="P312" s="11"/>
      <c r="Q312" s="11"/>
      <c r="R312" s="11"/>
      <c r="S312" s="11"/>
      <c r="T312" s="11"/>
      <c r="U312" s="12"/>
      <c r="V312" s="11"/>
      <c r="W312" s="11"/>
      <c r="X312" s="11"/>
      <c r="Y312" s="11"/>
      <c r="Z312" s="2"/>
      <c r="AA312" s="11"/>
      <c r="AB312" s="11"/>
      <c r="AC312" s="11"/>
      <c r="AD312" s="11"/>
      <c r="AE312" s="11"/>
      <c r="AF312" s="2"/>
    </row>
    <row r="313" spans="1:32" s="3" customFormat="1" x14ac:dyDescent="0.25">
      <c r="A313" s="25"/>
      <c r="C313" s="11"/>
      <c r="D313" s="11"/>
      <c r="E313" s="11"/>
      <c r="F313" s="14"/>
      <c r="H313" s="11"/>
      <c r="I313" s="11"/>
      <c r="J313" s="11"/>
      <c r="K313" s="11"/>
      <c r="L313" s="11"/>
      <c r="M313" s="11"/>
      <c r="N313" s="11"/>
      <c r="O313" s="11"/>
      <c r="P313" s="11"/>
      <c r="Q313" s="11"/>
      <c r="R313" s="11"/>
      <c r="S313" s="11"/>
      <c r="T313" s="11"/>
      <c r="U313" s="12"/>
      <c r="V313" s="11"/>
      <c r="W313" s="11"/>
      <c r="X313" s="11"/>
      <c r="Y313" s="11"/>
      <c r="Z313" s="2"/>
      <c r="AA313" s="11"/>
      <c r="AB313" s="11"/>
      <c r="AC313" s="11"/>
      <c r="AD313" s="11"/>
      <c r="AE313" s="11"/>
      <c r="AF313" s="2"/>
    </row>
    <row r="314" spans="1:32" s="3" customFormat="1" x14ac:dyDescent="0.25">
      <c r="A314" s="25"/>
      <c r="C314" s="11"/>
      <c r="D314" s="11"/>
      <c r="E314" s="11"/>
      <c r="F314" s="14"/>
      <c r="H314" s="11"/>
      <c r="I314" s="11"/>
      <c r="J314" s="11"/>
      <c r="K314" s="11"/>
      <c r="L314" s="11"/>
      <c r="M314" s="11"/>
      <c r="N314" s="11"/>
      <c r="O314" s="11"/>
      <c r="P314" s="11"/>
      <c r="Q314" s="11"/>
      <c r="R314" s="11"/>
      <c r="S314" s="11"/>
      <c r="T314" s="11"/>
      <c r="U314" s="12"/>
      <c r="V314" s="11"/>
      <c r="W314" s="11"/>
      <c r="X314" s="11"/>
      <c r="Y314" s="11"/>
      <c r="Z314" s="2"/>
      <c r="AA314" s="11"/>
      <c r="AB314" s="11"/>
      <c r="AC314" s="11"/>
      <c r="AD314" s="11"/>
      <c r="AE314" s="11"/>
      <c r="AF314" s="2"/>
    </row>
    <row r="315" spans="1:32" s="3" customFormat="1" x14ac:dyDescent="0.25">
      <c r="A315" s="25"/>
      <c r="C315" s="11"/>
      <c r="D315" s="11"/>
      <c r="E315" s="11"/>
      <c r="F315" s="14"/>
      <c r="H315" s="11"/>
      <c r="I315" s="11"/>
      <c r="J315" s="11"/>
      <c r="K315" s="11"/>
      <c r="L315" s="11"/>
      <c r="M315" s="11"/>
      <c r="N315" s="11"/>
      <c r="O315" s="11"/>
      <c r="P315" s="11"/>
      <c r="Q315" s="11"/>
      <c r="R315" s="11"/>
      <c r="S315" s="11"/>
      <c r="T315" s="11"/>
      <c r="U315" s="12"/>
      <c r="V315" s="11"/>
      <c r="W315" s="11"/>
      <c r="X315" s="11"/>
      <c r="Y315" s="11"/>
      <c r="Z315" s="2"/>
      <c r="AA315" s="11"/>
      <c r="AB315" s="11"/>
      <c r="AC315" s="11"/>
      <c r="AD315" s="11"/>
      <c r="AE315" s="11"/>
      <c r="AF315" s="2"/>
    </row>
    <row r="316" spans="1:32" s="3" customFormat="1" x14ac:dyDescent="0.25">
      <c r="A316" s="25"/>
      <c r="C316" s="11"/>
      <c r="D316" s="11"/>
      <c r="E316" s="11"/>
      <c r="F316" s="14"/>
      <c r="H316" s="11"/>
      <c r="I316" s="11"/>
      <c r="J316" s="11"/>
      <c r="K316" s="11"/>
      <c r="L316" s="11"/>
      <c r="M316" s="11"/>
      <c r="N316" s="11"/>
      <c r="O316" s="11"/>
      <c r="P316" s="11"/>
      <c r="Q316" s="11"/>
      <c r="R316" s="11"/>
      <c r="S316" s="11"/>
      <c r="T316" s="11"/>
      <c r="U316" s="12"/>
      <c r="V316" s="11"/>
      <c r="W316" s="11"/>
      <c r="X316" s="11"/>
      <c r="Y316" s="11"/>
      <c r="Z316" s="2"/>
      <c r="AA316" s="11"/>
      <c r="AB316" s="11"/>
      <c r="AC316" s="11"/>
      <c r="AD316" s="11"/>
      <c r="AE316" s="11"/>
      <c r="AF316" s="2"/>
    </row>
    <row r="317" spans="1:32" s="3" customFormat="1" x14ac:dyDescent="0.25">
      <c r="A317" s="25"/>
      <c r="C317" s="11"/>
      <c r="D317" s="11"/>
      <c r="E317" s="11"/>
      <c r="F317" s="14"/>
      <c r="H317" s="11"/>
      <c r="I317" s="11"/>
      <c r="J317" s="11"/>
      <c r="K317" s="11"/>
      <c r="L317" s="11"/>
      <c r="M317" s="11"/>
      <c r="N317" s="11"/>
      <c r="O317" s="11"/>
      <c r="P317" s="11"/>
      <c r="Q317" s="11"/>
      <c r="R317" s="11"/>
      <c r="S317" s="11"/>
      <c r="T317" s="11"/>
      <c r="U317" s="12"/>
      <c r="V317" s="11"/>
      <c r="W317" s="11"/>
      <c r="X317" s="11"/>
      <c r="Y317" s="11"/>
      <c r="Z317" s="2"/>
      <c r="AA317" s="11"/>
      <c r="AB317" s="11"/>
      <c r="AC317" s="11"/>
      <c r="AD317" s="11"/>
      <c r="AE317" s="11"/>
      <c r="AF317" s="2"/>
    </row>
    <row r="318" spans="1:32" s="3" customFormat="1" x14ac:dyDescent="0.25">
      <c r="A318" s="25"/>
      <c r="C318" s="11"/>
      <c r="D318" s="11"/>
      <c r="E318" s="11"/>
      <c r="F318" s="14"/>
      <c r="H318" s="11"/>
      <c r="I318" s="11"/>
      <c r="J318" s="11"/>
      <c r="K318" s="11"/>
      <c r="L318" s="11"/>
      <c r="M318" s="11"/>
      <c r="N318" s="11"/>
      <c r="O318" s="11"/>
      <c r="P318" s="11"/>
      <c r="Q318" s="11"/>
      <c r="R318" s="11"/>
      <c r="S318" s="11"/>
      <c r="T318" s="11"/>
      <c r="U318" s="12"/>
      <c r="V318" s="11"/>
      <c r="W318" s="11"/>
      <c r="X318" s="11"/>
      <c r="Y318" s="11"/>
      <c r="Z318" s="2"/>
      <c r="AA318" s="11"/>
      <c r="AB318" s="11"/>
      <c r="AC318" s="11"/>
      <c r="AD318" s="11"/>
      <c r="AE318" s="11"/>
      <c r="AF318" s="2"/>
    </row>
    <row r="319" spans="1:32" s="3" customFormat="1" x14ac:dyDescent="0.25">
      <c r="A319" s="25"/>
      <c r="C319" s="11"/>
      <c r="D319" s="11"/>
      <c r="E319" s="11"/>
      <c r="F319" s="14"/>
      <c r="H319" s="11"/>
      <c r="I319" s="11"/>
      <c r="J319" s="11"/>
      <c r="K319" s="11"/>
      <c r="L319" s="11"/>
      <c r="M319" s="11"/>
      <c r="N319" s="11"/>
      <c r="O319" s="11"/>
      <c r="P319" s="11"/>
      <c r="Q319" s="11"/>
      <c r="R319" s="11"/>
      <c r="S319" s="11"/>
      <c r="T319" s="11"/>
      <c r="U319" s="12"/>
      <c r="V319" s="11"/>
      <c r="W319" s="11"/>
      <c r="X319" s="11"/>
      <c r="Y319" s="11"/>
      <c r="Z319" s="2"/>
      <c r="AA319" s="11"/>
      <c r="AB319" s="11"/>
      <c r="AC319" s="11"/>
      <c r="AD319" s="11"/>
      <c r="AE319" s="11"/>
      <c r="AF319" s="2"/>
    </row>
    <row r="320" spans="1:32" s="3" customFormat="1" x14ac:dyDescent="0.25">
      <c r="A320" s="25"/>
      <c r="C320" s="11"/>
      <c r="D320" s="11"/>
      <c r="E320" s="11"/>
      <c r="F320" s="14"/>
      <c r="H320" s="11"/>
      <c r="I320" s="11"/>
      <c r="J320" s="11"/>
      <c r="K320" s="11"/>
      <c r="L320" s="11"/>
      <c r="M320" s="11"/>
      <c r="N320" s="11"/>
      <c r="O320" s="11"/>
      <c r="P320" s="11"/>
      <c r="Q320" s="11"/>
      <c r="R320" s="11"/>
      <c r="S320" s="11"/>
      <c r="T320" s="11"/>
      <c r="U320" s="12"/>
      <c r="V320" s="11"/>
      <c r="W320" s="11"/>
      <c r="X320" s="11"/>
      <c r="Y320" s="11"/>
      <c r="Z320" s="2"/>
      <c r="AA320" s="11"/>
      <c r="AB320" s="11"/>
      <c r="AC320" s="11"/>
      <c r="AD320" s="11"/>
      <c r="AE320" s="11"/>
      <c r="AF320" s="2"/>
    </row>
    <row r="321" spans="1:32" s="3" customFormat="1" x14ac:dyDescent="0.25">
      <c r="A321" s="25"/>
      <c r="C321" s="11"/>
      <c r="D321" s="11"/>
      <c r="E321" s="11"/>
      <c r="F321" s="14"/>
      <c r="H321" s="11"/>
      <c r="I321" s="11"/>
      <c r="J321" s="11"/>
      <c r="K321" s="11"/>
      <c r="L321" s="11"/>
      <c r="M321" s="11"/>
      <c r="N321" s="11"/>
      <c r="O321" s="11"/>
      <c r="P321" s="11"/>
      <c r="Q321" s="11"/>
      <c r="R321" s="11"/>
      <c r="S321" s="11"/>
      <c r="T321" s="11"/>
      <c r="U321" s="12"/>
      <c r="V321" s="11"/>
      <c r="W321" s="11"/>
      <c r="X321" s="11"/>
      <c r="Y321" s="11"/>
      <c r="Z321" s="2"/>
      <c r="AA321" s="11"/>
      <c r="AB321" s="11"/>
      <c r="AC321" s="11"/>
      <c r="AD321" s="11"/>
      <c r="AE321" s="11"/>
      <c r="AF321" s="2"/>
    </row>
    <row r="322" spans="1:32" s="3" customFormat="1" x14ac:dyDescent="0.25">
      <c r="A322" s="25"/>
      <c r="C322" s="11"/>
      <c r="D322" s="11"/>
      <c r="E322" s="11"/>
      <c r="F322" s="14"/>
      <c r="H322" s="11"/>
      <c r="I322" s="11"/>
      <c r="J322" s="11"/>
      <c r="K322" s="11"/>
      <c r="L322" s="11"/>
      <c r="M322" s="11"/>
      <c r="N322" s="11"/>
      <c r="O322" s="11"/>
      <c r="P322" s="11"/>
      <c r="Q322" s="11"/>
      <c r="R322" s="11"/>
      <c r="S322" s="11"/>
      <c r="T322" s="11"/>
      <c r="U322" s="12"/>
      <c r="V322" s="11"/>
      <c r="W322" s="11"/>
      <c r="X322" s="11"/>
      <c r="Y322" s="11"/>
      <c r="Z322" s="2"/>
      <c r="AA322" s="11"/>
      <c r="AB322" s="11"/>
      <c r="AC322" s="11"/>
      <c r="AD322" s="11"/>
      <c r="AE322" s="11"/>
      <c r="AF322" s="2"/>
    </row>
    <row r="323" spans="1:32" s="3" customFormat="1" x14ac:dyDescent="0.25">
      <c r="A323" s="25"/>
      <c r="C323" s="11"/>
      <c r="D323" s="11"/>
      <c r="E323" s="11"/>
      <c r="F323" s="14"/>
      <c r="H323" s="11"/>
      <c r="I323" s="11"/>
      <c r="J323" s="11"/>
      <c r="K323" s="11"/>
      <c r="L323" s="11"/>
      <c r="M323" s="11"/>
      <c r="N323" s="11"/>
      <c r="O323" s="11"/>
      <c r="P323" s="11"/>
      <c r="Q323" s="11"/>
      <c r="R323" s="11"/>
      <c r="S323" s="11"/>
      <c r="T323" s="11"/>
      <c r="U323" s="12"/>
      <c r="V323" s="11"/>
      <c r="W323" s="11"/>
      <c r="X323" s="11"/>
      <c r="Y323" s="11"/>
      <c r="Z323" s="2"/>
      <c r="AA323" s="11"/>
      <c r="AB323" s="11"/>
      <c r="AC323" s="11"/>
      <c r="AD323" s="11"/>
      <c r="AE323" s="11"/>
      <c r="AF323" s="2"/>
    </row>
    <row r="324" spans="1:32" s="3" customFormat="1" x14ac:dyDescent="0.25">
      <c r="A324" s="25"/>
      <c r="C324" s="11"/>
      <c r="D324" s="11"/>
      <c r="E324" s="11"/>
      <c r="F324" s="14"/>
      <c r="H324" s="11"/>
      <c r="I324" s="11"/>
      <c r="J324" s="11"/>
      <c r="K324" s="11"/>
      <c r="L324" s="11"/>
      <c r="M324" s="11"/>
      <c r="N324" s="11"/>
      <c r="O324" s="11"/>
      <c r="P324" s="11"/>
      <c r="Q324" s="11"/>
      <c r="R324" s="11"/>
      <c r="S324" s="11"/>
      <c r="T324" s="11"/>
      <c r="U324" s="12"/>
      <c r="V324" s="11"/>
      <c r="W324" s="11"/>
      <c r="X324" s="11"/>
      <c r="Y324" s="11"/>
      <c r="Z324" s="2"/>
      <c r="AA324" s="11"/>
      <c r="AB324" s="11"/>
      <c r="AC324" s="11"/>
      <c r="AD324" s="11"/>
      <c r="AE324" s="11"/>
      <c r="AF324" s="2"/>
    </row>
    <row r="325" spans="1:32" s="3" customFormat="1" x14ac:dyDescent="0.25">
      <c r="A325" s="25"/>
      <c r="C325" s="11"/>
      <c r="D325" s="11"/>
      <c r="E325" s="11"/>
      <c r="F325" s="14"/>
      <c r="H325" s="11"/>
      <c r="I325" s="11"/>
      <c r="J325" s="11"/>
      <c r="K325" s="11"/>
      <c r="L325" s="11"/>
      <c r="M325" s="11"/>
      <c r="N325" s="11"/>
      <c r="O325" s="11"/>
      <c r="P325" s="11"/>
      <c r="Q325" s="11"/>
      <c r="R325" s="11"/>
      <c r="S325" s="11"/>
      <c r="T325" s="11"/>
      <c r="U325" s="12"/>
      <c r="V325" s="11"/>
      <c r="W325" s="11"/>
      <c r="X325" s="11"/>
      <c r="Y325" s="11"/>
      <c r="Z325" s="2"/>
      <c r="AA325" s="11"/>
      <c r="AB325" s="11"/>
      <c r="AC325" s="11"/>
      <c r="AD325" s="11"/>
      <c r="AE325" s="11"/>
      <c r="AF325" s="2"/>
    </row>
    <row r="326" spans="1:32" s="3" customFormat="1" x14ac:dyDescent="0.25">
      <c r="A326" s="25"/>
      <c r="C326" s="11"/>
      <c r="D326" s="11"/>
      <c r="E326" s="11"/>
      <c r="F326" s="14"/>
      <c r="H326" s="11"/>
      <c r="I326" s="11"/>
      <c r="J326" s="11"/>
      <c r="K326" s="11"/>
      <c r="L326" s="11"/>
      <c r="M326" s="11"/>
      <c r="N326" s="11"/>
      <c r="O326" s="11"/>
      <c r="P326" s="11"/>
      <c r="Q326" s="11"/>
      <c r="R326" s="11"/>
      <c r="S326" s="11"/>
      <c r="T326" s="11"/>
      <c r="U326" s="12"/>
      <c r="V326" s="11"/>
      <c r="W326" s="11"/>
      <c r="X326" s="11"/>
      <c r="Y326" s="11"/>
      <c r="Z326" s="2"/>
      <c r="AA326" s="11"/>
      <c r="AB326" s="11"/>
      <c r="AC326" s="11"/>
      <c r="AD326" s="11"/>
      <c r="AE326" s="11"/>
      <c r="AF326" s="2"/>
    </row>
    <row r="327" spans="1:32" s="3" customFormat="1" x14ac:dyDescent="0.25">
      <c r="A327" s="25"/>
      <c r="C327" s="11"/>
      <c r="D327" s="11"/>
      <c r="E327" s="11"/>
      <c r="F327" s="14"/>
      <c r="H327" s="11"/>
      <c r="I327" s="11"/>
      <c r="J327" s="11"/>
      <c r="K327" s="11"/>
      <c r="L327" s="11"/>
      <c r="M327" s="11"/>
      <c r="N327" s="11"/>
      <c r="O327" s="11"/>
      <c r="P327" s="11"/>
      <c r="Q327" s="11"/>
      <c r="R327" s="11"/>
      <c r="S327" s="11"/>
      <c r="T327" s="11"/>
      <c r="U327" s="12"/>
      <c r="V327" s="11"/>
      <c r="W327" s="11"/>
      <c r="X327" s="11"/>
      <c r="Y327" s="11"/>
      <c r="Z327" s="2"/>
      <c r="AA327" s="11"/>
      <c r="AB327" s="11"/>
      <c r="AC327" s="11"/>
      <c r="AD327" s="11"/>
      <c r="AE327" s="11"/>
      <c r="AF327" s="2"/>
    </row>
    <row r="328" spans="1:32" s="3" customFormat="1" x14ac:dyDescent="0.25">
      <c r="A328" s="25"/>
      <c r="C328" s="11"/>
      <c r="D328" s="11"/>
      <c r="E328" s="11"/>
      <c r="F328" s="14"/>
      <c r="H328" s="11"/>
      <c r="I328" s="11"/>
      <c r="J328" s="11"/>
      <c r="K328" s="11"/>
      <c r="L328" s="11"/>
      <c r="M328" s="11"/>
      <c r="N328" s="11"/>
      <c r="O328" s="11"/>
      <c r="P328" s="11"/>
      <c r="Q328" s="11"/>
      <c r="R328" s="11"/>
      <c r="S328" s="11"/>
      <c r="T328" s="11"/>
      <c r="U328" s="12"/>
      <c r="V328" s="11"/>
      <c r="W328" s="11"/>
      <c r="X328" s="11"/>
      <c r="Y328" s="11"/>
      <c r="Z328" s="2"/>
      <c r="AA328" s="11"/>
      <c r="AB328" s="11"/>
      <c r="AC328" s="11"/>
      <c r="AD328" s="11"/>
      <c r="AE328" s="11"/>
      <c r="AF328" s="2"/>
    </row>
    <row r="329" spans="1:32" s="3" customFormat="1" x14ac:dyDescent="0.25">
      <c r="A329" s="25"/>
      <c r="C329" s="11"/>
      <c r="D329" s="11"/>
      <c r="E329" s="11"/>
      <c r="F329" s="14"/>
      <c r="H329" s="11"/>
      <c r="I329" s="11"/>
      <c r="J329" s="11"/>
      <c r="K329" s="11"/>
      <c r="L329" s="11"/>
      <c r="M329" s="11"/>
      <c r="N329" s="11"/>
      <c r="O329" s="11"/>
      <c r="P329" s="11"/>
      <c r="Q329" s="11"/>
      <c r="R329" s="11"/>
      <c r="S329" s="11"/>
      <c r="T329" s="11"/>
      <c r="U329" s="12"/>
      <c r="V329" s="11"/>
      <c r="W329" s="11"/>
      <c r="X329" s="11"/>
      <c r="Y329" s="11"/>
      <c r="Z329" s="2"/>
      <c r="AA329" s="11"/>
      <c r="AB329" s="11"/>
      <c r="AC329" s="11"/>
      <c r="AD329" s="11"/>
      <c r="AE329" s="11"/>
      <c r="AF329" s="2"/>
    </row>
    <row r="330" spans="1:32" s="3" customFormat="1" x14ac:dyDescent="0.25">
      <c r="A330" s="25"/>
      <c r="C330" s="11"/>
      <c r="D330" s="11"/>
      <c r="E330" s="11"/>
      <c r="F330" s="14"/>
      <c r="H330" s="11"/>
      <c r="I330" s="11"/>
      <c r="J330" s="11"/>
      <c r="K330" s="11"/>
      <c r="L330" s="11"/>
      <c r="M330" s="11"/>
      <c r="N330" s="11"/>
      <c r="O330" s="11"/>
      <c r="P330" s="11"/>
      <c r="Q330" s="11"/>
      <c r="R330" s="11"/>
      <c r="S330" s="11"/>
      <c r="T330" s="11"/>
      <c r="U330" s="12"/>
      <c r="V330" s="11"/>
      <c r="W330" s="11"/>
      <c r="X330" s="11"/>
      <c r="Y330" s="11"/>
      <c r="Z330" s="2"/>
      <c r="AA330" s="11"/>
      <c r="AB330" s="11"/>
      <c r="AC330" s="11"/>
      <c r="AD330" s="11"/>
      <c r="AE330" s="11"/>
      <c r="AF330" s="2"/>
    </row>
    <row r="331" spans="1:32" s="3" customFormat="1" x14ac:dyDescent="0.25">
      <c r="A331" s="25"/>
      <c r="C331" s="11"/>
      <c r="D331" s="11"/>
      <c r="E331" s="11"/>
      <c r="F331" s="14"/>
      <c r="H331" s="11"/>
      <c r="I331" s="11"/>
      <c r="J331" s="11"/>
      <c r="K331" s="11"/>
      <c r="L331" s="11"/>
      <c r="M331" s="11"/>
      <c r="N331" s="11"/>
      <c r="O331" s="11"/>
      <c r="P331" s="11"/>
      <c r="Q331" s="11"/>
      <c r="R331" s="11"/>
      <c r="S331" s="11"/>
      <c r="T331" s="11"/>
      <c r="U331" s="12"/>
      <c r="V331" s="11"/>
      <c r="W331" s="11"/>
      <c r="X331" s="11"/>
      <c r="Y331" s="11"/>
      <c r="Z331" s="2"/>
      <c r="AA331" s="11"/>
      <c r="AB331" s="11"/>
      <c r="AC331" s="11"/>
      <c r="AD331" s="11"/>
      <c r="AE331" s="11"/>
      <c r="AF331" s="2"/>
    </row>
    <row r="332" spans="1:32" s="3" customFormat="1" x14ac:dyDescent="0.25">
      <c r="A332" s="25"/>
      <c r="C332" s="11"/>
      <c r="D332" s="11"/>
      <c r="E332" s="11"/>
      <c r="F332" s="14"/>
      <c r="H332" s="11"/>
      <c r="I332" s="11"/>
      <c r="J332" s="11"/>
      <c r="K332" s="11"/>
      <c r="L332" s="11"/>
      <c r="M332" s="11"/>
      <c r="N332" s="11"/>
      <c r="O332" s="11"/>
      <c r="P332" s="11"/>
      <c r="Q332" s="11"/>
      <c r="R332" s="11"/>
      <c r="S332" s="11"/>
      <c r="T332" s="11"/>
      <c r="U332" s="12"/>
      <c r="V332" s="11"/>
      <c r="W332" s="11"/>
      <c r="X332" s="11"/>
      <c r="Y332" s="11"/>
      <c r="Z332" s="2"/>
      <c r="AA332" s="11"/>
      <c r="AB332" s="11"/>
      <c r="AC332" s="11"/>
      <c r="AD332" s="11"/>
      <c r="AE332" s="11"/>
      <c r="AF332" s="2"/>
    </row>
    <row r="333" spans="1:32" s="3" customFormat="1" x14ac:dyDescent="0.25">
      <c r="A333" s="25"/>
      <c r="C333" s="11"/>
      <c r="D333" s="11"/>
      <c r="E333" s="11"/>
      <c r="F333" s="14"/>
      <c r="H333" s="11"/>
      <c r="I333" s="11"/>
      <c r="J333" s="11"/>
      <c r="K333" s="11"/>
      <c r="L333" s="11"/>
      <c r="M333" s="11"/>
      <c r="N333" s="11"/>
      <c r="O333" s="11"/>
      <c r="P333" s="11"/>
      <c r="Q333" s="11"/>
      <c r="R333" s="11"/>
      <c r="S333" s="11"/>
      <c r="T333" s="11"/>
      <c r="U333" s="12"/>
      <c r="V333" s="11"/>
      <c r="W333" s="11"/>
      <c r="X333" s="11"/>
      <c r="Y333" s="11"/>
      <c r="Z333" s="2"/>
      <c r="AA333" s="11"/>
      <c r="AB333" s="11"/>
      <c r="AC333" s="11"/>
      <c r="AD333" s="11"/>
      <c r="AE333" s="11"/>
      <c r="AF333" s="2"/>
    </row>
    <row r="334" spans="1:32" s="3" customFormat="1" x14ac:dyDescent="0.25">
      <c r="A334" s="25"/>
      <c r="C334" s="11"/>
      <c r="D334" s="11"/>
      <c r="E334" s="11"/>
      <c r="F334" s="14"/>
      <c r="H334" s="11"/>
      <c r="I334" s="11"/>
      <c r="J334" s="11"/>
      <c r="K334" s="11"/>
      <c r="L334" s="11"/>
      <c r="M334" s="11"/>
      <c r="N334" s="11"/>
      <c r="O334" s="11"/>
      <c r="P334" s="11"/>
      <c r="Q334" s="11"/>
      <c r="R334" s="11"/>
      <c r="S334" s="11"/>
      <c r="T334" s="11"/>
      <c r="U334" s="12"/>
      <c r="V334" s="11"/>
      <c r="W334" s="11"/>
      <c r="X334" s="11"/>
      <c r="Y334" s="11"/>
      <c r="Z334" s="2"/>
      <c r="AA334" s="11"/>
      <c r="AB334" s="11"/>
      <c r="AC334" s="11"/>
      <c r="AD334" s="11"/>
      <c r="AE334" s="11"/>
      <c r="AF334" s="2"/>
    </row>
    <row r="335" spans="1:32" s="3" customFormat="1" x14ac:dyDescent="0.25">
      <c r="A335" s="25"/>
      <c r="C335" s="11"/>
      <c r="D335" s="11"/>
      <c r="E335" s="11"/>
      <c r="F335" s="14"/>
      <c r="H335" s="11"/>
      <c r="I335" s="11"/>
      <c r="J335" s="11"/>
      <c r="K335" s="11"/>
      <c r="L335" s="11"/>
      <c r="M335" s="11"/>
      <c r="N335" s="11"/>
      <c r="O335" s="11"/>
      <c r="P335" s="11"/>
      <c r="Q335" s="11"/>
      <c r="R335" s="11"/>
      <c r="S335" s="11"/>
      <c r="T335" s="11"/>
      <c r="U335" s="12"/>
      <c r="V335" s="11"/>
      <c r="W335" s="11"/>
      <c r="X335" s="11"/>
      <c r="Y335" s="11"/>
      <c r="Z335" s="2"/>
      <c r="AA335" s="11"/>
      <c r="AB335" s="11"/>
      <c r="AC335" s="11"/>
      <c r="AD335" s="11"/>
      <c r="AE335" s="11"/>
      <c r="AF335" s="2"/>
    </row>
    <row r="336" spans="1:32" s="3" customFormat="1" x14ac:dyDescent="0.25">
      <c r="A336" s="25"/>
      <c r="C336" s="11"/>
      <c r="D336" s="11"/>
      <c r="E336" s="11"/>
      <c r="F336" s="14"/>
      <c r="H336" s="11"/>
      <c r="I336" s="11"/>
      <c r="J336" s="11"/>
      <c r="K336" s="11"/>
      <c r="L336" s="11"/>
      <c r="M336" s="11"/>
      <c r="N336" s="11"/>
      <c r="O336" s="11"/>
      <c r="P336" s="11"/>
      <c r="Q336" s="11"/>
      <c r="R336" s="11"/>
      <c r="S336" s="11"/>
      <c r="T336" s="11"/>
      <c r="U336" s="12"/>
      <c r="V336" s="11"/>
      <c r="W336" s="11"/>
      <c r="X336" s="11"/>
      <c r="Y336" s="11"/>
      <c r="Z336" s="2"/>
      <c r="AA336" s="11"/>
      <c r="AB336" s="11"/>
      <c r="AC336" s="11"/>
      <c r="AD336" s="11"/>
      <c r="AE336" s="11"/>
      <c r="AF336" s="2"/>
    </row>
    <row r="337" spans="1:32" s="3" customFormat="1" x14ac:dyDescent="0.25">
      <c r="A337" s="25"/>
      <c r="C337" s="11"/>
      <c r="D337" s="11"/>
      <c r="E337" s="11"/>
      <c r="F337" s="14"/>
      <c r="H337" s="11"/>
      <c r="I337" s="11"/>
      <c r="J337" s="11"/>
      <c r="K337" s="11"/>
      <c r="L337" s="11"/>
      <c r="M337" s="11"/>
      <c r="N337" s="11"/>
      <c r="O337" s="11"/>
      <c r="P337" s="11"/>
      <c r="Q337" s="11"/>
      <c r="R337" s="11"/>
      <c r="S337" s="11"/>
      <c r="T337" s="11"/>
      <c r="U337" s="12"/>
      <c r="V337" s="11"/>
      <c r="W337" s="11"/>
      <c r="X337" s="11"/>
      <c r="Y337" s="11"/>
      <c r="Z337" s="2"/>
      <c r="AA337" s="11"/>
      <c r="AB337" s="11"/>
      <c r="AC337" s="11"/>
      <c r="AD337" s="11"/>
      <c r="AE337" s="11"/>
      <c r="AF337" s="2"/>
    </row>
    <row r="338" spans="1:32" s="3" customFormat="1" x14ac:dyDescent="0.25">
      <c r="A338" s="25"/>
      <c r="C338" s="11"/>
      <c r="D338" s="11"/>
      <c r="E338" s="11"/>
      <c r="F338" s="14"/>
      <c r="H338" s="11"/>
      <c r="I338" s="11"/>
      <c r="J338" s="11"/>
      <c r="K338" s="11"/>
      <c r="L338" s="11"/>
      <c r="M338" s="11"/>
      <c r="N338" s="11"/>
      <c r="O338" s="11"/>
      <c r="P338" s="11"/>
      <c r="Q338" s="11"/>
      <c r="R338" s="11"/>
      <c r="S338" s="11"/>
      <c r="T338" s="11"/>
      <c r="U338" s="12"/>
      <c r="V338" s="11"/>
      <c r="W338" s="11"/>
      <c r="X338" s="11"/>
      <c r="Y338" s="11"/>
      <c r="Z338" s="2"/>
      <c r="AA338" s="11"/>
      <c r="AB338" s="11"/>
      <c r="AC338" s="11"/>
      <c r="AD338" s="11"/>
      <c r="AE338" s="11"/>
      <c r="AF338" s="2"/>
    </row>
    <row r="339" spans="1:32" s="3" customFormat="1" x14ac:dyDescent="0.25">
      <c r="A339" s="25"/>
      <c r="C339" s="11"/>
      <c r="D339" s="11"/>
      <c r="E339" s="11"/>
      <c r="F339" s="14"/>
      <c r="H339" s="11"/>
      <c r="I339" s="11"/>
      <c r="J339" s="11"/>
      <c r="K339" s="11"/>
      <c r="L339" s="11"/>
      <c r="M339" s="11"/>
      <c r="N339" s="11"/>
      <c r="O339" s="11"/>
      <c r="P339" s="11"/>
      <c r="Q339" s="11"/>
      <c r="R339" s="11"/>
      <c r="S339" s="11"/>
      <c r="T339" s="11"/>
      <c r="U339" s="12"/>
      <c r="V339" s="11"/>
      <c r="W339" s="11"/>
      <c r="X339" s="11"/>
      <c r="Y339" s="11"/>
      <c r="Z339" s="2"/>
      <c r="AA339" s="11"/>
      <c r="AB339" s="11"/>
      <c r="AC339" s="11"/>
      <c r="AD339" s="11"/>
      <c r="AE339" s="11"/>
      <c r="AF339" s="2"/>
    </row>
    <row r="340" spans="1:32" s="3" customFormat="1" x14ac:dyDescent="0.25">
      <c r="A340" s="25"/>
      <c r="C340" s="11"/>
      <c r="D340" s="11"/>
      <c r="E340" s="11"/>
      <c r="F340" s="14"/>
      <c r="H340" s="11"/>
      <c r="I340" s="11"/>
      <c r="J340" s="11"/>
      <c r="K340" s="11"/>
      <c r="L340" s="11"/>
      <c r="M340" s="11"/>
      <c r="N340" s="11"/>
      <c r="O340" s="11"/>
      <c r="P340" s="11"/>
      <c r="Q340" s="11"/>
      <c r="R340" s="11"/>
      <c r="S340" s="11"/>
      <c r="T340" s="11"/>
      <c r="U340" s="12"/>
      <c r="V340" s="11"/>
      <c r="W340" s="11"/>
      <c r="X340" s="11"/>
      <c r="Y340" s="11"/>
      <c r="Z340" s="2"/>
      <c r="AA340" s="11"/>
      <c r="AB340" s="11"/>
      <c r="AC340" s="11"/>
      <c r="AD340" s="11"/>
      <c r="AE340" s="11"/>
      <c r="AF340" s="2"/>
    </row>
    <row r="341" spans="1:32" s="3" customFormat="1" x14ac:dyDescent="0.25">
      <c r="A341" s="25"/>
      <c r="C341" s="11"/>
      <c r="D341" s="11"/>
      <c r="E341" s="11"/>
      <c r="F341" s="14"/>
      <c r="H341" s="11"/>
      <c r="I341" s="11"/>
      <c r="J341" s="11"/>
      <c r="K341" s="11"/>
      <c r="L341" s="11"/>
      <c r="M341" s="11"/>
      <c r="N341" s="11"/>
      <c r="O341" s="11"/>
      <c r="P341" s="11"/>
      <c r="Q341" s="11"/>
      <c r="R341" s="11"/>
      <c r="S341" s="11"/>
      <c r="T341" s="11"/>
      <c r="U341" s="12"/>
      <c r="V341" s="11"/>
      <c r="W341" s="11"/>
      <c r="X341" s="11"/>
      <c r="Y341" s="11"/>
      <c r="Z341" s="2"/>
      <c r="AA341" s="11"/>
      <c r="AB341" s="11"/>
      <c r="AC341" s="11"/>
      <c r="AD341" s="11"/>
      <c r="AE341" s="11"/>
      <c r="AF341" s="2"/>
    </row>
    <row r="342" spans="1:32" s="3" customFormat="1" x14ac:dyDescent="0.25">
      <c r="A342" s="25"/>
      <c r="C342" s="11"/>
      <c r="D342" s="11"/>
      <c r="E342" s="11"/>
      <c r="F342" s="14"/>
      <c r="H342" s="11"/>
      <c r="I342" s="11"/>
      <c r="J342" s="11"/>
      <c r="K342" s="11"/>
      <c r="L342" s="11"/>
      <c r="M342" s="11"/>
      <c r="N342" s="11"/>
      <c r="O342" s="11"/>
      <c r="P342" s="11"/>
      <c r="Q342" s="11"/>
      <c r="R342" s="11"/>
      <c r="S342" s="11"/>
      <c r="T342" s="11"/>
      <c r="U342" s="12"/>
      <c r="V342" s="11"/>
      <c r="W342" s="11"/>
      <c r="X342" s="11"/>
      <c r="Y342" s="11"/>
      <c r="Z342" s="2"/>
      <c r="AA342" s="11"/>
      <c r="AB342" s="11"/>
      <c r="AC342" s="11"/>
      <c r="AD342" s="11"/>
      <c r="AE342" s="11"/>
      <c r="AF342" s="2"/>
    </row>
    <row r="343" spans="1:32" s="3" customFormat="1" x14ac:dyDescent="0.25">
      <c r="A343" s="25"/>
      <c r="C343" s="11"/>
      <c r="D343" s="11"/>
      <c r="E343" s="11"/>
      <c r="F343" s="14"/>
      <c r="H343" s="11"/>
      <c r="I343" s="11"/>
      <c r="J343" s="11"/>
      <c r="K343" s="11"/>
      <c r="L343" s="11"/>
      <c r="M343" s="11"/>
      <c r="N343" s="11"/>
      <c r="O343" s="11"/>
      <c r="P343" s="11"/>
      <c r="Q343" s="11"/>
      <c r="R343" s="11"/>
      <c r="S343" s="11"/>
      <c r="T343" s="11"/>
      <c r="U343" s="12"/>
      <c r="V343" s="11"/>
      <c r="W343" s="11"/>
      <c r="X343" s="11"/>
      <c r="Y343" s="11"/>
      <c r="Z343" s="2"/>
      <c r="AA343" s="11"/>
      <c r="AB343" s="11"/>
      <c r="AC343" s="11"/>
      <c r="AD343" s="11"/>
      <c r="AE343" s="11"/>
      <c r="AF343" s="2"/>
    </row>
    <row r="344" spans="1:32" s="3" customFormat="1" x14ac:dyDescent="0.25">
      <c r="A344" s="25"/>
      <c r="C344" s="11"/>
      <c r="D344" s="11"/>
      <c r="E344" s="11"/>
      <c r="F344" s="14"/>
      <c r="H344" s="11"/>
      <c r="I344" s="11"/>
      <c r="J344" s="11"/>
      <c r="K344" s="11"/>
      <c r="L344" s="11"/>
      <c r="M344" s="11"/>
      <c r="N344" s="11"/>
      <c r="O344" s="11"/>
      <c r="P344" s="11"/>
      <c r="Q344" s="11"/>
      <c r="R344" s="11"/>
      <c r="S344" s="11"/>
      <c r="T344" s="11"/>
      <c r="U344" s="12"/>
      <c r="V344" s="11"/>
      <c r="W344" s="11"/>
      <c r="X344" s="11"/>
      <c r="Y344" s="11"/>
      <c r="Z344" s="2"/>
      <c r="AA344" s="11"/>
      <c r="AB344" s="11"/>
      <c r="AC344" s="11"/>
      <c r="AD344" s="11"/>
      <c r="AE344" s="11"/>
      <c r="AF344" s="2"/>
    </row>
    <row r="345" spans="1:32" s="3" customFormat="1" x14ac:dyDescent="0.25">
      <c r="A345" s="25"/>
      <c r="C345" s="11"/>
      <c r="D345" s="11"/>
      <c r="E345" s="11"/>
      <c r="F345" s="14"/>
      <c r="H345" s="11"/>
      <c r="I345" s="11"/>
      <c r="J345" s="11"/>
      <c r="K345" s="11"/>
      <c r="L345" s="11"/>
      <c r="M345" s="11"/>
      <c r="N345" s="11"/>
      <c r="O345" s="11"/>
      <c r="P345" s="11"/>
      <c r="Q345" s="11"/>
      <c r="R345" s="11"/>
      <c r="S345" s="11"/>
      <c r="T345" s="11"/>
      <c r="U345" s="12"/>
      <c r="V345" s="11"/>
      <c r="W345" s="11"/>
      <c r="X345" s="11"/>
      <c r="Y345" s="11"/>
      <c r="Z345" s="2"/>
      <c r="AA345" s="11"/>
      <c r="AB345" s="11"/>
      <c r="AC345" s="11"/>
      <c r="AD345" s="11"/>
      <c r="AE345" s="11"/>
      <c r="AF345" s="2"/>
    </row>
    <row r="346" spans="1:32" s="3" customFormat="1" x14ac:dyDescent="0.25">
      <c r="A346" s="25"/>
      <c r="C346" s="11"/>
      <c r="D346" s="11"/>
      <c r="E346" s="11"/>
      <c r="F346" s="14"/>
      <c r="H346" s="11"/>
      <c r="I346" s="11"/>
      <c r="J346" s="11"/>
      <c r="K346" s="11"/>
      <c r="L346" s="11"/>
      <c r="M346" s="11"/>
      <c r="N346" s="11"/>
      <c r="O346" s="11"/>
      <c r="P346" s="11"/>
      <c r="Q346" s="11"/>
      <c r="R346" s="11"/>
      <c r="S346" s="11"/>
      <c r="T346" s="11"/>
      <c r="U346" s="12"/>
      <c r="V346" s="11"/>
      <c r="W346" s="11"/>
      <c r="X346" s="11"/>
      <c r="Y346" s="11"/>
      <c r="Z346" s="2"/>
      <c r="AA346" s="11"/>
      <c r="AB346" s="11"/>
      <c r="AC346" s="11"/>
      <c r="AD346" s="11"/>
      <c r="AE346" s="11"/>
      <c r="AF346" s="2"/>
    </row>
    <row r="347" spans="1:32" s="3" customFormat="1" x14ac:dyDescent="0.25">
      <c r="A347" s="25"/>
      <c r="C347" s="11"/>
      <c r="D347" s="11"/>
      <c r="E347" s="11"/>
      <c r="F347" s="14"/>
      <c r="H347" s="11"/>
      <c r="I347" s="11"/>
      <c r="J347" s="11"/>
      <c r="K347" s="11"/>
      <c r="L347" s="11"/>
      <c r="M347" s="11"/>
      <c r="N347" s="11"/>
      <c r="O347" s="11"/>
      <c r="P347" s="11"/>
      <c r="Q347" s="11"/>
      <c r="R347" s="11"/>
      <c r="S347" s="11"/>
      <c r="T347" s="11"/>
      <c r="U347" s="12"/>
      <c r="V347" s="11"/>
      <c r="W347" s="11"/>
      <c r="X347" s="11"/>
      <c r="Y347" s="11"/>
      <c r="Z347" s="2"/>
      <c r="AA347" s="11"/>
      <c r="AB347" s="11"/>
      <c r="AC347" s="11"/>
      <c r="AD347" s="11"/>
      <c r="AE347" s="11"/>
      <c r="AF347" s="2"/>
    </row>
    <row r="348" spans="1:32" s="3" customFormat="1" x14ac:dyDescent="0.25">
      <c r="A348" s="25"/>
      <c r="C348" s="11"/>
      <c r="D348" s="11"/>
      <c r="E348" s="11"/>
      <c r="F348" s="14"/>
      <c r="H348" s="11"/>
      <c r="I348" s="11"/>
      <c r="J348" s="11"/>
      <c r="K348" s="11"/>
      <c r="L348" s="11"/>
      <c r="M348" s="11"/>
      <c r="N348" s="11"/>
      <c r="O348" s="11"/>
      <c r="P348" s="11"/>
      <c r="Q348" s="11"/>
      <c r="R348" s="11"/>
      <c r="S348" s="11"/>
      <c r="T348" s="11"/>
      <c r="U348" s="12"/>
      <c r="V348" s="11"/>
      <c r="W348" s="11"/>
      <c r="X348" s="11"/>
      <c r="Y348" s="11"/>
      <c r="Z348" s="2"/>
      <c r="AA348" s="11"/>
      <c r="AB348" s="11"/>
      <c r="AC348" s="11"/>
      <c r="AD348" s="11"/>
      <c r="AE348" s="11"/>
      <c r="AF348" s="2"/>
    </row>
    <row r="349" spans="1:32" s="3" customFormat="1" x14ac:dyDescent="0.25">
      <c r="A349" s="25"/>
      <c r="C349" s="11"/>
      <c r="D349" s="11"/>
      <c r="E349" s="11"/>
      <c r="F349" s="14"/>
      <c r="H349" s="11"/>
      <c r="I349" s="11"/>
      <c r="J349" s="11"/>
      <c r="K349" s="11"/>
      <c r="L349" s="11"/>
      <c r="M349" s="11"/>
      <c r="N349" s="11"/>
      <c r="O349" s="11"/>
      <c r="P349" s="11"/>
      <c r="Q349" s="11"/>
      <c r="R349" s="11"/>
      <c r="S349" s="11"/>
      <c r="T349" s="11"/>
      <c r="U349" s="12"/>
      <c r="V349" s="11"/>
      <c r="W349" s="11"/>
      <c r="X349" s="11"/>
      <c r="Y349" s="11"/>
      <c r="Z349" s="2"/>
      <c r="AA349" s="11"/>
      <c r="AB349" s="11"/>
      <c r="AC349" s="11"/>
      <c r="AD349" s="11"/>
      <c r="AE349" s="11"/>
      <c r="AF349" s="2"/>
    </row>
    <row r="350" spans="1:32" s="3" customFormat="1" x14ac:dyDescent="0.25">
      <c r="A350" s="25"/>
      <c r="C350" s="11"/>
      <c r="D350" s="11"/>
      <c r="E350" s="11"/>
      <c r="F350" s="14"/>
      <c r="H350" s="11"/>
      <c r="I350" s="11"/>
      <c r="J350" s="11"/>
      <c r="K350" s="11"/>
      <c r="L350" s="11"/>
      <c r="M350" s="11"/>
      <c r="N350" s="11"/>
      <c r="O350" s="11"/>
      <c r="P350" s="11"/>
      <c r="Q350" s="11"/>
      <c r="R350" s="11"/>
      <c r="S350" s="11"/>
      <c r="T350" s="11"/>
      <c r="U350" s="12"/>
      <c r="V350" s="11"/>
      <c r="W350" s="11"/>
      <c r="X350" s="11"/>
      <c r="Y350" s="11"/>
      <c r="Z350" s="2"/>
      <c r="AA350" s="11"/>
      <c r="AB350" s="11"/>
      <c r="AC350" s="11"/>
      <c r="AD350" s="11"/>
      <c r="AE350" s="11"/>
      <c r="AF350" s="2"/>
    </row>
    <row r="351" spans="1:32" s="3" customFormat="1" x14ac:dyDescent="0.25">
      <c r="A351" s="25"/>
      <c r="C351" s="11"/>
      <c r="D351" s="11"/>
      <c r="E351" s="11"/>
      <c r="F351" s="14"/>
      <c r="H351" s="11"/>
      <c r="I351" s="11"/>
      <c r="J351" s="11"/>
      <c r="K351" s="11"/>
      <c r="L351" s="11"/>
      <c r="M351" s="11"/>
      <c r="N351" s="11"/>
      <c r="O351" s="11"/>
      <c r="P351" s="11"/>
      <c r="Q351" s="11"/>
      <c r="R351" s="11"/>
      <c r="S351" s="11"/>
      <c r="T351" s="11"/>
      <c r="U351" s="12"/>
      <c r="V351" s="11"/>
      <c r="W351" s="11"/>
      <c r="X351" s="11"/>
      <c r="Y351" s="11"/>
      <c r="Z351" s="2"/>
      <c r="AA351" s="11"/>
      <c r="AB351" s="11"/>
      <c r="AC351" s="11"/>
      <c r="AD351" s="11"/>
      <c r="AE351" s="11"/>
      <c r="AF351" s="2"/>
    </row>
    <row r="352" spans="1:32" s="3" customFormat="1" x14ac:dyDescent="0.25">
      <c r="A352" s="25"/>
      <c r="C352" s="11"/>
      <c r="D352" s="11"/>
      <c r="E352" s="11"/>
      <c r="F352" s="14"/>
      <c r="H352" s="11"/>
      <c r="I352" s="11"/>
      <c r="J352" s="11"/>
      <c r="K352" s="11"/>
      <c r="L352" s="11"/>
      <c r="M352" s="11"/>
      <c r="N352" s="11"/>
      <c r="O352" s="11"/>
      <c r="P352" s="11"/>
      <c r="Q352" s="11"/>
      <c r="R352" s="11"/>
      <c r="S352" s="11"/>
      <c r="T352" s="11"/>
      <c r="U352" s="12"/>
      <c r="V352" s="11"/>
      <c r="W352" s="11"/>
      <c r="X352" s="11"/>
      <c r="Y352" s="11"/>
      <c r="Z352" s="2"/>
      <c r="AA352" s="11"/>
      <c r="AB352" s="11"/>
      <c r="AC352" s="11"/>
      <c r="AD352" s="11"/>
      <c r="AE352" s="11"/>
      <c r="AF352" s="2"/>
    </row>
    <row r="353" spans="1:32" s="3" customFormat="1" x14ac:dyDescent="0.25">
      <c r="A353" s="25"/>
      <c r="C353" s="11"/>
      <c r="D353" s="11"/>
      <c r="E353" s="11"/>
      <c r="F353" s="14"/>
      <c r="H353" s="11"/>
      <c r="I353" s="11"/>
      <c r="J353" s="11"/>
      <c r="K353" s="11"/>
      <c r="L353" s="11"/>
      <c r="M353" s="11"/>
      <c r="N353" s="11"/>
      <c r="O353" s="11"/>
      <c r="P353" s="11"/>
      <c r="Q353" s="11"/>
      <c r="R353" s="11"/>
      <c r="S353" s="11"/>
      <c r="T353" s="11"/>
      <c r="U353" s="12"/>
      <c r="V353" s="11"/>
      <c r="W353" s="11"/>
      <c r="X353" s="11"/>
      <c r="Y353" s="11"/>
      <c r="Z353" s="2"/>
      <c r="AA353" s="11"/>
      <c r="AB353" s="11"/>
      <c r="AC353" s="11"/>
      <c r="AD353" s="11"/>
      <c r="AE353" s="11"/>
      <c r="AF353" s="2"/>
    </row>
    <row r="354" spans="1:32" s="3" customFormat="1" x14ac:dyDescent="0.25">
      <c r="A354" s="25"/>
      <c r="C354" s="11"/>
      <c r="D354" s="11"/>
      <c r="E354" s="11"/>
      <c r="F354" s="14"/>
      <c r="H354" s="11"/>
      <c r="I354" s="11"/>
      <c r="J354" s="11"/>
      <c r="K354" s="11"/>
      <c r="L354" s="11"/>
      <c r="M354" s="11"/>
      <c r="N354" s="11"/>
      <c r="O354" s="11"/>
      <c r="P354" s="11"/>
      <c r="Q354" s="11"/>
      <c r="R354" s="11"/>
      <c r="S354" s="11"/>
      <c r="T354" s="11"/>
      <c r="U354" s="12"/>
      <c r="V354" s="11"/>
      <c r="W354" s="11"/>
      <c r="X354" s="11"/>
      <c r="Y354" s="11"/>
      <c r="Z354" s="2"/>
      <c r="AA354" s="11"/>
      <c r="AB354" s="11"/>
      <c r="AC354" s="11"/>
      <c r="AD354" s="11"/>
      <c r="AE354" s="11"/>
      <c r="AF354" s="2"/>
    </row>
    <row r="355" spans="1:32" s="3" customFormat="1" x14ac:dyDescent="0.25">
      <c r="A355" s="25"/>
      <c r="C355" s="11"/>
      <c r="D355" s="11"/>
      <c r="E355" s="11"/>
      <c r="F355" s="14"/>
      <c r="H355" s="11"/>
      <c r="I355" s="11"/>
      <c r="J355" s="11"/>
      <c r="K355" s="11"/>
      <c r="L355" s="11"/>
      <c r="M355" s="11"/>
      <c r="N355" s="11"/>
      <c r="O355" s="11"/>
      <c r="P355" s="11"/>
      <c r="Q355" s="11"/>
      <c r="R355" s="11"/>
      <c r="S355" s="11"/>
      <c r="T355" s="11"/>
      <c r="U355" s="12"/>
      <c r="V355" s="11"/>
      <c r="W355" s="11"/>
      <c r="X355" s="11"/>
      <c r="Y355" s="11"/>
      <c r="Z355" s="2"/>
      <c r="AA355" s="11"/>
      <c r="AB355" s="11"/>
      <c r="AC355" s="11"/>
      <c r="AD355" s="11"/>
      <c r="AE355" s="11"/>
      <c r="AF355" s="2"/>
    </row>
    <row r="356" spans="1:32" s="3" customFormat="1" x14ac:dyDescent="0.25">
      <c r="A356" s="25"/>
      <c r="C356" s="11"/>
      <c r="D356" s="11"/>
      <c r="E356" s="11"/>
      <c r="F356" s="14"/>
      <c r="H356" s="11"/>
      <c r="I356" s="11"/>
      <c r="J356" s="11"/>
      <c r="K356" s="11"/>
      <c r="L356" s="11"/>
      <c r="M356" s="11"/>
      <c r="N356" s="11"/>
      <c r="O356" s="11"/>
      <c r="P356" s="11"/>
      <c r="Q356" s="11"/>
      <c r="R356" s="11"/>
      <c r="S356" s="11"/>
      <c r="T356" s="11"/>
      <c r="U356" s="12"/>
      <c r="V356" s="11"/>
      <c r="W356" s="11"/>
      <c r="X356" s="11"/>
      <c r="Y356" s="11"/>
      <c r="Z356" s="2"/>
      <c r="AA356" s="11"/>
      <c r="AB356" s="11"/>
      <c r="AC356" s="11"/>
      <c r="AD356" s="11"/>
      <c r="AE356" s="11"/>
      <c r="AF356" s="2"/>
    </row>
    <row r="357" spans="1:32" s="3" customFormat="1" x14ac:dyDescent="0.25">
      <c r="A357" s="25"/>
      <c r="C357" s="11"/>
      <c r="D357" s="11"/>
      <c r="E357" s="11"/>
      <c r="F357" s="14"/>
      <c r="H357" s="11"/>
      <c r="I357" s="11"/>
      <c r="J357" s="11"/>
      <c r="K357" s="11"/>
      <c r="L357" s="11"/>
      <c r="M357" s="11"/>
      <c r="N357" s="11"/>
      <c r="O357" s="11"/>
      <c r="P357" s="11"/>
      <c r="Q357" s="11"/>
      <c r="R357" s="11"/>
      <c r="S357" s="11"/>
      <c r="T357" s="11"/>
      <c r="U357" s="12"/>
      <c r="V357" s="11"/>
      <c r="W357" s="11"/>
      <c r="X357" s="11"/>
      <c r="Y357" s="11"/>
      <c r="Z357" s="2"/>
      <c r="AA357" s="11"/>
      <c r="AB357" s="11"/>
      <c r="AC357" s="11"/>
      <c r="AD357" s="11"/>
      <c r="AE357" s="11"/>
      <c r="AF357" s="2"/>
    </row>
    <row r="358" spans="1:32" s="3" customFormat="1" x14ac:dyDescent="0.25">
      <c r="A358" s="25"/>
      <c r="C358" s="11"/>
      <c r="D358" s="11"/>
      <c r="E358" s="11"/>
      <c r="F358" s="14"/>
      <c r="H358" s="11"/>
      <c r="I358" s="11"/>
      <c r="J358" s="11"/>
      <c r="K358" s="11"/>
      <c r="L358" s="11"/>
      <c r="M358" s="11"/>
      <c r="N358" s="11"/>
      <c r="O358" s="11"/>
      <c r="P358" s="11"/>
      <c r="Q358" s="11"/>
      <c r="R358" s="11"/>
      <c r="S358" s="11"/>
      <c r="T358" s="11"/>
      <c r="U358" s="12"/>
      <c r="V358" s="11"/>
      <c r="W358" s="11"/>
      <c r="X358" s="11"/>
      <c r="Y358" s="11"/>
      <c r="Z358" s="2"/>
      <c r="AA358" s="11"/>
      <c r="AB358" s="11"/>
      <c r="AC358" s="11"/>
      <c r="AD358" s="11"/>
      <c r="AE358" s="11"/>
      <c r="AF358" s="2"/>
    </row>
    <row r="359" spans="1:32" s="3" customFormat="1" x14ac:dyDescent="0.25">
      <c r="A359" s="25"/>
      <c r="C359" s="11"/>
      <c r="D359" s="11"/>
      <c r="E359" s="11"/>
      <c r="F359" s="14"/>
      <c r="H359" s="11"/>
      <c r="I359" s="11"/>
      <c r="J359" s="11"/>
      <c r="K359" s="11"/>
      <c r="L359" s="11"/>
      <c r="M359" s="11"/>
      <c r="N359" s="11"/>
      <c r="O359" s="11"/>
      <c r="P359" s="11"/>
      <c r="Q359" s="11"/>
      <c r="R359" s="11"/>
      <c r="S359" s="11"/>
      <c r="T359" s="11"/>
      <c r="U359" s="12"/>
      <c r="V359" s="11"/>
      <c r="W359" s="11"/>
      <c r="X359" s="11"/>
      <c r="Y359" s="11"/>
      <c r="Z359" s="2"/>
      <c r="AA359" s="11"/>
      <c r="AB359" s="11"/>
      <c r="AC359" s="11"/>
      <c r="AD359" s="11"/>
      <c r="AE359" s="11"/>
      <c r="AF359" s="2"/>
    </row>
    <row r="360" spans="1:32" s="3" customFormat="1" x14ac:dyDescent="0.25">
      <c r="A360" s="25"/>
      <c r="C360" s="11"/>
      <c r="D360" s="11"/>
      <c r="E360" s="11"/>
      <c r="F360" s="14"/>
      <c r="H360" s="11"/>
      <c r="I360" s="11"/>
      <c r="J360" s="11"/>
      <c r="K360" s="11"/>
      <c r="L360" s="11"/>
      <c r="M360" s="11"/>
      <c r="N360" s="11"/>
      <c r="O360" s="11"/>
      <c r="P360" s="11"/>
      <c r="Q360" s="11"/>
      <c r="R360" s="11"/>
      <c r="S360" s="11"/>
      <c r="T360" s="11"/>
      <c r="U360" s="12"/>
      <c r="V360" s="11"/>
      <c r="W360" s="11"/>
      <c r="X360" s="11"/>
      <c r="Y360" s="11"/>
      <c r="Z360" s="2"/>
      <c r="AA360" s="11"/>
      <c r="AB360" s="11"/>
      <c r="AC360" s="11"/>
      <c r="AD360" s="11"/>
      <c r="AE360" s="11"/>
      <c r="AF360" s="2"/>
    </row>
    <row r="361" spans="1:32" s="3" customFormat="1" x14ac:dyDescent="0.25">
      <c r="A361" s="25"/>
      <c r="C361" s="11"/>
      <c r="D361" s="11"/>
      <c r="E361" s="11"/>
      <c r="F361" s="14"/>
      <c r="H361" s="11"/>
      <c r="I361" s="11"/>
      <c r="J361" s="11"/>
      <c r="K361" s="11"/>
      <c r="L361" s="11"/>
      <c r="M361" s="11"/>
      <c r="N361" s="11"/>
      <c r="O361" s="11"/>
      <c r="P361" s="11"/>
      <c r="Q361" s="11"/>
      <c r="R361" s="11"/>
      <c r="S361" s="11"/>
      <c r="T361" s="11"/>
      <c r="U361" s="12"/>
      <c r="V361" s="11"/>
      <c r="W361" s="11"/>
      <c r="X361" s="11"/>
      <c r="Y361" s="11"/>
      <c r="Z361" s="2"/>
      <c r="AA361" s="11"/>
      <c r="AB361" s="11"/>
      <c r="AC361" s="11"/>
      <c r="AD361" s="11"/>
      <c r="AE361" s="11"/>
      <c r="AF361" s="2"/>
    </row>
    <row r="362" spans="1:32" s="3" customFormat="1" x14ac:dyDescent="0.25">
      <c r="A362" s="25"/>
      <c r="C362" s="11"/>
      <c r="D362" s="11"/>
      <c r="E362" s="11"/>
      <c r="F362" s="14"/>
      <c r="H362" s="11"/>
      <c r="I362" s="11"/>
      <c r="J362" s="11"/>
      <c r="K362" s="11"/>
      <c r="L362" s="11"/>
      <c r="M362" s="11"/>
      <c r="N362" s="11"/>
      <c r="O362" s="11"/>
      <c r="P362" s="11"/>
      <c r="Q362" s="11"/>
      <c r="R362" s="11"/>
      <c r="S362" s="11"/>
      <c r="T362" s="11"/>
      <c r="U362" s="12"/>
      <c r="V362" s="11"/>
      <c r="W362" s="11"/>
      <c r="X362" s="11"/>
      <c r="Y362" s="11"/>
      <c r="Z362" s="2"/>
      <c r="AA362" s="11"/>
      <c r="AB362" s="11"/>
      <c r="AC362" s="11"/>
      <c r="AD362" s="11"/>
      <c r="AE362" s="11"/>
      <c r="AF362" s="2"/>
    </row>
    <row r="363" spans="1:32" s="3" customFormat="1" x14ac:dyDescent="0.25">
      <c r="A363" s="25"/>
      <c r="C363" s="11"/>
      <c r="D363" s="11"/>
      <c r="E363" s="11"/>
      <c r="F363" s="14"/>
      <c r="H363" s="11"/>
      <c r="I363" s="11"/>
      <c r="J363" s="11"/>
      <c r="K363" s="11"/>
      <c r="L363" s="11"/>
      <c r="M363" s="11"/>
      <c r="N363" s="11"/>
      <c r="O363" s="11"/>
      <c r="P363" s="11"/>
      <c r="Q363" s="11"/>
      <c r="R363" s="11"/>
      <c r="S363" s="11"/>
      <c r="T363" s="11"/>
      <c r="U363" s="12"/>
      <c r="V363" s="11"/>
      <c r="W363" s="11"/>
      <c r="X363" s="11"/>
      <c r="Y363" s="11"/>
      <c r="Z363" s="2"/>
      <c r="AA363" s="11"/>
      <c r="AB363" s="11"/>
      <c r="AC363" s="11"/>
      <c r="AD363" s="11"/>
      <c r="AE363" s="11"/>
      <c r="AF363" s="2"/>
    </row>
    <row r="364" spans="1:32" s="3" customFormat="1" x14ac:dyDescent="0.25">
      <c r="A364" s="25"/>
      <c r="C364" s="11"/>
      <c r="D364" s="11"/>
      <c r="E364" s="11"/>
      <c r="F364" s="14"/>
      <c r="H364" s="11"/>
      <c r="I364" s="11"/>
      <c r="J364" s="11"/>
      <c r="K364" s="11"/>
      <c r="L364" s="11"/>
      <c r="M364" s="11"/>
      <c r="N364" s="11"/>
      <c r="O364" s="11"/>
      <c r="P364" s="11"/>
      <c r="Q364" s="11"/>
      <c r="R364" s="11"/>
      <c r="S364" s="11"/>
      <c r="T364" s="11"/>
      <c r="U364" s="12"/>
      <c r="V364" s="11"/>
      <c r="W364" s="11"/>
      <c r="X364" s="11"/>
      <c r="Y364" s="11"/>
      <c r="Z364" s="2"/>
      <c r="AA364" s="11"/>
      <c r="AB364" s="11"/>
      <c r="AC364" s="11"/>
      <c r="AD364" s="11"/>
      <c r="AE364" s="11"/>
      <c r="AF364" s="2"/>
    </row>
    <row r="365" spans="1:32" s="3" customFormat="1" x14ac:dyDescent="0.25">
      <c r="A365" s="25"/>
      <c r="C365" s="11"/>
      <c r="D365" s="11"/>
      <c r="E365" s="11"/>
      <c r="F365" s="14"/>
      <c r="H365" s="11"/>
      <c r="I365" s="11"/>
      <c r="J365" s="11"/>
      <c r="K365" s="11"/>
      <c r="L365" s="11"/>
      <c r="M365" s="11"/>
      <c r="N365" s="11"/>
      <c r="O365" s="11"/>
      <c r="P365" s="11"/>
      <c r="Q365" s="11"/>
      <c r="R365" s="11"/>
      <c r="S365" s="11"/>
      <c r="T365" s="11"/>
      <c r="U365" s="12"/>
      <c r="V365" s="11"/>
      <c r="W365" s="11"/>
      <c r="X365" s="11"/>
      <c r="Y365" s="11"/>
      <c r="Z365" s="2"/>
      <c r="AA365" s="11"/>
      <c r="AB365" s="11"/>
      <c r="AC365" s="11"/>
      <c r="AD365" s="11"/>
      <c r="AE365" s="11"/>
      <c r="AF365" s="2"/>
    </row>
    <row r="366" spans="1:32" s="3" customFormat="1" x14ac:dyDescent="0.25">
      <c r="A366" s="25"/>
      <c r="C366" s="11"/>
      <c r="D366" s="11"/>
      <c r="E366" s="11"/>
      <c r="F366" s="14"/>
      <c r="H366" s="11"/>
      <c r="I366" s="11"/>
      <c r="J366" s="11"/>
      <c r="K366" s="11"/>
      <c r="L366" s="11"/>
      <c r="M366" s="11"/>
      <c r="N366" s="11"/>
      <c r="O366" s="11"/>
      <c r="P366" s="11"/>
      <c r="Q366" s="11"/>
      <c r="R366" s="11"/>
      <c r="S366" s="11"/>
      <c r="T366" s="11"/>
      <c r="U366" s="12"/>
      <c r="V366" s="11"/>
      <c r="W366" s="11"/>
      <c r="X366" s="11"/>
      <c r="Y366" s="11"/>
      <c r="Z366" s="2"/>
      <c r="AA366" s="11"/>
      <c r="AB366" s="11"/>
      <c r="AC366" s="11"/>
      <c r="AD366" s="11"/>
      <c r="AE366" s="11"/>
      <c r="AF366" s="2"/>
    </row>
    <row r="367" spans="1:32" s="3" customFormat="1" x14ac:dyDescent="0.25">
      <c r="A367" s="25"/>
      <c r="C367" s="11"/>
      <c r="D367" s="11"/>
      <c r="E367" s="11"/>
      <c r="F367" s="14"/>
      <c r="H367" s="11"/>
      <c r="I367" s="11"/>
      <c r="J367" s="11"/>
      <c r="K367" s="11"/>
      <c r="L367" s="11"/>
      <c r="M367" s="11"/>
      <c r="N367" s="11"/>
      <c r="O367" s="11"/>
      <c r="P367" s="11"/>
      <c r="Q367" s="11"/>
      <c r="R367" s="11"/>
      <c r="S367" s="11"/>
      <c r="T367" s="11"/>
      <c r="U367" s="12"/>
      <c r="V367" s="11"/>
      <c r="W367" s="11"/>
      <c r="X367" s="11"/>
      <c r="Y367" s="11"/>
      <c r="Z367" s="2"/>
      <c r="AA367" s="11"/>
      <c r="AB367" s="11"/>
      <c r="AC367" s="11"/>
      <c r="AD367" s="11"/>
      <c r="AE367" s="11"/>
      <c r="AF367" s="2"/>
    </row>
    <row r="368" spans="1:32" s="3" customFormat="1" x14ac:dyDescent="0.25">
      <c r="A368" s="25"/>
      <c r="C368" s="11"/>
      <c r="D368" s="11"/>
      <c r="E368" s="11"/>
      <c r="F368" s="14"/>
      <c r="H368" s="11"/>
      <c r="I368" s="11"/>
      <c r="J368" s="11"/>
      <c r="K368" s="11"/>
      <c r="L368" s="11"/>
      <c r="M368" s="11"/>
      <c r="N368" s="11"/>
      <c r="O368" s="11"/>
      <c r="P368" s="11"/>
      <c r="Q368" s="11"/>
      <c r="R368" s="11"/>
      <c r="S368" s="11"/>
      <c r="T368" s="11"/>
      <c r="U368" s="12"/>
      <c r="V368" s="11"/>
      <c r="W368" s="11"/>
      <c r="X368" s="11"/>
      <c r="Y368" s="11"/>
      <c r="Z368" s="2"/>
      <c r="AA368" s="11"/>
      <c r="AB368" s="11"/>
      <c r="AC368" s="11"/>
      <c r="AD368" s="11"/>
      <c r="AE368" s="11"/>
      <c r="AF368" s="2"/>
    </row>
    <row r="369" spans="1:32" s="3" customFormat="1" x14ac:dyDescent="0.25">
      <c r="A369" s="25"/>
      <c r="C369" s="11"/>
      <c r="D369" s="11"/>
      <c r="E369" s="11"/>
      <c r="F369" s="14"/>
      <c r="H369" s="11"/>
      <c r="I369" s="11"/>
      <c r="J369" s="11"/>
      <c r="K369" s="11"/>
      <c r="L369" s="11"/>
      <c r="M369" s="11"/>
      <c r="N369" s="11"/>
      <c r="O369" s="11"/>
      <c r="P369" s="11"/>
      <c r="Q369" s="11"/>
      <c r="R369" s="11"/>
      <c r="S369" s="11"/>
      <c r="T369" s="11"/>
      <c r="U369" s="12"/>
      <c r="V369" s="11"/>
      <c r="W369" s="11"/>
      <c r="X369" s="11"/>
      <c r="Y369" s="11"/>
      <c r="Z369" s="2"/>
      <c r="AA369" s="11"/>
      <c r="AB369" s="11"/>
      <c r="AC369" s="11"/>
      <c r="AD369" s="11"/>
      <c r="AE369" s="11"/>
      <c r="AF369" s="2"/>
    </row>
    <row r="370" spans="1:32" s="3" customFormat="1" x14ac:dyDescent="0.25">
      <c r="A370" s="25"/>
      <c r="C370" s="11"/>
      <c r="D370" s="11"/>
      <c r="E370" s="11"/>
      <c r="F370" s="14"/>
      <c r="H370" s="11"/>
      <c r="I370" s="11"/>
      <c r="J370" s="11"/>
      <c r="K370" s="11"/>
      <c r="L370" s="11"/>
      <c r="M370" s="11"/>
      <c r="N370" s="11"/>
      <c r="O370" s="11"/>
      <c r="P370" s="11"/>
      <c r="Q370" s="11"/>
      <c r="R370" s="11"/>
      <c r="S370" s="11"/>
      <c r="T370" s="11"/>
      <c r="U370" s="12"/>
      <c r="V370" s="11"/>
      <c r="W370" s="11"/>
      <c r="X370" s="11"/>
      <c r="Y370" s="11"/>
      <c r="Z370" s="2"/>
      <c r="AA370" s="11"/>
      <c r="AB370" s="11"/>
      <c r="AC370" s="11"/>
      <c r="AD370" s="11"/>
      <c r="AE370" s="11"/>
      <c r="AF370" s="2"/>
    </row>
    <row r="371" spans="1:32" s="3" customFormat="1" x14ac:dyDescent="0.25">
      <c r="A371" s="25"/>
      <c r="C371" s="11"/>
      <c r="D371" s="11"/>
      <c r="E371" s="11"/>
      <c r="F371" s="14"/>
      <c r="H371" s="11"/>
      <c r="I371" s="11"/>
      <c r="J371" s="11"/>
      <c r="K371" s="11"/>
      <c r="L371" s="11"/>
      <c r="M371" s="11"/>
      <c r="N371" s="11"/>
      <c r="O371" s="11"/>
      <c r="P371" s="11"/>
      <c r="Q371" s="11"/>
      <c r="R371" s="11"/>
      <c r="S371" s="11"/>
      <c r="T371" s="11"/>
      <c r="U371" s="12"/>
      <c r="V371" s="11"/>
      <c r="W371" s="11"/>
      <c r="X371" s="11"/>
      <c r="Y371" s="11"/>
      <c r="Z371" s="2"/>
      <c r="AA371" s="11"/>
      <c r="AB371" s="11"/>
      <c r="AC371" s="11"/>
      <c r="AD371" s="11"/>
      <c r="AE371" s="11"/>
      <c r="AF371" s="2"/>
    </row>
    <row r="372" spans="1:32" s="3" customFormat="1" x14ac:dyDescent="0.25">
      <c r="A372" s="25"/>
      <c r="C372" s="11"/>
      <c r="D372" s="11"/>
      <c r="E372" s="11"/>
      <c r="F372" s="14"/>
      <c r="H372" s="11"/>
      <c r="I372" s="11"/>
      <c r="J372" s="11"/>
      <c r="K372" s="11"/>
      <c r="L372" s="11"/>
      <c r="M372" s="11"/>
      <c r="N372" s="11"/>
      <c r="O372" s="11"/>
      <c r="P372" s="11"/>
      <c r="Q372" s="11"/>
      <c r="R372" s="11"/>
      <c r="S372" s="11"/>
      <c r="T372" s="11"/>
      <c r="U372" s="12"/>
      <c r="V372" s="11"/>
      <c r="W372" s="11"/>
      <c r="X372" s="11"/>
      <c r="Y372" s="11"/>
      <c r="Z372" s="2"/>
      <c r="AA372" s="11"/>
      <c r="AB372" s="11"/>
      <c r="AC372" s="11"/>
      <c r="AD372" s="11"/>
      <c r="AE372" s="11"/>
      <c r="AF372" s="2"/>
    </row>
    <row r="373" spans="1:32" s="3" customFormat="1" x14ac:dyDescent="0.25">
      <c r="A373" s="25"/>
      <c r="C373" s="11"/>
      <c r="D373" s="11"/>
      <c r="E373" s="11"/>
      <c r="F373" s="14"/>
      <c r="H373" s="11"/>
      <c r="I373" s="11"/>
      <c r="J373" s="11"/>
      <c r="K373" s="11"/>
      <c r="L373" s="11"/>
      <c r="M373" s="11"/>
      <c r="N373" s="11"/>
      <c r="O373" s="11"/>
      <c r="P373" s="11"/>
      <c r="Q373" s="11"/>
      <c r="R373" s="11"/>
      <c r="S373" s="11"/>
      <c r="T373" s="11"/>
      <c r="U373" s="12"/>
      <c r="V373" s="11"/>
      <c r="W373" s="11"/>
      <c r="X373" s="11"/>
      <c r="Y373" s="11"/>
      <c r="Z373" s="2"/>
      <c r="AA373" s="11"/>
      <c r="AB373" s="11"/>
      <c r="AC373" s="11"/>
      <c r="AD373" s="11"/>
      <c r="AE373" s="11"/>
      <c r="AF373" s="2"/>
    </row>
    <row r="374" spans="1:32" s="3" customFormat="1" x14ac:dyDescent="0.25">
      <c r="A374" s="25"/>
      <c r="C374" s="11"/>
      <c r="D374" s="11"/>
      <c r="E374" s="11"/>
      <c r="F374" s="14"/>
      <c r="H374" s="11"/>
      <c r="I374" s="11"/>
      <c r="J374" s="11"/>
      <c r="K374" s="11"/>
      <c r="L374" s="11"/>
      <c r="M374" s="11"/>
      <c r="N374" s="11"/>
      <c r="O374" s="11"/>
      <c r="P374" s="11"/>
      <c r="Q374" s="11"/>
      <c r="R374" s="11"/>
      <c r="S374" s="11"/>
      <c r="T374" s="11"/>
      <c r="U374" s="12"/>
      <c r="V374" s="11"/>
      <c r="W374" s="11"/>
      <c r="X374" s="11"/>
      <c r="Y374" s="11"/>
      <c r="Z374" s="2"/>
      <c r="AA374" s="11"/>
      <c r="AB374" s="11"/>
      <c r="AC374" s="11"/>
      <c r="AD374" s="11"/>
      <c r="AE374" s="11"/>
      <c r="AF374" s="2"/>
    </row>
    <row r="375" spans="1:32" s="3" customFormat="1" x14ac:dyDescent="0.25">
      <c r="A375" s="25"/>
      <c r="C375" s="11"/>
      <c r="D375" s="11"/>
      <c r="E375" s="11"/>
      <c r="F375" s="14"/>
      <c r="H375" s="11"/>
      <c r="I375" s="11"/>
      <c r="J375" s="11"/>
      <c r="K375" s="11"/>
      <c r="L375" s="11"/>
      <c r="M375" s="11"/>
      <c r="N375" s="11"/>
      <c r="O375" s="11"/>
      <c r="P375" s="11"/>
      <c r="Q375" s="11"/>
      <c r="R375" s="11"/>
      <c r="S375" s="11"/>
      <c r="T375" s="11"/>
      <c r="U375" s="12"/>
      <c r="V375" s="11"/>
      <c r="W375" s="11"/>
      <c r="X375" s="11"/>
      <c r="Y375" s="11"/>
      <c r="Z375" s="2"/>
      <c r="AA375" s="11"/>
      <c r="AB375" s="11"/>
      <c r="AC375" s="11"/>
      <c r="AD375" s="11"/>
      <c r="AE375" s="11"/>
      <c r="AF375" s="2"/>
    </row>
    <row r="376" spans="1:32" s="3" customFormat="1" x14ac:dyDescent="0.25">
      <c r="A376" s="25"/>
      <c r="C376" s="11"/>
      <c r="D376" s="11"/>
      <c r="E376" s="11"/>
      <c r="F376" s="14"/>
      <c r="H376" s="11"/>
      <c r="I376" s="11"/>
      <c r="J376" s="11"/>
      <c r="K376" s="11"/>
      <c r="L376" s="11"/>
      <c r="M376" s="11"/>
      <c r="N376" s="11"/>
      <c r="O376" s="11"/>
      <c r="P376" s="11"/>
      <c r="Q376" s="11"/>
      <c r="R376" s="11"/>
      <c r="S376" s="11"/>
      <c r="T376" s="11"/>
      <c r="U376" s="12"/>
      <c r="V376" s="11"/>
      <c r="W376" s="11"/>
      <c r="X376" s="11"/>
      <c r="Y376" s="11"/>
      <c r="Z376" s="2"/>
      <c r="AA376" s="11"/>
      <c r="AB376" s="11"/>
      <c r="AC376" s="11"/>
      <c r="AD376" s="11"/>
      <c r="AE376" s="11"/>
      <c r="AF376" s="2"/>
    </row>
    <row r="377" spans="1:32" s="3" customFormat="1" x14ac:dyDescent="0.25">
      <c r="A377" s="25"/>
      <c r="C377" s="11"/>
      <c r="D377" s="11"/>
      <c r="E377" s="11"/>
      <c r="F377" s="14"/>
      <c r="H377" s="11"/>
      <c r="I377" s="11"/>
      <c r="J377" s="11"/>
      <c r="K377" s="11"/>
      <c r="L377" s="11"/>
      <c r="M377" s="11"/>
      <c r="N377" s="11"/>
      <c r="O377" s="11"/>
      <c r="P377" s="11"/>
      <c r="Q377" s="11"/>
      <c r="R377" s="11"/>
      <c r="S377" s="11"/>
      <c r="T377" s="11"/>
      <c r="U377" s="12"/>
      <c r="V377" s="11"/>
      <c r="W377" s="11"/>
      <c r="X377" s="11"/>
      <c r="Y377" s="11"/>
      <c r="Z377" s="2"/>
      <c r="AA377" s="11"/>
      <c r="AB377" s="11"/>
      <c r="AC377" s="11"/>
      <c r="AD377" s="11"/>
      <c r="AE377" s="11"/>
      <c r="AF377" s="2"/>
    </row>
    <row r="378" spans="1:32" s="3" customFormat="1" x14ac:dyDescent="0.25">
      <c r="A378" s="25"/>
      <c r="C378" s="11"/>
      <c r="D378" s="11"/>
      <c r="E378" s="11"/>
      <c r="F378" s="14"/>
      <c r="H378" s="11"/>
      <c r="I378" s="11"/>
      <c r="J378" s="11"/>
      <c r="K378" s="11"/>
      <c r="L378" s="11"/>
      <c r="M378" s="11"/>
      <c r="N378" s="11"/>
      <c r="O378" s="11"/>
      <c r="P378" s="11"/>
      <c r="Q378" s="11"/>
      <c r="R378" s="11"/>
      <c r="S378" s="11"/>
      <c r="T378" s="11"/>
      <c r="U378" s="12"/>
      <c r="V378" s="11"/>
      <c r="W378" s="11"/>
      <c r="X378" s="11"/>
      <c r="Y378" s="11"/>
      <c r="Z378" s="2"/>
      <c r="AA378" s="11"/>
      <c r="AB378" s="11"/>
      <c r="AC378" s="11"/>
      <c r="AD378" s="11"/>
      <c r="AE378" s="11"/>
      <c r="AF378" s="2"/>
    </row>
    <row r="379" spans="1:32" s="3" customFormat="1" x14ac:dyDescent="0.25">
      <c r="A379" s="25"/>
      <c r="C379" s="11"/>
      <c r="D379" s="11"/>
      <c r="E379" s="11"/>
      <c r="F379" s="14"/>
      <c r="H379" s="11"/>
      <c r="I379" s="11"/>
      <c r="J379" s="11"/>
      <c r="K379" s="11"/>
      <c r="L379" s="11"/>
      <c r="M379" s="11"/>
      <c r="N379" s="11"/>
      <c r="O379" s="11"/>
      <c r="P379" s="11"/>
      <c r="Q379" s="11"/>
      <c r="R379" s="11"/>
      <c r="S379" s="11"/>
      <c r="T379" s="11"/>
      <c r="U379" s="12"/>
      <c r="V379" s="11"/>
      <c r="W379" s="11"/>
      <c r="X379" s="11"/>
      <c r="Y379" s="11"/>
      <c r="Z379" s="2"/>
      <c r="AA379" s="11"/>
      <c r="AB379" s="11"/>
      <c r="AC379" s="11"/>
      <c r="AD379" s="11"/>
      <c r="AE379" s="11"/>
      <c r="AF379" s="2"/>
    </row>
    <row r="380" spans="1:32" s="3" customFormat="1" x14ac:dyDescent="0.25">
      <c r="A380" s="25"/>
      <c r="C380" s="11"/>
      <c r="D380" s="11"/>
      <c r="E380" s="11"/>
      <c r="F380" s="14"/>
      <c r="H380" s="11"/>
      <c r="I380" s="11"/>
      <c r="J380" s="11"/>
      <c r="K380" s="11"/>
      <c r="L380" s="11"/>
      <c r="M380" s="11"/>
      <c r="N380" s="11"/>
      <c r="O380" s="11"/>
      <c r="P380" s="11"/>
      <c r="Q380" s="11"/>
      <c r="R380" s="11"/>
      <c r="S380" s="11"/>
      <c r="T380" s="11"/>
      <c r="U380" s="12"/>
      <c r="V380" s="11"/>
      <c r="W380" s="11"/>
      <c r="X380" s="11"/>
      <c r="Y380" s="11"/>
      <c r="Z380" s="2"/>
      <c r="AA380" s="11"/>
      <c r="AB380" s="11"/>
      <c r="AC380" s="11"/>
      <c r="AD380" s="11"/>
      <c r="AE380" s="11"/>
      <c r="AF380" s="2"/>
    </row>
    <row r="381" spans="1:32" s="3" customFormat="1" x14ac:dyDescent="0.25">
      <c r="A381" s="25"/>
      <c r="C381" s="11"/>
      <c r="D381" s="11"/>
      <c r="E381" s="11"/>
      <c r="F381" s="14"/>
      <c r="H381" s="11"/>
      <c r="I381" s="11"/>
      <c r="J381" s="11"/>
      <c r="K381" s="11"/>
      <c r="L381" s="11"/>
      <c r="M381" s="11"/>
      <c r="N381" s="11"/>
      <c r="O381" s="11"/>
      <c r="P381" s="11"/>
      <c r="Q381" s="11"/>
      <c r="R381" s="11"/>
      <c r="S381" s="11"/>
      <c r="T381" s="11"/>
      <c r="U381" s="12"/>
      <c r="V381" s="11"/>
      <c r="W381" s="11"/>
      <c r="X381" s="11"/>
      <c r="Y381" s="11"/>
      <c r="Z381" s="2"/>
      <c r="AA381" s="11"/>
      <c r="AB381" s="11"/>
      <c r="AC381" s="11"/>
      <c r="AD381" s="11"/>
      <c r="AE381" s="11"/>
      <c r="AF381" s="2"/>
    </row>
    <row r="382" spans="1:32" s="3" customFormat="1" x14ac:dyDescent="0.25">
      <c r="A382" s="25"/>
      <c r="C382" s="11"/>
      <c r="D382" s="11"/>
      <c r="E382" s="11"/>
      <c r="F382" s="14"/>
      <c r="H382" s="11"/>
      <c r="I382" s="11"/>
      <c r="J382" s="11"/>
      <c r="K382" s="11"/>
      <c r="L382" s="11"/>
      <c r="M382" s="11"/>
      <c r="N382" s="11"/>
      <c r="O382" s="11"/>
      <c r="P382" s="11"/>
      <c r="Q382" s="11"/>
      <c r="R382" s="11"/>
      <c r="S382" s="11"/>
      <c r="T382" s="11"/>
      <c r="U382" s="12"/>
      <c r="V382" s="11"/>
      <c r="W382" s="11"/>
      <c r="X382" s="11"/>
      <c r="Y382" s="11"/>
      <c r="Z382" s="2"/>
      <c r="AA382" s="11"/>
      <c r="AB382" s="11"/>
      <c r="AC382" s="11"/>
      <c r="AD382" s="11"/>
      <c r="AE382" s="11"/>
      <c r="AF382" s="2"/>
    </row>
    <row r="383" spans="1:32" s="3" customFormat="1" x14ac:dyDescent="0.25">
      <c r="A383" s="25"/>
      <c r="C383" s="11"/>
      <c r="D383" s="11"/>
      <c r="E383" s="11"/>
      <c r="F383" s="14"/>
      <c r="H383" s="11"/>
      <c r="I383" s="11"/>
      <c r="J383" s="11"/>
      <c r="K383" s="11"/>
      <c r="L383" s="11"/>
      <c r="M383" s="11"/>
      <c r="N383" s="11"/>
      <c r="O383" s="11"/>
      <c r="P383" s="11"/>
      <c r="Q383" s="11"/>
      <c r="R383" s="11"/>
      <c r="S383" s="11"/>
      <c r="T383" s="11"/>
      <c r="U383" s="12"/>
      <c r="V383" s="11"/>
      <c r="W383" s="11"/>
      <c r="X383" s="11"/>
      <c r="Y383" s="11"/>
      <c r="Z383" s="2"/>
      <c r="AA383" s="11"/>
      <c r="AB383" s="11"/>
      <c r="AC383" s="11"/>
      <c r="AD383" s="11"/>
      <c r="AE383" s="11"/>
      <c r="AF383" s="2"/>
    </row>
    <row r="384" spans="1:32" s="3" customFormat="1" x14ac:dyDescent="0.25">
      <c r="A384" s="25"/>
      <c r="C384" s="11"/>
      <c r="D384" s="11"/>
      <c r="E384" s="11"/>
      <c r="F384" s="14"/>
      <c r="H384" s="11"/>
      <c r="I384" s="11"/>
      <c r="J384" s="11"/>
      <c r="K384" s="11"/>
      <c r="L384" s="11"/>
      <c r="M384" s="11"/>
      <c r="N384" s="11"/>
      <c r="O384" s="11"/>
      <c r="P384" s="11"/>
      <c r="Q384" s="11"/>
      <c r="R384" s="11"/>
      <c r="S384" s="11"/>
      <c r="T384" s="11"/>
      <c r="U384" s="12"/>
      <c r="V384" s="11"/>
      <c r="W384" s="11"/>
      <c r="X384" s="11"/>
      <c r="Y384" s="11"/>
      <c r="Z384" s="2"/>
      <c r="AA384" s="11"/>
      <c r="AB384" s="11"/>
      <c r="AC384" s="11"/>
      <c r="AD384" s="11"/>
      <c r="AE384" s="11"/>
      <c r="AF384" s="2"/>
    </row>
    <row r="385" spans="1:32" s="3" customFormat="1" x14ac:dyDescent="0.25">
      <c r="A385" s="25"/>
      <c r="C385" s="11"/>
      <c r="D385" s="11"/>
      <c r="E385" s="11"/>
      <c r="F385" s="14"/>
      <c r="H385" s="11"/>
      <c r="I385" s="11"/>
      <c r="J385" s="11"/>
      <c r="K385" s="11"/>
      <c r="L385" s="11"/>
      <c r="M385" s="11"/>
      <c r="N385" s="11"/>
      <c r="O385" s="11"/>
      <c r="P385" s="11"/>
      <c r="Q385" s="11"/>
      <c r="R385" s="11"/>
      <c r="S385" s="11"/>
      <c r="T385" s="11"/>
      <c r="U385" s="12"/>
      <c r="V385" s="11"/>
      <c r="W385" s="11"/>
      <c r="X385" s="11"/>
      <c r="Y385" s="11"/>
      <c r="Z385" s="2"/>
      <c r="AA385" s="11"/>
      <c r="AB385" s="11"/>
      <c r="AC385" s="11"/>
      <c r="AD385" s="11"/>
      <c r="AE385" s="11"/>
      <c r="AF385" s="2"/>
    </row>
    <row r="386" spans="1:32" s="3" customFormat="1" x14ac:dyDescent="0.25">
      <c r="A386" s="25"/>
      <c r="C386" s="11"/>
      <c r="D386" s="11"/>
      <c r="E386" s="11"/>
      <c r="F386" s="14"/>
      <c r="H386" s="11"/>
      <c r="I386" s="11"/>
      <c r="J386" s="11"/>
      <c r="K386" s="11"/>
      <c r="L386" s="11"/>
      <c r="M386" s="11"/>
      <c r="N386" s="11"/>
      <c r="O386" s="11"/>
      <c r="P386" s="11"/>
      <c r="Q386" s="11"/>
      <c r="R386" s="11"/>
      <c r="S386" s="11"/>
      <c r="T386" s="11"/>
      <c r="U386" s="12"/>
      <c r="V386" s="11"/>
      <c r="W386" s="11"/>
      <c r="X386" s="11"/>
      <c r="Y386" s="11"/>
      <c r="Z386" s="2"/>
      <c r="AA386" s="11"/>
      <c r="AB386" s="11"/>
      <c r="AC386" s="11"/>
      <c r="AD386" s="11"/>
      <c r="AE386" s="11"/>
      <c r="AF386" s="2"/>
    </row>
    <row r="387" spans="1:32" s="3" customFormat="1" x14ac:dyDescent="0.25">
      <c r="A387" s="25"/>
      <c r="C387" s="11"/>
      <c r="D387" s="11"/>
      <c r="E387" s="11"/>
      <c r="F387" s="14"/>
      <c r="H387" s="11"/>
      <c r="I387" s="11"/>
      <c r="J387" s="11"/>
      <c r="K387" s="11"/>
      <c r="L387" s="11"/>
      <c r="M387" s="11"/>
      <c r="N387" s="11"/>
      <c r="O387" s="11"/>
      <c r="P387" s="11"/>
      <c r="Q387" s="11"/>
      <c r="R387" s="11"/>
      <c r="S387" s="11"/>
      <c r="T387" s="11"/>
      <c r="U387" s="12"/>
      <c r="V387" s="11"/>
      <c r="W387" s="11"/>
      <c r="X387" s="11"/>
      <c r="Y387" s="11"/>
      <c r="Z387" s="2"/>
      <c r="AA387" s="11"/>
      <c r="AB387" s="11"/>
      <c r="AC387" s="11"/>
      <c r="AD387" s="11"/>
      <c r="AE387" s="11"/>
      <c r="AF387" s="2"/>
    </row>
    <row r="388" spans="1:32" s="3" customFormat="1" x14ac:dyDescent="0.25">
      <c r="A388" s="25"/>
      <c r="C388" s="11"/>
      <c r="D388" s="11"/>
      <c r="E388" s="11"/>
      <c r="F388" s="14"/>
      <c r="H388" s="11"/>
      <c r="I388" s="11"/>
      <c r="J388" s="11"/>
      <c r="K388" s="11"/>
      <c r="L388" s="11"/>
      <c r="M388" s="11"/>
      <c r="N388" s="11"/>
      <c r="O388" s="11"/>
      <c r="P388" s="11"/>
      <c r="Q388" s="11"/>
      <c r="R388" s="11"/>
      <c r="S388" s="11"/>
      <c r="T388" s="11"/>
      <c r="U388" s="12"/>
      <c r="V388" s="11"/>
      <c r="W388" s="11"/>
      <c r="X388" s="11"/>
      <c r="Y388" s="11"/>
      <c r="Z388" s="2"/>
      <c r="AA388" s="11"/>
      <c r="AB388" s="11"/>
      <c r="AC388" s="11"/>
      <c r="AD388" s="11"/>
      <c r="AE388" s="11"/>
      <c r="AF388" s="2"/>
    </row>
    <row r="389" spans="1:32" s="3" customFormat="1" x14ac:dyDescent="0.25">
      <c r="A389" s="25"/>
      <c r="C389" s="11"/>
      <c r="D389" s="11"/>
      <c r="E389" s="11"/>
      <c r="F389" s="14"/>
      <c r="H389" s="11"/>
      <c r="I389" s="11"/>
      <c r="J389" s="11"/>
      <c r="K389" s="11"/>
      <c r="L389" s="11"/>
      <c r="M389" s="11"/>
      <c r="N389" s="11"/>
      <c r="O389" s="11"/>
      <c r="P389" s="11"/>
      <c r="Q389" s="11"/>
      <c r="R389" s="11"/>
      <c r="S389" s="11"/>
      <c r="T389" s="11"/>
      <c r="U389" s="12"/>
      <c r="V389" s="11"/>
      <c r="W389" s="11"/>
      <c r="X389" s="11"/>
      <c r="Y389" s="11"/>
      <c r="Z389" s="2"/>
      <c r="AA389" s="11"/>
      <c r="AB389" s="11"/>
      <c r="AC389" s="11"/>
      <c r="AD389" s="11"/>
      <c r="AE389" s="11"/>
      <c r="AF389" s="2"/>
    </row>
    <row r="390" spans="1:32" s="3" customFormat="1" x14ac:dyDescent="0.25">
      <c r="A390" s="25"/>
      <c r="C390" s="11"/>
      <c r="D390" s="11"/>
      <c r="E390" s="11"/>
      <c r="F390" s="14"/>
      <c r="H390" s="11"/>
      <c r="I390" s="11"/>
      <c r="J390" s="11"/>
      <c r="K390" s="11"/>
      <c r="L390" s="11"/>
      <c r="M390" s="11"/>
      <c r="N390" s="11"/>
      <c r="O390" s="11"/>
      <c r="P390" s="11"/>
      <c r="Q390" s="11"/>
      <c r="R390" s="11"/>
      <c r="S390" s="11"/>
      <c r="T390" s="11"/>
      <c r="U390" s="12"/>
      <c r="V390" s="11"/>
      <c r="W390" s="11"/>
      <c r="X390" s="11"/>
      <c r="Y390" s="11"/>
      <c r="Z390" s="2"/>
      <c r="AA390" s="11"/>
      <c r="AB390" s="11"/>
      <c r="AC390" s="11"/>
      <c r="AD390" s="11"/>
      <c r="AE390" s="11"/>
      <c r="AF390" s="2"/>
    </row>
    <row r="391" spans="1:32" s="3" customFormat="1" x14ac:dyDescent="0.25">
      <c r="A391" s="25"/>
      <c r="C391" s="11"/>
      <c r="D391" s="11"/>
      <c r="E391" s="11"/>
      <c r="F391" s="14"/>
      <c r="H391" s="11"/>
      <c r="I391" s="11"/>
      <c r="J391" s="11"/>
      <c r="K391" s="11"/>
      <c r="L391" s="11"/>
      <c r="M391" s="11"/>
      <c r="N391" s="11"/>
      <c r="O391" s="11"/>
      <c r="P391" s="11"/>
      <c r="Q391" s="11"/>
      <c r="R391" s="11"/>
      <c r="S391" s="11"/>
      <c r="T391" s="11"/>
      <c r="U391" s="12"/>
      <c r="V391" s="11"/>
      <c r="W391" s="11"/>
      <c r="X391" s="11"/>
      <c r="Y391" s="11"/>
      <c r="Z391" s="2"/>
      <c r="AA391" s="11"/>
      <c r="AB391" s="11"/>
      <c r="AC391" s="11"/>
      <c r="AD391" s="11"/>
      <c r="AE391" s="11"/>
      <c r="AF391" s="2"/>
    </row>
    <row r="392" spans="1:32" s="3" customFormat="1" x14ac:dyDescent="0.25">
      <c r="A392" s="25"/>
      <c r="C392" s="11"/>
      <c r="D392" s="11"/>
      <c r="E392" s="11"/>
      <c r="F392" s="14"/>
      <c r="H392" s="11"/>
      <c r="I392" s="11"/>
      <c r="J392" s="11"/>
      <c r="K392" s="11"/>
      <c r="L392" s="11"/>
      <c r="M392" s="11"/>
      <c r="N392" s="11"/>
      <c r="O392" s="11"/>
      <c r="P392" s="11"/>
      <c r="Q392" s="11"/>
      <c r="R392" s="11"/>
      <c r="S392" s="11"/>
      <c r="T392" s="11"/>
      <c r="U392" s="12"/>
      <c r="V392" s="11"/>
      <c r="W392" s="11"/>
      <c r="X392" s="11"/>
      <c r="Y392" s="11"/>
      <c r="Z392" s="2"/>
      <c r="AA392" s="11"/>
      <c r="AB392" s="11"/>
      <c r="AC392" s="11"/>
      <c r="AD392" s="11"/>
      <c r="AE392" s="11"/>
      <c r="AF392" s="2"/>
    </row>
    <row r="393" spans="1:32" s="3" customFormat="1" x14ac:dyDescent="0.25">
      <c r="A393" s="25"/>
      <c r="C393" s="11"/>
      <c r="D393" s="11"/>
      <c r="E393" s="11"/>
      <c r="F393" s="14"/>
      <c r="H393" s="11"/>
      <c r="I393" s="11"/>
      <c r="J393" s="11"/>
      <c r="K393" s="11"/>
      <c r="L393" s="11"/>
      <c r="M393" s="11"/>
      <c r="N393" s="11"/>
      <c r="O393" s="11"/>
      <c r="P393" s="11"/>
      <c r="Q393" s="11"/>
      <c r="R393" s="11"/>
      <c r="S393" s="11"/>
      <c r="T393" s="11"/>
      <c r="U393" s="12"/>
      <c r="V393" s="11"/>
      <c r="W393" s="11"/>
      <c r="X393" s="11"/>
      <c r="Y393" s="11"/>
      <c r="Z393" s="2"/>
      <c r="AA393" s="11"/>
      <c r="AB393" s="11"/>
      <c r="AC393" s="11"/>
      <c r="AD393" s="11"/>
      <c r="AE393" s="11"/>
      <c r="AF393" s="2"/>
    </row>
    <row r="394" spans="1:32" s="3" customFormat="1" x14ac:dyDescent="0.25">
      <c r="A394" s="25"/>
      <c r="C394" s="11"/>
      <c r="D394" s="11"/>
      <c r="E394" s="11"/>
      <c r="F394" s="14"/>
      <c r="H394" s="11"/>
      <c r="I394" s="11"/>
      <c r="J394" s="11"/>
      <c r="K394" s="11"/>
      <c r="L394" s="11"/>
      <c r="M394" s="11"/>
      <c r="N394" s="11"/>
      <c r="O394" s="11"/>
      <c r="P394" s="11"/>
      <c r="Q394" s="11"/>
      <c r="R394" s="11"/>
      <c r="S394" s="11"/>
      <c r="T394" s="11"/>
      <c r="U394" s="12"/>
      <c r="V394" s="11"/>
      <c r="W394" s="11"/>
      <c r="X394" s="11"/>
      <c r="Y394" s="11"/>
      <c r="Z394" s="2"/>
      <c r="AA394" s="11"/>
      <c r="AB394" s="11"/>
      <c r="AC394" s="11"/>
      <c r="AD394" s="11"/>
      <c r="AE394" s="11"/>
      <c r="AF394" s="2"/>
    </row>
    <row r="395" spans="1:32" s="3" customFormat="1" x14ac:dyDescent="0.25">
      <c r="A395" s="25"/>
      <c r="C395" s="11"/>
      <c r="D395" s="11"/>
      <c r="E395" s="11"/>
      <c r="F395" s="14"/>
      <c r="H395" s="11"/>
      <c r="I395" s="11"/>
      <c r="J395" s="11"/>
      <c r="K395" s="11"/>
      <c r="L395" s="11"/>
      <c r="M395" s="11"/>
      <c r="N395" s="11"/>
      <c r="O395" s="11"/>
      <c r="P395" s="11"/>
      <c r="Q395" s="11"/>
      <c r="R395" s="11"/>
      <c r="S395" s="11"/>
      <c r="T395" s="11"/>
      <c r="U395" s="12"/>
      <c r="V395" s="11"/>
      <c r="W395" s="11"/>
      <c r="X395" s="11"/>
      <c r="Y395" s="11"/>
      <c r="Z395" s="2"/>
      <c r="AA395" s="11"/>
      <c r="AB395" s="11"/>
      <c r="AC395" s="11"/>
      <c r="AD395" s="11"/>
      <c r="AE395" s="11"/>
      <c r="AF395" s="2"/>
    </row>
    <row r="396" spans="1:32" s="3" customFormat="1" x14ac:dyDescent="0.25">
      <c r="A396" s="25"/>
      <c r="C396" s="11"/>
      <c r="D396" s="11"/>
      <c r="E396" s="11"/>
      <c r="F396" s="14"/>
      <c r="H396" s="11"/>
      <c r="I396" s="11"/>
      <c r="J396" s="11"/>
      <c r="K396" s="11"/>
      <c r="L396" s="11"/>
      <c r="M396" s="11"/>
      <c r="N396" s="11"/>
      <c r="O396" s="11"/>
      <c r="P396" s="11"/>
      <c r="Q396" s="11"/>
      <c r="R396" s="11"/>
      <c r="S396" s="11"/>
      <c r="T396" s="11"/>
      <c r="U396" s="12"/>
      <c r="V396" s="11"/>
      <c r="W396" s="11"/>
      <c r="X396" s="11"/>
      <c r="Y396" s="11"/>
      <c r="Z396" s="2"/>
      <c r="AA396" s="11"/>
      <c r="AB396" s="11"/>
      <c r="AC396" s="11"/>
      <c r="AD396" s="11"/>
      <c r="AE396" s="11"/>
      <c r="AF396" s="2"/>
    </row>
    <row r="397" spans="1:32" s="3" customFormat="1" x14ac:dyDescent="0.25">
      <c r="A397" s="25"/>
      <c r="C397" s="11"/>
      <c r="D397" s="11"/>
      <c r="E397" s="11"/>
      <c r="F397" s="14"/>
      <c r="H397" s="11"/>
      <c r="I397" s="11"/>
      <c r="J397" s="11"/>
      <c r="K397" s="11"/>
      <c r="L397" s="11"/>
      <c r="M397" s="11"/>
      <c r="N397" s="11"/>
      <c r="O397" s="11"/>
      <c r="P397" s="11"/>
      <c r="Q397" s="11"/>
      <c r="R397" s="11"/>
      <c r="S397" s="11"/>
      <c r="T397" s="11"/>
      <c r="U397" s="12"/>
      <c r="V397" s="11"/>
      <c r="W397" s="11"/>
      <c r="X397" s="11"/>
      <c r="Y397" s="11"/>
      <c r="Z397" s="2"/>
      <c r="AA397" s="11"/>
      <c r="AB397" s="11"/>
      <c r="AC397" s="11"/>
      <c r="AD397" s="11"/>
      <c r="AE397" s="11"/>
      <c r="AF397" s="2"/>
    </row>
    <row r="398" spans="1:32" s="3" customFormat="1" x14ac:dyDescent="0.25">
      <c r="A398" s="25"/>
      <c r="C398" s="11"/>
      <c r="D398" s="11"/>
      <c r="E398" s="11"/>
      <c r="F398" s="14"/>
      <c r="H398" s="11"/>
      <c r="I398" s="11"/>
      <c r="J398" s="11"/>
      <c r="K398" s="11"/>
      <c r="L398" s="11"/>
      <c r="M398" s="11"/>
      <c r="N398" s="11"/>
      <c r="O398" s="11"/>
      <c r="P398" s="11"/>
      <c r="Q398" s="11"/>
      <c r="R398" s="11"/>
      <c r="S398" s="11"/>
      <c r="T398" s="11"/>
      <c r="U398" s="12"/>
      <c r="V398" s="11"/>
      <c r="W398" s="11"/>
      <c r="X398" s="11"/>
      <c r="Y398" s="11"/>
      <c r="Z398" s="2"/>
      <c r="AA398" s="11"/>
      <c r="AB398" s="11"/>
      <c r="AC398" s="11"/>
      <c r="AD398" s="11"/>
      <c r="AE398" s="11"/>
      <c r="AF398" s="2"/>
    </row>
    <row r="399" spans="1:32" s="3" customFormat="1" x14ac:dyDescent="0.25">
      <c r="A399" s="25"/>
      <c r="C399" s="11"/>
      <c r="D399" s="11"/>
      <c r="E399" s="11"/>
      <c r="F399" s="14"/>
      <c r="H399" s="11"/>
      <c r="I399" s="11"/>
      <c r="J399" s="11"/>
      <c r="K399" s="11"/>
      <c r="L399" s="11"/>
      <c r="M399" s="11"/>
      <c r="N399" s="11"/>
      <c r="O399" s="11"/>
      <c r="P399" s="11"/>
      <c r="Q399" s="11"/>
      <c r="R399" s="11"/>
      <c r="S399" s="11"/>
      <c r="T399" s="11"/>
      <c r="U399" s="12"/>
      <c r="V399" s="11"/>
      <c r="W399" s="11"/>
      <c r="X399" s="11"/>
      <c r="Y399" s="11"/>
      <c r="Z399" s="2"/>
      <c r="AA399" s="11"/>
      <c r="AB399" s="11"/>
      <c r="AC399" s="11"/>
      <c r="AD399" s="11"/>
      <c r="AE399" s="11"/>
      <c r="AF399" s="2"/>
    </row>
    <row r="400" spans="1:32" s="3" customFormat="1" x14ac:dyDescent="0.25">
      <c r="A400" s="25"/>
      <c r="C400" s="11"/>
      <c r="D400" s="11"/>
      <c r="E400" s="11"/>
      <c r="F400" s="14"/>
      <c r="H400" s="11"/>
      <c r="I400" s="11"/>
      <c r="J400" s="11"/>
      <c r="K400" s="11"/>
      <c r="L400" s="11"/>
      <c r="M400" s="11"/>
      <c r="N400" s="11"/>
      <c r="O400" s="11"/>
      <c r="P400" s="11"/>
      <c r="Q400" s="11"/>
      <c r="R400" s="11"/>
      <c r="S400" s="11"/>
      <c r="T400" s="11"/>
      <c r="U400" s="12"/>
      <c r="V400" s="11"/>
      <c r="W400" s="11"/>
      <c r="X400" s="11"/>
      <c r="Y400" s="11"/>
      <c r="Z400" s="2"/>
      <c r="AA400" s="11"/>
      <c r="AB400" s="11"/>
      <c r="AC400" s="11"/>
      <c r="AD400" s="11"/>
      <c r="AE400" s="11"/>
      <c r="AF400" s="2"/>
    </row>
    <row r="401" spans="1:32" s="3" customFormat="1" x14ac:dyDescent="0.25">
      <c r="A401" s="25"/>
      <c r="C401" s="11"/>
      <c r="D401" s="11"/>
      <c r="E401" s="11"/>
      <c r="F401" s="14"/>
      <c r="H401" s="11"/>
      <c r="I401" s="11"/>
      <c r="J401" s="11"/>
      <c r="K401" s="11"/>
      <c r="L401" s="11"/>
      <c r="M401" s="11"/>
      <c r="N401" s="11"/>
      <c r="O401" s="11"/>
      <c r="P401" s="11"/>
      <c r="Q401" s="11"/>
      <c r="R401" s="11"/>
      <c r="S401" s="11"/>
      <c r="T401" s="11"/>
      <c r="U401" s="12"/>
      <c r="V401" s="11"/>
      <c r="W401" s="11"/>
      <c r="X401" s="11"/>
      <c r="Y401" s="11"/>
      <c r="Z401" s="2"/>
      <c r="AA401" s="11"/>
      <c r="AB401" s="11"/>
      <c r="AC401" s="11"/>
      <c r="AD401" s="11"/>
      <c r="AE401" s="11"/>
      <c r="AF401" s="2"/>
    </row>
    <row r="402" spans="1:32" s="3" customFormat="1" x14ac:dyDescent="0.25">
      <c r="A402" s="25"/>
      <c r="C402" s="11"/>
      <c r="D402" s="11"/>
      <c r="E402" s="11"/>
      <c r="F402" s="14"/>
      <c r="H402" s="11"/>
      <c r="I402" s="11"/>
      <c r="J402" s="11"/>
      <c r="K402" s="11"/>
      <c r="L402" s="11"/>
      <c r="M402" s="11"/>
      <c r="N402" s="11"/>
      <c r="O402" s="11"/>
      <c r="P402" s="11"/>
      <c r="Q402" s="11"/>
      <c r="R402" s="11"/>
      <c r="S402" s="11"/>
      <c r="T402" s="11"/>
      <c r="U402" s="12"/>
      <c r="V402" s="11"/>
      <c r="W402" s="11"/>
      <c r="X402" s="11"/>
      <c r="Y402" s="11"/>
      <c r="Z402" s="2"/>
      <c r="AA402" s="11"/>
      <c r="AB402" s="11"/>
      <c r="AC402" s="11"/>
      <c r="AD402" s="11"/>
      <c r="AE402" s="11"/>
      <c r="AF402" s="2"/>
    </row>
    <row r="403" spans="1:32" s="3" customFormat="1" x14ac:dyDescent="0.25">
      <c r="A403" s="25"/>
      <c r="C403" s="11"/>
      <c r="D403" s="11"/>
      <c r="E403" s="11"/>
      <c r="F403" s="14"/>
      <c r="H403" s="11"/>
      <c r="I403" s="11"/>
      <c r="J403" s="11"/>
      <c r="K403" s="11"/>
      <c r="L403" s="11"/>
      <c r="M403" s="11"/>
      <c r="N403" s="11"/>
      <c r="O403" s="11"/>
      <c r="P403" s="11"/>
      <c r="Q403" s="11"/>
      <c r="R403" s="11"/>
      <c r="S403" s="11"/>
      <c r="T403" s="11"/>
      <c r="U403" s="12"/>
      <c r="V403" s="11"/>
      <c r="W403" s="11"/>
      <c r="X403" s="11"/>
      <c r="Y403" s="11"/>
      <c r="Z403" s="2"/>
      <c r="AA403" s="11"/>
      <c r="AB403" s="11"/>
      <c r="AC403" s="11"/>
      <c r="AD403" s="11"/>
      <c r="AE403" s="11"/>
      <c r="AF403" s="2"/>
    </row>
    <row r="404" spans="1:32" s="3" customFormat="1" x14ac:dyDescent="0.25">
      <c r="A404" s="25"/>
      <c r="C404" s="11"/>
      <c r="D404" s="11"/>
      <c r="E404" s="11"/>
      <c r="F404" s="14"/>
      <c r="H404" s="11"/>
      <c r="I404" s="11"/>
      <c r="J404" s="11"/>
      <c r="K404" s="11"/>
      <c r="L404" s="11"/>
      <c r="M404" s="11"/>
      <c r="N404" s="11"/>
      <c r="O404" s="11"/>
      <c r="P404" s="11"/>
      <c r="Q404" s="11"/>
      <c r="R404" s="11"/>
      <c r="S404" s="11"/>
      <c r="T404" s="11"/>
      <c r="U404" s="12"/>
      <c r="V404" s="11"/>
      <c r="W404" s="11"/>
      <c r="X404" s="11"/>
      <c r="Y404" s="11"/>
      <c r="Z404" s="2"/>
      <c r="AA404" s="11"/>
      <c r="AB404" s="11"/>
      <c r="AC404" s="11"/>
      <c r="AD404" s="11"/>
      <c r="AE404" s="11"/>
      <c r="AF404" s="2"/>
    </row>
    <row r="405" spans="1:32" s="3" customFormat="1" x14ac:dyDescent="0.25">
      <c r="A405" s="25"/>
      <c r="C405" s="11"/>
      <c r="D405" s="11"/>
      <c r="E405" s="11"/>
      <c r="F405" s="14"/>
      <c r="H405" s="11"/>
      <c r="I405" s="11"/>
      <c r="J405" s="11"/>
      <c r="K405" s="11"/>
      <c r="L405" s="11"/>
      <c r="M405" s="11"/>
      <c r="N405" s="11"/>
      <c r="O405" s="11"/>
      <c r="P405" s="11"/>
      <c r="Q405" s="11"/>
      <c r="R405" s="11"/>
      <c r="S405" s="11"/>
      <c r="T405" s="11"/>
      <c r="U405" s="12"/>
      <c r="V405" s="11"/>
      <c r="W405" s="11"/>
      <c r="X405" s="11"/>
      <c r="Y405" s="11"/>
      <c r="Z405" s="2"/>
      <c r="AA405" s="11"/>
      <c r="AB405" s="11"/>
      <c r="AC405" s="11"/>
      <c r="AD405" s="11"/>
      <c r="AE405" s="11"/>
      <c r="AF405" s="2"/>
    </row>
    <row r="406" spans="1:32" s="3" customFormat="1" x14ac:dyDescent="0.25">
      <c r="A406" s="25"/>
      <c r="C406" s="11"/>
      <c r="D406" s="11"/>
      <c r="E406" s="11"/>
      <c r="F406" s="14"/>
      <c r="H406" s="11"/>
      <c r="I406" s="11"/>
      <c r="J406" s="11"/>
      <c r="K406" s="11"/>
      <c r="L406" s="11"/>
      <c r="M406" s="11"/>
      <c r="N406" s="11"/>
      <c r="O406" s="11"/>
      <c r="P406" s="11"/>
      <c r="Q406" s="11"/>
      <c r="R406" s="11"/>
      <c r="S406" s="11"/>
      <c r="T406" s="11"/>
      <c r="U406" s="12"/>
      <c r="V406" s="11"/>
      <c r="W406" s="11"/>
      <c r="X406" s="11"/>
      <c r="Y406" s="11"/>
      <c r="Z406" s="2"/>
      <c r="AA406" s="11"/>
      <c r="AB406" s="11"/>
      <c r="AC406" s="11"/>
      <c r="AD406" s="11"/>
      <c r="AE406" s="11"/>
      <c r="AF406" s="2"/>
    </row>
    <row r="407" spans="1:32" s="3" customFormat="1" x14ac:dyDescent="0.25">
      <c r="A407" s="25"/>
      <c r="C407" s="11"/>
      <c r="D407" s="11"/>
      <c r="E407" s="11"/>
      <c r="F407" s="14"/>
      <c r="H407" s="11"/>
      <c r="I407" s="11"/>
      <c r="J407" s="11"/>
      <c r="K407" s="11"/>
      <c r="L407" s="11"/>
      <c r="M407" s="11"/>
      <c r="N407" s="11"/>
      <c r="O407" s="11"/>
      <c r="P407" s="11"/>
      <c r="Q407" s="11"/>
      <c r="R407" s="11"/>
      <c r="S407" s="11"/>
      <c r="T407" s="11"/>
      <c r="U407" s="12"/>
      <c r="V407" s="11"/>
      <c r="W407" s="11"/>
      <c r="X407" s="11"/>
      <c r="Y407" s="11"/>
      <c r="Z407" s="2"/>
      <c r="AA407" s="11"/>
      <c r="AB407" s="11"/>
      <c r="AC407" s="11"/>
      <c r="AD407" s="11"/>
      <c r="AE407" s="11"/>
      <c r="AF407" s="2"/>
    </row>
    <row r="408" spans="1:32" s="3" customFormat="1" x14ac:dyDescent="0.25">
      <c r="A408" s="25"/>
      <c r="C408" s="11"/>
      <c r="D408" s="11"/>
      <c r="E408" s="11"/>
      <c r="F408" s="14"/>
      <c r="H408" s="11"/>
      <c r="I408" s="11"/>
      <c r="J408" s="11"/>
      <c r="K408" s="11"/>
      <c r="L408" s="11"/>
      <c r="M408" s="11"/>
      <c r="N408" s="11"/>
      <c r="O408" s="11"/>
      <c r="P408" s="11"/>
      <c r="Q408" s="11"/>
      <c r="R408" s="11"/>
      <c r="S408" s="11"/>
      <c r="T408" s="11"/>
      <c r="U408" s="12"/>
      <c r="V408" s="11"/>
      <c r="W408" s="11"/>
      <c r="X408" s="11"/>
      <c r="Y408" s="11"/>
      <c r="Z408" s="2"/>
      <c r="AA408" s="11"/>
      <c r="AB408" s="11"/>
      <c r="AC408" s="11"/>
      <c r="AD408" s="11"/>
      <c r="AE408" s="11"/>
      <c r="AF408" s="2"/>
    </row>
    <row r="409" spans="1:32" s="3" customFormat="1" x14ac:dyDescent="0.25">
      <c r="A409" s="25"/>
      <c r="C409" s="11"/>
      <c r="D409" s="11"/>
      <c r="E409" s="11"/>
      <c r="F409" s="14"/>
      <c r="H409" s="11"/>
      <c r="I409" s="11"/>
      <c r="J409" s="11"/>
      <c r="K409" s="11"/>
      <c r="L409" s="11"/>
      <c r="M409" s="11"/>
      <c r="N409" s="11"/>
      <c r="O409" s="11"/>
      <c r="P409" s="11"/>
      <c r="Q409" s="11"/>
      <c r="R409" s="11"/>
      <c r="S409" s="11"/>
      <c r="T409" s="11"/>
      <c r="U409" s="12"/>
      <c r="V409" s="11"/>
      <c r="W409" s="11"/>
      <c r="X409" s="11"/>
      <c r="Y409" s="11"/>
      <c r="Z409" s="2"/>
      <c r="AA409" s="11"/>
      <c r="AB409" s="11"/>
      <c r="AC409" s="11"/>
      <c r="AD409" s="11"/>
      <c r="AE409" s="11"/>
      <c r="AF409" s="2"/>
    </row>
    <row r="410" spans="1:32" s="3" customFormat="1" x14ac:dyDescent="0.25">
      <c r="A410" s="25"/>
      <c r="C410" s="11"/>
      <c r="D410" s="11"/>
      <c r="E410" s="11"/>
      <c r="F410" s="14"/>
      <c r="H410" s="11"/>
      <c r="I410" s="11"/>
      <c r="J410" s="11"/>
      <c r="K410" s="11"/>
      <c r="L410" s="11"/>
      <c r="M410" s="11"/>
      <c r="N410" s="11"/>
      <c r="O410" s="11"/>
      <c r="P410" s="11"/>
      <c r="Q410" s="11"/>
      <c r="R410" s="11"/>
      <c r="S410" s="11"/>
      <c r="T410" s="11"/>
      <c r="U410" s="12"/>
      <c r="V410" s="11"/>
      <c r="W410" s="11"/>
      <c r="X410" s="11"/>
      <c r="Y410" s="11"/>
      <c r="Z410" s="2"/>
      <c r="AA410" s="11"/>
      <c r="AB410" s="11"/>
      <c r="AC410" s="11"/>
      <c r="AD410" s="11"/>
      <c r="AE410" s="11"/>
      <c r="AF410" s="2"/>
    </row>
    <row r="411" spans="1:32" s="3" customFormat="1" x14ac:dyDescent="0.25">
      <c r="A411" s="25"/>
      <c r="C411" s="11"/>
      <c r="D411" s="11"/>
      <c r="E411" s="11"/>
      <c r="F411" s="14"/>
      <c r="H411" s="11"/>
      <c r="I411" s="11"/>
      <c r="J411" s="11"/>
      <c r="K411" s="11"/>
      <c r="L411" s="11"/>
      <c r="M411" s="11"/>
      <c r="N411" s="11"/>
      <c r="O411" s="11"/>
      <c r="P411" s="11"/>
      <c r="Q411" s="11"/>
      <c r="R411" s="11"/>
      <c r="S411" s="11"/>
      <c r="T411" s="11"/>
      <c r="U411" s="12"/>
      <c r="V411" s="11"/>
      <c r="W411" s="11"/>
      <c r="X411" s="11"/>
      <c r="Y411" s="11"/>
      <c r="Z411" s="2"/>
      <c r="AA411" s="11"/>
      <c r="AB411" s="11"/>
      <c r="AC411" s="11"/>
      <c r="AD411" s="11"/>
      <c r="AE411" s="11"/>
      <c r="AF411" s="2"/>
    </row>
    <row r="412" spans="1:32" s="3" customFormat="1" x14ac:dyDescent="0.25">
      <c r="A412" s="25"/>
      <c r="C412" s="11"/>
      <c r="D412" s="11"/>
      <c r="E412" s="11"/>
      <c r="F412" s="14"/>
      <c r="H412" s="11"/>
      <c r="I412" s="11"/>
      <c r="J412" s="11"/>
      <c r="K412" s="11"/>
      <c r="L412" s="11"/>
      <c r="M412" s="11"/>
      <c r="N412" s="11"/>
      <c r="O412" s="11"/>
      <c r="P412" s="11"/>
      <c r="Q412" s="11"/>
      <c r="R412" s="11"/>
      <c r="S412" s="11"/>
      <c r="T412" s="11"/>
      <c r="U412" s="12"/>
      <c r="V412" s="11"/>
      <c r="W412" s="11"/>
      <c r="X412" s="11"/>
      <c r="Y412" s="11"/>
      <c r="Z412" s="2"/>
      <c r="AA412" s="11"/>
      <c r="AB412" s="11"/>
      <c r="AC412" s="11"/>
      <c r="AD412" s="11"/>
      <c r="AE412" s="11"/>
      <c r="AF412" s="2"/>
    </row>
    <row r="413" spans="1:32" s="3" customFormat="1" x14ac:dyDescent="0.25">
      <c r="A413" s="25"/>
      <c r="C413" s="11"/>
      <c r="D413" s="11"/>
      <c r="E413" s="11"/>
      <c r="F413" s="14"/>
      <c r="H413" s="11"/>
      <c r="I413" s="11"/>
      <c r="J413" s="11"/>
      <c r="K413" s="11"/>
      <c r="L413" s="11"/>
      <c r="M413" s="11"/>
      <c r="N413" s="11"/>
      <c r="O413" s="11"/>
      <c r="P413" s="11"/>
      <c r="Q413" s="11"/>
      <c r="R413" s="11"/>
      <c r="S413" s="11"/>
      <c r="T413" s="11"/>
      <c r="U413" s="12"/>
      <c r="V413" s="11"/>
      <c r="W413" s="11"/>
      <c r="X413" s="11"/>
      <c r="Y413" s="11"/>
      <c r="Z413" s="2"/>
      <c r="AA413" s="11"/>
      <c r="AB413" s="11"/>
      <c r="AC413" s="11"/>
      <c r="AD413" s="11"/>
      <c r="AE413" s="11"/>
      <c r="AF413" s="2"/>
    </row>
    <row r="414" spans="1:32" s="3" customFormat="1" x14ac:dyDescent="0.25">
      <c r="A414" s="25"/>
      <c r="C414" s="11"/>
      <c r="D414" s="11"/>
      <c r="E414" s="11"/>
      <c r="F414" s="14"/>
      <c r="H414" s="11"/>
      <c r="I414" s="11"/>
      <c r="J414" s="11"/>
      <c r="K414" s="11"/>
      <c r="L414" s="11"/>
      <c r="M414" s="11"/>
      <c r="N414" s="11"/>
      <c r="O414" s="11"/>
      <c r="P414" s="11"/>
      <c r="Q414" s="11"/>
      <c r="R414" s="11"/>
      <c r="S414" s="11"/>
      <c r="T414" s="11"/>
      <c r="U414" s="12"/>
      <c r="V414" s="11"/>
      <c r="W414" s="11"/>
      <c r="X414" s="11"/>
      <c r="Y414" s="11"/>
      <c r="Z414" s="2"/>
      <c r="AA414" s="11"/>
      <c r="AB414" s="11"/>
      <c r="AC414" s="11"/>
      <c r="AD414" s="11"/>
      <c r="AE414" s="11"/>
      <c r="AF414" s="2"/>
    </row>
    <row r="415" spans="1:32" s="3" customFormat="1" x14ac:dyDescent="0.25">
      <c r="A415" s="25"/>
      <c r="C415" s="11"/>
      <c r="D415" s="11"/>
      <c r="E415" s="11"/>
      <c r="F415" s="14"/>
      <c r="H415" s="11"/>
      <c r="I415" s="11"/>
      <c r="J415" s="11"/>
      <c r="K415" s="11"/>
      <c r="L415" s="11"/>
      <c r="M415" s="11"/>
      <c r="N415" s="11"/>
      <c r="O415" s="11"/>
      <c r="P415" s="11"/>
      <c r="Q415" s="11"/>
      <c r="R415" s="11"/>
      <c r="S415" s="11"/>
      <c r="T415" s="11"/>
      <c r="U415" s="12"/>
      <c r="V415" s="11"/>
      <c r="W415" s="11"/>
      <c r="X415" s="11"/>
      <c r="Y415" s="11"/>
      <c r="Z415" s="2"/>
      <c r="AA415" s="11"/>
      <c r="AB415" s="11"/>
      <c r="AC415" s="11"/>
      <c r="AD415" s="11"/>
      <c r="AE415" s="11"/>
      <c r="AF415" s="2"/>
    </row>
    <row r="416" spans="1:32" s="3" customFormat="1" x14ac:dyDescent="0.25">
      <c r="A416" s="25"/>
      <c r="C416" s="11"/>
      <c r="D416" s="11"/>
      <c r="E416" s="11"/>
      <c r="F416" s="14"/>
      <c r="H416" s="11"/>
      <c r="I416" s="11"/>
      <c r="J416" s="11"/>
      <c r="K416" s="11"/>
      <c r="L416" s="11"/>
      <c r="M416" s="11"/>
      <c r="N416" s="11"/>
      <c r="O416" s="11"/>
      <c r="P416" s="11"/>
      <c r="Q416" s="11"/>
      <c r="R416" s="11"/>
      <c r="S416" s="11"/>
      <c r="T416" s="11"/>
      <c r="U416" s="12"/>
      <c r="V416" s="11"/>
      <c r="W416" s="11"/>
      <c r="X416" s="11"/>
      <c r="Y416" s="11"/>
      <c r="Z416" s="2"/>
      <c r="AA416" s="11"/>
      <c r="AB416" s="11"/>
      <c r="AC416" s="11"/>
      <c r="AD416" s="11"/>
      <c r="AE416" s="11"/>
      <c r="AF416" s="2"/>
    </row>
    <row r="417" spans="1:32" s="3" customFormat="1" x14ac:dyDescent="0.25">
      <c r="A417" s="25"/>
      <c r="C417" s="11"/>
      <c r="D417" s="11"/>
      <c r="E417" s="11"/>
      <c r="F417" s="14"/>
      <c r="H417" s="11"/>
      <c r="I417" s="11"/>
      <c r="J417" s="11"/>
      <c r="K417" s="11"/>
      <c r="L417" s="11"/>
      <c r="M417" s="11"/>
      <c r="N417" s="11"/>
      <c r="O417" s="11"/>
      <c r="P417" s="11"/>
      <c r="Q417" s="11"/>
      <c r="R417" s="11"/>
      <c r="S417" s="11"/>
      <c r="T417" s="11"/>
      <c r="U417" s="12"/>
      <c r="V417" s="11"/>
      <c r="W417" s="11"/>
      <c r="X417" s="11"/>
      <c r="Y417" s="11"/>
      <c r="Z417" s="2"/>
      <c r="AA417" s="11"/>
      <c r="AB417" s="11"/>
      <c r="AC417" s="11"/>
      <c r="AD417" s="11"/>
      <c r="AE417" s="11"/>
      <c r="AF417" s="2"/>
    </row>
    <row r="418" spans="1:32" s="3" customFormat="1" x14ac:dyDescent="0.25">
      <c r="A418" s="25"/>
      <c r="C418" s="11"/>
      <c r="D418" s="11"/>
      <c r="E418" s="11"/>
      <c r="F418" s="14"/>
      <c r="H418" s="11"/>
      <c r="I418" s="11"/>
      <c r="J418" s="11"/>
      <c r="K418" s="11"/>
      <c r="L418" s="11"/>
      <c r="M418" s="11"/>
      <c r="N418" s="11"/>
      <c r="O418" s="11"/>
      <c r="P418" s="11"/>
      <c r="Q418" s="11"/>
      <c r="R418" s="11"/>
      <c r="S418" s="11"/>
      <c r="T418" s="11"/>
      <c r="U418" s="12"/>
      <c r="V418" s="11"/>
      <c r="W418" s="11"/>
      <c r="X418" s="11"/>
      <c r="Y418" s="11"/>
      <c r="Z418" s="2"/>
      <c r="AA418" s="11"/>
      <c r="AB418" s="11"/>
      <c r="AC418" s="11"/>
      <c r="AD418" s="11"/>
      <c r="AE418" s="11"/>
      <c r="AF418" s="2"/>
    </row>
    <row r="419" spans="1:32" s="3" customFormat="1" x14ac:dyDescent="0.25">
      <c r="A419" s="25"/>
      <c r="C419" s="11"/>
      <c r="D419" s="11"/>
      <c r="E419" s="11"/>
      <c r="F419" s="14"/>
      <c r="H419" s="11"/>
      <c r="I419" s="11"/>
      <c r="J419" s="11"/>
      <c r="K419" s="11"/>
      <c r="L419" s="11"/>
      <c r="M419" s="11"/>
      <c r="N419" s="11"/>
      <c r="O419" s="11"/>
      <c r="P419" s="11"/>
      <c r="Q419" s="11"/>
      <c r="R419" s="11"/>
      <c r="S419" s="11"/>
      <c r="T419" s="11"/>
      <c r="U419" s="12"/>
      <c r="V419" s="11"/>
      <c r="W419" s="11"/>
      <c r="X419" s="11"/>
      <c r="Y419" s="11"/>
      <c r="Z419" s="2"/>
      <c r="AA419" s="11"/>
      <c r="AB419" s="11"/>
      <c r="AC419" s="11"/>
      <c r="AD419" s="11"/>
      <c r="AE419" s="11"/>
      <c r="AF419" s="2"/>
    </row>
    <row r="420" spans="1:32" s="3" customFormat="1" x14ac:dyDescent="0.25">
      <c r="A420" s="25"/>
      <c r="C420" s="11"/>
      <c r="D420" s="11"/>
      <c r="E420" s="11"/>
      <c r="F420" s="14"/>
      <c r="H420" s="11"/>
      <c r="I420" s="11"/>
      <c r="J420" s="11"/>
      <c r="K420" s="11"/>
      <c r="L420" s="11"/>
      <c r="M420" s="11"/>
      <c r="N420" s="11"/>
      <c r="O420" s="11"/>
      <c r="P420" s="11"/>
      <c r="Q420" s="11"/>
      <c r="R420" s="11"/>
      <c r="S420" s="11"/>
      <c r="T420" s="11"/>
      <c r="U420" s="12"/>
      <c r="V420" s="11"/>
      <c r="W420" s="11"/>
      <c r="X420" s="11"/>
      <c r="Y420" s="11"/>
      <c r="Z420" s="2"/>
      <c r="AA420" s="11"/>
      <c r="AB420" s="11"/>
      <c r="AC420" s="11"/>
      <c r="AD420" s="11"/>
      <c r="AE420" s="11"/>
      <c r="AF420" s="2"/>
    </row>
    <row r="421" spans="1:32" s="3" customFormat="1" x14ac:dyDescent="0.25">
      <c r="A421" s="25"/>
      <c r="C421" s="11"/>
      <c r="D421" s="11"/>
      <c r="E421" s="11"/>
      <c r="F421" s="14"/>
      <c r="H421" s="11"/>
      <c r="I421" s="11"/>
      <c r="J421" s="11"/>
      <c r="K421" s="11"/>
      <c r="L421" s="11"/>
      <c r="M421" s="11"/>
      <c r="N421" s="11"/>
      <c r="O421" s="11"/>
      <c r="P421" s="11"/>
      <c r="Q421" s="11"/>
      <c r="R421" s="11"/>
      <c r="S421" s="11"/>
      <c r="T421" s="11"/>
      <c r="U421" s="12"/>
      <c r="V421" s="11"/>
      <c r="W421" s="11"/>
      <c r="X421" s="11"/>
      <c r="Y421" s="11"/>
      <c r="Z421" s="2"/>
      <c r="AA421" s="11"/>
      <c r="AB421" s="11"/>
      <c r="AC421" s="11"/>
      <c r="AD421" s="11"/>
      <c r="AE421" s="11"/>
      <c r="AF421" s="2"/>
    </row>
    <row r="422" spans="1:32" s="3" customFormat="1" x14ac:dyDescent="0.25">
      <c r="A422" s="25"/>
      <c r="C422" s="11"/>
      <c r="D422" s="11"/>
      <c r="E422" s="11"/>
      <c r="F422" s="14"/>
      <c r="H422" s="11"/>
      <c r="I422" s="11"/>
      <c r="J422" s="11"/>
      <c r="K422" s="11"/>
      <c r="L422" s="11"/>
      <c r="M422" s="11"/>
      <c r="N422" s="11"/>
      <c r="O422" s="11"/>
      <c r="P422" s="11"/>
      <c r="Q422" s="11"/>
      <c r="R422" s="11"/>
      <c r="S422" s="11"/>
      <c r="T422" s="11"/>
      <c r="U422" s="12"/>
      <c r="V422" s="11"/>
      <c r="W422" s="11"/>
      <c r="X422" s="11"/>
      <c r="Y422" s="11"/>
      <c r="Z422" s="2"/>
      <c r="AA422" s="11"/>
      <c r="AB422" s="11"/>
      <c r="AC422" s="11"/>
      <c r="AD422" s="11"/>
      <c r="AE422" s="11"/>
      <c r="AF422" s="2"/>
    </row>
    <row r="423" spans="1:32" s="3" customFormat="1" x14ac:dyDescent="0.25">
      <c r="A423" s="25"/>
      <c r="C423" s="11"/>
      <c r="D423" s="11"/>
      <c r="E423" s="11"/>
      <c r="F423" s="14"/>
      <c r="H423" s="11"/>
      <c r="I423" s="11"/>
      <c r="J423" s="11"/>
      <c r="K423" s="11"/>
      <c r="L423" s="11"/>
      <c r="M423" s="11"/>
      <c r="N423" s="11"/>
      <c r="O423" s="11"/>
      <c r="P423" s="11"/>
      <c r="Q423" s="11"/>
      <c r="R423" s="11"/>
      <c r="S423" s="11"/>
      <c r="T423" s="11"/>
      <c r="U423" s="12"/>
      <c r="V423" s="11"/>
      <c r="W423" s="11"/>
      <c r="X423" s="11"/>
      <c r="Y423" s="11"/>
      <c r="Z423" s="2"/>
      <c r="AA423" s="11"/>
      <c r="AB423" s="11"/>
      <c r="AC423" s="11"/>
      <c r="AD423" s="11"/>
      <c r="AE423" s="11"/>
      <c r="AF423" s="2"/>
    </row>
    <row r="424" spans="1:32" s="3" customFormat="1" x14ac:dyDescent="0.25">
      <c r="A424" s="25"/>
      <c r="C424" s="11"/>
      <c r="D424" s="11"/>
      <c r="E424" s="11"/>
      <c r="F424" s="14"/>
      <c r="H424" s="11"/>
      <c r="I424" s="11"/>
      <c r="J424" s="11"/>
      <c r="K424" s="11"/>
      <c r="L424" s="11"/>
      <c r="M424" s="11"/>
      <c r="N424" s="11"/>
      <c r="O424" s="11"/>
      <c r="P424" s="11"/>
      <c r="Q424" s="11"/>
      <c r="R424" s="11"/>
      <c r="S424" s="11"/>
      <c r="T424" s="11"/>
      <c r="U424" s="12"/>
      <c r="V424" s="11"/>
      <c r="W424" s="11"/>
      <c r="X424" s="11"/>
      <c r="Y424" s="11"/>
      <c r="Z424" s="2"/>
      <c r="AA424" s="11"/>
      <c r="AB424" s="11"/>
      <c r="AC424" s="11"/>
      <c r="AD424" s="11"/>
      <c r="AE424" s="11"/>
      <c r="AF424" s="2"/>
    </row>
    <row r="425" spans="1:32" s="3" customFormat="1" x14ac:dyDescent="0.25">
      <c r="A425" s="25"/>
      <c r="C425" s="11"/>
      <c r="D425" s="11"/>
      <c r="E425" s="11"/>
      <c r="F425" s="14"/>
      <c r="H425" s="11"/>
      <c r="I425" s="11"/>
      <c r="J425" s="11"/>
      <c r="K425" s="11"/>
      <c r="L425" s="11"/>
      <c r="M425" s="11"/>
      <c r="N425" s="11"/>
      <c r="O425" s="11"/>
      <c r="P425" s="11"/>
      <c r="Q425" s="11"/>
      <c r="R425" s="11"/>
      <c r="S425" s="11"/>
      <c r="T425" s="11"/>
      <c r="U425" s="12"/>
      <c r="V425" s="11"/>
      <c r="W425" s="11"/>
      <c r="X425" s="11"/>
      <c r="Y425" s="11"/>
      <c r="Z425" s="2"/>
      <c r="AA425" s="11"/>
      <c r="AB425" s="11"/>
      <c r="AC425" s="11"/>
      <c r="AD425" s="11"/>
      <c r="AE425" s="11"/>
      <c r="AF425" s="2"/>
    </row>
    <row r="426" spans="1:32" s="3" customFormat="1" x14ac:dyDescent="0.25">
      <c r="A426" s="25"/>
      <c r="C426" s="11"/>
      <c r="D426" s="11"/>
      <c r="E426" s="11"/>
      <c r="F426" s="14"/>
      <c r="H426" s="11"/>
      <c r="I426" s="11"/>
      <c r="J426" s="11"/>
      <c r="K426" s="11"/>
      <c r="L426" s="11"/>
      <c r="M426" s="11"/>
      <c r="N426" s="11"/>
      <c r="O426" s="11"/>
      <c r="P426" s="11"/>
      <c r="Q426" s="11"/>
      <c r="R426" s="11"/>
      <c r="S426" s="11"/>
      <c r="T426" s="11"/>
      <c r="U426" s="12"/>
      <c r="V426" s="11"/>
      <c r="W426" s="11"/>
      <c r="X426" s="11"/>
      <c r="Y426" s="11"/>
      <c r="Z426" s="2"/>
      <c r="AA426" s="11"/>
      <c r="AB426" s="11"/>
      <c r="AC426" s="11"/>
      <c r="AD426" s="11"/>
      <c r="AE426" s="11"/>
      <c r="AF426" s="2"/>
    </row>
    <row r="427" spans="1:32" s="3" customFormat="1" x14ac:dyDescent="0.25">
      <c r="A427" s="25"/>
      <c r="C427" s="11"/>
      <c r="D427" s="11"/>
      <c r="E427" s="11"/>
      <c r="F427" s="14"/>
      <c r="H427" s="11"/>
      <c r="I427" s="11"/>
      <c r="J427" s="11"/>
      <c r="K427" s="11"/>
      <c r="L427" s="11"/>
      <c r="M427" s="11"/>
      <c r="N427" s="11"/>
      <c r="O427" s="11"/>
      <c r="P427" s="11"/>
      <c r="Q427" s="11"/>
      <c r="R427" s="11"/>
      <c r="S427" s="11"/>
      <c r="T427" s="11"/>
      <c r="U427" s="12"/>
      <c r="V427" s="11"/>
      <c r="W427" s="11"/>
      <c r="X427" s="11"/>
      <c r="Y427" s="11"/>
      <c r="Z427" s="2"/>
      <c r="AA427" s="11"/>
      <c r="AB427" s="11"/>
      <c r="AC427" s="11"/>
      <c r="AD427" s="11"/>
      <c r="AE427" s="11"/>
      <c r="AF427" s="2"/>
    </row>
    <row r="428" spans="1:32" s="3" customFormat="1" x14ac:dyDescent="0.25">
      <c r="A428" s="25"/>
      <c r="C428" s="11"/>
      <c r="D428" s="11"/>
      <c r="E428" s="11"/>
      <c r="F428" s="14"/>
      <c r="H428" s="11"/>
      <c r="I428" s="11"/>
      <c r="J428" s="11"/>
      <c r="K428" s="11"/>
      <c r="L428" s="11"/>
      <c r="M428" s="11"/>
      <c r="N428" s="11"/>
      <c r="O428" s="11"/>
      <c r="P428" s="11"/>
      <c r="Q428" s="11"/>
      <c r="R428" s="11"/>
      <c r="S428" s="11"/>
      <c r="T428" s="11"/>
      <c r="U428" s="12"/>
      <c r="V428" s="11"/>
      <c r="W428" s="11"/>
      <c r="X428" s="11"/>
      <c r="Y428" s="11"/>
      <c r="Z428" s="2"/>
      <c r="AA428" s="11"/>
      <c r="AB428" s="11"/>
      <c r="AC428" s="11"/>
      <c r="AD428" s="11"/>
      <c r="AE428" s="11"/>
      <c r="AF428" s="2"/>
    </row>
    <row r="429" spans="1:32" s="3" customFormat="1" x14ac:dyDescent="0.25">
      <c r="A429" s="25"/>
      <c r="C429" s="11"/>
      <c r="D429" s="11"/>
      <c r="E429" s="11"/>
      <c r="F429" s="14"/>
      <c r="H429" s="11"/>
      <c r="I429" s="11"/>
      <c r="J429" s="11"/>
      <c r="K429" s="11"/>
      <c r="L429" s="11"/>
      <c r="M429" s="11"/>
      <c r="N429" s="11"/>
      <c r="O429" s="11"/>
      <c r="P429" s="11"/>
      <c r="Q429" s="11"/>
      <c r="R429" s="11"/>
      <c r="S429" s="11"/>
      <c r="T429" s="11"/>
      <c r="U429" s="12"/>
      <c r="V429" s="11"/>
      <c r="W429" s="11"/>
      <c r="X429" s="11"/>
      <c r="Y429" s="11"/>
      <c r="Z429" s="2"/>
      <c r="AA429" s="11"/>
      <c r="AB429" s="11"/>
      <c r="AC429" s="11"/>
      <c r="AD429" s="11"/>
      <c r="AE429" s="11"/>
      <c r="AF429" s="2"/>
    </row>
    <row r="430" spans="1:32" s="3" customFormat="1" x14ac:dyDescent="0.25">
      <c r="A430" s="25"/>
      <c r="C430" s="11"/>
      <c r="D430" s="11"/>
      <c r="E430" s="11"/>
      <c r="F430" s="14"/>
      <c r="H430" s="11"/>
      <c r="I430" s="11"/>
      <c r="J430" s="11"/>
      <c r="K430" s="11"/>
      <c r="L430" s="11"/>
      <c r="M430" s="11"/>
      <c r="N430" s="11"/>
      <c r="O430" s="11"/>
      <c r="P430" s="11"/>
      <c r="Q430" s="11"/>
      <c r="R430" s="11"/>
      <c r="S430" s="11"/>
      <c r="T430" s="11"/>
      <c r="U430" s="12"/>
      <c r="V430" s="11"/>
      <c r="W430" s="11"/>
      <c r="X430" s="11"/>
      <c r="Y430" s="11"/>
      <c r="Z430" s="2"/>
      <c r="AA430" s="11"/>
      <c r="AB430" s="11"/>
      <c r="AC430" s="11"/>
      <c r="AD430" s="11"/>
      <c r="AE430" s="11"/>
      <c r="AF430" s="2"/>
    </row>
    <row r="431" spans="1:32" s="3" customFormat="1" x14ac:dyDescent="0.25">
      <c r="A431" s="25"/>
      <c r="C431" s="11"/>
      <c r="D431" s="11"/>
      <c r="E431" s="11"/>
      <c r="F431" s="14"/>
      <c r="H431" s="11"/>
      <c r="I431" s="11"/>
      <c r="J431" s="11"/>
      <c r="K431" s="11"/>
      <c r="L431" s="11"/>
      <c r="M431" s="11"/>
      <c r="N431" s="11"/>
      <c r="O431" s="11"/>
      <c r="P431" s="11"/>
      <c r="Q431" s="11"/>
      <c r="R431" s="11"/>
      <c r="S431" s="11"/>
      <c r="T431" s="11"/>
      <c r="U431" s="12"/>
      <c r="V431" s="11"/>
      <c r="W431" s="11"/>
      <c r="X431" s="11"/>
      <c r="Y431" s="11"/>
      <c r="Z431" s="2"/>
      <c r="AA431" s="11"/>
      <c r="AB431" s="11"/>
      <c r="AC431" s="11"/>
      <c r="AD431" s="11"/>
      <c r="AE431" s="11"/>
      <c r="AF431" s="2"/>
    </row>
    <row r="432" spans="1:32" s="3" customFormat="1" x14ac:dyDescent="0.25">
      <c r="A432" s="25"/>
      <c r="C432" s="11"/>
      <c r="D432" s="11"/>
      <c r="E432" s="11"/>
      <c r="F432" s="14"/>
      <c r="H432" s="11"/>
      <c r="I432" s="11"/>
      <c r="J432" s="11"/>
      <c r="K432" s="11"/>
      <c r="L432" s="11"/>
      <c r="M432" s="11"/>
      <c r="N432" s="11"/>
      <c r="O432" s="11"/>
      <c r="P432" s="11"/>
      <c r="Q432" s="11"/>
      <c r="R432" s="11"/>
      <c r="S432" s="11"/>
      <c r="T432" s="11"/>
      <c r="U432" s="12"/>
      <c r="V432" s="11"/>
      <c r="W432" s="11"/>
      <c r="X432" s="11"/>
      <c r="Y432" s="11"/>
      <c r="Z432" s="2"/>
      <c r="AA432" s="11"/>
      <c r="AB432" s="11"/>
      <c r="AC432" s="11"/>
      <c r="AD432" s="11"/>
      <c r="AE432" s="11"/>
      <c r="AF432" s="2"/>
    </row>
    <row r="433" spans="1:32" s="3" customFormat="1" x14ac:dyDescent="0.25">
      <c r="A433" s="25"/>
      <c r="C433" s="11"/>
      <c r="D433" s="11"/>
      <c r="E433" s="11"/>
      <c r="F433" s="14"/>
      <c r="H433" s="11"/>
      <c r="I433" s="11"/>
      <c r="J433" s="11"/>
      <c r="K433" s="11"/>
      <c r="L433" s="11"/>
      <c r="M433" s="11"/>
      <c r="N433" s="11"/>
      <c r="O433" s="11"/>
      <c r="P433" s="11"/>
      <c r="Q433" s="11"/>
      <c r="R433" s="11"/>
      <c r="S433" s="11"/>
      <c r="T433" s="11"/>
      <c r="U433" s="12"/>
      <c r="V433" s="11"/>
      <c r="W433" s="11"/>
      <c r="X433" s="11"/>
      <c r="Y433" s="11"/>
      <c r="Z433" s="2"/>
      <c r="AA433" s="11"/>
      <c r="AB433" s="11"/>
      <c r="AC433" s="11"/>
      <c r="AD433" s="11"/>
      <c r="AE433" s="11"/>
      <c r="AF433" s="2"/>
    </row>
    <row r="434" spans="1:32" s="3" customFormat="1" x14ac:dyDescent="0.25">
      <c r="A434" s="25"/>
      <c r="C434" s="11"/>
      <c r="D434" s="11"/>
      <c r="E434" s="11"/>
      <c r="F434" s="14"/>
      <c r="H434" s="11"/>
      <c r="I434" s="11"/>
      <c r="J434" s="11"/>
      <c r="K434" s="11"/>
      <c r="L434" s="11"/>
      <c r="M434" s="11"/>
      <c r="N434" s="11"/>
      <c r="O434" s="11"/>
      <c r="P434" s="11"/>
      <c r="Q434" s="11"/>
      <c r="R434" s="11"/>
      <c r="S434" s="11"/>
      <c r="T434" s="11"/>
      <c r="U434" s="12"/>
      <c r="V434" s="11"/>
      <c r="W434" s="11"/>
      <c r="X434" s="11"/>
      <c r="Y434" s="11"/>
      <c r="Z434" s="2"/>
      <c r="AA434" s="11"/>
      <c r="AB434" s="11"/>
      <c r="AC434" s="11"/>
      <c r="AD434" s="11"/>
      <c r="AE434" s="11"/>
      <c r="AF434" s="2"/>
    </row>
    <row r="435" spans="1:32" s="3" customFormat="1" x14ac:dyDescent="0.25">
      <c r="A435" s="25"/>
      <c r="C435" s="11"/>
      <c r="D435" s="11"/>
      <c r="E435" s="11"/>
      <c r="F435" s="14"/>
      <c r="H435" s="11"/>
      <c r="I435" s="11"/>
      <c r="J435" s="11"/>
      <c r="K435" s="11"/>
      <c r="L435" s="11"/>
      <c r="M435" s="11"/>
      <c r="N435" s="11"/>
      <c r="O435" s="11"/>
      <c r="P435" s="11"/>
      <c r="Q435" s="11"/>
      <c r="R435" s="11"/>
      <c r="S435" s="11"/>
      <c r="T435" s="11"/>
      <c r="U435" s="12"/>
      <c r="V435" s="11"/>
      <c r="W435" s="11"/>
      <c r="X435" s="11"/>
      <c r="Y435" s="11"/>
      <c r="Z435" s="2"/>
      <c r="AA435" s="11"/>
      <c r="AB435" s="11"/>
      <c r="AC435" s="11"/>
      <c r="AD435" s="11"/>
      <c r="AE435" s="11"/>
      <c r="AF435" s="2"/>
    </row>
    <row r="436" spans="1:32" s="3" customFormat="1" x14ac:dyDescent="0.25">
      <c r="A436" s="25"/>
      <c r="C436" s="11"/>
      <c r="D436" s="11"/>
      <c r="E436" s="11"/>
      <c r="F436" s="14"/>
      <c r="H436" s="11"/>
      <c r="I436" s="11"/>
      <c r="J436" s="11"/>
      <c r="K436" s="11"/>
      <c r="L436" s="11"/>
      <c r="M436" s="11"/>
      <c r="N436" s="11"/>
      <c r="O436" s="11"/>
      <c r="P436" s="11"/>
      <c r="Q436" s="11"/>
      <c r="R436" s="11"/>
      <c r="S436" s="11"/>
      <c r="T436" s="11"/>
      <c r="U436" s="12"/>
      <c r="V436" s="11"/>
      <c r="W436" s="11"/>
      <c r="X436" s="11"/>
      <c r="Y436" s="11"/>
      <c r="Z436" s="2"/>
      <c r="AA436" s="11"/>
      <c r="AB436" s="11"/>
      <c r="AC436" s="11"/>
      <c r="AD436" s="11"/>
      <c r="AE436" s="11"/>
      <c r="AF436" s="2"/>
    </row>
    <row r="437" spans="1:32" s="3" customFormat="1" x14ac:dyDescent="0.25">
      <c r="A437" s="25"/>
      <c r="C437" s="11"/>
      <c r="D437" s="11"/>
      <c r="E437" s="11"/>
      <c r="F437" s="14"/>
      <c r="H437" s="11"/>
      <c r="I437" s="11"/>
      <c r="J437" s="11"/>
      <c r="K437" s="11"/>
      <c r="L437" s="11"/>
      <c r="M437" s="11"/>
      <c r="N437" s="11"/>
      <c r="O437" s="11"/>
      <c r="P437" s="11"/>
      <c r="Q437" s="11"/>
      <c r="R437" s="11"/>
      <c r="S437" s="11"/>
      <c r="T437" s="11"/>
      <c r="U437" s="12"/>
      <c r="V437" s="11"/>
      <c r="W437" s="11"/>
      <c r="X437" s="11"/>
      <c r="Y437" s="11"/>
      <c r="Z437" s="2"/>
      <c r="AA437" s="11"/>
      <c r="AB437" s="11"/>
      <c r="AC437" s="11"/>
      <c r="AD437" s="11"/>
      <c r="AE437" s="11"/>
      <c r="AF437" s="2"/>
    </row>
    <row r="438" spans="1:32" s="3" customFormat="1" x14ac:dyDescent="0.25">
      <c r="A438" s="25"/>
      <c r="C438" s="11"/>
      <c r="D438" s="11"/>
      <c r="E438" s="11"/>
      <c r="F438" s="14"/>
      <c r="H438" s="11"/>
      <c r="I438" s="11"/>
      <c r="J438" s="11"/>
      <c r="K438" s="11"/>
      <c r="L438" s="11"/>
      <c r="M438" s="11"/>
      <c r="N438" s="11"/>
      <c r="O438" s="11"/>
      <c r="P438" s="11"/>
      <c r="Q438" s="11"/>
      <c r="R438" s="11"/>
      <c r="S438" s="11"/>
      <c r="T438" s="11"/>
      <c r="U438" s="12"/>
      <c r="V438" s="11"/>
      <c r="W438" s="11"/>
      <c r="X438" s="11"/>
      <c r="Y438" s="11"/>
      <c r="Z438" s="2"/>
      <c r="AA438" s="11"/>
      <c r="AB438" s="11"/>
      <c r="AC438" s="11"/>
      <c r="AD438" s="11"/>
      <c r="AE438" s="11"/>
      <c r="AF438" s="2"/>
    </row>
    <row r="439" spans="1:32" s="3" customFormat="1" x14ac:dyDescent="0.25">
      <c r="A439" s="25"/>
      <c r="C439" s="11"/>
      <c r="D439" s="11"/>
      <c r="E439" s="11"/>
      <c r="F439" s="14"/>
      <c r="H439" s="11"/>
      <c r="I439" s="11"/>
      <c r="J439" s="11"/>
      <c r="K439" s="11"/>
      <c r="L439" s="11"/>
      <c r="M439" s="11"/>
      <c r="N439" s="11"/>
      <c r="O439" s="11"/>
      <c r="P439" s="11"/>
      <c r="Q439" s="11"/>
      <c r="R439" s="11"/>
      <c r="S439" s="11"/>
      <c r="T439" s="11"/>
      <c r="U439" s="12"/>
      <c r="V439" s="11"/>
      <c r="W439" s="11"/>
      <c r="X439" s="11"/>
      <c r="Y439" s="11"/>
      <c r="Z439" s="2"/>
      <c r="AA439" s="11"/>
      <c r="AB439" s="11"/>
      <c r="AC439" s="11"/>
      <c r="AD439" s="11"/>
      <c r="AE439" s="11"/>
      <c r="AF439" s="2"/>
    </row>
    <row r="440" spans="1:32" s="3" customFormat="1" x14ac:dyDescent="0.25">
      <c r="A440" s="25"/>
      <c r="C440" s="11"/>
      <c r="D440" s="11"/>
      <c r="E440" s="11"/>
      <c r="F440" s="14"/>
      <c r="H440" s="11"/>
      <c r="I440" s="11"/>
      <c r="J440" s="11"/>
      <c r="K440" s="11"/>
      <c r="L440" s="11"/>
      <c r="M440" s="11"/>
      <c r="N440" s="11"/>
      <c r="O440" s="11"/>
      <c r="P440" s="11"/>
      <c r="Q440" s="11"/>
      <c r="R440" s="11"/>
      <c r="S440" s="11"/>
      <c r="T440" s="11"/>
      <c r="U440" s="12"/>
      <c r="V440" s="11"/>
      <c r="W440" s="11"/>
      <c r="X440" s="11"/>
      <c r="Y440" s="11"/>
      <c r="Z440" s="2"/>
      <c r="AA440" s="11"/>
      <c r="AB440" s="11"/>
      <c r="AC440" s="11"/>
      <c r="AD440" s="11"/>
      <c r="AE440" s="11"/>
      <c r="AF440" s="2"/>
    </row>
    <row r="441" spans="1:32" s="3" customFormat="1" x14ac:dyDescent="0.25">
      <c r="A441" s="25"/>
      <c r="C441" s="11"/>
      <c r="D441" s="11"/>
      <c r="E441" s="11"/>
      <c r="F441" s="14"/>
      <c r="H441" s="11"/>
      <c r="I441" s="11"/>
      <c r="J441" s="11"/>
      <c r="K441" s="11"/>
      <c r="L441" s="11"/>
      <c r="M441" s="11"/>
      <c r="N441" s="11"/>
      <c r="O441" s="11"/>
      <c r="P441" s="11"/>
      <c r="Q441" s="11"/>
      <c r="R441" s="11"/>
      <c r="S441" s="11"/>
      <c r="T441" s="11"/>
      <c r="U441" s="12"/>
      <c r="V441" s="11"/>
      <c r="W441" s="11"/>
      <c r="X441" s="11"/>
      <c r="Y441" s="11"/>
      <c r="Z441" s="2"/>
      <c r="AA441" s="11"/>
      <c r="AB441" s="11"/>
      <c r="AC441" s="11"/>
      <c r="AD441" s="11"/>
      <c r="AE441" s="11"/>
      <c r="AF441" s="2"/>
    </row>
    <row r="442" spans="1:32" s="3" customFormat="1" x14ac:dyDescent="0.25">
      <c r="A442" s="25"/>
      <c r="C442" s="11"/>
      <c r="D442" s="11"/>
      <c r="E442" s="11"/>
      <c r="F442" s="14"/>
      <c r="H442" s="11"/>
      <c r="I442" s="11"/>
      <c r="J442" s="11"/>
      <c r="K442" s="11"/>
      <c r="L442" s="11"/>
      <c r="M442" s="11"/>
      <c r="N442" s="11"/>
      <c r="O442" s="11"/>
      <c r="P442" s="11"/>
      <c r="Q442" s="11"/>
      <c r="R442" s="11"/>
      <c r="S442" s="11"/>
      <c r="T442" s="11"/>
      <c r="U442" s="12"/>
      <c r="V442" s="11"/>
      <c r="W442" s="11"/>
      <c r="X442" s="11"/>
      <c r="Y442" s="11"/>
      <c r="Z442" s="2"/>
      <c r="AA442" s="11"/>
      <c r="AB442" s="11"/>
      <c r="AC442" s="11"/>
      <c r="AD442" s="11"/>
      <c r="AE442" s="11"/>
      <c r="AF442" s="2"/>
    </row>
    <row r="443" spans="1:32" s="3" customFormat="1" x14ac:dyDescent="0.25">
      <c r="A443" s="25"/>
      <c r="C443" s="11"/>
      <c r="D443" s="11"/>
      <c r="E443" s="11"/>
      <c r="F443" s="14"/>
      <c r="H443" s="11"/>
      <c r="I443" s="11"/>
      <c r="J443" s="11"/>
      <c r="K443" s="11"/>
      <c r="L443" s="11"/>
      <c r="M443" s="11"/>
      <c r="N443" s="11"/>
      <c r="O443" s="11"/>
      <c r="P443" s="11"/>
      <c r="Q443" s="11"/>
      <c r="R443" s="11"/>
      <c r="S443" s="11"/>
      <c r="T443" s="11"/>
      <c r="U443" s="12"/>
      <c r="V443" s="11"/>
      <c r="W443" s="11"/>
      <c r="X443" s="11"/>
      <c r="Y443" s="11"/>
      <c r="Z443" s="2"/>
      <c r="AA443" s="11"/>
      <c r="AB443" s="11"/>
      <c r="AC443" s="11"/>
      <c r="AD443" s="11"/>
      <c r="AE443" s="11"/>
      <c r="AF443" s="2"/>
    </row>
    <row r="444" spans="1:32" s="3" customFormat="1" x14ac:dyDescent="0.25">
      <c r="A444" s="25"/>
      <c r="C444" s="11"/>
      <c r="D444" s="11"/>
      <c r="E444" s="11"/>
      <c r="F444" s="14"/>
      <c r="H444" s="11"/>
      <c r="I444" s="11"/>
      <c r="J444" s="11"/>
      <c r="K444" s="11"/>
      <c r="L444" s="11"/>
      <c r="M444" s="11"/>
      <c r="N444" s="11"/>
      <c r="O444" s="11"/>
      <c r="P444" s="11"/>
      <c r="Q444" s="11"/>
      <c r="R444" s="11"/>
      <c r="S444" s="11"/>
      <c r="T444" s="11"/>
      <c r="U444" s="12"/>
      <c r="V444" s="11"/>
      <c r="W444" s="11"/>
      <c r="X444" s="11"/>
      <c r="Y444" s="11"/>
      <c r="Z444" s="2"/>
      <c r="AA444" s="11"/>
      <c r="AB444" s="11"/>
      <c r="AC444" s="11"/>
      <c r="AD444" s="11"/>
      <c r="AE444" s="11"/>
      <c r="AF444" s="2"/>
    </row>
    <row r="445" spans="1:32" s="3" customFormat="1" x14ac:dyDescent="0.25">
      <c r="A445" s="25"/>
      <c r="C445" s="11"/>
      <c r="D445" s="11"/>
      <c r="E445" s="11"/>
      <c r="F445" s="14"/>
      <c r="H445" s="11"/>
      <c r="I445" s="11"/>
      <c r="J445" s="11"/>
      <c r="K445" s="11"/>
      <c r="L445" s="11"/>
      <c r="M445" s="11"/>
      <c r="N445" s="11"/>
      <c r="O445" s="11"/>
      <c r="P445" s="11"/>
      <c r="Q445" s="11"/>
      <c r="R445" s="11"/>
      <c r="S445" s="11"/>
      <c r="T445" s="11"/>
      <c r="U445" s="12"/>
      <c r="V445" s="11"/>
      <c r="W445" s="11"/>
      <c r="X445" s="11"/>
      <c r="Y445" s="11"/>
      <c r="Z445" s="2"/>
      <c r="AA445" s="11"/>
      <c r="AB445" s="11"/>
      <c r="AC445" s="11"/>
      <c r="AD445" s="11"/>
      <c r="AE445" s="11"/>
      <c r="AF445" s="2"/>
    </row>
    <row r="446" spans="1:32" s="3" customFormat="1" x14ac:dyDescent="0.25">
      <c r="A446" s="25"/>
      <c r="C446" s="11"/>
      <c r="D446" s="11"/>
      <c r="E446" s="11"/>
      <c r="F446" s="14"/>
      <c r="H446" s="11"/>
      <c r="I446" s="11"/>
      <c r="J446" s="11"/>
      <c r="K446" s="11"/>
      <c r="L446" s="11"/>
      <c r="M446" s="11"/>
      <c r="N446" s="11"/>
      <c r="O446" s="11"/>
      <c r="P446" s="11"/>
      <c r="Q446" s="11"/>
      <c r="R446" s="11"/>
      <c r="S446" s="11"/>
      <c r="T446" s="11"/>
      <c r="U446" s="12"/>
      <c r="V446" s="11"/>
      <c r="W446" s="11"/>
      <c r="X446" s="11"/>
      <c r="Y446" s="11"/>
      <c r="Z446" s="2"/>
      <c r="AA446" s="11"/>
      <c r="AB446" s="11"/>
      <c r="AC446" s="11"/>
      <c r="AD446" s="11"/>
      <c r="AE446" s="11"/>
      <c r="AF446" s="2"/>
    </row>
    <row r="447" spans="1:32" s="3" customFormat="1" x14ac:dyDescent="0.25">
      <c r="A447" s="25"/>
      <c r="C447" s="11"/>
      <c r="D447" s="11"/>
      <c r="E447" s="11"/>
      <c r="F447" s="14"/>
      <c r="H447" s="11"/>
      <c r="I447" s="11"/>
      <c r="J447" s="11"/>
      <c r="K447" s="11"/>
      <c r="L447" s="11"/>
      <c r="M447" s="11"/>
      <c r="N447" s="11"/>
      <c r="O447" s="11"/>
      <c r="P447" s="11"/>
      <c r="Q447" s="11"/>
      <c r="R447" s="11"/>
      <c r="S447" s="11"/>
      <c r="T447" s="11"/>
      <c r="U447" s="12"/>
      <c r="V447" s="11"/>
      <c r="W447" s="11"/>
      <c r="X447" s="11"/>
      <c r="Y447" s="11"/>
      <c r="Z447" s="2"/>
      <c r="AA447" s="11"/>
      <c r="AB447" s="11"/>
      <c r="AC447" s="11"/>
      <c r="AD447" s="11"/>
      <c r="AE447" s="11"/>
      <c r="AF447" s="2"/>
    </row>
    <row r="448" spans="1:32" s="3" customFormat="1" x14ac:dyDescent="0.25">
      <c r="A448" s="25"/>
      <c r="C448" s="11"/>
      <c r="D448" s="11"/>
      <c r="E448" s="11"/>
      <c r="F448" s="14"/>
      <c r="H448" s="11"/>
      <c r="I448" s="11"/>
      <c r="J448" s="11"/>
      <c r="K448" s="11"/>
      <c r="L448" s="11"/>
      <c r="M448" s="11"/>
      <c r="N448" s="11"/>
      <c r="O448" s="11"/>
      <c r="P448" s="11"/>
      <c r="Q448" s="11"/>
      <c r="R448" s="11"/>
      <c r="S448" s="11"/>
      <c r="T448" s="11"/>
      <c r="U448" s="12"/>
      <c r="V448" s="11"/>
      <c r="W448" s="11"/>
      <c r="X448" s="11"/>
      <c r="Y448" s="11"/>
      <c r="Z448" s="2"/>
      <c r="AA448" s="11"/>
      <c r="AB448" s="11"/>
      <c r="AC448" s="11"/>
      <c r="AD448" s="11"/>
      <c r="AE448" s="11"/>
      <c r="AF448" s="2"/>
    </row>
    <row r="449" spans="1:32" s="3" customFormat="1" x14ac:dyDescent="0.25">
      <c r="A449" s="25"/>
      <c r="C449" s="11"/>
      <c r="D449" s="11"/>
      <c r="E449" s="11"/>
      <c r="F449" s="14"/>
      <c r="H449" s="11"/>
      <c r="I449" s="11"/>
      <c r="J449" s="11"/>
      <c r="K449" s="11"/>
      <c r="L449" s="11"/>
      <c r="M449" s="11"/>
      <c r="N449" s="11"/>
      <c r="O449" s="11"/>
      <c r="P449" s="11"/>
      <c r="Q449" s="11"/>
      <c r="R449" s="11"/>
      <c r="S449" s="11"/>
      <c r="T449" s="11"/>
      <c r="U449" s="12"/>
      <c r="V449" s="11"/>
      <c r="W449" s="11"/>
      <c r="X449" s="11"/>
      <c r="Y449" s="11"/>
      <c r="Z449" s="2"/>
      <c r="AA449" s="11"/>
      <c r="AB449" s="11"/>
      <c r="AC449" s="11"/>
      <c r="AD449" s="11"/>
      <c r="AE449" s="11"/>
      <c r="AF449" s="2"/>
    </row>
    <row r="450" spans="1:32" s="3" customFormat="1" x14ac:dyDescent="0.25">
      <c r="A450" s="25"/>
      <c r="C450" s="11"/>
      <c r="D450" s="11"/>
      <c r="E450" s="11"/>
      <c r="F450" s="14"/>
      <c r="H450" s="11"/>
      <c r="I450" s="11"/>
      <c r="J450" s="11"/>
      <c r="K450" s="11"/>
      <c r="L450" s="11"/>
      <c r="M450" s="11"/>
      <c r="N450" s="11"/>
      <c r="O450" s="11"/>
      <c r="P450" s="11"/>
      <c r="Q450" s="11"/>
      <c r="R450" s="11"/>
      <c r="S450" s="11"/>
      <c r="T450" s="11"/>
      <c r="U450" s="12"/>
      <c r="V450" s="11"/>
      <c r="W450" s="11"/>
      <c r="X450" s="11"/>
      <c r="Y450" s="11"/>
      <c r="Z450" s="2"/>
      <c r="AA450" s="11"/>
      <c r="AB450" s="11"/>
      <c r="AC450" s="11"/>
      <c r="AD450" s="11"/>
      <c r="AE450" s="11"/>
      <c r="AF450" s="2"/>
    </row>
    <row r="451" spans="1:32" s="3" customFormat="1" x14ac:dyDescent="0.25">
      <c r="A451" s="25"/>
      <c r="C451" s="11"/>
      <c r="D451" s="11"/>
      <c r="E451" s="11"/>
      <c r="F451" s="14"/>
      <c r="H451" s="11"/>
      <c r="I451" s="11"/>
      <c r="J451" s="11"/>
      <c r="K451" s="11"/>
      <c r="L451" s="11"/>
      <c r="M451" s="11"/>
      <c r="N451" s="11"/>
      <c r="O451" s="11"/>
      <c r="P451" s="11"/>
      <c r="Q451" s="11"/>
      <c r="R451" s="11"/>
      <c r="S451" s="11"/>
      <c r="T451" s="11"/>
      <c r="U451" s="12"/>
      <c r="V451" s="11"/>
      <c r="W451" s="11"/>
      <c r="X451" s="11"/>
      <c r="Y451" s="11"/>
      <c r="Z451" s="2"/>
      <c r="AA451" s="11"/>
      <c r="AB451" s="11"/>
      <c r="AC451" s="11"/>
      <c r="AD451" s="11"/>
      <c r="AE451" s="11"/>
      <c r="AF451" s="2"/>
    </row>
    <row r="452" spans="1:32" s="3" customFormat="1" x14ac:dyDescent="0.25">
      <c r="A452" s="25"/>
      <c r="C452" s="11"/>
      <c r="D452" s="11"/>
      <c r="E452" s="11"/>
      <c r="F452" s="14"/>
      <c r="H452" s="11"/>
      <c r="I452" s="11"/>
      <c r="J452" s="11"/>
      <c r="K452" s="11"/>
      <c r="L452" s="11"/>
      <c r="M452" s="11"/>
      <c r="N452" s="11"/>
      <c r="O452" s="11"/>
      <c r="P452" s="11"/>
      <c r="Q452" s="11"/>
      <c r="R452" s="11"/>
      <c r="S452" s="11"/>
      <c r="T452" s="11"/>
      <c r="U452" s="12"/>
      <c r="V452" s="11"/>
      <c r="W452" s="11"/>
      <c r="X452" s="11"/>
      <c r="Y452" s="11"/>
      <c r="Z452" s="2"/>
      <c r="AA452" s="11"/>
      <c r="AB452" s="11"/>
      <c r="AC452" s="11"/>
      <c r="AD452" s="11"/>
      <c r="AE452" s="11"/>
      <c r="AF452" s="2"/>
    </row>
    <row r="453" spans="1:32" s="3" customFormat="1" x14ac:dyDescent="0.25">
      <c r="A453" s="25"/>
      <c r="C453" s="11"/>
      <c r="D453" s="11"/>
      <c r="E453" s="11"/>
      <c r="F453" s="14"/>
      <c r="H453" s="11"/>
      <c r="I453" s="11"/>
      <c r="J453" s="11"/>
      <c r="K453" s="11"/>
      <c r="L453" s="11"/>
      <c r="M453" s="11"/>
      <c r="N453" s="11"/>
      <c r="O453" s="11"/>
      <c r="P453" s="11"/>
      <c r="Q453" s="11"/>
      <c r="R453" s="11"/>
      <c r="S453" s="11"/>
      <c r="T453" s="11"/>
      <c r="U453" s="12"/>
      <c r="V453" s="11"/>
      <c r="W453" s="11"/>
      <c r="X453" s="11"/>
      <c r="Y453" s="11"/>
      <c r="Z453" s="2"/>
      <c r="AA453" s="11"/>
      <c r="AB453" s="11"/>
      <c r="AC453" s="11"/>
      <c r="AD453" s="11"/>
      <c r="AE453" s="11"/>
      <c r="AF453" s="2"/>
    </row>
    <row r="454" spans="1:32" s="3" customFormat="1" x14ac:dyDescent="0.25">
      <c r="A454" s="25"/>
      <c r="C454" s="11"/>
      <c r="D454" s="11"/>
      <c r="E454" s="11"/>
      <c r="F454" s="14"/>
      <c r="H454" s="11"/>
      <c r="I454" s="11"/>
      <c r="J454" s="11"/>
      <c r="K454" s="11"/>
      <c r="L454" s="11"/>
      <c r="M454" s="11"/>
      <c r="N454" s="11"/>
      <c r="O454" s="11"/>
      <c r="P454" s="11"/>
      <c r="Q454" s="11"/>
      <c r="R454" s="11"/>
      <c r="S454" s="11"/>
      <c r="T454" s="11"/>
      <c r="U454" s="12"/>
      <c r="V454" s="11"/>
      <c r="W454" s="11"/>
      <c r="X454" s="11"/>
      <c r="Y454" s="11"/>
      <c r="Z454" s="2"/>
      <c r="AA454" s="11"/>
      <c r="AB454" s="11"/>
      <c r="AC454" s="11"/>
      <c r="AD454" s="11"/>
      <c r="AE454" s="11"/>
      <c r="AF454" s="2"/>
    </row>
    <row r="455" spans="1:32" s="3" customFormat="1" x14ac:dyDescent="0.25">
      <c r="A455" s="25"/>
      <c r="C455" s="11"/>
      <c r="D455" s="11"/>
      <c r="E455" s="11"/>
      <c r="F455" s="14"/>
      <c r="H455" s="11"/>
      <c r="I455" s="11"/>
      <c r="J455" s="11"/>
      <c r="K455" s="11"/>
      <c r="L455" s="11"/>
      <c r="M455" s="11"/>
      <c r="N455" s="11"/>
      <c r="O455" s="11"/>
      <c r="P455" s="11"/>
      <c r="Q455" s="11"/>
      <c r="R455" s="11"/>
      <c r="S455" s="11"/>
      <c r="T455" s="11"/>
      <c r="U455" s="12"/>
      <c r="V455" s="11"/>
      <c r="W455" s="11"/>
      <c r="X455" s="11"/>
      <c r="Y455" s="11"/>
      <c r="Z455" s="2"/>
      <c r="AA455" s="11"/>
      <c r="AB455" s="11"/>
      <c r="AC455" s="11"/>
      <c r="AD455" s="11"/>
      <c r="AE455" s="11"/>
      <c r="AF455" s="2"/>
    </row>
    <row r="456" spans="1:32" s="3" customFormat="1" x14ac:dyDescent="0.25">
      <c r="A456" s="25"/>
      <c r="C456" s="11"/>
      <c r="D456" s="11"/>
      <c r="E456" s="11"/>
      <c r="F456" s="14"/>
      <c r="H456" s="11"/>
      <c r="I456" s="11"/>
      <c r="J456" s="11"/>
      <c r="K456" s="11"/>
      <c r="L456" s="11"/>
      <c r="M456" s="11"/>
      <c r="N456" s="11"/>
      <c r="O456" s="11"/>
      <c r="P456" s="11"/>
      <c r="Q456" s="11"/>
      <c r="R456" s="11"/>
      <c r="S456" s="11"/>
      <c r="T456" s="11"/>
      <c r="U456" s="12"/>
      <c r="V456" s="11"/>
      <c r="W456" s="11"/>
      <c r="X456" s="11"/>
      <c r="Y456" s="11"/>
      <c r="Z456" s="2"/>
      <c r="AA456" s="11"/>
      <c r="AB456" s="11"/>
      <c r="AC456" s="11"/>
      <c r="AD456" s="11"/>
      <c r="AE456" s="11"/>
      <c r="AF456" s="2"/>
    </row>
    <row r="457" spans="1:32" s="3" customFormat="1" x14ac:dyDescent="0.25">
      <c r="A457" s="25"/>
      <c r="C457" s="11"/>
      <c r="D457" s="11"/>
      <c r="E457" s="11"/>
      <c r="F457" s="14"/>
      <c r="H457" s="11"/>
      <c r="I457" s="11"/>
      <c r="J457" s="11"/>
      <c r="K457" s="11"/>
      <c r="L457" s="11"/>
      <c r="M457" s="11"/>
      <c r="N457" s="11"/>
      <c r="O457" s="11"/>
      <c r="P457" s="11"/>
      <c r="Q457" s="11"/>
      <c r="R457" s="11"/>
      <c r="S457" s="11"/>
      <c r="T457" s="11"/>
      <c r="U457" s="12"/>
      <c r="V457" s="11"/>
      <c r="W457" s="11"/>
      <c r="X457" s="11"/>
      <c r="Y457" s="11"/>
      <c r="Z457" s="2"/>
      <c r="AA457" s="11"/>
      <c r="AB457" s="11"/>
      <c r="AC457" s="11"/>
      <c r="AD457" s="11"/>
      <c r="AE457" s="11"/>
      <c r="AF457" s="2"/>
    </row>
    <row r="458" spans="1:32" s="3" customFormat="1" x14ac:dyDescent="0.25">
      <c r="A458" s="25"/>
      <c r="C458" s="11"/>
      <c r="D458" s="11"/>
      <c r="E458" s="11"/>
      <c r="F458" s="14"/>
      <c r="H458" s="11"/>
      <c r="I458" s="11"/>
      <c r="J458" s="11"/>
      <c r="K458" s="11"/>
      <c r="L458" s="11"/>
      <c r="M458" s="11"/>
      <c r="N458" s="11"/>
      <c r="O458" s="11"/>
      <c r="P458" s="11"/>
      <c r="Q458" s="11"/>
      <c r="R458" s="11"/>
      <c r="S458" s="11"/>
      <c r="T458" s="11"/>
      <c r="U458" s="12"/>
      <c r="V458" s="11"/>
      <c r="W458" s="11"/>
      <c r="X458" s="11"/>
      <c r="Y458" s="11"/>
      <c r="Z458" s="2"/>
      <c r="AA458" s="11"/>
      <c r="AB458" s="11"/>
      <c r="AC458" s="11"/>
      <c r="AD458" s="11"/>
      <c r="AE458" s="11"/>
      <c r="AF458" s="2"/>
    </row>
    <row r="459" spans="1:32" s="3" customFormat="1" x14ac:dyDescent="0.25">
      <c r="A459" s="25"/>
      <c r="C459" s="11"/>
      <c r="D459" s="11"/>
      <c r="E459" s="11"/>
      <c r="F459" s="14"/>
      <c r="H459" s="11"/>
      <c r="I459" s="11"/>
      <c r="J459" s="11"/>
      <c r="K459" s="11"/>
      <c r="L459" s="11"/>
      <c r="M459" s="11"/>
      <c r="N459" s="11"/>
      <c r="O459" s="11"/>
      <c r="P459" s="11"/>
      <c r="Q459" s="11"/>
      <c r="R459" s="11"/>
      <c r="S459" s="11"/>
      <c r="T459" s="11"/>
      <c r="U459" s="12"/>
      <c r="V459" s="11"/>
      <c r="W459" s="11"/>
      <c r="X459" s="11"/>
      <c r="Y459" s="11"/>
      <c r="Z459" s="2"/>
      <c r="AA459" s="11"/>
      <c r="AB459" s="11"/>
      <c r="AC459" s="11"/>
      <c r="AD459" s="11"/>
      <c r="AE459" s="11"/>
      <c r="AF459" s="2"/>
    </row>
    <row r="460" spans="1:32" s="3" customFormat="1" x14ac:dyDescent="0.25">
      <c r="A460" s="25"/>
      <c r="C460" s="11"/>
      <c r="D460" s="11"/>
      <c r="E460" s="11"/>
      <c r="F460" s="14"/>
      <c r="H460" s="11"/>
      <c r="I460" s="11"/>
      <c r="J460" s="11"/>
      <c r="K460" s="11"/>
      <c r="L460" s="11"/>
      <c r="M460" s="11"/>
      <c r="N460" s="11"/>
      <c r="O460" s="11"/>
      <c r="P460" s="11"/>
      <c r="Q460" s="11"/>
      <c r="R460" s="11"/>
      <c r="S460" s="11"/>
      <c r="T460" s="11"/>
      <c r="U460" s="12"/>
      <c r="V460" s="11"/>
      <c r="W460" s="11"/>
      <c r="X460" s="11"/>
      <c r="Y460" s="11"/>
      <c r="Z460" s="2"/>
      <c r="AA460" s="11"/>
      <c r="AB460" s="11"/>
      <c r="AC460" s="11"/>
      <c r="AD460" s="11"/>
      <c r="AE460" s="11"/>
      <c r="AF460" s="2"/>
    </row>
    <row r="461" spans="1:32" s="3" customFormat="1" x14ac:dyDescent="0.25">
      <c r="A461" s="25"/>
      <c r="C461" s="11"/>
      <c r="D461" s="11"/>
      <c r="E461" s="11"/>
      <c r="F461" s="14"/>
      <c r="H461" s="11"/>
      <c r="I461" s="11"/>
      <c r="J461" s="11"/>
      <c r="K461" s="11"/>
      <c r="L461" s="11"/>
      <c r="M461" s="11"/>
      <c r="N461" s="11"/>
      <c r="O461" s="11"/>
      <c r="P461" s="11"/>
      <c r="Q461" s="11"/>
      <c r="R461" s="11"/>
      <c r="S461" s="11"/>
      <c r="T461" s="11"/>
      <c r="U461" s="12"/>
      <c r="V461" s="11"/>
      <c r="W461" s="11"/>
      <c r="X461" s="11"/>
      <c r="Y461" s="11"/>
      <c r="Z461" s="2"/>
      <c r="AA461" s="11"/>
      <c r="AB461" s="11"/>
      <c r="AC461" s="11"/>
      <c r="AD461" s="11"/>
      <c r="AE461" s="11"/>
      <c r="AF461" s="2"/>
    </row>
    <row r="462" spans="1:32" s="3" customFormat="1" x14ac:dyDescent="0.25">
      <c r="A462" s="25"/>
      <c r="C462" s="11"/>
      <c r="D462" s="11"/>
      <c r="E462" s="11"/>
      <c r="F462" s="14"/>
      <c r="H462" s="11"/>
      <c r="I462" s="11"/>
      <c r="J462" s="11"/>
      <c r="K462" s="11"/>
      <c r="L462" s="11"/>
      <c r="M462" s="11"/>
      <c r="N462" s="11"/>
      <c r="O462" s="11"/>
      <c r="P462" s="11"/>
      <c r="Q462" s="11"/>
      <c r="R462" s="11"/>
      <c r="S462" s="11"/>
      <c r="T462" s="11"/>
      <c r="U462" s="12"/>
      <c r="V462" s="11"/>
      <c r="W462" s="11"/>
      <c r="X462" s="11"/>
      <c r="Y462" s="11"/>
      <c r="Z462" s="2"/>
      <c r="AA462" s="11"/>
      <c r="AB462" s="11"/>
      <c r="AC462" s="11"/>
      <c r="AD462" s="11"/>
      <c r="AE462" s="11"/>
      <c r="AF462" s="2"/>
    </row>
    <row r="463" spans="1:32" s="3" customFormat="1" x14ac:dyDescent="0.25">
      <c r="A463" s="25"/>
      <c r="C463" s="11"/>
      <c r="D463" s="11"/>
      <c r="E463" s="11"/>
      <c r="F463" s="14"/>
      <c r="H463" s="11"/>
      <c r="I463" s="11"/>
      <c r="J463" s="11"/>
      <c r="K463" s="11"/>
      <c r="L463" s="11"/>
      <c r="M463" s="11"/>
      <c r="N463" s="11"/>
      <c r="O463" s="11"/>
      <c r="P463" s="11"/>
      <c r="Q463" s="11"/>
      <c r="R463" s="11"/>
      <c r="S463" s="11"/>
      <c r="T463" s="11"/>
      <c r="U463" s="12"/>
      <c r="V463" s="11"/>
      <c r="W463" s="11"/>
      <c r="X463" s="11"/>
      <c r="Y463" s="11"/>
      <c r="Z463" s="2"/>
      <c r="AA463" s="11"/>
      <c r="AB463" s="11"/>
      <c r="AC463" s="11"/>
      <c r="AD463" s="11"/>
      <c r="AE463" s="11"/>
      <c r="AF463" s="2"/>
    </row>
    <row r="464" spans="1:32" s="3" customFormat="1" x14ac:dyDescent="0.25">
      <c r="A464" s="25"/>
      <c r="C464" s="11"/>
      <c r="D464" s="11"/>
      <c r="E464" s="11"/>
      <c r="F464" s="14"/>
      <c r="H464" s="11"/>
      <c r="I464" s="11"/>
      <c r="J464" s="11"/>
      <c r="K464" s="11"/>
      <c r="L464" s="11"/>
      <c r="M464" s="11"/>
      <c r="N464" s="11"/>
      <c r="O464" s="11"/>
      <c r="P464" s="11"/>
      <c r="Q464" s="11"/>
      <c r="R464" s="11"/>
      <c r="S464" s="11"/>
      <c r="T464" s="11"/>
      <c r="U464" s="12"/>
      <c r="V464" s="11"/>
      <c r="W464" s="11"/>
      <c r="X464" s="11"/>
      <c r="Y464" s="11"/>
      <c r="Z464" s="2"/>
      <c r="AA464" s="11"/>
      <c r="AB464" s="11"/>
      <c r="AC464" s="11"/>
      <c r="AD464" s="11"/>
      <c r="AE464" s="11"/>
      <c r="AF464" s="2"/>
    </row>
    <row r="465" spans="1:32" s="3" customFormat="1" x14ac:dyDescent="0.25">
      <c r="A465" s="25"/>
      <c r="C465" s="11"/>
      <c r="D465" s="11"/>
      <c r="E465" s="11"/>
      <c r="F465" s="14"/>
      <c r="H465" s="11"/>
      <c r="I465" s="11"/>
      <c r="J465" s="11"/>
      <c r="K465" s="11"/>
      <c r="L465" s="11"/>
      <c r="M465" s="11"/>
      <c r="N465" s="11"/>
      <c r="O465" s="11"/>
      <c r="P465" s="11"/>
      <c r="Q465" s="11"/>
      <c r="R465" s="11"/>
      <c r="S465" s="11"/>
      <c r="T465" s="11"/>
      <c r="U465" s="12"/>
      <c r="V465" s="11"/>
      <c r="W465" s="11"/>
      <c r="X465" s="11"/>
      <c r="Y465" s="11"/>
      <c r="Z465" s="2"/>
      <c r="AA465" s="11"/>
      <c r="AB465" s="11"/>
      <c r="AC465" s="11"/>
      <c r="AD465" s="11"/>
      <c r="AE465" s="11"/>
      <c r="AF465" s="2"/>
    </row>
  </sheetData>
  <mergeCells count="11">
    <mergeCell ref="B86:D86"/>
    <mergeCell ref="B1:E1"/>
    <mergeCell ref="L1:O1"/>
    <mergeCell ref="V1:Y1"/>
    <mergeCell ref="AA1:AD1"/>
    <mergeCell ref="Q1:T1"/>
    <mergeCell ref="G86:J86"/>
    <mergeCell ref="L86:O86"/>
    <mergeCell ref="Q86:T86"/>
    <mergeCell ref="V86:Y86"/>
    <mergeCell ref="G1:J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684A9-5265-45FF-9642-068F4228C8B2}">
  <dimension ref="A1:DN465"/>
  <sheetViews>
    <sheetView zoomScale="80" zoomScaleNormal="80" workbookViewId="0">
      <pane xSplit="1" ySplit="2" topLeftCell="B3" activePane="bottomRight" state="frozen"/>
      <selection pane="topRight" activeCell="B1" sqref="B1"/>
      <selection pane="bottomLeft" activeCell="A3" sqref="A3"/>
      <selection pane="bottomRight" activeCell="B1" sqref="B1:Q1"/>
    </sheetView>
  </sheetViews>
  <sheetFormatPr defaultColWidth="9.140625" defaultRowHeight="15" x14ac:dyDescent="0.25"/>
  <cols>
    <col min="1" max="1" width="34.140625" style="25" customWidth="1"/>
    <col min="2" max="2" width="19.42578125" style="3" customWidth="1"/>
    <col min="3" max="17" width="19.42578125" style="11" customWidth="1"/>
    <col min="18" max="18" width="13.5703125" style="17" customWidth="1"/>
    <col min="19" max="19" width="13.5703125" style="3" customWidth="1"/>
    <col min="20" max="68" width="13.5703125" style="11" customWidth="1"/>
    <col min="69" max="69" width="13.5703125" style="12" customWidth="1"/>
    <col min="70" max="85" width="13.5703125" style="11" customWidth="1"/>
    <col min="86" max="86" width="14.42578125" style="2" customWidth="1"/>
    <col min="87" max="103" width="13.5703125" style="11" customWidth="1"/>
    <col min="104" max="104" width="9.140625" style="2"/>
    <col min="105" max="117" width="13.5703125" style="2" customWidth="1"/>
    <col min="118" max="16384" width="9.140625" style="2"/>
  </cols>
  <sheetData>
    <row r="1" spans="1:117" s="1" customFormat="1" ht="32.450000000000003" customHeight="1" x14ac:dyDescent="0.35">
      <c r="A1" s="51" t="str">
        <f>'Intro and org info'!C7</f>
        <v>Sample company</v>
      </c>
      <c r="B1" s="304" t="s">
        <v>228</v>
      </c>
      <c r="C1" s="304"/>
      <c r="D1" s="304"/>
      <c r="E1" s="304"/>
      <c r="F1" s="304"/>
      <c r="G1" s="304"/>
      <c r="H1" s="304"/>
      <c r="I1" s="304"/>
      <c r="J1" s="304"/>
      <c r="K1" s="304"/>
      <c r="L1" s="304"/>
      <c r="M1" s="304"/>
      <c r="N1" s="304"/>
      <c r="O1" s="304"/>
      <c r="P1" s="304"/>
      <c r="Q1" s="304"/>
      <c r="R1" s="52"/>
      <c r="S1" s="304" t="s">
        <v>143</v>
      </c>
      <c r="T1" s="304"/>
      <c r="U1" s="304"/>
      <c r="V1" s="304"/>
      <c r="W1" s="304"/>
      <c r="X1" s="304"/>
      <c r="Y1" s="304"/>
      <c r="Z1" s="304"/>
      <c r="AA1" s="304"/>
      <c r="AB1" s="304"/>
      <c r="AC1" s="304"/>
      <c r="AD1" s="304"/>
      <c r="AE1" s="304"/>
      <c r="AF1" s="304"/>
      <c r="AG1" s="304"/>
      <c r="AH1" s="304"/>
      <c r="AI1" s="53"/>
      <c r="AJ1" s="305" t="s">
        <v>102</v>
      </c>
      <c r="AK1" s="305"/>
      <c r="AL1" s="305"/>
      <c r="AM1" s="305"/>
      <c r="AN1" s="305"/>
      <c r="AO1" s="305"/>
      <c r="AP1" s="305"/>
      <c r="AQ1" s="305"/>
      <c r="AR1" s="305"/>
      <c r="AS1" s="305"/>
      <c r="AT1" s="305"/>
      <c r="AU1" s="305"/>
      <c r="AV1" s="305"/>
      <c r="AW1" s="305"/>
      <c r="AX1" s="305"/>
      <c r="AY1" s="305"/>
      <c r="AZ1" s="53"/>
      <c r="BA1" s="304" t="s">
        <v>144</v>
      </c>
      <c r="BB1" s="304"/>
      <c r="BC1" s="304"/>
      <c r="BD1" s="304"/>
      <c r="BE1" s="304"/>
      <c r="BF1" s="304"/>
      <c r="BG1" s="304"/>
      <c r="BH1" s="304"/>
      <c r="BI1" s="304"/>
      <c r="BJ1" s="304"/>
      <c r="BK1" s="304"/>
      <c r="BL1" s="304"/>
      <c r="BM1" s="304"/>
      <c r="BN1" s="304"/>
      <c r="BO1" s="304"/>
      <c r="BP1" s="304"/>
      <c r="BQ1" s="53"/>
      <c r="BR1" s="304" t="s">
        <v>160</v>
      </c>
      <c r="BS1" s="304"/>
      <c r="BT1" s="304"/>
      <c r="BU1" s="304"/>
      <c r="BV1" s="304"/>
      <c r="BW1" s="304"/>
      <c r="BX1" s="304"/>
      <c r="BY1" s="304"/>
      <c r="BZ1" s="304"/>
      <c r="CA1" s="304"/>
      <c r="CB1" s="304"/>
      <c r="CC1" s="304"/>
      <c r="CD1" s="304"/>
      <c r="CE1" s="304"/>
      <c r="CF1" s="304"/>
      <c r="CG1" s="304"/>
      <c r="CH1" s="54"/>
      <c r="CI1" s="304" t="s">
        <v>103</v>
      </c>
      <c r="CJ1" s="304"/>
      <c r="CK1" s="304"/>
      <c r="CL1" s="304"/>
      <c r="CM1" s="304"/>
      <c r="CN1" s="304"/>
      <c r="CO1" s="304"/>
      <c r="CP1" s="304"/>
      <c r="CQ1" s="304"/>
      <c r="CR1" s="304"/>
      <c r="CS1" s="304"/>
      <c r="CT1" s="304"/>
      <c r="CU1" s="304"/>
      <c r="CV1" s="304"/>
      <c r="CW1" s="304"/>
      <c r="CX1" s="304"/>
      <c r="CY1" s="55"/>
      <c r="CZ1" s="282"/>
      <c r="DA1" s="282"/>
      <c r="DB1" s="282"/>
      <c r="DC1" s="282"/>
      <c r="DD1" s="282"/>
      <c r="DE1" s="282"/>
      <c r="DF1" s="282"/>
      <c r="DG1" s="282"/>
      <c r="DH1" s="282"/>
      <c r="DI1" s="282"/>
      <c r="DJ1" s="282"/>
      <c r="DK1" s="282"/>
      <c r="DL1" s="282"/>
      <c r="DM1" s="282"/>
    </row>
    <row r="2" spans="1:117" ht="46.5" customHeight="1" x14ac:dyDescent="0.3">
      <c r="A2" s="211" t="str">
        <f>'Intro and org info'!C11</f>
        <v>Today's date</v>
      </c>
      <c r="B2" s="56">
        <v>2015</v>
      </c>
      <c r="C2" s="56">
        <v>2016</v>
      </c>
      <c r="D2" s="56">
        <v>2017</v>
      </c>
      <c r="E2" s="56">
        <v>2018</v>
      </c>
      <c r="F2" s="56">
        <v>2019</v>
      </c>
      <c r="G2" s="56">
        <v>2020</v>
      </c>
      <c r="H2" s="56">
        <v>2021</v>
      </c>
      <c r="I2" s="56">
        <v>2022</v>
      </c>
      <c r="J2" s="56">
        <v>2023</v>
      </c>
      <c r="K2" s="56">
        <v>2024</v>
      </c>
      <c r="L2" s="56">
        <v>2025</v>
      </c>
      <c r="M2" s="56">
        <v>2026</v>
      </c>
      <c r="N2" s="56">
        <v>2027</v>
      </c>
      <c r="O2" s="56">
        <v>2028</v>
      </c>
      <c r="P2" s="56">
        <v>2029</v>
      </c>
      <c r="Q2" s="56">
        <v>2030</v>
      </c>
      <c r="R2" s="58"/>
      <c r="S2" s="56">
        <v>2015</v>
      </c>
      <c r="T2" s="56">
        <v>2016</v>
      </c>
      <c r="U2" s="56">
        <v>2017</v>
      </c>
      <c r="V2" s="56">
        <v>2018</v>
      </c>
      <c r="W2" s="56">
        <v>2019</v>
      </c>
      <c r="X2" s="56">
        <v>2020</v>
      </c>
      <c r="Y2" s="56">
        <v>2021</v>
      </c>
      <c r="Z2" s="56">
        <v>2022</v>
      </c>
      <c r="AA2" s="56">
        <v>2023</v>
      </c>
      <c r="AB2" s="56">
        <v>2024</v>
      </c>
      <c r="AC2" s="56">
        <v>2025</v>
      </c>
      <c r="AD2" s="56">
        <v>2026</v>
      </c>
      <c r="AE2" s="56">
        <v>2027</v>
      </c>
      <c r="AF2" s="56">
        <v>2028</v>
      </c>
      <c r="AG2" s="56">
        <v>2029</v>
      </c>
      <c r="AH2" s="56">
        <v>2030</v>
      </c>
      <c r="AI2" s="59"/>
      <c r="AJ2" s="56">
        <v>2015</v>
      </c>
      <c r="AK2" s="56">
        <v>2016</v>
      </c>
      <c r="AL2" s="56">
        <v>2017</v>
      </c>
      <c r="AM2" s="56">
        <v>2018</v>
      </c>
      <c r="AN2" s="56">
        <v>2019</v>
      </c>
      <c r="AO2" s="56">
        <v>2020</v>
      </c>
      <c r="AP2" s="56">
        <v>2021</v>
      </c>
      <c r="AQ2" s="56">
        <v>2022</v>
      </c>
      <c r="AR2" s="56">
        <v>2023</v>
      </c>
      <c r="AS2" s="56">
        <v>2024</v>
      </c>
      <c r="AT2" s="56">
        <v>2025</v>
      </c>
      <c r="AU2" s="56">
        <v>2026</v>
      </c>
      <c r="AV2" s="56">
        <v>2027</v>
      </c>
      <c r="AW2" s="56">
        <v>2028</v>
      </c>
      <c r="AX2" s="56">
        <v>2029</v>
      </c>
      <c r="AY2" s="56">
        <v>2030</v>
      </c>
      <c r="AZ2" s="59"/>
      <c r="BA2" s="56">
        <v>2015</v>
      </c>
      <c r="BB2" s="56">
        <v>2016</v>
      </c>
      <c r="BC2" s="56">
        <v>2017</v>
      </c>
      <c r="BD2" s="56">
        <v>2018</v>
      </c>
      <c r="BE2" s="56">
        <v>2019</v>
      </c>
      <c r="BF2" s="56">
        <v>2020</v>
      </c>
      <c r="BG2" s="56">
        <v>2021</v>
      </c>
      <c r="BH2" s="56">
        <v>2022</v>
      </c>
      <c r="BI2" s="56">
        <v>2023</v>
      </c>
      <c r="BJ2" s="56">
        <v>2024</v>
      </c>
      <c r="BK2" s="56">
        <v>2025</v>
      </c>
      <c r="BL2" s="56">
        <v>2026</v>
      </c>
      <c r="BM2" s="56">
        <v>2027</v>
      </c>
      <c r="BN2" s="56">
        <v>2028</v>
      </c>
      <c r="BO2" s="56">
        <v>2029</v>
      </c>
      <c r="BP2" s="56">
        <v>2030</v>
      </c>
      <c r="BQ2" s="59"/>
      <c r="BR2" s="56">
        <v>2015</v>
      </c>
      <c r="BS2" s="56">
        <v>2016</v>
      </c>
      <c r="BT2" s="56">
        <v>2017</v>
      </c>
      <c r="BU2" s="56">
        <v>2018</v>
      </c>
      <c r="BV2" s="56">
        <v>2019</v>
      </c>
      <c r="BW2" s="56">
        <v>2020</v>
      </c>
      <c r="BX2" s="56">
        <v>2021</v>
      </c>
      <c r="BY2" s="56">
        <v>2022</v>
      </c>
      <c r="BZ2" s="56">
        <v>2023</v>
      </c>
      <c r="CA2" s="56">
        <v>2024</v>
      </c>
      <c r="CB2" s="56">
        <v>2025</v>
      </c>
      <c r="CC2" s="56">
        <v>2026</v>
      </c>
      <c r="CD2" s="56">
        <v>2027</v>
      </c>
      <c r="CE2" s="56">
        <v>2028</v>
      </c>
      <c r="CF2" s="56">
        <v>2029</v>
      </c>
      <c r="CG2" s="56">
        <v>2030</v>
      </c>
      <c r="CH2" s="60"/>
      <c r="CI2" s="56">
        <v>2015</v>
      </c>
      <c r="CJ2" s="56">
        <v>2016</v>
      </c>
      <c r="CK2" s="56">
        <v>2017</v>
      </c>
      <c r="CL2" s="56">
        <v>2018</v>
      </c>
      <c r="CM2" s="56">
        <v>2019</v>
      </c>
      <c r="CN2" s="56">
        <v>2020</v>
      </c>
      <c r="CO2" s="56">
        <v>2021</v>
      </c>
      <c r="CP2" s="56">
        <v>2022</v>
      </c>
      <c r="CQ2" s="56">
        <v>2023</v>
      </c>
      <c r="CR2" s="56">
        <v>2024</v>
      </c>
      <c r="CS2" s="56">
        <v>2025</v>
      </c>
      <c r="CT2" s="56">
        <v>2026</v>
      </c>
      <c r="CU2" s="56">
        <v>2027</v>
      </c>
      <c r="CV2" s="56">
        <v>2028</v>
      </c>
      <c r="CW2" s="56">
        <v>2029</v>
      </c>
      <c r="CX2" s="56">
        <v>2030</v>
      </c>
      <c r="CY2" s="61"/>
      <c r="CZ2" s="4"/>
      <c r="DA2" s="4"/>
      <c r="DB2" s="4"/>
      <c r="DC2" s="4"/>
      <c r="DD2" s="4"/>
      <c r="DE2" s="4"/>
      <c r="DF2" s="4"/>
      <c r="DG2" s="4"/>
      <c r="DH2" s="4"/>
      <c r="DI2" s="4"/>
      <c r="DJ2" s="4"/>
      <c r="DK2" s="4"/>
      <c r="DL2" s="4"/>
      <c r="DM2" s="4"/>
    </row>
    <row r="3" spans="1:117" ht="16.5" x14ac:dyDescent="0.3">
      <c r="A3" s="163" t="s">
        <v>15</v>
      </c>
      <c r="B3" s="64"/>
      <c r="C3" s="64"/>
      <c r="D3" s="64"/>
      <c r="E3" s="64"/>
      <c r="F3" s="64"/>
      <c r="G3" s="64"/>
      <c r="H3" s="64"/>
      <c r="I3" s="64"/>
      <c r="J3" s="64"/>
      <c r="K3" s="64"/>
      <c r="L3" s="64"/>
      <c r="M3" s="64"/>
      <c r="N3" s="64"/>
      <c r="O3" s="64"/>
      <c r="P3" s="64"/>
      <c r="Q3" s="64"/>
      <c r="R3" s="58"/>
      <c r="S3" s="64"/>
      <c r="T3" s="64"/>
      <c r="U3" s="64"/>
      <c r="V3" s="64"/>
      <c r="W3" s="64"/>
      <c r="X3" s="64"/>
      <c r="Y3" s="64"/>
      <c r="Z3" s="64"/>
      <c r="AA3" s="64"/>
      <c r="AB3" s="64"/>
      <c r="AC3" s="64"/>
      <c r="AD3" s="64"/>
      <c r="AE3" s="64"/>
      <c r="AF3" s="64"/>
      <c r="AG3" s="64"/>
      <c r="AH3" s="64"/>
      <c r="AI3" s="66"/>
      <c r="AJ3" s="64"/>
      <c r="AK3" s="64"/>
      <c r="AL3" s="64"/>
      <c r="AM3" s="64"/>
      <c r="AN3" s="64"/>
      <c r="AO3" s="64"/>
      <c r="AP3" s="64"/>
      <c r="AQ3" s="64"/>
      <c r="AR3" s="64"/>
      <c r="AS3" s="64"/>
      <c r="AT3" s="64"/>
      <c r="AU3" s="64"/>
      <c r="AV3" s="64"/>
      <c r="AW3" s="64"/>
      <c r="AX3" s="64"/>
      <c r="AY3" s="64"/>
      <c r="AZ3" s="66"/>
      <c r="BA3" s="64"/>
      <c r="BB3" s="64"/>
      <c r="BC3" s="64"/>
      <c r="BD3" s="64"/>
      <c r="BE3" s="64"/>
      <c r="BF3" s="64"/>
      <c r="BG3" s="64"/>
      <c r="BH3" s="64"/>
      <c r="BI3" s="64"/>
      <c r="BJ3" s="64"/>
      <c r="BK3" s="64"/>
      <c r="BL3" s="64"/>
      <c r="BM3" s="64"/>
      <c r="BN3" s="64"/>
      <c r="BO3" s="64"/>
      <c r="BP3" s="64"/>
      <c r="BQ3" s="66"/>
      <c r="BR3" s="64"/>
      <c r="BS3" s="64"/>
      <c r="BT3" s="64"/>
      <c r="BU3" s="64"/>
      <c r="BV3" s="64"/>
      <c r="BW3" s="64"/>
      <c r="BX3" s="64"/>
      <c r="BY3" s="64"/>
      <c r="BZ3" s="64"/>
      <c r="CA3" s="64"/>
      <c r="CB3" s="64"/>
      <c r="CC3" s="64"/>
      <c r="CD3" s="64"/>
      <c r="CE3" s="64"/>
      <c r="CF3" s="64"/>
      <c r="CG3" s="64"/>
      <c r="CH3" s="60"/>
      <c r="CI3" s="64"/>
      <c r="CJ3" s="64"/>
      <c r="CK3" s="64"/>
      <c r="CL3" s="64"/>
      <c r="CM3" s="64"/>
      <c r="CN3" s="64"/>
      <c r="CO3" s="64"/>
      <c r="CP3" s="64"/>
      <c r="CQ3" s="64"/>
      <c r="CR3" s="64"/>
      <c r="CS3" s="64"/>
      <c r="CT3" s="64"/>
      <c r="CU3" s="64"/>
      <c r="CV3" s="64"/>
      <c r="CW3" s="64"/>
      <c r="CX3" s="64"/>
      <c r="CY3" s="67"/>
      <c r="CZ3" s="4"/>
      <c r="DA3" s="4"/>
      <c r="DB3" s="4"/>
      <c r="DC3" s="4"/>
      <c r="DD3" s="4"/>
      <c r="DE3" s="4"/>
      <c r="DF3" s="4"/>
      <c r="DG3" s="4"/>
      <c r="DH3" s="4"/>
      <c r="DI3" s="4"/>
      <c r="DJ3" s="4"/>
      <c r="DK3" s="4"/>
      <c r="DL3" s="4"/>
      <c r="DM3" s="4"/>
    </row>
    <row r="4" spans="1:117" ht="13.5" customHeight="1" x14ac:dyDescent="0.3">
      <c r="A4" s="167" t="s">
        <v>16</v>
      </c>
      <c r="B4" s="64"/>
      <c r="C4" s="64"/>
      <c r="D4" s="64"/>
      <c r="E4" s="64"/>
      <c r="F4" s="64"/>
      <c r="G4" s="64"/>
      <c r="H4" s="64"/>
      <c r="I4" s="64"/>
      <c r="J4" s="64"/>
      <c r="K4" s="64"/>
      <c r="L4" s="64"/>
      <c r="M4" s="64"/>
      <c r="N4" s="64"/>
      <c r="O4" s="64"/>
      <c r="P4" s="64"/>
      <c r="Q4" s="64"/>
      <c r="R4" s="58"/>
      <c r="S4" s="64"/>
      <c r="T4" s="64"/>
      <c r="U4" s="64"/>
      <c r="V4" s="64"/>
      <c r="W4" s="64"/>
      <c r="X4" s="64"/>
      <c r="Y4" s="64"/>
      <c r="Z4" s="64"/>
      <c r="AA4" s="64"/>
      <c r="AB4" s="64"/>
      <c r="AC4" s="64"/>
      <c r="AD4" s="64"/>
      <c r="AE4" s="64"/>
      <c r="AF4" s="64"/>
      <c r="AG4" s="64"/>
      <c r="AH4" s="64"/>
      <c r="AI4" s="66"/>
      <c r="AJ4" s="64"/>
      <c r="AK4" s="64"/>
      <c r="AL4" s="64"/>
      <c r="AM4" s="64"/>
      <c r="AN4" s="64"/>
      <c r="AO4" s="64"/>
      <c r="AP4" s="64"/>
      <c r="AQ4" s="64"/>
      <c r="AR4" s="64"/>
      <c r="AS4" s="64"/>
      <c r="AT4" s="64"/>
      <c r="AU4" s="64"/>
      <c r="AV4" s="64"/>
      <c r="AW4" s="64"/>
      <c r="AX4" s="64"/>
      <c r="AY4" s="64"/>
      <c r="AZ4" s="66"/>
      <c r="BA4" s="64"/>
      <c r="BB4" s="64"/>
      <c r="BC4" s="64"/>
      <c r="BD4" s="64"/>
      <c r="BE4" s="64"/>
      <c r="BF4" s="64"/>
      <c r="BG4" s="64"/>
      <c r="BH4" s="64"/>
      <c r="BI4" s="64"/>
      <c r="BJ4" s="64"/>
      <c r="BK4" s="64"/>
      <c r="BL4" s="64"/>
      <c r="BM4" s="64"/>
      <c r="BN4" s="64"/>
      <c r="BO4" s="64"/>
      <c r="BP4" s="64"/>
      <c r="BQ4" s="66"/>
      <c r="BR4" s="64"/>
      <c r="BS4" s="64"/>
      <c r="BT4" s="64"/>
      <c r="BU4" s="64"/>
      <c r="BV4" s="64"/>
      <c r="BW4" s="64"/>
      <c r="BX4" s="64"/>
      <c r="BY4" s="64"/>
      <c r="BZ4" s="64"/>
      <c r="CA4" s="64"/>
      <c r="CB4" s="64"/>
      <c r="CC4" s="64"/>
      <c r="CD4" s="64"/>
      <c r="CE4" s="64"/>
      <c r="CF4" s="64"/>
      <c r="CG4" s="64"/>
      <c r="CH4" s="60"/>
      <c r="CI4" s="64"/>
      <c r="CJ4" s="64"/>
      <c r="CK4" s="64"/>
      <c r="CL4" s="64"/>
      <c r="CM4" s="64"/>
      <c r="CN4" s="64"/>
      <c r="CO4" s="64"/>
      <c r="CP4" s="64"/>
      <c r="CQ4" s="64"/>
      <c r="CR4" s="64"/>
      <c r="CS4" s="64"/>
      <c r="CT4" s="64"/>
      <c r="CU4" s="64"/>
      <c r="CV4" s="64"/>
      <c r="CW4" s="64"/>
      <c r="CX4" s="64"/>
      <c r="CY4" s="67"/>
      <c r="CZ4" s="4"/>
      <c r="DA4" s="4"/>
      <c r="DB4" s="4"/>
      <c r="DC4" s="4"/>
      <c r="DD4" s="4"/>
      <c r="DE4" s="4"/>
      <c r="DF4" s="4"/>
      <c r="DG4" s="4"/>
      <c r="DH4" s="4"/>
      <c r="DI4" s="4"/>
      <c r="DJ4" s="4"/>
      <c r="DK4" s="4"/>
      <c r="DL4" s="4"/>
      <c r="DM4" s="4"/>
    </row>
    <row r="5" spans="1:117" ht="16.5" x14ac:dyDescent="0.3">
      <c r="A5" s="188" t="s">
        <v>17</v>
      </c>
      <c r="B5" s="71">
        <f>'Inputs - Food purchases'!B6*(1-'Inputs - Food purchases'!S6)*'Env Data and Conversions'!BP7+'Inputs - Food purchases'!B6*'Inputs - Food purchases'!S6</f>
        <v>8946</v>
      </c>
      <c r="C5" s="71">
        <f>'Inputs - Food purchases'!C6*(1-'Inputs - Food purchases'!T6)*'Env Data and Conversions'!BP7+'Inputs - Food purchases'!C6*'Inputs - Food purchases'!T6</f>
        <v>8500</v>
      </c>
      <c r="D5" s="71">
        <f>'Inputs - Food purchases'!D6*(1-'Inputs - Food purchases'!U6)*'Env Data and Conversions'!BP7+'Inputs - Food purchases'!D6*'Inputs - Food purchases'!U6</f>
        <v>8000</v>
      </c>
      <c r="E5" s="71">
        <f>'Inputs - Food purchases'!E6*(1-'Inputs - Food purchases'!V6)*'Env Data and Conversions'!BP7+'Inputs - Food purchases'!E6*'Inputs - Food purchases'!V6</f>
        <v>7600</v>
      </c>
      <c r="F5" s="71">
        <f>'Inputs - Food purchases'!F6*(1-'Inputs - Food purchases'!W6)*'Env Data and Conversions'!BP7+'Inputs - Food purchases'!F6*'Inputs - Food purchases'!W6</f>
        <v>7000</v>
      </c>
      <c r="G5" s="71">
        <f>'Inputs - Food purchases'!G6*(1-'Inputs - Food purchases'!X6)*'Env Data and Conversions'!BP7+'Inputs - Food purchases'!G6*'Inputs - Food purchases'!X6</f>
        <v>6500</v>
      </c>
      <c r="H5" s="71">
        <f>'Inputs - Food purchases'!H6*(1-'Inputs - Food purchases'!Y6)*'Env Data and Conversions'!BP7+'Inputs - Food purchases'!H6*'Inputs - Food purchases'!Y6</f>
        <v>6000</v>
      </c>
      <c r="I5" s="71">
        <f>'Inputs - Food purchases'!I6*(1-'Inputs - Food purchases'!Z6)*'Env Data and Conversions'!BP7+'Inputs - Food purchases'!I6*'Inputs - Food purchases'!Z6</f>
        <v>5500</v>
      </c>
      <c r="J5" s="71">
        <f>'Inputs - Food purchases'!J6*(1-'Inputs - Food purchases'!AA6)*'Env Data and Conversions'!BP7+'Inputs - Food purchases'!J6*'Inputs - Food purchases'!AA6</f>
        <v>5000</v>
      </c>
      <c r="K5" s="71">
        <f>'Inputs - Food purchases'!K6*(1-'Inputs - Food purchases'!AB6)*'Env Data and Conversions'!BP7+'Inputs - Food purchases'!K6*'Inputs - Food purchases'!AB6</f>
        <v>4800</v>
      </c>
      <c r="L5" s="71">
        <f>'Inputs - Food purchases'!L6*(1-'Inputs - Food purchases'!AC6)*'Env Data and Conversions'!BP7+'Inputs - Food purchases'!L6*'Inputs - Food purchases'!AC6</f>
        <v>4600</v>
      </c>
      <c r="M5" s="71">
        <f>'Inputs - Food purchases'!M6*(1-'Inputs - Food purchases'!AD6)*'Env Data and Conversions'!BP7+'Inputs - Food purchases'!M6*'Inputs - Food purchases'!AD6</f>
        <v>4400</v>
      </c>
      <c r="N5" s="71">
        <f>'Inputs - Food purchases'!N6*(1-'Inputs - Food purchases'!AE6)*'Env Data and Conversions'!BP7+'Inputs - Food purchases'!N6*'Inputs - Food purchases'!AE6</f>
        <v>4300</v>
      </c>
      <c r="O5" s="71">
        <f>'Inputs - Food purchases'!O6*(1-'Inputs - Food purchases'!AF6)*'Env Data and Conversions'!BP7+'Inputs - Food purchases'!O6*'Inputs - Food purchases'!AF6</f>
        <v>4200</v>
      </c>
      <c r="P5" s="71">
        <f>'Inputs - Food purchases'!P6*(1-'Inputs - Food purchases'!AG6)*'Env Data and Conversions'!BP7+'Inputs - Food purchases'!P6*'Inputs - Food purchases'!AG6</f>
        <v>4100</v>
      </c>
      <c r="Q5" s="71">
        <f>'Inputs - Food purchases'!Q6*(1-'Inputs - Food purchases'!AH6)*'Env Data and Conversions'!BP7+'Inputs - Food purchases'!Q6*'Inputs - Food purchases'!AH6</f>
        <v>4000</v>
      </c>
      <c r="R5" s="73"/>
      <c r="S5" s="71">
        <f>B5*'Env Data and Conversions'!$B7/1000</f>
        <v>369.88387759799804</v>
      </c>
      <c r="T5" s="71">
        <f>C5*'Env Data and Conversions'!$B7/1000</f>
        <v>351.44343389034015</v>
      </c>
      <c r="U5" s="71">
        <f>D5*'Env Data and Conversions'!$B7/1000</f>
        <v>330.77029072032013</v>
      </c>
      <c r="V5" s="71">
        <f>E5*'Env Data and Conversions'!$B7/1000</f>
        <v>314.23177618430412</v>
      </c>
      <c r="W5" s="71">
        <f>F5*'Env Data and Conversions'!$B7/1000</f>
        <v>289.42400438028011</v>
      </c>
      <c r="X5" s="71">
        <f>G5*'Env Data and Conversions'!$B7/1000</f>
        <v>268.75086121026015</v>
      </c>
      <c r="Y5" s="71">
        <f>H5*'Env Data and Conversions'!$B7/1000</f>
        <v>248.07771804024011</v>
      </c>
      <c r="Z5" s="71">
        <f>I5*'Env Data and Conversions'!$B7/1000</f>
        <v>227.4045748702201</v>
      </c>
      <c r="AA5" s="71">
        <f>J5*'Env Data and Conversions'!$B7/1000</f>
        <v>206.73143170020006</v>
      </c>
      <c r="AB5" s="71">
        <f>K5*'Env Data and Conversions'!$B7/1000</f>
        <v>198.46217443219209</v>
      </c>
      <c r="AC5" s="71">
        <f>L5*'Env Data and Conversions'!$B7/1000</f>
        <v>190.19291716418405</v>
      </c>
      <c r="AD5" s="71">
        <f>M5*'Env Data and Conversions'!$B7/1000</f>
        <v>181.92365989617608</v>
      </c>
      <c r="AE5" s="71">
        <f>N5*'Env Data and Conversions'!$B7/1000</f>
        <v>177.78903126217207</v>
      </c>
      <c r="AF5" s="71">
        <f>O5*'Env Data and Conversions'!$B7/1000</f>
        <v>173.65440262816804</v>
      </c>
      <c r="AG5" s="71">
        <f>P5*'Env Data and Conversions'!$B7/1000</f>
        <v>169.51977399416407</v>
      </c>
      <c r="AH5" s="71">
        <f>Q5*'Env Data and Conversions'!$B7/1000</f>
        <v>165.38514536016007</v>
      </c>
      <c r="AI5" s="74"/>
      <c r="AJ5" s="71">
        <f>B5*'Env Data and Conversions'!$C7/10000</f>
        <v>113.11992417900971</v>
      </c>
      <c r="AK5" s="71">
        <f>C5*'Env Data and Conversions'!$C7/10000</f>
        <v>107.48036614370474</v>
      </c>
      <c r="AL5" s="71">
        <f>D5*'Env Data and Conversions'!$C7/10000</f>
        <v>101.1579916646633</v>
      </c>
      <c r="AM5" s="71">
        <f>E5*'Env Data and Conversions'!$C7/10000</f>
        <v>96.10009208143012</v>
      </c>
      <c r="AN5" s="71">
        <f>F5*'Env Data and Conversions'!$C7/10000</f>
        <v>88.513242706580385</v>
      </c>
      <c r="AO5" s="71">
        <f>G5*'Env Data and Conversions'!$C7/10000</f>
        <v>82.190868227538914</v>
      </c>
      <c r="AP5" s="71">
        <f>H5*'Env Data and Conversions'!$C7/10000</f>
        <v>75.868493748497471</v>
      </c>
      <c r="AQ5" s="71">
        <f>I5*'Env Data and Conversions'!$C7/10000</f>
        <v>69.546119269456014</v>
      </c>
      <c r="AR5" s="71">
        <f>J5*'Env Data and Conversions'!$C7/10000</f>
        <v>63.223744790414557</v>
      </c>
      <c r="AS5" s="71">
        <f>K5*'Env Data and Conversions'!$C7/10000</f>
        <v>60.694794998797974</v>
      </c>
      <c r="AT5" s="71">
        <f>L5*'Env Data and Conversions'!$C7/10000</f>
        <v>58.165845207181384</v>
      </c>
      <c r="AU5" s="71">
        <f>M5*'Env Data and Conversions'!$C7/10000</f>
        <v>55.636895415564815</v>
      </c>
      <c r="AV5" s="71">
        <f>N5*'Env Data and Conversions'!$C7/10000</f>
        <v>54.372420519756517</v>
      </c>
      <c r="AW5" s="71">
        <f>O5*'Env Data and Conversions'!$C7/10000</f>
        <v>53.107945623948225</v>
      </c>
      <c r="AX5" s="71">
        <f>P5*'Env Data and Conversions'!$C7/10000</f>
        <v>51.843470728139934</v>
      </c>
      <c r="AY5" s="71">
        <f>Q5*'Env Data and Conversions'!$C7/10000</f>
        <v>50.57899583233165</v>
      </c>
      <c r="AZ5" s="74"/>
      <c r="BA5" s="71">
        <f>B5*'Env Data and Conversions'!$D7/1000</f>
        <v>1803.9354846941048</v>
      </c>
      <c r="BB5" s="71">
        <f>C5*'Env Data and Conversions'!$D7/1000</f>
        <v>1714.0008517661402</v>
      </c>
      <c r="BC5" s="71">
        <f>D5*'Env Data and Conversions'!$D7/1000</f>
        <v>1613.177272250485</v>
      </c>
      <c r="BD5" s="71">
        <f>E5*'Env Data and Conversions'!$D7/1000</f>
        <v>1532.5184086379606</v>
      </c>
      <c r="BE5" s="71">
        <f>F5*'Env Data and Conversions'!$D7/1000</f>
        <v>1411.5301132191744</v>
      </c>
      <c r="BF5" s="71">
        <f>G5*'Env Data and Conversions'!$D7/1000</f>
        <v>1310.706533703519</v>
      </c>
      <c r="BG5" s="71">
        <f>H5*'Env Data and Conversions'!$D7/1000</f>
        <v>1209.8829541878638</v>
      </c>
      <c r="BH5" s="71">
        <f>I5*'Env Data and Conversions'!$D7/1000</f>
        <v>1109.0593746722084</v>
      </c>
      <c r="BI5" s="71">
        <f>J5*'Env Data and Conversions'!$D7/1000</f>
        <v>1008.2357951565532</v>
      </c>
      <c r="BJ5" s="71">
        <f>K5*'Env Data and Conversions'!$D7/1000</f>
        <v>967.90636335029103</v>
      </c>
      <c r="BK5" s="71">
        <f>L5*'Env Data and Conversions'!$D7/1000</f>
        <v>927.57693154402875</v>
      </c>
      <c r="BL5" s="71">
        <f>M5*'Env Data and Conversions'!$D7/1000</f>
        <v>887.2474997377667</v>
      </c>
      <c r="BM5" s="71">
        <f>N5*'Env Data and Conversions'!$D7/1000</f>
        <v>867.08278383463562</v>
      </c>
      <c r="BN5" s="71">
        <f>O5*'Env Data and Conversions'!$D7/1000</f>
        <v>846.91806793150454</v>
      </c>
      <c r="BO5" s="71">
        <f>P5*'Env Data and Conversions'!$D7/1000</f>
        <v>826.75335202837346</v>
      </c>
      <c r="BP5" s="71">
        <f>Q5*'Env Data and Conversions'!$D7/1000</f>
        <v>806.58863612524249</v>
      </c>
      <c r="BQ5" s="74"/>
      <c r="BR5" s="71">
        <f t="shared" ref="BR5:BR36" si="0">S5+BA5</f>
        <v>2173.8193622921031</v>
      </c>
      <c r="BS5" s="71">
        <f t="shared" ref="BS5:BS36" si="1">T5+BB5</f>
        <v>2065.4442856564801</v>
      </c>
      <c r="BT5" s="71">
        <f t="shared" ref="BT5:BT36" si="2">U5+BC5</f>
        <v>1943.9475629708052</v>
      </c>
      <c r="BU5" s="71">
        <f t="shared" ref="BU5:BU36" si="3">V5+BD5</f>
        <v>1846.7501848222648</v>
      </c>
      <c r="BV5" s="71">
        <f t="shared" ref="BV5:CG20" si="4">W5+BE5</f>
        <v>1700.9541175994545</v>
      </c>
      <c r="BW5" s="71">
        <f t="shared" si="4"/>
        <v>1579.4573949137791</v>
      </c>
      <c r="BX5" s="71">
        <f t="shared" si="4"/>
        <v>1457.9606722281039</v>
      </c>
      <c r="BY5" s="71">
        <f t="shared" si="4"/>
        <v>1336.4639495424285</v>
      </c>
      <c r="BZ5" s="71">
        <f t="shared" si="4"/>
        <v>1214.9672268567533</v>
      </c>
      <c r="CA5" s="71">
        <f t="shared" si="4"/>
        <v>1166.3685377824831</v>
      </c>
      <c r="CB5" s="71">
        <f t="shared" si="4"/>
        <v>1117.7698487082127</v>
      </c>
      <c r="CC5" s="71">
        <f t="shared" si="4"/>
        <v>1069.1711596339428</v>
      </c>
      <c r="CD5" s="71">
        <f t="shared" si="4"/>
        <v>1044.8718150968077</v>
      </c>
      <c r="CE5" s="71">
        <f t="shared" si="4"/>
        <v>1020.5724705596726</v>
      </c>
      <c r="CF5" s="71">
        <f t="shared" si="4"/>
        <v>996.27312602253755</v>
      </c>
      <c r="CG5" s="71">
        <f t="shared" si="4"/>
        <v>971.97378148540258</v>
      </c>
      <c r="CH5" s="75"/>
      <c r="CI5" s="71">
        <f>B5*'Env Data and Conversions'!$E7/'Env Data and Conversions'!$BP7/1000000</f>
        <v>12.667522359348965</v>
      </c>
      <c r="CJ5" s="71">
        <f>C5*'Env Data and Conversions'!$E7/'Env Data and Conversions'!$BP7/1000000</f>
        <v>12.035987039399306</v>
      </c>
      <c r="CK5" s="71">
        <f>D5*'Env Data and Conversions'!$E7/'Env Data and Conversions'!$BP7/1000000</f>
        <v>11.327987801787581</v>
      </c>
      <c r="CL5" s="71">
        <f>E5*'Env Data and Conversions'!$E7/'Env Data and Conversions'!$BP7/1000000</f>
        <v>10.761588411698204</v>
      </c>
      <c r="CM5" s="71">
        <f>F5*'Env Data and Conversions'!$E7/'Env Data and Conversions'!$BP7/1000000</f>
        <v>9.9119893265641359</v>
      </c>
      <c r="CN5" s="71">
        <f>G5*'Env Data and Conversions'!$E7/'Env Data and Conversions'!$BP7/1000000</f>
        <v>9.2039900889524109</v>
      </c>
      <c r="CO5" s="71">
        <f>H5*'Env Data and Conversions'!$E7/'Env Data and Conversions'!$BP7/1000000</f>
        <v>8.4959908513406859</v>
      </c>
      <c r="CP5" s="71">
        <f>I5*'Env Data and Conversions'!$E7/'Env Data and Conversions'!$BP7/1000000</f>
        <v>7.7879916137289626</v>
      </c>
      <c r="CQ5" s="71">
        <f>J5*'Env Data and Conversions'!$E7/'Env Data and Conversions'!$BP7/1000000</f>
        <v>7.0799923761172385</v>
      </c>
      <c r="CR5" s="71">
        <f>K5*'Env Data and Conversions'!$E7/'Env Data and Conversions'!$BP7/1000000</f>
        <v>6.7967926810725485</v>
      </c>
      <c r="CS5" s="71">
        <f>L5*'Env Data and Conversions'!$E7/'Env Data and Conversions'!$BP7/1000000</f>
        <v>6.5135929860278594</v>
      </c>
      <c r="CT5" s="71">
        <f>M5*'Env Data and Conversions'!$E7/'Env Data and Conversions'!$BP7/1000000</f>
        <v>6.2303932909831703</v>
      </c>
      <c r="CU5" s="71">
        <f>N5*'Env Data and Conversions'!$E7/'Env Data and Conversions'!$BP7/1000000</f>
        <v>6.0887934434608253</v>
      </c>
      <c r="CV5" s="71">
        <f>O5*'Env Data and Conversions'!$E7/'Env Data and Conversions'!$BP7/1000000</f>
        <v>5.9471935959384803</v>
      </c>
      <c r="CW5" s="71">
        <f>P5*'Env Data and Conversions'!$E7/'Env Data and Conversions'!$BP7/1000000</f>
        <v>5.8055937484161362</v>
      </c>
      <c r="CX5" s="71">
        <f>Q5*'Env Data and Conversions'!$E7/'Env Data and Conversions'!$BP7/1000000</f>
        <v>5.6639939008937903</v>
      </c>
      <c r="CY5" s="67"/>
      <c r="CZ5" s="4"/>
      <c r="DA5" s="4"/>
      <c r="DB5" s="4"/>
      <c r="DC5" s="4"/>
      <c r="DD5" s="4"/>
      <c r="DE5" s="4"/>
      <c r="DF5" s="4"/>
      <c r="DG5" s="4"/>
      <c r="DH5" s="4"/>
      <c r="DI5" s="4"/>
      <c r="DJ5" s="4"/>
      <c r="DK5" s="4"/>
      <c r="DL5" s="4"/>
      <c r="DM5" s="4"/>
    </row>
    <row r="6" spans="1:117" ht="16.5" x14ac:dyDescent="0.3">
      <c r="A6" s="188" t="s">
        <v>18</v>
      </c>
      <c r="B6" s="71">
        <f>'Inputs - Food purchases'!B7*(1-'Inputs - Food purchases'!S7)*'Env Data and Conversions'!BP8+'Inputs - Food purchases'!B7*'Inputs - Food purchases'!S7</f>
        <v>133</v>
      </c>
      <c r="C6" s="71">
        <f>'Inputs - Food purchases'!C7*(1-'Inputs - Food purchases'!T7)*'Env Data and Conversions'!BP8+'Inputs - Food purchases'!C7*'Inputs - Food purchases'!T7</f>
        <v>133</v>
      </c>
      <c r="D6" s="71">
        <f>'Inputs - Food purchases'!D7*(1-'Inputs - Food purchases'!U7)*'Env Data and Conversions'!BP8+'Inputs - Food purchases'!D7*'Inputs - Food purchases'!U7</f>
        <v>133</v>
      </c>
      <c r="E6" s="71">
        <f>'Inputs - Food purchases'!E7*(1-'Inputs - Food purchases'!V7)*'Env Data and Conversions'!BP8+'Inputs - Food purchases'!E7*'Inputs - Food purchases'!V7</f>
        <v>133</v>
      </c>
      <c r="F6" s="71">
        <f>'Inputs - Food purchases'!F7*(1-'Inputs - Food purchases'!W7)*'Env Data and Conversions'!BP8+'Inputs - Food purchases'!F7*'Inputs - Food purchases'!W7</f>
        <v>133</v>
      </c>
      <c r="G6" s="71">
        <f>'Inputs - Food purchases'!G7*(1-'Inputs - Food purchases'!X7)*'Env Data and Conversions'!BP8+'Inputs - Food purchases'!G7*'Inputs - Food purchases'!X7</f>
        <v>133</v>
      </c>
      <c r="H6" s="71">
        <f>'Inputs - Food purchases'!H7*(1-'Inputs - Food purchases'!Y7)*'Env Data and Conversions'!BP8+'Inputs - Food purchases'!H7*'Inputs - Food purchases'!Y7</f>
        <v>133</v>
      </c>
      <c r="I6" s="71">
        <f>'Inputs - Food purchases'!I7*(1-'Inputs - Food purchases'!Z7)*'Env Data and Conversions'!BP8+'Inputs - Food purchases'!I7*'Inputs - Food purchases'!Z7</f>
        <v>133</v>
      </c>
      <c r="J6" s="71">
        <f>'Inputs - Food purchases'!J7*(1-'Inputs - Food purchases'!AA7)*'Env Data and Conversions'!BP8+'Inputs - Food purchases'!J7*'Inputs - Food purchases'!AA7</f>
        <v>133</v>
      </c>
      <c r="K6" s="71">
        <f>'Inputs - Food purchases'!K7*(1-'Inputs - Food purchases'!AB7)*'Env Data and Conversions'!BP8+'Inputs - Food purchases'!K7*'Inputs - Food purchases'!AB7</f>
        <v>133</v>
      </c>
      <c r="L6" s="71">
        <f>'Inputs - Food purchases'!L7*(1-'Inputs - Food purchases'!AC7)*'Env Data and Conversions'!BP8+'Inputs - Food purchases'!L7*'Inputs - Food purchases'!AC7</f>
        <v>133</v>
      </c>
      <c r="M6" s="71">
        <f>'Inputs - Food purchases'!M7*(1-'Inputs - Food purchases'!AD7)*'Env Data and Conversions'!BP8+'Inputs - Food purchases'!M7*'Inputs - Food purchases'!AD7</f>
        <v>133</v>
      </c>
      <c r="N6" s="71">
        <f>'Inputs - Food purchases'!N7*(1-'Inputs - Food purchases'!AE7)*'Env Data and Conversions'!BP8+'Inputs - Food purchases'!N7*'Inputs - Food purchases'!AE7</f>
        <v>133</v>
      </c>
      <c r="O6" s="71">
        <f>'Inputs - Food purchases'!O7*(1-'Inputs - Food purchases'!AF7)*'Env Data and Conversions'!BP8+'Inputs - Food purchases'!O7*'Inputs - Food purchases'!AF7</f>
        <v>133</v>
      </c>
      <c r="P6" s="71">
        <f>'Inputs - Food purchases'!P7*(1-'Inputs - Food purchases'!AG7)*'Env Data and Conversions'!BP8+'Inputs - Food purchases'!P7*'Inputs - Food purchases'!AG7</f>
        <v>133</v>
      </c>
      <c r="Q6" s="71">
        <f>'Inputs - Food purchases'!Q7*(1-'Inputs - Food purchases'!AH7)*'Env Data and Conversions'!BP8+'Inputs - Food purchases'!Q7*'Inputs - Food purchases'!AH7</f>
        <v>133</v>
      </c>
      <c r="R6" s="76"/>
      <c r="S6" s="71">
        <f>B6*'Env Data and Conversions'!$B8/1000</f>
        <v>5.5356088889858341</v>
      </c>
      <c r="T6" s="71">
        <f>C6*'Env Data and Conversions'!$B8/1000</f>
        <v>5.5356088889858341</v>
      </c>
      <c r="U6" s="71">
        <f>D6*'Env Data and Conversions'!$B8/1000</f>
        <v>5.5356088889858341</v>
      </c>
      <c r="V6" s="71">
        <f>E6*'Env Data and Conversions'!$B8/1000</f>
        <v>5.5356088889858341</v>
      </c>
      <c r="W6" s="71">
        <f>F6*'Env Data and Conversions'!$B8/1000</f>
        <v>5.5356088889858341</v>
      </c>
      <c r="X6" s="71">
        <f>G6*'Env Data and Conversions'!$B8/1000</f>
        <v>5.5356088889858341</v>
      </c>
      <c r="Y6" s="71">
        <f>H6*'Env Data and Conversions'!$B8/1000</f>
        <v>5.5356088889858341</v>
      </c>
      <c r="Z6" s="71">
        <f>I6*'Env Data and Conversions'!$B8/1000</f>
        <v>5.5356088889858341</v>
      </c>
      <c r="AA6" s="71">
        <f>J6*'Env Data and Conversions'!$B8/1000</f>
        <v>5.5356088889858341</v>
      </c>
      <c r="AB6" s="71">
        <f>K6*'Env Data and Conversions'!$B8/1000</f>
        <v>5.5356088889858341</v>
      </c>
      <c r="AC6" s="71">
        <f>L6*'Env Data and Conversions'!$B8/1000</f>
        <v>5.5356088889858341</v>
      </c>
      <c r="AD6" s="71">
        <f>M6*'Env Data and Conversions'!$B8/1000</f>
        <v>5.5356088889858341</v>
      </c>
      <c r="AE6" s="71">
        <f>N6*'Env Data and Conversions'!$B8/1000</f>
        <v>5.5356088889858341</v>
      </c>
      <c r="AF6" s="71">
        <f>O6*'Env Data and Conversions'!$B8/1000</f>
        <v>5.5356088889858341</v>
      </c>
      <c r="AG6" s="71">
        <f>P6*'Env Data and Conversions'!$B8/1000</f>
        <v>5.5356088889858341</v>
      </c>
      <c r="AH6" s="71">
        <f>Q6*'Env Data and Conversions'!$B8/1000</f>
        <v>5.5356088889858341</v>
      </c>
      <c r="AI6" s="74"/>
      <c r="AJ6" s="71">
        <f>B6*'Env Data and Conversions'!$C8/10000</f>
        <v>1.9045599999999998</v>
      </c>
      <c r="AK6" s="71">
        <f>C6*'Env Data and Conversions'!$C8/10000</f>
        <v>1.9045599999999998</v>
      </c>
      <c r="AL6" s="71">
        <f>D6*'Env Data and Conversions'!$C8/10000</f>
        <v>1.9045599999999998</v>
      </c>
      <c r="AM6" s="71">
        <f>E6*'Env Data and Conversions'!$C8/10000</f>
        <v>1.9045599999999998</v>
      </c>
      <c r="AN6" s="71">
        <f>F6*'Env Data and Conversions'!$C8/10000</f>
        <v>1.9045599999999998</v>
      </c>
      <c r="AO6" s="71">
        <f>G6*'Env Data and Conversions'!$C8/10000</f>
        <v>1.9045599999999998</v>
      </c>
      <c r="AP6" s="71">
        <f>H6*'Env Data and Conversions'!$C8/10000</f>
        <v>1.9045599999999998</v>
      </c>
      <c r="AQ6" s="71">
        <f>I6*'Env Data and Conversions'!$C8/10000</f>
        <v>1.9045599999999998</v>
      </c>
      <c r="AR6" s="71">
        <f>J6*'Env Data and Conversions'!$C8/10000</f>
        <v>1.9045599999999998</v>
      </c>
      <c r="AS6" s="71">
        <f>K6*'Env Data and Conversions'!$C8/10000</f>
        <v>1.9045599999999998</v>
      </c>
      <c r="AT6" s="71">
        <f>L6*'Env Data and Conversions'!$C8/10000</f>
        <v>1.9045599999999998</v>
      </c>
      <c r="AU6" s="71">
        <f>M6*'Env Data and Conversions'!$C8/10000</f>
        <v>1.9045599999999998</v>
      </c>
      <c r="AV6" s="71">
        <f>N6*'Env Data and Conversions'!$C8/10000</f>
        <v>1.9045599999999998</v>
      </c>
      <c r="AW6" s="71">
        <f>O6*'Env Data and Conversions'!$C8/10000</f>
        <v>1.9045599999999998</v>
      </c>
      <c r="AX6" s="71">
        <f>P6*'Env Data and Conversions'!$C8/10000</f>
        <v>1.9045599999999998</v>
      </c>
      <c r="AY6" s="71">
        <f>Q6*'Env Data and Conversions'!$C8/10000</f>
        <v>1.9045599999999998</v>
      </c>
      <c r="AZ6" s="74"/>
      <c r="BA6" s="71">
        <f>B6*'Env Data and Conversions'!$D8/1000</f>
        <v>34.849569424022874</v>
      </c>
      <c r="BB6" s="71">
        <f>C6*'Env Data and Conversions'!$D8/1000</f>
        <v>34.849569424022874</v>
      </c>
      <c r="BC6" s="71">
        <f>D6*'Env Data and Conversions'!$D8/1000</f>
        <v>34.849569424022874</v>
      </c>
      <c r="BD6" s="71">
        <f>E6*'Env Data and Conversions'!$D8/1000</f>
        <v>34.849569424022874</v>
      </c>
      <c r="BE6" s="71">
        <f>F6*'Env Data and Conversions'!$D8/1000</f>
        <v>34.849569424022874</v>
      </c>
      <c r="BF6" s="71">
        <f>G6*'Env Data and Conversions'!$D8/1000</f>
        <v>34.849569424022874</v>
      </c>
      <c r="BG6" s="71">
        <f>H6*'Env Data and Conversions'!$D8/1000</f>
        <v>34.849569424022874</v>
      </c>
      <c r="BH6" s="71">
        <f>I6*'Env Data and Conversions'!$D8/1000</f>
        <v>34.849569424022874</v>
      </c>
      <c r="BI6" s="71">
        <f>J6*'Env Data and Conversions'!$D8/1000</f>
        <v>34.849569424022874</v>
      </c>
      <c r="BJ6" s="71">
        <f>K6*'Env Data and Conversions'!$D8/1000</f>
        <v>34.849569424022874</v>
      </c>
      <c r="BK6" s="71">
        <f>L6*'Env Data and Conversions'!$D8/1000</f>
        <v>34.849569424022874</v>
      </c>
      <c r="BL6" s="71">
        <f>M6*'Env Data and Conversions'!$D8/1000</f>
        <v>34.849569424022874</v>
      </c>
      <c r="BM6" s="71">
        <f>N6*'Env Data and Conversions'!$D8/1000</f>
        <v>34.849569424022874</v>
      </c>
      <c r="BN6" s="71">
        <f>O6*'Env Data and Conversions'!$D8/1000</f>
        <v>34.849569424022874</v>
      </c>
      <c r="BO6" s="71">
        <f>P6*'Env Data and Conversions'!$D8/1000</f>
        <v>34.849569424022874</v>
      </c>
      <c r="BP6" s="71">
        <f>Q6*'Env Data and Conversions'!$D8/1000</f>
        <v>34.849569424022874</v>
      </c>
      <c r="BQ6" s="74"/>
      <c r="BR6" s="71">
        <f t="shared" si="0"/>
        <v>40.385178313008709</v>
      </c>
      <c r="BS6" s="71">
        <f t="shared" si="1"/>
        <v>40.385178313008709</v>
      </c>
      <c r="BT6" s="71">
        <f t="shared" si="2"/>
        <v>40.385178313008709</v>
      </c>
      <c r="BU6" s="71">
        <f t="shared" si="3"/>
        <v>40.385178313008709</v>
      </c>
      <c r="BV6" s="71">
        <f t="shared" si="4"/>
        <v>40.385178313008709</v>
      </c>
      <c r="BW6" s="71">
        <f t="shared" si="4"/>
        <v>40.385178313008709</v>
      </c>
      <c r="BX6" s="71">
        <f t="shared" si="4"/>
        <v>40.385178313008709</v>
      </c>
      <c r="BY6" s="71">
        <f t="shared" si="4"/>
        <v>40.385178313008709</v>
      </c>
      <c r="BZ6" s="71">
        <f t="shared" si="4"/>
        <v>40.385178313008709</v>
      </c>
      <c r="CA6" s="71">
        <f t="shared" si="4"/>
        <v>40.385178313008709</v>
      </c>
      <c r="CB6" s="71">
        <f t="shared" si="4"/>
        <v>40.385178313008709</v>
      </c>
      <c r="CC6" s="71">
        <f t="shared" si="4"/>
        <v>40.385178313008709</v>
      </c>
      <c r="CD6" s="71">
        <f t="shared" si="4"/>
        <v>40.385178313008709</v>
      </c>
      <c r="CE6" s="71">
        <f t="shared" si="4"/>
        <v>40.385178313008709</v>
      </c>
      <c r="CF6" s="71">
        <f t="shared" si="4"/>
        <v>40.385178313008709</v>
      </c>
      <c r="CG6" s="71">
        <f t="shared" si="4"/>
        <v>40.385178313008709</v>
      </c>
      <c r="CH6" s="75"/>
      <c r="CI6" s="71">
        <f>B6*'Env Data and Conversions'!$E8/'Env Data and Conversions'!$BP8/1000000</f>
        <v>0.47632189371667222</v>
      </c>
      <c r="CJ6" s="71">
        <f>C6*'Env Data and Conversions'!$E8/'Env Data and Conversions'!$BP8/1000000</f>
        <v>0.47632189371667222</v>
      </c>
      <c r="CK6" s="71">
        <f>D6*'Env Data and Conversions'!$E8/'Env Data and Conversions'!$BP8/1000000</f>
        <v>0.47632189371667222</v>
      </c>
      <c r="CL6" s="71">
        <f>E6*'Env Data and Conversions'!$E8/'Env Data and Conversions'!$BP8/1000000</f>
        <v>0.47632189371667222</v>
      </c>
      <c r="CM6" s="71">
        <f>F6*'Env Data and Conversions'!$E8/'Env Data and Conversions'!$BP8/1000000</f>
        <v>0.47632189371667222</v>
      </c>
      <c r="CN6" s="71">
        <f>G6*'Env Data and Conversions'!$E8/'Env Data and Conversions'!$BP8/1000000</f>
        <v>0.47632189371667222</v>
      </c>
      <c r="CO6" s="71">
        <f>H6*'Env Data and Conversions'!$E8/'Env Data and Conversions'!$BP8/1000000</f>
        <v>0.47632189371667222</v>
      </c>
      <c r="CP6" s="71">
        <f>I6*'Env Data and Conversions'!$E8/'Env Data and Conversions'!$BP8/1000000</f>
        <v>0.47632189371667222</v>
      </c>
      <c r="CQ6" s="71">
        <f>J6*'Env Data and Conversions'!$E8/'Env Data and Conversions'!$BP8/1000000</f>
        <v>0.47632189371667222</v>
      </c>
      <c r="CR6" s="71">
        <f>K6*'Env Data and Conversions'!$E8/'Env Data and Conversions'!$BP8/1000000</f>
        <v>0.47632189371667222</v>
      </c>
      <c r="CS6" s="71">
        <f>L6*'Env Data and Conversions'!$E8/'Env Data and Conversions'!$BP8/1000000</f>
        <v>0.47632189371667222</v>
      </c>
      <c r="CT6" s="71">
        <f>M6*'Env Data and Conversions'!$E8/'Env Data and Conversions'!$BP8/1000000</f>
        <v>0.47632189371667222</v>
      </c>
      <c r="CU6" s="71">
        <f>N6*'Env Data and Conversions'!$E8/'Env Data and Conversions'!$BP8/1000000</f>
        <v>0.47632189371667222</v>
      </c>
      <c r="CV6" s="71">
        <f>O6*'Env Data and Conversions'!$E8/'Env Data and Conversions'!$BP8/1000000</f>
        <v>0.47632189371667222</v>
      </c>
      <c r="CW6" s="71">
        <f>P6*'Env Data and Conversions'!$E8/'Env Data and Conversions'!$BP8/1000000</f>
        <v>0.47632189371667222</v>
      </c>
      <c r="CX6" s="71">
        <f>Q6*'Env Data and Conversions'!$E8/'Env Data and Conversions'!$BP8/1000000</f>
        <v>0.47632189371667222</v>
      </c>
      <c r="CY6" s="67"/>
      <c r="CZ6" s="4"/>
      <c r="DA6" s="4"/>
      <c r="DB6" s="4"/>
      <c r="DC6" s="4"/>
      <c r="DD6" s="4"/>
      <c r="DE6" s="4"/>
      <c r="DF6" s="4"/>
      <c r="DG6" s="4"/>
      <c r="DH6" s="4"/>
      <c r="DI6" s="4"/>
      <c r="DJ6" s="4"/>
      <c r="DK6" s="4"/>
      <c r="DL6" s="4"/>
      <c r="DM6" s="4"/>
    </row>
    <row r="7" spans="1:117" ht="16.5" x14ac:dyDescent="0.3">
      <c r="A7" s="167" t="s">
        <v>19</v>
      </c>
      <c r="B7" s="71"/>
      <c r="C7" s="71"/>
      <c r="D7" s="71"/>
      <c r="E7" s="71"/>
      <c r="F7" s="71"/>
      <c r="G7" s="71"/>
      <c r="H7" s="71"/>
      <c r="I7" s="71"/>
      <c r="J7" s="71"/>
      <c r="K7" s="71"/>
      <c r="L7" s="71"/>
      <c r="M7" s="71"/>
      <c r="N7" s="71"/>
      <c r="O7" s="71"/>
      <c r="P7" s="71"/>
      <c r="Q7" s="71"/>
      <c r="R7" s="73"/>
      <c r="S7" s="71">
        <f>B7*'Env Data and Conversions'!$B9/1000</f>
        <v>0</v>
      </c>
      <c r="T7" s="71">
        <f>C7*'Env Data and Conversions'!$B9/1000</f>
        <v>0</v>
      </c>
      <c r="U7" s="71">
        <f>D7*'Env Data and Conversions'!$B9/1000</f>
        <v>0</v>
      </c>
      <c r="V7" s="71">
        <f>E7*'Env Data and Conversions'!$B9/1000</f>
        <v>0</v>
      </c>
      <c r="W7" s="71">
        <f>F7*'Env Data and Conversions'!$B9/1000</f>
        <v>0</v>
      </c>
      <c r="X7" s="71">
        <f>G7*'Env Data and Conversions'!$B9/1000</f>
        <v>0</v>
      </c>
      <c r="Y7" s="71">
        <f>H7*'Env Data and Conversions'!$B9/1000</f>
        <v>0</v>
      </c>
      <c r="Z7" s="71">
        <f>I7*'Env Data and Conversions'!$B9/1000</f>
        <v>0</v>
      </c>
      <c r="AA7" s="71">
        <f>J7*'Env Data and Conversions'!$B9/1000</f>
        <v>0</v>
      </c>
      <c r="AB7" s="71">
        <f>K7*'Env Data and Conversions'!$B9/1000</f>
        <v>0</v>
      </c>
      <c r="AC7" s="71">
        <f>L7*'Env Data and Conversions'!$B9/1000</f>
        <v>0</v>
      </c>
      <c r="AD7" s="71">
        <f>M7*'Env Data and Conversions'!$B9/1000</f>
        <v>0</v>
      </c>
      <c r="AE7" s="71">
        <f>N7*'Env Data and Conversions'!$B9/1000</f>
        <v>0</v>
      </c>
      <c r="AF7" s="71">
        <f>O7*'Env Data and Conversions'!$B9/1000</f>
        <v>0</v>
      </c>
      <c r="AG7" s="71">
        <f>P7*'Env Data and Conversions'!$B9/1000</f>
        <v>0</v>
      </c>
      <c r="AH7" s="71">
        <f>Q7*'Env Data and Conversions'!$B9/1000</f>
        <v>0</v>
      </c>
      <c r="AI7" s="74"/>
      <c r="AJ7" s="71">
        <f>B7*'Env Data and Conversions'!$C9/10000</f>
        <v>0</v>
      </c>
      <c r="AK7" s="71">
        <f>C7*'Env Data and Conversions'!$C9/10000</f>
        <v>0</v>
      </c>
      <c r="AL7" s="71">
        <f>D7*'Env Data and Conversions'!$C9/10000</f>
        <v>0</v>
      </c>
      <c r="AM7" s="71">
        <f>E7*'Env Data and Conversions'!$C9/10000</f>
        <v>0</v>
      </c>
      <c r="AN7" s="71">
        <f>F7*'Env Data and Conversions'!$C9/10000</f>
        <v>0</v>
      </c>
      <c r="AO7" s="71">
        <f>G7*'Env Data and Conversions'!$C9/10000</f>
        <v>0</v>
      </c>
      <c r="AP7" s="71">
        <f>H7*'Env Data and Conversions'!$C9/10000</f>
        <v>0</v>
      </c>
      <c r="AQ7" s="71">
        <f>I7*'Env Data and Conversions'!$C9/10000</f>
        <v>0</v>
      </c>
      <c r="AR7" s="71">
        <f>J7*'Env Data and Conversions'!$C9/10000</f>
        <v>0</v>
      </c>
      <c r="AS7" s="71">
        <f>K7*'Env Data and Conversions'!$C9/10000</f>
        <v>0</v>
      </c>
      <c r="AT7" s="71">
        <f>L7*'Env Data and Conversions'!$C9/10000</f>
        <v>0</v>
      </c>
      <c r="AU7" s="71">
        <f>M7*'Env Data and Conversions'!$C9/10000</f>
        <v>0</v>
      </c>
      <c r="AV7" s="71">
        <f>N7*'Env Data and Conversions'!$C9/10000</f>
        <v>0</v>
      </c>
      <c r="AW7" s="71">
        <f>O7*'Env Data and Conversions'!$C9/10000</f>
        <v>0</v>
      </c>
      <c r="AX7" s="71">
        <f>P7*'Env Data and Conversions'!$C9/10000</f>
        <v>0</v>
      </c>
      <c r="AY7" s="71">
        <f>Q7*'Env Data and Conversions'!$C9/10000</f>
        <v>0</v>
      </c>
      <c r="AZ7" s="74"/>
      <c r="BA7" s="71">
        <f>B7*'Env Data and Conversions'!$D9/1000</f>
        <v>0</v>
      </c>
      <c r="BB7" s="71">
        <f>C7*'Env Data and Conversions'!$D9/1000</f>
        <v>0</v>
      </c>
      <c r="BC7" s="71">
        <f>D7*'Env Data and Conversions'!$D9/1000</f>
        <v>0</v>
      </c>
      <c r="BD7" s="71">
        <f>E7*'Env Data and Conversions'!$D9/1000</f>
        <v>0</v>
      </c>
      <c r="BE7" s="71">
        <f>F7*'Env Data and Conversions'!$D9/1000</f>
        <v>0</v>
      </c>
      <c r="BF7" s="71">
        <f>G7*'Env Data and Conversions'!$D9/1000</f>
        <v>0</v>
      </c>
      <c r="BG7" s="71">
        <f>H7*'Env Data and Conversions'!$D9/1000</f>
        <v>0</v>
      </c>
      <c r="BH7" s="71">
        <f>I7*'Env Data and Conversions'!$D9/1000</f>
        <v>0</v>
      </c>
      <c r="BI7" s="71">
        <f>J7*'Env Data and Conversions'!$D9/1000</f>
        <v>0</v>
      </c>
      <c r="BJ7" s="71">
        <f>K7*'Env Data and Conversions'!$D9/1000</f>
        <v>0</v>
      </c>
      <c r="BK7" s="71">
        <f>L7*'Env Data and Conversions'!$D9/1000</f>
        <v>0</v>
      </c>
      <c r="BL7" s="71">
        <f>M7*'Env Data and Conversions'!$D9/1000</f>
        <v>0</v>
      </c>
      <c r="BM7" s="71">
        <f>N7*'Env Data and Conversions'!$D9/1000</f>
        <v>0</v>
      </c>
      <c r="BN7" s="71">
        <f>O7*'Env Data and Conversions'!$D9/1000</f>
        <v>0</v>
      </c>
      <c r="BO7" s="71">
        <f>P7*'Env Data and Conversions'!$D9/1000</f>
        <v>0</v>
      </c>
      <c r="BP7" s="71">
        <f>Q7*'Env Data and Conversions'!$D9/1000</f>
        <v>0</v>
      </c>
      <c r="BQ7" s="74"/>
      <c r="BR7" s="71">
        <f t="shared" si="0"/>
        <v>0</v>
      </c>
      <c r="BS7" s="71">
        <f t="shared" si="1"/>
        <v>0</v>
      </c>
      <c r="BT7" s="71">
        <f t="shared" si="2"/>
        <v>0</v>
      </c>
      <c r="BU7" s="71">
        <f t="shared" si="3"/>
        <v>0</v>
      </c>
      <c r="BV7" s="71">
        <f t="shared" si="4"/>
        <v>0</v>
      </c>
      <c r="BW7" s="71">
        <f t="shared" si="4"/>
        <v>0</v>
      </c>
      <c r="BX7" s="71">
        <f t="shared" si="4"/>
        <v>0</v>
      </c>
      <c r="BY7" s="71">
        <f t="shared" si="4"/>
        <v>0</v>
      </c>
      <c r="BZ7" s="71">
        <f t="shared" si="4"/>
        <v>0</v>
      </c>
      <c r="CA7" s="71">
        <f t="shared" si="4"/>
        <v>0</v>
      </c>
      <c r="CB7" s="71">
        <f t="shared" si="4"/>
        <v>0</v>
      </c>
      <c r="CC7" s="71">
        <f t="shared" si="4"/>
        <v>0</v>
      </c>
      <c r="CD7" s="71">
        <f t="shared" si="4"/>
        <v>0</v>
      </c>
      <c r="CE7" s="71">
        <f t="shared" si="4"/>
        <v>0</v>
      </c>
      <c r="CF7" s="71">
        <f t="shared" si="4"/>
        <v>0</v>
      </c>
      <c r="CG7" s="71">
        <f t="shared" si="4"/>
        <v>0</v>
      </c>
      <c r="CH7" s="75"/>
      <c r="CI7" s="71"/>
      <c r="CJ7" s="71"/>
      <c r="CK7" s="71"/>
      <c r="CL7" s="71"/>
      <c r="CM7" s="71"/>
      <c r="CN7" s="71"/>
      <c r="CO7" s="71"/>
      <c r="CP7" s="71"/>
      <c r="CQ7" s="71"/>
      <c r="CR7" s="71"/>
      <c r="CS7" s="71"/>
      <c r="CT7" s="71"/>
      <c r="CU7" s="71"/>
      <c r="CV7" s="71"/>
      <c r="CW7" s="71"/>
      <c r="CX7" s="71"/>
      <c r="CY7" s="67"/>
      <c r="CZ7" s="4"/>
      <c r="DA7" s="4"/>
      <c r="DB7" s="4"/>
      <c r="DC7" s="4"/>
      <c r="DD7" s="4"/>
      <c r="DE7" s="4"/>
      <c r="DF7" s="4"/>
      <c r="DG7" s="4"/>
      <c r="DH7" s="4"/>
      <c r="DI7" s="4"/>
      <c r="DJ7" s="4"/>
      <c r="DK7" s="4"/>
      <c r="DL7" s="4"/>
      <c r="DM7" s="4"/>
    </row>
    <row r="8" spans="1:117" ht="16.5" x14ac:dyDescent="0.3">
      <c r="A8" s="188" t="s">
        <v>20</v>
      </c>
      <c r="B8" s="71">
        <f>'Inputs - Food purchases'!B9*(1-'Inputs - Food purchases'!S9)*'Env Data and Conversions'!BP10+'Inputs - Food purchases'!B9*'Inputs - Food purchases'!S9</f>
        <v>7090</v>
      </c>
      <c r="C8" s="71">
        <f>'Inputs - Food purchases'!C9*(1-'Inputs - Food purchases'!T9)*'Env Data and Conversions'!BP10+'Inputs - Food purchases'!C9*'Inputs - Food purchases'!T9</f>
        <v>7090</v>
      </c>
      <c r="D8" s="71">
        <f>'Inputs - Food purchases'!D9*(1-'Inputs - Food purchases'!U9)*'Env Data and Conversions'!BP10+'Inputs - Food purchases'!D9*'Inputs - Food purchases'!U9</f>
        <v>7090</v>
      </c>
      <c r="E8" s="71">
        <f>'Inputs - Food purchases'!E9*(1-'Inputs - Food purchases'!V9)*'Env Data and Conversions'!BP10+'Inputs - Food purchases'!E9*'Inputs - Food purchases'!V9</f>
        <v>7090</v>
      </c>
      <c r="F8" s="71">
        <f>'Inputs - Food purchases'!F9*(1-'Inputs - Food purchases'!W9)*'Env Data and Conversions'!BP10+'Inputs - Food purchases'!F9*'Inputs - Food purchases'!W9</f>
        <v>7090</v>
      </c>
      <c r="G8" s="71">
        <f>'Inputs - Food purchases'!G9*(1-'Inputs - Food purchases'!X9)*'Env Data and Conversions'!BP10+'Inputs - Food purchases'!G9*'Inputs - Food purchases'!X9</f>
        <v>7090</v>
      </c>
      <c r="H8" s="71">
        <f>'Inputs - Food purchases'!H9*(1-'Inputs - Food purchases'!Y9)*'Env Data and Conversions'!BP10+'Inputs - Food purchases'!H9*'Inputs - Food purchases'!Y9</f>
        <v>7090</v>
      </c>
      <c r="I8" s="71">
        <f>'Inputs - Food purchases'!I9*(1-'Inputs - Food purchases'!Z9)*'Env Data and Conversions'!BP10+'Inputs - Food purchases'!I9*'Inputs - Food purchases'!Z9</f>
        <v>7090</v>
      </c>
      <c r="J8" s="71">
        <f>'Inputs - Food purchases'!J9*(1-'Inputs - Food purchases'!AA9)*'Env Data and Conversions'!BP10+'Inputs - Food purchases'!J9*'Inputs - Food purchases'!AA9</f>
        <v>7090</v>
      </c>
      <c r="K8" s="71">
        <f>'Inputs - Food purchases'!K9*(1-'Inputs - Food purchases'!AB9)*'Env Data and Conversions'!BP10+'Inputs - Food purchases'!K9*'Inputs - Food purchases'!AB9</f>
        <v>7090</v>
      </c>
      <c r="L8" s="71">
        <f>'Inputs - Food purchases'!L9*(1-'Inputs - Food purchases'!AC9)*'Env Data and Conversions'!BP10+'Inputs - Food purchases'!L9*'Inputs - Food purchases'!AC9</f>
        <v>7090</v>
      </c>
      <c r="M8" s="71">
        <f>'Inputs - Food purchases'!M9*(1-'Inputs - Food purchases'!AD9)*'Env Data and Conversions'!BP10+'Inputs - Food purchases'!M9*'Inputs - Food purchases'!AD9</f>
        <v>7090</v>
      </c>
      <c r="N8" s="71">
        <f>'Inputs - Food purchases'!N9*(1-'Inputs - Food purchases'!AE9)*'Env Data and Conversions'!BP10+'Inputs - Food purchases'!N9*'Inputs - Food purchases'!AE9</f>
        <v>7090</v>
      </c>
      <c r="O8" s="71">
        <f>'Inputs - Food purchases'!O9*(1-'Inputs - Food purchases'!AF9)*'Env Data and Conversions'!BP10+'Inputs - Food purchases'!O9*'Inputs - Food purchases'!AF9</f>
        <v>7090</v>
      </c>
      <c r="P8" s="71">
        <f>'Inputs - Food purchases'!P9*(1-'Inputs - Food purchases'!AG9)*'Env Data and Conversions'!BP10+'Inputs - Food purchases'!P9*'Inputs - Food purchases'!AG9</f>
        <v>7090</v>
      </c>
      <c r="Q8" s="71">
        <f>'Inputs - Food purchases'!Q9*(1-'Inputs - Food purchases'!AH9)*'Env Data and Conversions'!BP10+'Inputs - Food purchases'!Q9*'Inputs - Food purchases'!AH9</f>
        <v>7090</v>
      </c>
      <c r="R8" s="73"/>
      <c r="S8" s="71">
        <f>B8*'Env Data and Conversions'!$B10/1000</f>
        <v>69.705355231365232</v>
      </c>
      <c r="T8" s="71">
        <f>C8*'Env Data and Conversions'!$B10/1000</f>
        <v>69.705355231365232</v>
      </c>
      <c r="U8" s="71">
        <f>D8*'Env Data and Conversions'!$B10/1000</f>
        <v>69.705355231365232</v>
      </c>
      <c r="V8" s="71">
        <f>E8*'Env Data and Conversions'!$B10/1000</f>
        <v>69.705355231365232</v>
      </c>
      <c r="W8" s="71">
        <f>F8*'Env Data and Conversions'!$B10/1000</f>
        <v>69.705355231365232</v>
      </c>
      <c r="X8" s="71">
        <f>G8*'Env Data and Conversions'!$B10/1000</f>
        <v>69.705355231365232</v>
      </c>
      <c r="Y8" s="71">
        <f>H8*'Env Data and Conversions'!$B10/1000</f>
        <v>69.705355231365232</v>
      </c>
      <c r="Z8" s="71">
        <f>I8*'Env Data and Conversions'!$B10/1000</f>
        <v>69.705355231365232</v>
      </c>
      <c r="AA8" s="71">
        <f>J8*'Env Data and Conversions'!$B10/1000</f>
        <v>69.705355231365232</v>
      </c>
      <c r="AB8" s="71">
        <f>K8*'Env Data and Conversions'!$B10/1000</f>
        <v>69.705355231365232</v>
      </c>
      <c r="AC8" s="71">
        <f>L8*'Env Data and Conversions'!$B10/1000</f>
        <v>69.705355231365232</v>
      </c>
      <c r="AD8" s="71">
        <f>M8*'Env Data and Conversions'!$B10/1000</f>
        <v>69.705355231365232</v>
      </c>
      <c r="AE8" s="71">
        <f>N8*'Env Data and Conversions'!$B10/1000</f>
        <v>69.705355231365232</v>
      </c>
      <c r="AF8" s="71">
        <f>O8*'Env Data and Conversions'!$B10/1000</f>
        <v>69.705355231365232</v>
      </c>
      <c r="AG8" s="71">
        <f>P8*'Env Data and Conversions'!$B10/1000</f>
        <v>69.705355231365232</v>
      </c>
      <c r="AH8" s="71">
        <f>Q8*'Env Data and Conversions'!$B10/1000</f>
        <v>69.705355231365232</v>
      </c>
      <c r="AI8" s="74"/>
      <c r="AJ8" s="71">
        <f>B8*'Env Data and Conversions'!$C10/10000</f>
        <v>14.902822769875632</v>
      </c>
      <c r="AK8" s="71">
        <f>C8*'Env Data and Conversions'!$C10/10000</f>
        <v>14.902822769875632</v>
      </c>
      <c r="AL8" s="71">
        <f>D8*'Env Data and Conversions'!$C10/10000</f>
        <v>14.902822769875632</v>
      </c>
      <c r="AM8" s="71">
        <f>E8*'Env Data and Conversions'!$C10/10000</f>
        <v>14.902822769875632</v>
      </c>
      <c r="AN8" s="71">
        <f>F8*'Env Data and Conversions'!$C10/10000</f>
        <v>14.902822769875632</v>
      </c>
      <c r="AO8" s="71">
        <f>G8*'Env Data and Conversions'!$C10/10000</f>
        <v>14.902822769875632</v>
      </c>
      <c r="AP8" s="71">
        <f>H8*'Env Data and Conversions'!$C10/10000</f>
        <v>14.902822769875632</v>
      </c>
      <c r="AQ8" s="71">
        <f>I8*'Env Data and Conversions'!$C10/10000</f>
        <v>14.902822769875632</v>
      </c>
      <c r="AR8" s="71">
        <f>J8*'Env Data and Conversions'!$C10/10000</f>
        <v>14.902822769875632</v>
      </c>
      <c r="AS8" s="71">
        <f>K8*'Env Data and Conversions'!$C10/10000</f>
        <v>14.902822769875632</v>
      </c>
      <c r="AT8" s="71">
        <f>L8*'Env Data and Conversions'!$C10/10000</f>
        <v>14.902822769875632</v>
      </c>
      <c r="AU8" s="71">
        <f>M8*'Env Data and Conversions'!$C10/10000</f>
        <v>14.902822769875632</v>
      </c>
      <c r="AV8" s="71">
        <f>N8*'Env Data and Conversions'!$C10/10000</f>
        <v>14.902822769875632</v>
      </c>
      <c r="AW8" s="71">
        <f>O8*'Env Data and Conversions'!$C10/10000</f>
        <v>14.902822769875632</v>
      </c>
      <c r="AX8" s="71">
        <f>P8*'Env Data and Conversions'!$C10/10000</f>
        <v>14.902822769875632</v>
      </c>
      <c r="AY8" s="71">
        <f>Q8*'Env Data and Conversions'!$C10/10000</f>
        <v>14.902822769875632</v>
      </c>
      <c r="AZ8" s="74"/>
      <c r="BA8" s="71">
        <f>B8*'Env Data and Conversions'!$D10/1000</f>
        <v>149.58027454025409</v>
      </c>
      <c r="BB8" s="71">
        <f>C8*'Env Data and Conversions'!$D10/1000</f>
        <v>149.58027454025409</v>
      </c>
      <c r="BC8" s="71">
        <f>D8*'Env Data and Conversions'!$D10/1000</f>
        <v>149.58027454025409</v>
      </c>
      <c r="BD8" s="71">
        <f>E8*'Env Data and Conversions'!$D10/1000</f>
        <v>149.58027454025409</v>
      </c>
      <c r="BE8" s="71">
        <f>F8*'Env Data and Conversions'!$D10/1000</f>
        <v>149.58027454025409</v>
      </c>
      <c r="BF8" s="71">
        <f>G8*'Env Data and Conversions'!$D10/1000</f>
        <v>149.58027454025409</v>
      </c>
      <c r="BG8" s="71">
        <f>H8*'Env Data and Conversions'!$D10/1000</f>
        <v>149.58027454025409</v>
      </c>
      <c r="BH8" s="71">
        <f>I8*'Env Data and Conversions'!$D10/1000</f>
        <v>149.58027454025409</v>
      </c>
      <c r="BI8" s="71">
        <f>J8*'Env Data and Conversions'!$D10/1000</f>
        <v>149.58027454025409</v>
      </c>
      <c r="BJ8" s="71">
        <f>K8*'Env Data and Conversions'!$D10/1000</f>
        <v>149.58027454025409</v>
      </c>
      <c r="BK8" s="71">
        <f>L8*'Env Data and Conversions'!$D10/1000</f>
        <v>149.58027454025409</v>
      </c>
      <c r="BL8" s="71">
        <f>M8*'Env Data and Conversions'!$D10/1000</f>
        <v>149.58027454025409</v>
      </c>
      <c r="BM8" s="71">
        <f>N8*'Env Data and Conversions'!$D10/1000</f>
        <v>149.58027454025409</v>
      </c>
      <c r="BN8" s="71">
        <f>O8*'Env Data and Conversions'!$D10/1000</f>
        <v>149.58027454025409</v>
      </c>
      <c r="BO8" s="71">
        <f>P8*'Env Data and Conversions'!$D10/1000</f>
        <v>149.58027454025409</v>
      </c>
      <c r="BP8" s="71">
        <f>Q8*'Env Data and Conversions'!$D10/1000</f>
        <v>149.58027454025409</v>
      </c>
      <c r="BQ8" s="74"/>
      <c r="BR8" s="71">
        <f t="shared" si="0"/>
        <v>219.28562977161931</v>
      </c>
      <c r="BS8" s="71">
        <f t="shared" si="1"/>
        <v>219.28562977161931</v>
      </c>
      <c r="BT8" s="71">
        <f t="shared" si="2"/>
        <v>219.28562977161931</v>
      </c>
      <c r="BU8" s="71">
        <f t="shared" si="3"/>
        <v>219.28562977161931</v>
      </c>
      <c r="BV8" s="71">
        <f t="shared" si="4"/>
        <v>219.28562977161931</v>
      </c>
      <c r="BW8" s="71">
        <f t="shared" si="4"/>
        <v>219.28562977161931</v>
      </c>
      <c r="BX8" s="71">
        <f t="shared" si="4"/>
        <v>219.28562977161931</v>
      </c>
      <c r="BY8" s="71">
        <f t="shared" si="4"/>
        <v>219.28562977161931</v>
      </c>
      <c r="BZ8" s="71">
        <f t="shared" si="4"/>
        <v>219.28562977161931</v>
      </c>
      <c r="CA8" s="71">
        <f t="shared" si="4"/>
        <v>219.28562977161931</v>
      </c>
      <c r="CB8" s="71">
        <f t="shared" si="4"/>
        <v>219.28562977161931</v>
      </c>
      <c r="CC8" s="71">
        <f t="shared" si="4"/>
        <v>219.28562977161931</v>
      </c>
      <c r="CD8" s="71">
        <f t="shared" si="4"/>
        <v>219.28562977161931</v>
      </c>
      <c r="CE8" s="71">
        <f t="shared" si="4"/>
        <v>219.28562977161931</v>
      </c>
      <c r="CF8" s="71">
        <f t="shared" si="4"/>
        <v>219.28562977161931</v>
      </c>
      <c r="CG8" s="71">
        <f t="shared" si="4"/>
        <v>219.28562977161931</v>
      </c>
      <c r="CH8" s="75"/>
      <c r="CI8" s="71">
        <f>B8*'Env Data and Conversions'!$E10/'Env Data and Conversions'!$BP10/1000000</f>
        <v>16.795130136752928</v>
      </c>
      <c r="CJ8" s="71">
        <f>C8*'Env Data and Conversions'!$E10/'Env Data and Conversions'!$BP10/1000000</f>
        <v>16.795130136752928</v>
      </c>
      <c r="CK8" s="71">
        <f>D8*'Env Data and Conversions'!$E10/'Env Data and Conversions'!$BP10/1000000</f>
        <v>16.795130136752928</v>
      </c>
      <c r="CL8" s="71">
        <f>E8*'Env Data and Conversions'!$E10/'Env Data and Conversions'!$BP10/1000000</f>
        <v>16.795130136752928</v>
      </c>
      <c r="CM8" s="71">
        <f>F8*'Env Data and Conversions'!$E10/'Env Data and Conversions'!$BP10/1000000</f>
        <v>16.795130136752928</v>
      </c>
      <c r="CN8" s="71">
        <f>G8*'Env Data and Conversions'!$E10/'Env Data and Conversions'!$BP10/1000000</f>
        <v>16.795130136752928</v>
      </c>
      <c r="CO8" s="71">
        <f>H8*'Env Data and Conversions'!$E10/'Env Data and Conversions'!$BP10/1000000</f>
        <v>16.795130136752928</v>
      </c>
      <c r="CP8" s="71">
        <f>I8*'Env Data and Conversions'!$E10/'Env Data and Conversions'!$BP10/1000000</f>
        <v>16.795130136752928</v>
      </c>
      <c r="CQ8" s="71">
        <f>J8*'Env Data and Conversions'!$E10/'Env Data and Conversions'!$BP10/1000000</f>
        <v>16.795130136752928</v>
      </c>
      <c r="CR8" s="71">
        <f>K8*'Env Data and Conversions'!$E10/'Env Data and Conversions'!$BP10/1000000</f>
        <v>16.795130136752928</v>
      </c>
      <c r="CS8" s="71">
        <f>L8*'Env Data and Conversions'!$E10/'Env Data and Conversions'!$BP10/1000000</f>
        <v>16.795130136752928</v>
      </c>
      <c r="CT8" s="71">
        <f>M8*'Env Data and Conversions'!$E10/'Env Data and Conversions'!$BP10/1000000</f>
        <v>16.795130136752928</v>
      </c>
      <c r="CU8" s="71">
        <f>N8*'Env Data and Conversions'!$E10/'Env Data and Conversions'!$BP10/1000000</f>
        <v>16.795130136752928</v>
      </c>
      <c r="CV8" s="71">
        <f>O8*'Env Data and Conversions'!$E10/'Env Data and Conversions'!$BP10/1000000</f>
        <v>16.795130136752928</v>
      </c>
      <c r="CW8" s="71">
        <f>P8*'Env Data and Conversions'!$E10/'Env Data and Conversions'!$BP10/1000000</f>
        <v>16.795130136752928</v>
      </c>
      <c r="CX8" s="71">
        <f>Q8*'Env Data and Conversions'!$E10/'Env Data and Conversions'!$BP10/1000000</f>
        <v>16.795130136752928</v>
      </c>
      <c r="CY8" s="67"/>
      <c r="CZ8" s="4"/>
      <c r="DA8" s="4"/>
      <c r="DB8" s="4"/>
      <c r="DC8" s="4"/>
      <c r="DD8" s="4"/>
      <c r="DE8" s="4"/>
      <c r="DF8" s="4"/>
      <c r="DG8" s="4"/>
      <c r="DH8" s="4"/>
      <c r="DI8" s="4"/>
      <c r="DJ8" s="4"/>
      <c r="DK8" s="4"/>
      <c r="DL8" s="4"/>
      <c r="DM8" s="4"/>
    </row>
    <row r="9" spans="1:117" ht="16.5" x14ac:dyDescent="0.3">
      <c r="A9" s="188" t="s">
        <v>94</v>
      </c>
      <c r="B9" s="71">
        <f>'Inputs - Food purchases'!B10*(1-'Inputs - Food purchases'!S10)*'Env Data and Conversions'!BP11+'Inputs - Food purchases'!B10*'Inputs - Food purchases'!S10</f>
        <v>13742</v>
      </c>
      <c r="C9" s="71">
        <f>'Inputs - Food purchases'!C10*(1-'Inputs - Food purchases'!T10)*'Env Data and Conversions'!BP11+'Inputs - Food purchases'!C10*'Inputs - Food purchases'!T10</f>
        <v>13742</v>
      </c>
      <c r="D9" s="71">
        <f>'Inputs - Food purchases'!D10*(1-'Inputs - Food purchases'!U10)*'Env Data and Conversions'!BP11+'Inputs - Food purchases'!D10*'Inputs - Food purchases'!U10</f>
        <v>13742</v>
      </c>
      <c r="E9" s="71">
        <f>'Inputs - Food purchases'!E10*(1-'Inputs - Food purchases'!V10)*'Env Data and Conversions'!BP11+'Inputs - Food purchases'!E10*'Inputs - Food purchases'!V10</f>
        <v>13742</v>
      </c>
      <c r="F9" s="71">
        <f>'Inputs - Food purchases'!F10*(1-'Inputs - Food purchases'!W10)*'Env Data and Conversions'!BP11+'Inputs - Food purchases'!F10*'Inputs - Food purchases'!W10</f>
        <v>13742</v>
      </c>
      <c r="G9" s="71">
        <f>'Inputs - Food purchases'!G10*(1-'Inputs - Food purchases'!X10)*'Env Data and Conversions'!BP11+'Inputs - Food purchases'!G10*'Inputs - Food purchases'!X10</f>
        <v>13742</v>
      </c>
      <c r="H9" s="71">
        <f>'Inputs - Food purchases'!H10*(1-'Inputs - Food purchases'!Y10)*'Env Data and Conversions'!BP11+'Inputs - Food purchases'!H10*'Inputs - Food purchases'!Y10</f>
        <v>13742</v>
      </c>
      <c r="I9" s="71">
        <f>'Inputs - Food purchases'!I10*(1-'Inputs - Food purchases'!Z10)*'Env Data and Conversions'!BP11+'Inputs - Food purchases'!I10*'Inputs - Food purchases'!Z10</f>
        <v>13742</v>
      </c>
      <c r="J9" s="71">
        <f>'Inputs - Food purchases'!J10*(1-'Inputs - Food purchases'!AA10)*'Env Data and Conversions'!BP11+'Inputs - Food purchases'!J10*'Inputs - Food purchases'!AA10</f>
        <v>13742</v>
      </c>
      <c r="K9" s="71">
        <f>'Inputs - Food purchases'!K10*(1-'Inputs - Food purchases'!AB10)*'Env Data and Conversions'!BP11+'Inputs - Food purchases'!K10*'Inputs - Food purchases'!AB10</f>
        <v>13742</v>
      </c>
      <c r="L9" s="71">
        <f>'Inputs - Food purchases'!L10*(1-'Inputs - Food purchases'!AC10)*'Env Data and Conversions'!BP11+'Inputs - Food purchases'!L10*'Inputs - Food purchases'!AC10</f>
        <v>13742</v>
      </c>
      <c r="M9" s="71">
        <f>'Inputs - Food purchases'!M10*(1-'Inputs - Food purchases'!AD10)*'Env Data and Conversions'!BP11+'Inputs - Food purchases'!M10*'Inputs - Food purchases'!AD10</f>
        <v>13742</v>
      </c>
      <c r="N9" s="71">
        <f>'Inputs - Food purchases'!N10*(1-'Inputs - Food purchases'!AE10)*'Env Data and Conversions'!BP11+'Inputs - Food purchases'!N10*'Inputs - Food purchases'!AE10</f>
        <v>13742</v>
      </c>
      <c r="O9" s="71">
        <f>'Inputs - Food purchases'!O10*(1-'Inputs - Food purchases'!AF10)*'Env Data and Conversions'!BP11+'Inputs - Food purchases'!O10*'Inputs - Food purchases'!AF10</f>
        <v>13742</v>
      </c>
      <c r="P9" s="71">
        <f>'Inputs - Food purchases'!P10*(1-'Inputs - Food purchases'!AG10)*'Env Data and Conversions'!BP11+'Inputs - Food purchases'!P10*'Inputs - Food purchases'!AG10</f>
        <v>13742</v>
      </c>
      <c r="Q9" s="71">
        <f>'Inputs - Food purchases'!Q10*(1-'Inputs - Food purchases'!AH10)*'Env Data and Conversions'!BP11+'Inputs - Food purchases'!Q10*'Inputs - Food purchases'!AH10</f>
        <v>13742</v>
      </c>
      <c r="R9" s="76"/>
      <c r="S9" s="71">
        <f>B9*'Env Data and Conversions'!$B11/1000</f>
        <v>60.45943768175345</v>
      </c>
      <c r="T9" s="71">
        <f>C9*'Env Data and Conversions'!$B11/1000</f>
        <v>60.45943768175345</v>
      </c>
      <c r="U9" s="71">
        <f>D9*'Env Data and Conversions'!$B11/1000</f>
        <v>60.45943768175345</v>
      </c>
      <c r="V9" s="71">
        <f>E9*'Env Data and Conversions'!$B11/1000</f>
        <v>60.45943768175345</v>
      </c>
      <c r="W9" s="71">
        <f>F9*'Env Data and Conversions'!$B11/1000</f>
        <v>60.45943768175345</v>
      </c>
      <c r="X9" s="71">
        <f>G9*'Env Data and Conversions'!$B11/1000</f>
        <v>60.45943768175345</v>
      </c>
      <c r="Y9" s="71">
        <f>H9*'Env Data and Conversions'!$B11/1000</f>
        <v>60.45943768175345</v>
      </c>
      <c r="Z9" s="71">
        <f>I9*'Env Data and Conversions'!$B11/1000</f>
        <v>60.45943768175345</v>
      </c>
      <c r="AA9" s="71">
        <f>J9*'Env Data and Conversions'!$B11/1000</f>
        <v>60.45943768175345</v>
      </c>
      <c r="AB9" s="71">
        <f>K9*'Env Data and Conversions'!$B11/1000</f>
        <v>60.45943768175345</v>
      </c>
      <c r="AC9" s="71">
        <f>L9*'Env Data and Conversions'!$B11/1000</f>
        <v>60.45943768175345</v>
      </c>
      <c r="AD9" s="71">
        <f>M9*'Env Data and Conversions'!$B11/1000</f>
        <v>60.45943768175345</v>
      </c>
      <c r="AE9" s="71">
        <f>N9*'Env Data and Conversions'!$B11/1000</f>
        <v>60.45943768175345</v>
      </c>
      <c r="AF9" s="71">
        <f>O9*'Env Data and Conversions'!$B11/1000</f>
        <v>60.45943768175345</v>
      </c>
      <c r="AG9" s="71">
        <f>P9*'Env Data and Conversions'!$B11/1000</f>
        <v>60.45943768175345</v>
      </c>
      <c r="AH9" s="71">
        <f>Q9*'Env Data and Conversions'!$B11/1000</f>
        <v>60.45943768175345</v>
      </c>
      <c r="AI9" s="74"/>
      <c r="AJ9" s="71">
        <f>B9*'Env Data and Conversions'!$C11/10000</f>
        <v>15.81648771212306</v>
      </c>
      <c r="AK9" s="71">
        <f>C9*'Env Data and Conversions'!$C11/10000</f>
        <v>15.81648771212306</v>
      </c>
      <c r="AL9" s="71">
        <f>D9*'Env Data and Conversions'!$C11/10000</f>
        <v>15.81648771212306</v>
      </c>
      <c r="AM9" s="71">
        <f>E9*'Env Data and Conversions'!$C11/10000</f>
        <v>15.81648771212306</v>
      </c>
      <c r="AN9" s="71">
        <f>F9*'Env Data and Conversions'!$C11/10000</f>
        <v>15.81648771212306</v>
      </c>
      <c r="AO9" s="71">
        <f>G9*'Env Data and Conversions'!$C11/10000</f>
        <v>15.81648771212306</v>
      </c>
      <c r="AP9" s="71">
        <f>H9*'Env Data and Conversions'!$C11/10000</f>
        <v>15.81648771212306</v>
      </c>
      <c r="AQ9" s="71">
        <f>I9*'Env Data and Conversions'!$C11/10000</f>
        <v>15.81648771212306</v>
      </c>
      <c r="AR9" s="71">
        <f>J9*'Env Data and Conversions'!$C11/10000</f>
        <v>15.81648771212306</v>
      </c>
      <c r="AS9" s="71">
        <f>K9*'Env Data and Conversions'!$C11/10000</f>
        <v>15.81648771212306</v>
      </c>
      <c r="AT9" s="71">
        <f>L9*'Env Data and Conversions'!$C11/10000</f>
        <v>15.81648771212306</v>
      </c>
      <c r="AU9" s="71">
        <f>M9*'Env Data and Conversions'!$C11/10000</f>
        <v>15.81648771212306</v>
      </c>
      <c r="AV9" s="71">
        <f>N9*'Env Data and Conversions'!$C11/10000</f>
        <v>15.81648771212306</v>
      </c>
      <c r="AW9" s="71">
        <f>O9*'Env Data and Conversions'!$C11/10000</f>
        <v>15.81648771212306</v>
      </c>
      <c r="AX9" s="71">
        <f>P9*'Env Data and Conversions'!$C11/10000</f>
        <v>15.81648771212306</v>
      </c>
      <c r="AY9" s="71">
        <f>Q9*'Env Data and Conversions'!$C11/10000</f>
        <v>15.81648771212306</v>
      </c>
      <c r="AZ9" s="74"/>
      <c r="BA9" s="71">
        <f>B9*'Env Data and Conversions'!$D11/1000</f>
        <v>202.06579769155383</v>
      </c>
      <c r="BB9" s="71">
        <f>C9*'Env Data and Conversions'!$D11/1000</f>
        <v>202.06579769155383</v>
      </c>
      <c r="BC9" s="71">
        <f>D9*'Env Data and Conversions'!$D11/1000</f>
        <v>202.06579769155383</v>
      </c>
      <c r="BD9" s="71">
        <f>E9*'Env Data and Conversions'!$D11/1000</f>
        <v>202.06579769155383</v>
      </c>
      <c r="BE9" s="71">
        <f>F9*'Env Data and Conversions'!$D11/1000</f>
        <v>202.06579769155383</v>
      </c>
      <c r="BF9" s="71">
        <f>G9*'Env Data and Conversions'!$D11/1000</f>
        <v>202.06579769155383</v>
      </c>
      <c r="BG9" s="71">
        <f>H9*'Env Data and Conversions'!$D11/1000</f>
        <v>202.06579769155383</v>
      </c>
      <c r="BH9" s="71">
        <f>I9*'Env Data and Conversions'!$D11/1000</f>
        <v>202.06579769155383</v>
      </c>
      <c r="BI9" s="71">
        <f>J9*'Env Data and Conversions'!$D11/1000</f>
        <v>202.06579769155383</v>
      </c>
      <c r="BJ9" s="71">
        <f>K9*'Env Data and Conversions'!$D11/1000</f>
        <v>202.06579769155383</v>
      </c>
      <c r="BK9" s="71">
        <f>L9*'Env Data and Conversions'!$D11/1000</f>
        <v>202.06579769155383</v>
      </c>
      <c r="BL9" s="71">
        <f>M9*'Env Data and Conversions'!$D11/1000</f>
        <v>202.06579769155383</v>
      </c>
      <c r="BM9" s="71">
        <f>N9*'Env Data and Conversions'!$D11/1000</f>
        <v>202.06579769155383</v>
      </c>
      <c r="BN9" s="71">
        <f>O9*'Env Data and Conversions'!$D11/1000</f>
        <v>202.06579769155383</v>
      </c>
      <c r="BO9" s="71">
        <f>P9*'Env Data and Conversions'!$D11/1000</f>
        <v>202.06579769155383</v>
      </c>
      <c r="BP9" s="71">
        <f>Q9*'Env Data and Conversions'!$D11/1000</f>
        <v>202.06579769155383</v>
      </c>
      <c r="BQ9" s="74"/>
      <c r="BR9" s="71">
        <f t="shared" si="0"/>
        <v>262.52523537330728</v>
      </c>
      <c r="BS9" s="71">
        <f t="shared" si="1"/>
        <v>262.52523537330728</v>
      </c>
      <c r="BT9" s="71">
        <f t="shared" si="2"/>
        <v>262.52523537330728</v>
      </c>
      <c r="BU9" s="71">
        <f t="shared" si="3"/>
        <v>262.52523537330728</v>
      </c>
      <c r="BV9" s="71">
        <f t="shared" si="4"/>
        <v>262.52523537330728</v>
      </c>
      <c r="BW9" s="71">
        <f t="shared" si="4"/>
        <v>262.52523537330728</v>
      </c>
      <c r="BX9" s="71">
        <f t="shared" si="4"/>
        <v>262.52523537330728</v>
      </c>
      <c r="BY9" s="71">
        <f t="shared" si="4"/>
        <v>262.52523537330728</v>
      </c>
      <c r="BZ9" s="71">
        <f t="shared" si="4"/>
        <v>262.52523537330728</v>
      </c>
      <c r="CA9" s="71">
        <f t="shared" si="4"/>
        <v>262.52523537330728</v>
      </c>
      <c r="CB9" s="71">
        <f t="shared" si="4"/>
        <v>262.52523537330728</v>
      </c>
      <c r="CC9" s="71">
        <f t="shared" si="4"/>
        <v>262.52523537330728</v>
      </c>
      <c r="CD9" s="71">
        <f t="shared" si="4"/>
        <v>262.52523537330728</v>
      </c>
      <c r="CE9" s="71">
        <f t="shared" si="4"/>
        <v>262.52523537330728</v>
      </c>
      <c r="CF9" s="71">
        <f t="shared" si="4"/>
        <v>262.52523537330728</v>
      </c>
      <c r="CG9" s="71">
        <f t="shared" si="4"/>
        <v>262.52523537330728</v>
      </c>
      <c r="CH9" s="75"/>
      <c r="CI9" s="71">
        <f>B9*'Env Data and Conversions'!$E11/'Env Data and Conversions'!$BP11/1000000</f>
        <v>27.095320922674652</v>
      </c>
      <c r="CJ9" s="71">
        <f>C9*'Env Data and Conversions'!$E11/'Env Data and Conversions'!$BP11/1000000</f>
        <v>27.095320922674652</v>
      </c>
      <c r="CK9" s="71">
        <f>D9*'Env Data and Conversions'!$E11/'Env Data and Conversions'!$BP11/1000000</f>
        <v>27.095320922674652</v>
      </c>
      <c r="CL9" s="71">
        <f>E9*'Env Data and Conversions'!$E11/'Env Data and Conversions'!$BP11/1000000</f>
        <v>27.095320922674652</v>
      </c>
      <c r="CM9" s="71">
        <f>F9*'Env Data and Conversions'!$E11/'Env Data and Conversions'!$BP11/1000000</f>
        <v>27.095320922674652</v>
      </c>
      <c r="CN9" s="71">
        <f>G9*'Env Data and Conversions'!$E11/'Env Data and Conversions'!$BP11/1000000</f>
        <v>27.095320922674652</v>
      </c>
      <c r="CO9" s="71">
        <f>H9*'Env Data and Conversions'!$E11/'Env Data and Conversions'!$BP11/1000000</f>
        <v>27.095320922674652</v>
      </c>
      <c r="CP9" s="71">
        <f>I9*'Env Data and Conversions'!$E11/'Env Data and Conversions'!$BP11/1000000</f>
        <v>27.095320922674652</v>
      </c>
      <c r="CQ9" s="71">
        <f>J9*'Env Data and Conversions'!$E11/'Env Data and Conversions'!$BP11/1000000</f>
        <v>27.095320922674652</v>
      </c>
      <c r="CR9" s="71">
        <f>K9*'Env Data and Conversions'!$E11/'Env Data and Conversions'!$BP11/1000000</f>
        <v>27.095320922674652</v>
      </c>
      <c r="CS9" s="71">
        <f>L9*'Env Data and Conversions'!$E11/'Env Data and Conversions'!$BP11/1000000</f>
        <v>27.095320922674652</v>
      </c>
      <c r="CT9" s="71">
        <f>M9*'Env Data and Conversions'!$E11/'Env Data and Conversions'!$BP11/1000000</f>
        <v>27.095320922674652</v>
      </c>
      <c r="CU9" s="71">
        <f>N9*'Env Data and Conversions'!$E11/'Env Data and Conversions'!$BP11/1000000</f>
        <v>27.095320922674652</v>
      </c>
      <c r="CV9" s="71">
        <f>O9*'Env Data and Conversions'!$E11/'Env Data and Conversions'!$BP11/1000000</f>
        <v>27.095320922674652</v>
      </c>
      <c r="CW9" s="71">
        <f>P9*'Env Data and Conversions'!$E11/'Env Data and Conversions'!$BP11/1000000</f>
        <v>27.095320922674652</v>
      </c>
      <c r="CX9" s="71">
        <f>Q9*'Env Data and Conversions'!$E11/'Env Data and Conversions'!$BP11/1000000</f>
        <v>27.095320922674652</v>
      </c>
      <c r="CY9" s="67"/>
      <c r="CZ9" s="4"/>
      <c r="DA9" s="4"/>
      <c r="DB9" s="4"/>
      <c r="DC9" s="4"/>
      <c r="DD9" s="4"/>
      <c r="DE9" s="4"/>
      <c r="DF9" s="4"/>
      <c r="DG9" s="4"/>
      <c r="DH9" s="4"/>
      <c r="DI9" s="4"/>
      <c r="DJ9" s="4"/>
      <c r="DK9" s="4"/>
      <c r="DL9" s="4"/>
      <c r="DM9" s="4"/>
    </row>
    <row r="10" spans="1:117" ht="16.5" x14ac:dyDescent="0.3">
      <c r="A10" s="167" t="s">
        <v>22</v>
      </c>
      <c r="B10" s="71"/>
      <c r="C10" s="71"/>
      <c r="D10" s="71"/>
      <c r="E10" s="71"/>
      <c r="F10" s="71"/>
      <c r="G10" s="71"/>
      <c r="H10" s="71"/>
      <c r="I10" s="71"/>
      <c r="J10" s="71"/>
      <c r="K10" s="71"/>
      <c r="L10" s="71"/>
      <c r="M10" s="71"/>
      <c r="N10" s="71"/>
      <c r="O10" s="71"/>
      <c r="P10" s="71"/>
      <c r="Q10" s="71"/>
      <c r="R10" s="76"/>
      <c r="S10" s="71">
        <f>B10*'Env Data and Conversions'!$B12/1000</f>
        <v>0</v>
      </c>
      <c r="T10" s="71">
        <f>C10*'Env Data and Conversions'!$B12/1000</f>
        <v>0</v>
      </c>
      <c r="U10" s="71">
        <f>D10*'Env Data and Conversions'!$B12/1000</f>
        <v>0</v>
      </c>
      <c r="V10" s="71">
        <f>E10*'Env Data and Conversions'!$B12/1000</f>
        <v>0</v>
      </c>
      <c r="W10" s="71">
        <f>F10*'Env Data and Conversions'!$B12/1000</f>
        <v>0</v>
      </c>
      <c r="X10" s="71">
        <f>G10*'Env Data and Conversions'!$B12/1000</f>
        <v>0</v>
      </c>
      <c r="Y10" s="71">
        <f>H10*'Env Data and Conversions'!$B12/1000</f>
        <v>0</v>
      </c>
      <c r="Z10" s="71">
        <f>I10*'Env Data and Conversions'!$B12/1000</f>
        <v>0</v>
      </c>
      <c r="AA10" s="71">
        <f>J10*'Env Data and Conversions'!$B12/1000</f>
        <v>0</v>
      </c>
      <c r="AB10" s="71">
        <f>K10*'Env Data and Conversions'!$B12/1000</f>
        <v>0</v>
      </c>
      <c r="AC10" s="71">
        <f>L10*'Env Data and Conversions'!$B12/1000</f>
        <v>0</v>
      </c>
      <c r="AD10" s="71">
        <f>M10*'Env Data and Conversions'!$B12/1000</f>
        <v>0</v>
      </c>
      <c r="AE10" s="71">
        <f>N10*'Env Data and Conversions'!$B12/1000</f>
        <v>0</v>
      </c>
      <c r="AF10" s="71">
        <f>O10*'Env Data and Conversions'!$B12/1000</f>
        <v>0</v>
      </c>
      <c r="AG10" s="71">
        <f>P10*'Env Data and Conversions'!$B12/1000</f>
        <v>0</v>
      </c>
      <c r="AH10" s="71">
        <f>Q10*'Env Data and Conversions'!$B12/1000</f>
        <v>0</v>
      </c>
      <c r="AI10" s="74"/>
      <c r="AJ10" s="71">
        <f>B10*'Env Data and Conversions'!$C12/10000</f>
        <v>0</v>
      </c>
      <c r="AK10" s="71">
        <f>C10*'Env Data and Conversions'!$C12/10000</f>
        <v>0</v>
      </c>
      <c r="AL10" s="71">
        <f>D10*'Env Data and Conversions'!$C12/10000</f>
        <v>0</v>
      </c>
      <c r="AM10" s="71">
        <f>E10*'Env Data and Conversions'!$C12/10000</f>
        <v>0</v>
      </c>
      <c r="AN10" s="71">
        <f>F10*'Env Data and Conversions'!$C12/10000</f>
        <v>0</v>
      </c>
      <c r="AO10" s="71">
        <f>G10*'Env Data and Conversions'!$C12/10000</f>
        <v>0</v>
      </c>
      <c r="AP10" s="71">
        <f>H10*'Env Data and Conversions'!$C12/10000</f>
        <v>0</v>
      </c>
      <c r="AQ10" s="71">
        <f>I10*'Env Data and Conversions'!$C12/10000</f>
        <v>0</v>
      </c>
      <c r="AR10" s="71">
        <f>J10*'Env Data and Conversions'!$C12/10000</f>
        <v>0</v>
      </c>
      <c r="AS10" s="71">
        <f>K10*'Env Data and Conversions'!$C12/10000</f>
        <v>0</v>
      </c>
      <c r="AT10" s="71">
        <f>L10*'Env Data and Conversions'!$C12/10000</f>
        <v>0</v>
      </c>
      <c r="AU10" s="71">
        <f>M10*'Env Data and Conversions'!$C12/10000</f>
        <v>0</v>
      </c>
      <c r="AV10" s="71">
        <f>N10*'Env Data and Conversions'!$C12/10000</f>
        <v>0</v>
      </c>
      <c r="AW10" s="71">
        <f>O10*'Env Data and Conversions'!$C12/10000</f>
        <v>0</v>
      </c>
      <c r="AX10" s="71">
        <f>P10*'Env Data and Conversions'!$C12/10000</f>
        <v>0</v>
      </c>
      <c r="AY10" s="71">
        <f>Q10*'Env Data and Conversions'!$C12/10000</f>
        <v>0</v>
      </c>
      <c r="AZ10" s="74"/>
      <c r="BA10" s="71">
        <f>B10*'Env Data and Conversions'!$D12/1000</f>
        <v>0</v>
      </c>
      <c r="BB10" s="71">
        <f>C10*'Env Data and Conversions'!$D12/1000</f>
        <v>0</v>
      </c>
      <c r="BC10" s="71">
        <f>D10*'Env Data and Conversions'!$D12/1000</f>
        <v>0</v>
      </c>
      <c r="BD10" s="71">
        <f>E10*'Env Data and Conversions'!$D12/1000</f>
        <v>0</v>
      </c>
      <c r="BE10" s="71">
        <f>F10*'Env Data and Conversions'!$D12/1000</f>
        <v>0</v>
      </c>
      <c r="BF10" s="71">
        <f>G10*'Env Data and Conversions'!$D12/1000</f>
        <v>0</v>
      </c>
      <c r="BG10" s="71">
        <f>H10*'Env Data and Conversions'!$D12/1000</f>
        <v>0</v>
      </c>
      <c r="BH10" s="71">
        <f>I10*'Env Data and Conversions'!$D12/1000</f>
        <v>0</v>
      </c>
      <c r="BI10" s="71">
        <f>J10*'Env Data and Conversions'!$D12/1000</f>
        <v>0</v>
      </c>
      <c r="BJ10" s="71">
        <f>K10*'Env Data and Conversions'!$D12/1000</f>
        <v>0</v>
      </c>
      <c r="BK10" s="71">
        <f>L10*'Env Data and Conversions'!$D12/1000</f>
        <v>0</v>
      </c>
      <c r="BL10" s="71">
        <f>M10*'Env Data and Conversions'!$D12/1000</f>
        <v>0</v>
      </c>
      <c r="BM10" s="71">
        <f>N10*'Env Data and Conversions'!$D12/1000</f>
        <v>0</v>
      </c>
      <c r="BN10" s="71">
        <f>O10*'Env Data and Conversions'!$D12/1000</f>
        <v>0</v>
      </c>
      <c r="BO10" s="71">
        <f>P10*'Env Data and Conversions'!$D12/1000</f>
        <v>0</v>
      </c>
      <c r="BP10" s="71">
        <f>Q10*'Env Data and Conversions'!$D12/1000</f>
        <v>0</v>
      </c>
      <c r="BQ10" s="74"/>
      <c r="BR10" s="71">
        <f t="shared" si="0"/>
        <v>0</v>
      </c>
      <c r="BS10" s="71">
        <f t="shared" si="1"/>
        <v>0</v>
      </c>
      <c r="BT10" s="71">
        <f t="shared" si="2"/>
        <v>0</v>
      </c>
      <c r="BU10" s="71">
        <f t="shared" si="3"/>
        <v>0</v>
      </c>
      <c r="BV10" s="71">
        <f t="shared" si="4"/>
        <v>0</v>
      </c>
      <c r="BW10" s="71">
        <f t="shared" si="4"/>
        <v>0</v>
      </c>
      <c r="BX10" s="71">
        <f t="shared" si="4"/>
        <v>0</v>
      </c>
      <c r="BY10" s="71">
        <f t="shared" si="4"/>
        <v>0</v>
      </c>
      <c r="BZ10" s="71">
        <f t="shared" si="4"/>
        <v>0</v>
      </c>
      <c r="CA10" s="71">
        <f t="shared" si="4"/>
        <v>0</v>
      </c>
      <c r="CB10" s="71">
        <f t="shared" si="4"/>
        <v>0</v>
      </c>
      <c r="CC10" s="71">
        <f t="shared" si="4"/>
        <v>0</v>
      </c>
      <c r="CD10" s="71">
        <f t="shared" si="4"/>
        <v>0</v>
      </c>
      <c r="CE10" s="71">
        <f t="shared" si="4"/>
        <v>0</v>
      </c>
      <c r="CF10" s="71">
        <f t="shared" si="4"/>
        <v>0</v>
      </c>
      <c r="CG10" s="71">
        <f t="shared" si="4"/>
        <v>0</v>
      </c>
      <c r="CH10" s="75"/>
      <c r="CI10" s="71"/>
      <c r="CJ10" s="71"/>
      <c r="CK10" s="71"/>
      <c r="CL10" s="71"/>
      <c r="CM10" s="71"/>
      <c r="CN10" s="71"/>
      <c r="CO10" s="71"/>
      <c r="CP10" s="71"/>
      <c r="CQ10" s="71"/>
      <c r="CR10" s="71"/>
      <c r="CS10" s="71"/>
      <c r="CT10" s="71"/>
      <c r="CU10" s="71"/>
      <c r="CV10" s="71"/>
      <c r="CW10" s="71"/>
      <c r="CX10" s="71"/>
      <c r="CY10" s="67"/>
      <c r="CZ10" s="4"/>
      <c r="DA10" s="4"/>
      <c r="DB10" s="4"/>
      <c r="DC10" s="4"/>
      <c r="DD10" s="4"/>
      <c r="DE10" s="4"/>
      <c r="DF10" s="4"/>
      <c r="DG10" s="4"/>
      <c r="DH10" s="4"/>
      <c r="DI10" s="4"/>
      <c r="DJ10" s="4"/>
      <c r="DK10" s="4"/>
      <c r="DL10" s="4"/>
      <c r="DM10" s="4"/>
    </row>
    <row r="11" spans="1:117" ht="16.5" x14ac:dyDescent="0.3">
      <c r="A11" s="188" t="s">
        <v>23</v>
      </c>
      <c r="B11" s="71">
        <f>'Inputs - Food purchases'!B12</f>
        <v>871</v>
      </c>
      <c r="C11" s="71">
        <f>'Inputs - Food purchases'!C12</f>
        <v>871</v>
      </c>
      <c r="D11" s="71">
        <f>'Inputs - Food purchases'!D12</f>
        <v>871</v>
      </c>
      <c r="E11" s="71">
        <f>'Inputs - Food purchases'!E12</f>
        <v>871</v>
      </c>
      <c r="F11" s="71">
        <f>'Inputs - Food purchases'!F12</f>
        <v>871</v>
      </c>
      <c r="G11" s="71">
        <f>'Inputs - Food purchases'!G12</f>
        <v>871</v>
      </c>
      <c r="H11" s="71">
        <f>'Inputs - Food purchases'!H12</f>
        <v>871</v>
      </c>
      <c r="I11" s="71">
        <f>'Inputs - Food purchases'!I12</f>
        <v>871</v>
      </c>
      <c r="J11" s="71">
        <f>'Inputs - Food purchases'!J12</f>
        <v>871</v>
      </c>
      <c r="K11" s="71">
        <f>'Inputs - Food purchases'!K12</f>
        <v>871</v>
      </c>
      <c r="L11" s="71">
        <f>'Inputs - Food purchases'!L12</f>
        <v>871</v>
      </c>
      <c r="M11" s="71">
        <f>'Inputs - Food purchases'!M12</f>
        <v>871</v>
      </c>
      <c r="N11" s="71">
        <f>'Inputs - Food purchases'!N12</f>
        <v>871</v>
      </c>
      <c r="O11" s="71">
        <f>'Inputs - Food purchases'!O12</f>
        <v>871</v>
      </c>
      <c r="P11" s="71">
        <f>'Inputs - Food purchases'!P12</f>
        <v>871</v>
      </c>
      <c r="Q11" s="71">
        <f>'Inputs - Food purchases'!Q12</f>
        <v>871</v>
      </c>
      <c r="R11" s="76"/>
      <c r="S11" s="71">
        <f>B11*'Env Data and Conversions'!$B13/1000</f>
        <v>9.706727189251005</v>
      </c>
      <c r="T11" s="71">
        <f>C11*'Env Data and Conversions'!$B13/1000</f>
        <v>9.706727189251005</v>
      </c>
      <c r="U11" s="71">
        <f>D11*'Env Data and Conversions'!$B13/1000</f>
        <v>9.706727189251005</v>
      </c>
      <c r="V11" s="71">
        <f>E11*'Env Data and Conversions'!$B13/1000</f>
        <v>9.706727189251005</v>
      </c>
      <c r="W11" s="71">
        <f>F11*'Env Data and Conversions'!$B13/1000</f>
        <v>9.706727189251005</v>
      </c>
      <c r="X11" s="71">
        <f>G11*'Env Data and Conversions'!$B13/1000</f>
        <v>9.706727189251005</v>
      </c>
      <c r="Y11" s="71">
        <f>H11*'Env Data and Conversions'!$B13/1000</f>
        <v>9.706727189251005</v>
      </c>
      <c r="Z11" s="71">
        <f>I11*'Env Data and Conversions'!$B13/1000</f>
        <v>9.706727189251005</v>
      </c>
      <c r="AA11" s="71">
        <f>J11*'Env Data and Conversions'!$B13/1000</f>
        <v>9.706727189251005</v>
      </c>
      <c r="AB11" s="71">
        <f>K11*'Env Data and Conversions'!$B13/1000</f>
        <v>9.706727189251005</v>
      </c>
      <c r="AC11" s="71">
        <f>L11*'Env Data and Conversions'!$B13/1000</f>
        <v>9.706727189251005</v>
      </c>
      <c r="AD11" s="71">
        <f>M11*'Env Data and Conversions'!$B13/1000</f>
        <v>9.706727189251005</v>
      </c>
      <c r="AE11" s="71">
        <f>N11*'Env Data and Conversions'!$B13/1000</f>
        <v>9.706727189251005</v>
      </c>
      <c r="AF11" s="71">
        <f>O11*'Env Data and Conversions'!$B13/1000</f>
        <v>9.706727189251005</v>
      </c>
      <c r="AG11" s="71">
        <f>P11*'Env Data and Conversions'!$B13/1000</f>
        <v>9.706727189251005</v>
      </c>
      <c r="AH11" s="71">
        <f>Q11*'Env Data and Conversions'!$B13/1000</f>
        <v>9.706727189251005</v>
      </c>
      <c r="AI11" s="74"/>
      <c r="AJ11" s="71">
        <f>B11*'Env Data and Conversions'!$C13/10000</f>
        <v>1.2152065138784036</v>
      </c>
      <c r="AK11" s="71">
        <f>C11*'Env Data and Conversions'!$C13/10000</f>
        <v>1.2152065138784036</v>
      </c>
      <c r="AL11" s="71">
        <f>D11*'Env Data and Conversions'!$C13/10000</f>
        <v>1.2152065138784036</v>
      </c>
      <c r="AM11" s="71">
        <f>E11*'Env Data and Conversions'!$C13/10000</f>
        <v>1.2152065138784036</v>
      </c>
      <c r="AN11" s="71">
        <f>F11*'Env Data and Conversions'!$C13/10000</f>
        <v>1.2152065138784036</v>
      </c>
      <c r="AO11" s="71">
        <f>G11*'Env Data and Conversions'!$C13/10000</f>
        <v>1.2152065138784036</v>
      </c>
      <c r="AP11" s="71">
        <f>H11*'Env Data and Conversions'!$C13/10000</f>
        <v>1.2152065138784036</v>
      </c>
      <c r="AQ11" s="71">
        <f>I11*'Env Data and Conversions'!$C13/10000</f>
        <v>1.2152065138784036</v>
      </c>
      <c r="AR11" s="71">
        <f>J11*'Env Data and Conversions'!$C13/10000</f>
        <v>1.2152065138784036</v>
      </c>
      <c r="AS11" s="71">
        <f>K11*'Env Data and Conversions'!$C13/10000</f>
        <v>1.2152065138784036</v>
      </c>
      <c r="AT11" s="71">
        <f>L11*'Env Data and Conversions'!$C13/10000</f>
        <v>1.2152065138784036</v>
      </c>
      <c r="AU11" s="71">
        <f>M11*'Env Data and Conversions'!$C13/10000</f>
        <v>1.2152065138784036</v>
      </c>
      <c r="AV11" s="71">
        <f>N11*'Env Data and Conversions'!$C13/10000</f>
        <v>1.2152065138784036</v>
      </c>
      <c r="AW11" s="71">
        <f>O11*'Env Data and Conversions'!$C13/10000</f>
        <v>1.2152065138784036</v>
      </c>
      <c r="AX11" s="71">
        <f>P11*'Env Data and Conversions'!$C13/10000</f>
        <v>1.2152065138784036</v>
      </c>
      <c r="AY11" s="71">
        <f>Q11*'Env Data and Conversions'!$C13/10000</f>
        <v>1.2152065138784036</v>
      </c>
      <c r="AZ11" s="74"/>
      <c r="BA11" s="71">
        <f>B11*'Env Data and Conversions'!$D13/1000</f>
        <v>36.692723961416455</v>
      </c>
      <c r="BB11" s="71">
        <f>C11*'Env Data and Conversions'!$D13/1000</f>
        <v>36.692723961416455</v>
      </c>
      <c r="BC11" s="71">
        <f>D11*'Env Data and Conversions'!$D13/1000</f>
        <v>36.692723961416455</v>
      </c>
      <c r="BD11" s="71">
        <f>E11*'Env Data and Conversions'!$D13/1000</f>
        <v>36.692723961416455</v>
      </c>
      <c r="BE11" s="71">
        <f>F11*'Env Data and Conversions'!$D13/1000</f>
        <v>36.692723961416455</v>
      </c>
      <c r="BF11" s="71">
        <f>G11*'Env Data and Conversions'!$D13/1000</f>
        <v>36.692723961416455</v>
      </c>
      <c r="BG11" s="71">
        <f>H11*'Env Data and Conversions'!$D13/1000</f>
        <v>36.692723961416455</v>
      </c>
      <c r="BH11" s="71">
        <f>I11*'Env Data and Conversions'!$D13/1000</f>
        <v>36.692723961416455</v>
      </c>
      <c r="BI11" s="71">
        <f>J11*'Env Data and Conversions'!$D13/1000</f>
        <v>36.692723961416455</v>
      </c>
      <c r="BJ11" s="71">
        <f>K11*'Env Data and Conversions'!$D13/1000</f>
        <v>36.692723961416455</v>
      </c>
      <c r="BK11" s="71">
        <f>L11*'Env Data and Conversions'!$D13/1000</f>
        <v>36.692723961416455</v>
      </c>
      <c r="BL11" s="71">
        <f>M11*'Env Data and Conversions'!$D13/1000</f>
        <v>36.692723961416455</v>
      </c>
      <c r="BM11" s="71">
        <f>N11*'Env Data and Conversions'!$D13/1000</f>
        <v>36.692723961416455</v>
      </c>
      <c r="BN11" s="71">
        <f>O11*'Env Data and Conversions'!$D13/1000</f>
        <v>36.692723961416455</v>
      </c>
      <c r="BO11" s="71">
        <f>P11*'Env Data and Conversions'!$D13/1000</f>
        <v>36.692723961416455</v>
      </c>
      <c r="BP11" s="71">
        <f>Q11*'Env Data and Conversions'!$D13/1000</f>
        <v>36.692723961416455</v>
      </c>
      <c r="BQ11" s="74"/>
      <c r="BR11" s="71">
        <f t="shared" si="0"/>
        <v>46.39945115066746</v>
      </c>
      <c r="BS11" s="71">
        <f t="shared" si="1"/>
        <v>46.39945115066746</v>
      </c>
      <c r="BT11" s="71">
        <f t="shared" si="2"/>
        <v>46.39945115066746</v>
      </c>
      <c r="BU11" s="71">
        <f t="shared" si="3"/>
        <v>46.39945115066746</v>
      </c>
      <c r="BV11" s="71">
        <f t="shared" si="4"/>
        <v>46.39945115066746</v>
      </c>
      <c r="BW11" s="71">
        <f t="shared" si="4"/>
        <v>46.39945115066746</v>
      </c>
      <c r="BX11" s="71">
        <f t="shared" si="4"/>
        <v>46.39945115066746</v>
      </c>
      <c r="BY11" s="71">
        <f t="shared" si="4"/>
        <v>46.39945115066746</v>
      </c>
      <c r="BZ11" s="71">
        <f t="shared" si="4"/>
        <v>46.39945115066746</v>
      </c>
      <c r="CA11" s="71">
        <f t="shared" si="4"/>
        <v>46.39945115066746</v>
      </c>
      <c r="CB11" s="71">
        <f t="shared" si="4"/>
        <v>46.39945115066746</v>
      </c>
      <c r="CC11" s="71">
        <f t="shared" si="4"/>
        <v>46.39945115066746</v>
      </c>
      <c r="CD11" s="71">
        <f t="shared" si="4"/>
        <v>46.39945115066746</v>
      </c>
      <c r="CE11" s="71">
        <f t="shared" si="4"/>
        <v>46.39945115066746</v>
      </c>
      <c r="CF11" s="71">
        <f t="shared" si="4"/>
        <v>46.39945115066746</v>
      </c>
      <c r="CG11" s="71">
        <f t="shared" si="4"/>
        <v>46.39945115066746</v>
      </c>
      <c r="CH11" s="75"/>
      <c r="CI11" s="71">
        <f>B11*'Env Data and Conversions'!$E13/'Env Data and Conversions'!$BP13/1000000</f>
        <v>6.2450700000000001</v>
      </c>
      <c r="CJ11" s="71">
        <f>C11*'Env Data and Conversions'!$E13/'Env Data and Conversions'!$BP13/1000000</f>
        <v>6.2450700000000001</v>
      </c>
      <c r="CK11" s="71">
        <f>D11*'Env Data and Conversions'!$E13/'Env Data and Conversions'!$BP13/1000000</f>
        <v>6.2450700000000001</v>
      </c>
      <c r="CL11" s="71">
        <f>E11*'Env Data and Conversions'!$E13/'Env Data and Conversions'!$BP13/1000000</f>
        <v>6.2450700000000001</v>
      </c>
      <c r="CM11" s="71">
        <f>F11*'Env Data and Conversions'!$E13/'Env Data and Conversions'!$BP13/1000000</f>
        <v>6.2450700000000001</v>
      </c>
      <c r="CN11" s="71">
        <f>G11*'Env Data and Conversions'!$E13/'Env Data and Conversions'!$BP13/1000000</f>
        <v>6.2450700000000001</v>
      </c>
      <c r="CO11" s="71">
        <f>H11*'Env Data and Conversions'!$E13/'Env Data and Conversions'!$BP13/1000000</f>
        <v>6.2450700000000001</v>
      </c>
      <c r="CP11" s="71">
        <f>I11*'Env Data and Conversions'!$E13/'Env Data and Conversions'!$BP13/1000000</f>
        <v>6.2450700000000001</v>
      </c>
      <c r="CQ11" s="71">
        <f>J11*'Env Data and Conversions'!$E13/'Env Data and Conversions'!$BP13/1000000</f>
        <v>6.2450700000000001</v>
      </c>
      <c r="CR11" s="71">
        <f>K11*'Env Data and Conversions'!$E13/'Env Data and Conversions'!$BP13/1000000</f>
        <v>6.2450700000000001</v>
      </c>
      <c r="CS11" s="71">
        <f>L11*'Env Data and Conversions'!$E13/'Env Data and Conversions'!$BP13/1000000</f>
        <v>6.2450700000000001</v>
      </c>
      <c r="CT11" s="71">
        <f>M11*'Env Data and Conversions'!$E13/'Env Data and Conversions'!$BP13/1000000</f>
        <v>6.2450700000000001</v>
      </c>
      <c r="CU11" s="71">
        <f>N11*'Env Data and Conversions'!$E13/'Env Data and Conversions'!$BP13/1000000</f>
        <v>6.2450700000000001</v>
      </c>
      <c r="CV11" s="71">
        <f>O11*'Env Data and Conversions'!$E13/'Env Data and Conversions'!$BP13/1000000</f>
        <v>6.2450700000000001</v>
      </c>
      <c r="CW11" s="71">
        <f>P11*'Env Data and Conversions'!$E13/'Env Data and Conversions'!$BP13/1000000</f>
        <v>6.2450700000000001</v>
      </c>
      <c r="CX11" s="71">
        <f>Q11*'Env Data and Conversions'!$E13/'Env Data and Conversions'!$BP13/1000000</f>
        <v>6.2450700000000001</v>
      </c>
      <c r="CY11" s="67"/>
      <c r="CZ11" s="4"/>
      <c r="DA11" s="4"/>
      <c r="DB11" s="4"/>
      <c r="DC11" s="4"/>
      <c r="DD11" s="4"/>
      <c r="DE11" s="4"/>
      <c r="DF11" s="4"/>
      <c r="DG11" s="4"/>
      <c r="DH11" s="4"/>
      <c r="DI11" s="4"/>
      <c r="DJ11" s="4"/>
      <c r="DK11" s="4"/>
      <c r="DL11" s="4"/>
      <c r="DM11" s="4"/>
    </row>
    <row r="12" spans="1:117" ht="16.5" x14ac:dyDescent="0.3">
      <c r="A12" s="188" t="s">
        <v>24</v>
      </c>
      <c r="B12" s="71">
        <f>'Inputs - Food purchases'!B13</f>
        <v>0</v>
      </c>
      <c r="C12" s="71">
        <f>'Inputs - Food purchases'!C13</f>
        <v>0</v>
      </c>
      <c r="D12" s="71">
        <f>'Inputs - Food purchases'!D13</f>
        <v>0</v>
      </c>
      <c r="E12" s="71">
        <f>'Inputs - Food purchases'!E13</f>
        <v>0</v>
      </c>
      <c r="F12" s="71">
        <f>'Inputs - Food purchases'!F13</f>
        <v>0</v>
      </c>
      <c r="G12" s="71">
        <f>'Inputs - Food purchases'!G13</f>
        <v>0</v>
      </c>
      <c r="H12" s="71">
        <f>'Inputs - Food purchases'!H13</f>
        <v>0</v>
      </c>
      <c r="I12" s="71">
        <f>'Inputs - Food purchases'!I13</f>
        <v>0</v>
      </c>
      <c r="J12" s="71">
        <f>'Inputs - Food purchases'!J13</f>
        <v>0</v>
      </c>
      <c r="K12" s="71">
        <f>'Inputs - Food purchases'!K13</f>
        <v>0</v>
      </c>
      <c r="L12" s="71">
        <f>'Inputs - Food purchases'!L13</f>
        <v>0</v>
      </c>
      <c r="M12" s="71">
        <f>'Inputs - Food purchases'!M13</f>
        <v>0</v>
      </c>
      <c r="N12" s="71">
        <f>'Inputs - Food purchases'!N13</f>
        <v>0</v>
      </c>
      <c r="O12" s="71">
        <f>'Inputs - Food purchases'!O13</f>
        <v>0</v>
      </c>
      <c r="P12" s="71">
        <f>'Inputs - Food purchases'!P13</f>
        <v>0</v>
      </c>
      <c r="Q12" s="71">
        <f>'Inputs - Food purchases'!Q13</f>
        <v>0</v>
      </c>
      <c r="R12" s="77"/>
      <c r="S12" s="71">
        <f>B12*'Env Data and Conversions'!$B14/1000</f>
        <v>0</v>
      </c>
      <c r="T12" s="71">
        <f>C12*'Env Data and Conversions'!$B14/1000</f>
        <v>0</v>
      </c>
      <c r="U12" s="71">
        <f>D12*'Env Data and Conversions'!$B14/1000</f>
        <v>0</v>
      </c>
      <c r="V12" s="71">
        <f>E12*'Env Data and Conversions'!$B14/1000</f>
        <v>0</v>
      </c>
      <c r="W12" s="71">
        <f>F12*'Env Data and Conversions'!$B14/1000</f>
        <v>0</v>
      </c>
      <c r="X12" s="71">
        <f>G12*'Env Data and Conversions'!$B14/1000</f>
        <v>0</v>
      </c>
      <c r="Y12" s="71">
        <f>H12*'Env Data and Conversions'!$B14/1000</f>
        <v>0</v>
      </c>
      <c r="Z12" s="71">
        <f>I12*'Env Data and Conversions'!$B14/1000</f>
        <v>0</v>
      </c>
      <c r="AA12" s="71">
        <f>J12*'Env Data and Conversions'!$B14/1000</f>
        <v>0</v>
      </c>
      <c r="AB12" s="71">
        <f>K12*'Env Data and Conversions'!$B14/1000</f>
        <v>0</v>
      </c>
      <c r="AC12" s="71">
        <f>L12*'Env Data and Conversions'!$B14/1000</f>
        <v>0</v>
      </c>
      <c r="AD12" s="71">
        <f>M12*'Env Data and Conversions'!$B14/1000</f>
        <v>0</v>
      </c>
      <c r="AE12" s="71">
        <f>N12*'Env Data and Conversions'!$B14/1000</f>
        <v>0</v>
      </c>
      <c r="AF12" s="71">
        <f>O12*'Env Data and Conversions'!$B14/1000</f>
        <v>0</v>
      </c>
      <c r="AG12" s="71">
        <f>P12*'Env Data and Conversions'!$B14/1000</f>
        <v>0</v>
      </c>
      <c r="AH12" s="71">
        <f>Q12*'Env Data and Conversions'!$B14/1000</f>
        <v>0</v>
      </c>
      <c r="AI12" s="74"/>
      <c r="AJ12" s="71">
        <f>B12*'Env Data and Conversions'!$C14/10000</f>
        <v>0</v>
      </c>
      <c r="AK12" s="71">
        <f>C12*'Env Data and Conversions'!$C14/10000</f>
        <v>0</v>
      </c>
      <c r="AL12" s="71">
        <f>D12*'Env Data and Conversions'!$C14/10000</f>
        <v>0</v>
      </c>
      <c r="AM12" s="71">
        <f>E12*'Env Data and Conversions'!$C14/10000</f>
        <v>0</v>
      </c>
      <c r="AN12" s="71">
        <f>F12*'Env Data and Conversions'!$C14/10000</f>
        <v>0</v>
      </c>
      <c r="AO12" s="71">
        <f>G12*'Env Data and Conversions'!$C14/10000</f>
        <v>0</v>
      </c>
      <c r="AP12" s="71">
        <f>H12*'Env Data and Conversions'!$C14/10000</f>
        <v>0</v>
      </c>
      <c r="AQ12" s="71">
        <f>I12*'Env Data and Conversions'!$C14/10000</f>
        <v>0</v>
      </c>
      <c r="AR12" s="71">
        <f>J12*'Env Data and Conversions'!$C14/10000</f>
        <v>0</v>
      </c>
      <c r="AS12" s="71">
        <f>K12*'Env Data and Conversions'!$C14/10000</f>
        <v>0</v>
      </c>
      <c r="AT12" s="71">
        <f>L12*'Env Data and Conversions'!$C14/10000</f>
        <v>0</v>
      </c>
      <c r="AU12" s="71">
        <f>M12*'Env Data and Conversions'!$C14/10000</f>
        <v>0</v>
      </c>
      <c r="AV12" s="71">
        <f>N12*'Env Data and Conversions'!$C14/10000</f>
        <v>0</v>
      </c>
      <c r="AW12" s="71">
        <f>O12*'Env Data and Conversions'!$C14/10000</f>
        <v>0</v>
      </c>
      <c r="AX12" s="71">
        <f>P12*'Env Data and Conversions'!$C14/10000</f>
        <v>0</v>
      </c>
      <c r="AY12" s="71">
        <f>Q12*'Env Data and Conversions'!$C14/10000</f>
        <v>0</v>
      </c>
      <c r="AZ12" s="74"/>
      <c r="BA12" s="71">
        <f>B12*'Env Data and Conversions'!$D14/1000</f>
        <v>0</v>
      </c>
      <c r="BB12" s="71">
        <f>C12*'Env Data and Conversions'!$D14/1000</f>
        <v>0</v>
      </c>
      <c r="BC12" s="71">
        <f>D12*'Env Data and Conversions'!$D14/1000</f>
        <v>0</v>
      </c>
      <c r="BD12" s="71">
        <f>E12*'Env Data and Conversions'!$D14/1000</f>
        <v>0</v>
      </c>
      <c r="BE12" s="71">
        <f>F12*'Env Data and Conversions'!$D14/1000</f>
        <v>0</v>
      </c>
      <c r="BF12" s="71">
        <f>G12*'Env Data and Conversions'!$D14/1000</f>
        <v>0</v>
      </c>
      <c r="BG12" s="71">
        <f>H12*'Env Data and Conversions'!$D14/1000</f>
        <v>0</v>
      </c>
      <c r="BH12" s="71">
        <f>I12*'Env Data and Conversions'!$D14/1000</f>
        <v>0</v>
      </c>
      <c r="BI12" s="71">
        <f>J12*'Env Data and Conversions'!$D14/1000</f>
        <v>0</v>
      </c>
      <c r="BJ12" s="71">
        <f>K12*'Env Data and Conversions'!$D14/1000</f>
        <v>0</v>
      </c>
      <c r="BK12" s="71">
        <f>L12*'Env Data and Conversions'!$D14/1000</f>
        <v>0</v>
      </c>
      <c r="BL12" s="71">
        <f>M12*'Env Data and Conversions'!$D14/1000</f>
        <v>0</v>
      </c>
      <c r="BM12" s="71">
        <f>N12*'Env Data and Conversions'!$D14/1000</f>
        <v>0</v>
      </c>
      <c r="BN12" s="71">
        <f>O12*'Env Data and Conversions'!$D14/1000</f>
        <v>0</v>
      </c>
      <c r="BO12" s="71">
        <f>P12*'Env Data and Conversions'!$D14/1000</f>
        <v>0</v>
      </c>
      <c r="BP12" s="71">
        <f>Q12*'Env Data and Conversions'!$D14/1000</f>
        <v>0</v>
      </c>
      <c r="BQ12" s="74"/>
      <c r="BR12" s="71">
        <f t="shared" si="0"/>
        <v>0</v>
      </c>
      <c r="BS12" s="71">
        <f t="shared" si="1"/>
        <v>0</v>
      </c>
      <c r="BT12" s="71">
        <f t="shared" si="2"/>
        <v>0</v>
      </c>
      <c r="BU12" s="71">
        <f t="shared" si="3"/>
        <v>0</v>
      </c>
      <c r="BV12" s="71">
        <f t="shared" si="4"/>
        <v>0</v>
      </c>
      <c r="BW12" s="71">
        <f t="shared" si="4"/>
        <v>0</v>
      </c>
      <c r="BX12" s="71">
        <f t="shared" si="4"/>
        <v>0</v>
      </c>
      <c r="BY12" s="71">
        <f t="shared" si="4"/>
        <v>0</v>
      </c>
      <c r="BZ12" s="71">
        <f t="shared" si="4"/>
        <v>0</v>
      </c>
      <c r="CA12" s="71">
        <f t="shared" si="4"/>
        <v>0</v>
      </c>
      <c r="CB12" s="71">
        <f t="shared" si="4"/>
        <v>0</v>
      </c>
      <c r="CC12" s="71">
        <f t="shared" si="4"/>
        <v>0</v>
      </c>
      <c r="CD12" s="71">
        <f t="shared" si="4"/>
        <v>0</v>
      </c>
      <c r="CE12" s="71">
        <f t="shared" si="4"/>
        <v>0</v>
      </c>
      <c r="CF12" s="71">
        <f t="shared" si="4"/>
        <v>0</v>
      </c>
      <c r="CG12" s="71">
        <f t="shared" si="4"/>
        <v>0</v>
      </c>
      <c r="CH12" s="75"/>
      <c r="CI12" s="71">
        <f>B12*'Env Data and Conversions'!$E14/'Env Data and Conversions'!$BP14/1000000</f>
        <v>0</v>
      </c>
      <c r="CJ12" s="71">
        <f>C12*'Env Data and Conversions'!$E14/'Env Data and Conversions'!$BP14/1000000</f>
        <v>0</v>
      </c>
      <c r="CK12" s="71">
        <f>D12*'Env Data and Conversions'!$E14/'Env Data and Conversions'!$BP14/1000000</f>
        <v>0</v>
      </c>
      <c r="CL12" s="71">
        <f>E12*'Env Data and Conversions'!$E14/'Env Data and Conversions'!$BP14/1000000</f>
        <v>0</v>
      </c>
      <c r="CM12" s="71">
        <f>F12*'Env Data and Conversions'!$E14/'Env Data and Conversions'!$BP14/1000000</f>
        <v>0</v>
      </c>
      <c r="CN12" s="71">
        <f>G12*'Env Data and Conversions'!$E14/'Env Data and Conversions'!$BP14/1000000</f>
        <v>0</v>
      </c>
      <c r="CO12" s="71">
        <f>H12*'Env Data and Conversions'!$E14/'Env Data and Conversions'!$BP14/1000000</f>
        <v>0</v>
      </c>
      <c r="CP12" s="71">
        <f>I12*'Env Data and Conversions'!$E14/'Env Data and Conversions'!$BP14/1000000</f>
        <v>0</v>
      </c>
      <c r="CQ12" s="71">
        <f>J12*'Env Data and Conversions'!$E14/'Env Data and Conversions'!$BP14/1000000</f>
        <v>0</v>
      </c>
      <c r="CR12" s="71">
        <f>K12*'Env Data and Conversions'!$E14/'Env Data and Conversions'!$BP14/1000000</f>
        <v>0</v>
      </c>
      <c r="CS12" s="71">
        <f>L12*'Env Data and Conversions'!$E14/'Env Data and Conversions'!$BP14/1000000</f>
        <v>0</v>
      </c>
      <c r="CT12" s="71">
        <f>M12*'Env Data and Conversions'!$E14/'Env Data and Conversions'!$BP14/1000000</f>
        <v>0</v>
      </c>
      <c r="CU12" s="71">
        <f>N12*'Env Data and Conversions'!$E14/'Env Data and Conversions'!$BP14/1000000</f>
        <v>0</v>
      </c>
      <c r="CV12" s="71">
        <f>O12*'Env Data and Conversions'!$E14/'Env Data and Conversions'!$BP14/1000000</f>
        <v>0</v>
      </c>
      <c r="CW12" s="71">
        <f>P12*'Env Data and Conversions'!$E14/'Env Data and Conversions'!$BP14/1000000</f>
        <v>0</v>
      </c>
      <c r="CX12" s="71">
        <f>Q12*'Env Data and Conversions'!$E14/'Env Data and Conversions'!$BP14/1000000</f>
        <v>0</v>
      </c>
      <c r="CY12" s="67"/>
      <c r="CZ12" s="4"/>
      <c r="DA12" s="4"/>
      <c r="DB12" s="4"/>
      <c r="DC12" s="4"/>
      <c r="DD12" s="4"/>
      <c r="DE12" s="4"/>
      <c r="DF12" s="4"/>
      <c r="DG12" s="4"/>
      <c r="DH12" s="4"/>
      <c r="DI12" s="4"/>
      <c r="DJ12" s="4"/>
      <c r="DK12" s="4"/>
      <c r="DL12" s="4"/>
      <c r="DM12" s="4"/>
    </row>
    <row r="13" spans="1:117" ht="16.5" x14ac:dyDescent="0.3">
      <c r="A13" s="188" t="s">
        <v>168</v>
      </c>
      <c r="B13" s="71">
        <f>'Inputs - Food purchases'!B14</f>
        <v>0</v>
      </c>
      <c r="C13" s="71">
        <f>'Inputs - Food purchases'!C14</f>
        <v>0</v>
      </c>
      <c r="D13" s="71">
        <f>'Inputs - Food purchases'!D14</f>
        <v>0</v>
      </c>
      <c r="E13" s="71">
        <f>'Inputs - Food purchases'!E14</f>
        <v>0</v>
      </c>
      <c r="F13" s="71">
        <f>'Inputs - Food purchases'!F14</f>
        <v>0</v>
      </c>
      <c r="G13" s="71">
        <f>'Inputs - Food purchases'!G14</f>
        <v>0</v>
      </c>
      <c r="H13" s="71">
        <f>'Inputs - Food purchases'!H14</f>
        <v>0</v>
      </c>
      <c r="I13" s="71">
        <f>'Inputs - Food purchases'!I14</f>
        <v>0</v>
      </c>
      <c r="J13" s="71">
        <f>'Inputs - Food purchases'!J14</f>
        <v>0</v>
      </c>
      <c r="K13" s="71">
        <f>'Inputs - Food purchases'!K14</f>
        <v>0</v>
      </c>
      <c r="L13" s="71">
        <f>'Inputs - Food purchases'!L14</f>
        <v>0</v>
      </c>
      <c r="M13" s="71">
        <f>'Inputs - Food purchases'!M14</f>
        <v>0</v>
      </c>
      <c r="N13" s="71">
        <f>'Inputs - Food purchases'!N14</f>
        <v>0</v>
      </c>
      <c r="O13" s="71">
        <f>'Inputs - Food purchases'!O14</f>
        <v>0</v>
      </c>
      <c r="P13" s="71">
        <f>'Inputs - Food purchases'!P14</f>
        <v>0</v>
      </c>
      <c r="Q13" s="71">
        <f>'Inputs - Food purchases'!Q14</f>
        <v>0</v>
      </c>
      <c r="R13" s="77"/>
      <c r="S13" s="71">
        <f>B13*'Env Data and Conversions'!$B15/1000</f>
        <v>0</v>
      </c>
      <c r="T13" s="71">
        <f>C13*'Env Data and Conversions'!$B15/1000</f>
        <v>0</v>
      </c>
      <c r="U13" s="71">
        <f>D13*'Env Data and Conversions'!$B15/1000</f>
        <v>0</v>
      </c>
      <c r="V13" s="71">
        <f>E13*'Env Data and Conversions'!$B15/1000</f>
        <v>0</v>
      </c>
      <c r="W13" s="71">
        <f>F13*'Env Data and Conversions'!$B15/1000</f>
        <v>0</v>
      </c>
      <c r="X13" s="71">
        <f>G13*'Env Data and Conversions'!$B15/1000</f>
        <v>0</v>
      </c>
      <c r="Y13" s="71">
        <f>H13*'Env Data and Conversions'!$B15/1000</f>
        <v>0</v>
      </c>
      <c r="Z13" s="71">
        <f>I13*'Env Data and Conversions'!$B15/1000</f>
        <v>0</v>
      </c>
      <c r="AA13" s="71">
        <f>J13*'Env Data and Conversions'!$B15/1000</f>
        <v>0</v>
      </c>
      <c r="AB13" s="71">
        <f>K13*'Env Data and Conversions'!$B15/1000</f>
        <v>0</v>
      </c>
      <c r="AC13" s="71">
        <f>L13*'Env Data and Conversions'!$B15/1000</f>
        <v>0</v>
      </c>
      <c r="AD13" s="71">
        <f>M13*'Env Data and Conversions'!$B15/1000</f>
        <v>0</v>
      </c>
      <c r="AE13" s="71">
        <f>N13*'Env Data and Conversions'!$B15/1000</f>
        <v>0</v>
      </c>
      <c r="AF13" s="71">
        <f>O13*'Env Data and Conversions'!$B15/1000</f>
        <v>0</v>
      </c>
      <c r="AG13" s="71">
        <f>P13*'Env Data and Conversions'!$B15/1000</f>
        <v>0</v>
      </c>
      <c r="AH13" s="71">
        <f>Q13*'Env Data and Conversions'!$B15/1000</f>
        <v>0</v>
      </c>
      <c r="AI13" s="74"/>
      <c r="AJ13" s="71">
        <f>B13*'Env Data and Conversions'!$C15/10000</f>
        <v>0</v>
      </c>
      <c r="AK13" s="71">
        <f>C13*'Env Data and Conversions'!$C15/10000</f>
        <v>0</v>
      </c>
      <c r="AL13" s="71">
        <f>D13*'Env Data and Conversions'!$C15/10000</f>
        <v>0</v>
      </c>
      <c r="AM13" s="71">
        <f>E13*'Env Data and Conversions'!$C15/10000</f>
        <v>0</v>
      </c>
      <c r="AN13" s="71">
        <f>F13*'Env Data and Conversions'!$C15/10000</f>
        <v>0</v>
      </c>
      <c r="AO13" s="71">
        <f>G13*'Env Data and Conversions'!$C15/10000</f>
        <v>0</v>
      </c>
      <c r="AP13" s="71">
        <f>H13*'Env Data and Conversions'!$C15/10000</f>
        <v>0</v>
      </c>
      <c r="AQ13" s="71">
        <f>I13*'Env Data and Conversions'!$C15/10000</f>
        <v>0</v>
      </c>
      <c r="AR13" s="71">
        <f>J13*'Env Data and Conversions'!$C15/10000</f>
        <v>0</v>
      </c>
      <c r="AS13" s="71">
        <f>K13*'Env Data and Conversions'!$C15/10000</f>
        <v>0</v>
      </c>
      <c r="AT13" s="71">
        <f>L13*'Env Data and Conversions'!$C15/10000</f>
        <v>0</v>
      </c>
      <c r="AU13" s="71">
        <f>M13*'Env Data and Conversions'!$C15/10000</f>
        <v>0</v>
      </c>
      <c r="AV13" s="71">
        <f>N13*'Env Data and Conversions'!$C15/10000</f>
        <v>0</v>
      </c>
      <c r="AW13" s="71">
        <f>O13*'Env Data and Conversions'!$C15/10000</f>
        <v>0</v>
      </c>
      <c r="AX13" s="71">
        <f>P13*'Env Data and Conversions'!$C15/10000</f>
        <v>0</v>
      </c>
      <c r="AY13" s="71">
        <f>Q13*'Env Data and Conversions'!$C15/10000</f>
        <v>0</v>
      </c>
      <c r="AZ13" s="74"/>
      <c r="BA13" s="71">
        <f>B13*'Env Data and Conversions'!$D15/1000</f>
        <v>0</v>
      </c>
      <c r="BB13" s="71">
        <f>C13*'Env Data and Conversions'!$D15/1000</f>
        <v>0</v>
      </c>
      <c r="BC13" s="71">
        <f>D13*'Env Data and Conversions'!$D15/1000</f>
        <v>0</v>
      </c>
      <c r="BD13" s="71">
        <f>E13*'Env Data and Conversions'!$D15/1000</f>
        <v>0</v>
      </c>
      <c r="BE13" s="71">
        <f>F13*'Env Data and Conversions'!$D15/1000</f>
        <v>0</v>
      </c>
      <c r="BF13" s="71">
        <f>G13*'Env Data and Conversions'!$D15/1000</f>
        <v>0</v>
      </c>
      <c r="BG13" s="71">
        <f>H13*'Env Data and Conversions'!$D15/1000</f>
        <v>0</v>
      </c>
      <c r="BH13" s="71">
        <f>I13*'Env Data and Conversions'!$D15/1000</f>
        <v>0</v>
      </c>
      <c r="BI13" s="71">
        <f>J13*'Env Data and Conversions'!$D15/1000</f>
        <v>0</v>
      </c>
      <c r="BJ13" s="71">
        <f>K13*'Env Data and Conversions'!$D15/1000</f>
        <v>0</v>
      </c>
      <c r="BK13" s="71">
        <f>L13*'Env Data and Conversions'!$D15/1000</f>
        <v>0</v>
      </c>
      <c r="BL13" s="71">
        <f>M13*'Env Data and Conversions'!$D15/1000</f>
        <v>0</v>
      </c>
      <c r="BM13" s="71">
        <f>N13*'Env Data and Conversions'!$D15/1000</f>
        <v>0</v>
      </c>
      <c r="BN13" s="71">
        <f>O13*'Env Data and Conversions'!$D15/1000</f>
        <v>0</v>
      </c>
      <c r="BO13" s="71">
        <f>P13*'Env Data and Conversions'!$D15/1000</f>
        <v>0</v>
      </c>
      <c r="BP13" s="71">
        <f>Q13*'Env Data and Conversions'!$D15/1000</f>
        <v>0</v>
      </c>
      <c r="BQ13" s="74"/>
      <c r="BR13" s="71">
        <f t="shared" si="0"/>
        <v>0</v>
      </c>
      <c r="BS13" s="71">
        <f t="shared" si="1"/>
        <v>0</v>
      </c>
      <c r="BT13" s="71">
        <f t="shared" si="2"/>
        <v>0</v>
      </c>
      <c r="BU13" s="71">
        <f t="shared" si="3"/>
        <v>0</v>
      </c>
      <c r="BV13" s="71">
        <f t="shared" si="4"/>
        <v>0</v>
      </c>
      <c r="BW13" s="71">
        <f t="shared" si="4"/>
        <v>0</v>
      </c>
      <c r="BX13" s="71">
        <f t="shared" si="4"/>
        <v>0</v>
      </c>
      <c r="BY13" s="71">
        <f t="shared" si="4"/>
        <v>0</v>
      </c>
      <c r="BZ13" s="71">
        <f t="shared" si="4"/>
        <v>0</v>
      </c>
      <c r="CA13" s="71">
        <f t="shared" si="4"/>
        <v>0</v>
      </c>
      <c r="CB13" s="71">
        <f t="shared" si="4"/>
        <v>0</v>
      </c>
      <c r="CC13" s="71">
        <f t="shared" si="4"/>
        <v>0</v>
      </c>
      <c r="CD13" s="71">
        <f t="shared" si="4"/>
        <v>0</v>
      </c>
      <c r="CE13" s="71">
        <f t="shared" si="4"/>
        <v>0</v>
      </c>
      <c r="CF13" s="71">
        <f t="shared" si="4"/>
        <v>0</v>
      </c>
      <c r="CG13" s="71">
        <f t="shared" si="4"/>
        <v>0</v>
      </c>
      <c r="CH13" s="75"/>
      <c r="CI13" s="71">
        <f>B13*'Env Data and Conversions'!$E15/'Env Data and Conversions'!$BP15/1000000</f>
        <v>0</v>
      </c>
      <c r="CJ13" s="71">
        <f>C13*'Env Data and Conversions'!$E15/'Env Data and Conversions'!$BP15/1000000</f>
        <v>0</v>
      </c>
      <c r="CK13" s="71">
        <f>D13*'Env Data and Conversions'!$E15/'Env Data and Conversions'!$BP15/1000000</f>
        <v>0</v>
      </c>
      <c r="CL13" s="71">
        <f>E13*'Env Data and Conversions'!$E15/'Env Data and Conversions'!$BP15/1000000</f>
        <v>0</v>
      </c>
      <c r="CM13" s="71">
        <f>F13*'Env Data and Conversions'!$E15/'Env Data and Conversions'!$BP15/1000000</f>
        <v>0</v>
      </c>
      <c r="CN13" s="71">
        <f>G13*'Env Data and Conversions'!$E15/'Env Data and Conversions'!$BP15/1000000</f>
        <v>0</v>
      </c>
      <c r="CO13" s="71">
        <f>H13*'Env Data and Conversions'!$E15/'Env Data and Conversions'!$BP15/1000000</f>
        <v>0</v>
      </c>
      <c r="CP13" s="71">
        <f>I13*'Env Data and Conversions'!$E15/'Env Data and Conversions'!$BP15/1000000</f>
        <v>0</v>
      </c>
      <c r="CQ13" s="71">
        <f>J13*'Env Data and Conversions'!$E15/'Env Data and Conversions'!$BP15/1000000</f>
        <v>0</v>
      </c>
      <c r="CR13" s="71">
        <f>K13*'Env Data and Conversions'!$E15/'Env Data and Conversions'!$BP15/1000000</f>
        <v>0</v>
      </c>
      <c r="CS13" s="71">
        <f>L13*'Env Data and Conversions'!$E15/'Env Data and Conversions'!$BP15/1000000</f>
        <v>0</v>
      </c>
      <c r="CT13" s="71">
        <f>M13*'Env Data and Conversions'!$E15/'Env Data and Conversions'!$BP15/1000000</f>
        <v>0</v>
      </c>
      <c r="CU13" s="71">
        <f>N13*'Env Data and Conversions'!$E15/'Env Data and Conversions'!$BP15/1000000</f>
        <v>0</v>
      </c>
      <c r="CV13" s="71">
        <f>O13*'Env Data and Conversions'!$E15/'Env Data and Conversions'!$BP15/1000000</f>
        <v>0</v>
      </c>
      <c r="CW13" s="71">
        <f>P13*'Env Data and Conversions'!$E15/'Env Data and Conversions'!$BP15/1000000</f>
        <v>0</v>
      </c>
      <c r="CX13" s="71">
        <f>Q13*'Env Data and Conversions'!$E15/'Env Data and Conversions'!$BP15/1000000</f>
        <v>0</v>
      </c>
      <c r="CY13" s="67"/>
      <c r="CZ13" s="4"/>
      <c r="DA13" s="4"/>
      <c r="DB13" s="4"/>
      <c r="DC13" s="4"/>
      <c r="DD13" s="4"/>
      <c r="DE13" s="4"/>
      <c r="DF13" s="4"/>
      <c r="DG13" s="4"/>
      <c r="DH13" s="4"/>
      <c r="DI13" s="4"/>
      <c r="DJ13" s="4"/>
      <c r="DK13" s="4"/>
      <c r="DL13" s="4"/>
      <c r="DM13" s="4"/>
    </row>
    <row r="14" spans="1:117" s="4" customFormat="1" ht="16.5" x14ac:dyDescent="0.3">
      <c r="A14" s="188" t="s">
        <v>25</v>
      </c>
      <c r="B14" s="71">
        <f>'Inputs - Food purchases'!B15</f>
        <v>360</v>
      </c>
      <c r="C14" s="71">
        <f>'Inputs - Food purchases'!C15</f>
        <v>360</v>
      </c>
      <c r="D14" s="71">
        <f>'Inputs - Food purchases'!D15</f>
        <v>360</v>
      </c>
      <c r="E14" s="71">
        <f>'Inputs - Food purchases'!E15</f>
        <v>360</v>
      </c>
      <c r="F14" s="71">
        <f>'Inputs - Food purchases'!F15</f>
        <v>360</v>
      </c>
      <c r="G14" s="71">
        <f>'Inputs - Food purchases'!G15</f>
        <v>360</v>
      </c>
      <c r="H14" s="71">
        <f>'Inputs - Food purchases'!H15</f>
        <v>360</v>
      </c>
      <c r="I14" s="71">
        <f>'Inputs - Food purchases'!I15</f>
        <v>360</v>
      </c>
      <c r="J14" s="71">
        <f>'Inputs - Food purchases'!J15</f>
        <v>360</v>
      </c>
      <c r="K14" s="71">
        <f>'Inputs - Food purchases'!K15</f>
        <v>360</v>
      </c>
      <c r="L14" s="71">
        <f>'Inputs - Food purchases'!L15</f>
        <v>360</v>
      </c>
      <c r="M14" s="71">
        <f>'Inputs - Food purchases'!M15</f>
        <v>360</v>
      </c>
      <c r="N14" s="71">
        <f>'Inputs - Food purchases'!N15</f>
        <v>360</v>
      </c>
      <c r="O14" s="71">
        <f>'Inputs - Food purchases'!O15</f>
        <v>360</v>
      </c>
      <c r="P14" s="71">
        <f>'Inputs - Food purchases'!P15</f>
        <v>360</v>
      </c>
      <c r="Q14" s="71">
        <f>'Inputs - Food purchases'!Q15</f>
        <v>360</v>
      </c>
      <c r="R14" s="76"/>
      <c r="S14" s="71">
        <f>B14*'Env Data and Conversions'!$B16/1000</f>
        <v>2.4558857924822108</v>
      </c>
      <c r="T14" s="71">
        <f>C14*'Env Data and Conversions'!$B16/1000</f>
        <v>2.4558857924822108</v>
      </c>
      <c r="U14" s="71">
        <f>D14*'Env Data and Conversions'!$B16/1000</f>
        <v>2.4558857924822108</v>
      </c>
      <c r="V14" s="71">
        <f>E14*'Env Data and Conversions'!$B16/1000</f>
        <v>2.4558857924822108</v>
      </c>
      <c r="W14" s="71">
        <f>F14*'Env Data and Conversions'!$B16/1000</f>
        <v>2.4558857924822108</v>
      </c>
      <c r="X14" s="71">
        <f>G14*'Env Data and Conversions'!$B16/1000</f>
        <v>2.4558857924822108</v>
      </c>
      <c r="Y14" s="71">
        <f>H14*'Env Data and Conversions'!$B16/1000</f>
        <v>2.4558857924822108</v>
      </c>
      <c r="Z14" s="71">
        <f>I14*'Env Data and Conversions'!$B16/1000</f>
        <v>2.4558857924822108</v>
      </c>
      <c r="AA14" s="71">
        <f>J14*'Env Data and Conversions'!$B16/1000</f>
        <v>2.4558857924822108</v>
      </c>
      <c r="AB14" s="71">
        <f>K14*'Env Data and Conversions'!$B16/1000</f>
        <v>2.4558857924822108</v>
      </c>
      <c r="AC14" s="71">
        <f>L14*'Env Data and Conversions'!$B16/1000</f>
        <v>2.4558857924822108</v>
      </c>
      <c r="AD14" s="71">
        <f>M14*'Env Data and Conversions'!$B16/1000</f>
        <v>2.4558857924822108</v>
      </c>
      <c r="AE14" s="71">
        <f>N14*'Env Data and Conversions'!$B16/1000</f>
        <v>2.4558857924822108</v>
      </c>
      <c r="AF14" s="71">
        <f>O14*'Env Data and Conversions'!$B16/1000</f>
        <v>2.4558857924822108</v>
      </c>
      <c r="AG14" s="71">
        <f>P14*'Env Data and Conversions'!$B16/1000</f>
        <v>2.4558857924822108</v>
      </c>
      <c r="AH14" s="71">
        <f>Q14*'Env Data and Conversions'!$B16/1000</f>
        <v>2.4558857924822108</v>
      </c>
      <c r="AI14" s="74"/>
      <c r="AJ14" s="71">
        <f>B14*'Env Data and Conversions'!$C16/10000</f>
        <v>0.28067848162788817</v>
      </c>
      <c r="AK14" s="71">
        <f>C14*'Env Data and Conversions'!$C16/10000</f>
        <v>0.28067848162788817</v>
      </c>
      <c r="AL14" s="71">
        <f>D14*'Env Data and Conversions'!$C16/10000</f>
        <v>0.28067848162788817</v>
      </c>
      <c r="AM14" s="71">
        <f>E14*'Env Data and Conversions'!$C16/10000</f>
        <v>0.28067848162788817</v>
      </c>
      <c r="AN14" s="71">
        <f>F14*'Env Data and Conversions'!$C16/10000</f>
        <v>0.28067848162788817</v>
      </c>
      <c r="AO14" s="71">
        <f>G14*'Env Data and Conversions'!$C16/10000</f>
        <v>0.28067848162788817</v>
      </c>
      <c r="AP14" s="71">
        <f>H14*'Env Data and Conversions'!$C16/10000</f>
        <v>0.28067848162788817</v>
      </c>
      <c r="AQ14" s="71">
        <f>I14*'Env Data and Conversions'!$C16/10000</f>
        <v>0.28067848162788817</v>
      </c>
      <c r="AR14" s="71">
        <f>J14*'Env Data and Conversions'!$C16/10000</f>
        <v>0.28067848162788817</v>
      </c>
      <c r="AS14" s="71">
        <f>K14*'Env Data and Conversions'!$C16/10000</f>
        <v>0.28067848162788817</v>
      </c>
      <c r="AT14" s="71">
        <f>L14*'Env Data and Conversions'!$C16/10000</f>
        <v>0.28067848162788817</v>
      </c>
      <c r="AU14" s="71">
        <f>M14*'Env Data and Conversions'!$C16/10000</f>
        <v>0.28067848162788817</v>
      </c>
      <c r="AV14" s="71">
        <f>N14*'Env Data and Conversions'!$C16/10000</f>
        <v>0.28067848162788817</v>
      </c>
      <c r="AW14" s="71">
        <f>O14*'Env Data and Conversions'!$C16/10000</f>
        <v>0.28067848162788817</v>
      </c>
      <c r="AX14" s="71">
        <f>P14*'Env Data and Conversions'!$C16/10000</f>
        <v>0.28067848162788817</v>
      </c>
      <c r="AY14" s="71">
        <f>Q14*'Env Data and Conversions'!$C16/10000</f>
        <v>0.28067848162788817</v>
      </c>
      <c r="AZ14" s="74"/>
      <c r="BA14" s="71">
        <f>B14*'Env Data and Conversions'!$D16/1000</f>
        <v>8.4749858815455053</v>
      </c>
      <c r="BB14" s="71">
        <f>C14*'Env Data and Conversions'!$D16/1000</f>
        <v>8.4749858815455053</v>
      </c>
      <c r="BC14" s="71">
        <f>D14*'Env Data and Conversions'!$D16/1000</f>
        <v>8.4749858815455053</v>
      </c>
      <c r="BD14" s="71">
        <f>E14*'Env Data and Conversions'!$D16/1000</f>
        <v>8.4749858815455053</v>
      </c>
      <c r="BE14" s="71">
        <f>F14*'Env Data and Conversions'!$D16/1000</f>
        <v>8.4749858815455053</v>
      </c>
      <c r="BF14" s="71">
        <f>G14*'Env Data and Conversions'!$D16/1000</f>
        <v>8.4749858815455053</v>
      </c>
      <c r="BG14" s="71">
        <f>H14*'Env Data and Conversions'!$D16/1000</f>
        <v>8.4749858815455053</v>
      </c>
      <c r="BH14" s="71">
        <f>I14*'Env Data and Conversions'!$D16/1000</f>
        <v>8.4749858815455053</v>
      </c>
      <c r="BI14" s="71">
        <f>J14*'Env Data and Conversions'!$D16/1000</f>
        <v>8.4749858815455053</v>
      </c>
      <c r="BJ14" s="71">
        <f>K14*'Env Data and Conversions'!$D16/1000</f>
        <v>8.4749858815455053</v>
      </c>
      <c r="BK14" s="71">
        <f>L14*'Env Data and Conversions'!$D16/1000</f>
        <v>8.4749858815455053</v>
      </c>
      <c r="BL14" s="71">
        <f>M14*'Env Data and Conversions'!$D16/1000</f>
        <v>8.4749858815455053</v>
      </c>
      <c r="BM14" s="71">
        <f>N14*'Env Data and Conversions'!$D16/1000</f>
        <v>8.4749858815455053</v>
      </c>
      <c r="BN14" s="71">
        <f>O14*'Env Data and Conversions'!$D16/1000</f>
        <v>8.4749858815455053</v>
      </c>
      <c r="BO14" s="71">
        <f>P14*'Env Data and Conversions'!$D16/1000</f>
        <v>8.4749858815455053</v>
      </c>
      <c r="BP14" s="71">
        <f>Q14*'Env Data and Conversions'!$D16/1000</f>
        <v>8.4749858815455053</v>
      </c>
      <c r="BQ14" s="74"/>
      <c r="BR14" s="71">
        <f t="shared" si="0"/>
        <v>10.930871674027717</v>
      </c>
      <c r="BS14" s="71">
        <f t="shared" si="1"/>
        <v>10.930871674027717</v>
      </c>
      <c r="BT14" s="71">
        <f t="shared" si="2"/>
        <v>10.930871674027717</v>
      </c>
      <c r="BU14" s="71">
        <f t="shared" si="3"/>
        <v>10.930871674027717</v>
      </c>
      <c r="BV14" s="71">
        <f t="shared" si="4"/>
        <v>10.930871674027717</v>
      </c>
      <c r="BW14" s="71">
        <f t="shared" si="4"/>
        <v>10.930871674027717</v>
      </c>
      <c r="BX14" s="71">
        <f t="shared" si="4"/>
        <v>10.930871674027717</v>
      </c>
      <c r="BY14" s="71">
        <f t="shared" si="4"/>
        <v>10.930871674027717</v>
      </c>
      <c r="BZ14" s="71">
        <f t="shared" si="4"/>
        <v>10.930871674027717</v>
      </c>
      <c r="CA14" s="71">
        <f t="shared" si="4"/>
        <v>10.930871674027717</v>
      </c>
      <c r="CB14" s="71">
        <f t="shared" si="4"/>
        <v>10.930871674027717</v>
      </c>
      <c r="CC14" s="71">
        <f t="shared" si="4"/>
        <v>10.930871674027717</v>
      </c>
      <c r="CD14" s="71">
        <f t="shared" si="4"/>
        <v>10.930871674027717</v>
      </c>
      <c r="CE14" s="71">
        <f t="shared" si="4"/>
        <v>10.930871674027717</v>
      </c>
      <c r="CF14" s="71">
        <f t="shared" si="4"/>
        <v>10.930871674027717</v>
      </c>
      <c r="CG14" s="71">
        <f t="shared" si="4"/>
        <v>10.930871674027717</v>
      </c>
      <c r="CH14" s="75"/>
      <c r="CI14" s="71">
        <f>B14*'Env Data and Conversions'!$E16/'Env Data and Conversions'!$BP16/1000000</f>
        <v>0.68759999999999999</v>
      </c>
      <c r="CJ14" s="71">
        <f>C14*'Env Data and Conversions'!$E16/'Env Data and Conversions'!$BP16/1000000</f>
        <v>0.68759999999999999</v>
      </c>
      <c r="CK14" s="71">
        <f>D14*'Env Data and Conversions'!$E16/'Env Data and Conversions'!$BP16/1000000</f>
        <v>0.68759999999999999</v>
      </c>
      <c r="CL14" s="71">
        <f>E14*'Env Data and Conversions'!$E16/'Env Data and Conversions'!$BP16/1000000</f>
        <v>0.68759999999999999</v>
      </c>
      <c r="CM14" s="71">
        <f>F14*'Env Data and Conversions'!$E16/'Env Data and Conversions'!$BP16/1000000</f>
        <v>0.68759999999999999</v>
      </c>
      <c r="CN14" s="71">
        <f>G14*'Env Data and Conversions'!$E16/'Env Data and Conversions'!$BP16/1000000</f>
        <v>0.68759999999999999</v>
      </c>
      <c r="CO14" s="71">
        <f>H14*'Env Data and Conversions'!$E16/'Env Data and Conversions'!$BP16/1000000</f>
        <v>0.68759999999999999</v>
      </c>
      <c r="CP14" s="71">
        <f>I14*'Env Data and Conversions'!$E16/'Env Data and Conversions'!$BP16/1000000</f>
        <v>0.68759999999999999</v>
      </c>
      <c r="CQ14" s="71">
        <f>J14*'Env Data and Conversions'!$E16/'Env Data and Conversions'!$BP16/1000000</f>
        <v>0.68759999999999999</v>
      </c>
      <c r="CR14" s="71">
        <f>K14*'Env Data and Conversions'!$E16/'Env Data and Conversions'!$BP16/1000000</f>
        <v>0.68759999999999999</v>
      </c>
      <c r="CS14" s="71">
        <f>L14*'Env Data and Conversions'!$E16/'Env Data and Conversions'!$BP16/1000000</f>
        <v>0.68759999999999999</v>
      </c>
      <c r="CT14" s="71">
        <f>M14*'Env Data and Conversions'!$E16/'Env Data and Conversions'!$BP16/1000000</f>
        <v>0.68759999999999999</v>
      </c>
      <c r="CU14" s="71">
        <f>N14*'Env Data and Conversions'!$E16/'Env Data and Conversions'!$BP16/1000000</f>
        <v>0.68759999999999999</v>
      </c>
      <c r="CV14" s="71">
        <f>O14*'Env Data and Conversions'!$E16/'Env Data and Conversions'!$BP16/1000000</f>
        <v>0.68759999999999999</v>
      </c>
      <c r="CW14" s="71">
        <f>P14*'Env Data and Conversions'!$E16/'Env Data and Conversions'!$BP16/1000000</f>
        <v>0.68759999999999999</v>
      </c>
      <c r="CX14" s="71">
        <f>Q14*'Env Data and Conversions'!$E16/'Env Data and Conversions'!$BP16/1000000</f>
        <v>0.68759999999999999</v>
      </c>
      <c r="CY14" s="67"/>
    </row>
    <row r="15" spans="1:117" ht="16.5" x14ac:dyDescent="0.3">
      <c r="A15" s="188" t="s">
        <v>26</v>
      </c>
      <c r="B15" s="71">
        <f>'Inputs - Food purchases'!B16</f>
        <v>87278</v>
      </c>
      <c r="C15" s="71">
        <f>'Inputs - Food purchases'!C16</f>
        <v>84000</v>
      </c>
      <c r="D15" s="71">
        <f>'Inputs - Food purchases'!D16</f>
        <v>80000</v>
      </c>
      <c r="E15" s="71">
        <f>'Inputs - Food purchases'!E16</f>
        <v>76000</v>
      </c>
      <c r="F15" s="71">
        <f>'Inputs - Food purchases'!F16</f>
        <v>76000</v>
      </c>
      <c r="G15" s="71">
        <f>'Inputs - Food purchases'!G16</f>
        <v>76000</v>
      </c>
      <c r="H15" s="71">
        <f>'Inputs - Food purchases'!H16</f>
        <v>76000</v>
      </c>
      <c r="I15" s="71">
        <f>'Inputs - Food purchases'!I16</f>
        <v>76000</v>
      </c>
      <c r="J15" s="71">
        <f>'Inputs - Food purchases'!J16</f>
        <v>76000</v>
      </c>
      <c r="K15" s="71">
        <f>'Inputs - Food purchases'!K16</f>
        <v>76000</v>
      </c>
      <c r="L15" s="71">
        <f>'Inputs - Food purchases'!L16</f>
        <v>76000</v>
      </c>
      <c r="M15" s="71">
        <f>'Inputs - Food purchases'!M16</f>
        <v>76000</v>
      </c>
      <c r="N15" s="71">
        <f>'Inputs - Food purchases'!N16</f>
        <v>76000</v>
      </c>
      <c r="O15" s="71">
        <f>'Inputs - Food purchases'!O16</f>
        <v>76000</v>
      </c>
      <c r="P15" s="71">
        <f>'Inputs - Food purchases'!P16</f>
        <v>76000</v>
      </c>
      <c r="Q15" s="71">
        <f>'Inputs - Food purchases'!Q16</f>
        <v>76000</v>
      </c>
      <c r="R15" s="73"/>
      <c r="S15" s="71">
        <f>B15*'Env Data and Conversions'!$B17/1000</f>
        <v>189.17208701612907</v>
      </c>
      <c r="T15" s="71">
        <f>C15*'Env Data and Conversions'!$B17/1000</f>
        <v>182.06713386368665</v>
      </c>
      <c r="U15" s="71">
        <f>D15*'Env Data and Conversions'!$B17/1000</f>
        <v>173.39727034636823</v>
      </c>
      <c r="V15" s="71">
        <f>E15*'Env Data and Conversions'!$B17/1000</f>
        <v>164.72740682904981</v>
      </c>
      <c r="W15" s="71">
        <f>F15*'Env Data and Conversions'!$B17/1000</f>
        <v>164.72740682904981</v>
      </c>
      <c r="X15" s="71">
        <f>G15*'Env Data and Conversions'!$B17/1000</f>
        <v>164.72740682904981</v>
      </c>
      <c r="Y15" s="71">
        <f>H15*'Env Data and Conversions'!$B17/1000</f>
        <v>164.72740682904981</v>
      </c>
      <c r="Z15" s="71">
        <f>I15*'Env Data and Conversions'!$B17/1000</f>
        <v>164.72740682904981</v>
      </c>
      <c r="AA15" s="71">
        <f>J15*'Env Data and Conversions'!$B17/1000</f>
        <v>164.72740682904981</v>
      </c>
      <c r="AB15" s="71">
        <f>K15*'Env Data and Conversions'!$B17/1000</f>
        <v>164.72740682904981</v>
      </c>
      <c r="AC15" s="71">
        <f>L15*'Env Data and Conversions'!$B17/1000</f>
        <v>164.72740682904981</v>
      </c>
      <c r="AD15" s="71">
        <f>M15*'Env Data and Conversions'!$B17/1000</f>
        <v>164.72740682904981</v>
      </c>
      <c r="AE15" s="71">
        <f>N15*'Env Data and Conversions'!$B17/1000</f>
        <v>164.72740682904981</v>
      </c>
      <c r="AF15" s="71">
        <f>O15*'Env Data and Conversions'!$B17/1000</f>
        <v>164.72740682904981</v>
      </c>
      <c r="AG15" s="71">
        <f>P15*'Env Data and Conversions'!$B17/1000</f>
        <v>164.72740682904981</v>
      </c>
      <c r="AH15" s="71">
        <f>Q15*'Env Data and Conversions'!$B17/1000</f>
        <v>164.72740682904981</v>
      </c>
      <c r="AI15" s="74"/>
      <c r="AJ15" s="71">
        <f>B15*'Env Data and Conversions'!$C17/10000</f>
        <v>17.907205058127797</v>
      </c>
      <c r="AK15" s="71">
        <f>C15*'Env Data and Conversions'!$C17/10000</f>
        <v>17.234643608729975</v>
      </c>
      <c r="AL15" s="71">
        <f>D15*'Env Data and Conversions'!$C17/10000</f>
        <v>16.413946294028548</v>
      </c>
      <c r="AM15" s="71">
        <f>E15*'Env Data and Conversions'!$C17/10000</f>
        <v>15.59324897932712</v>
      </c>
      <c r="AN15" s="71">
        <f>F15*'Env Data and Conversions'!$C17/10000</f>
        <v>15.59324897932712</v>
      </c>
      <c r="AO15" s="71">
        <f>G15*'Env Data and Conversions'!$C17/10000</f>
        <v>15.59324897932712</v>
      </c>
      <c r="AP15" s="71">
        <f>H15*'Env Data and Conversions'!$C17/10000</f>
        <v>15.59324897932712</v>
      </c>
      <c r="AQ15" s="71">
        <f>I15*'Env Data and Conversions'!$C17/10000</f>
        <v>15.59324897932712</v>
      </c>
      <c r="AR15" s="71">
        <f>J15*'Env Data and Conversions'!$C17/10000</f>
        <v>15.59324897932712</v>
      </c>
      <c r="AS15" s="71">
        <f>K15*'Env Data and Conversions'!$C17/10000</f>
        <v>15.59324897932712</v>
      </c>
      <c r="AT15" s="71">
        <f>L15*'Env Data and Conversions'!$C17/10000</f>
        <v>15.59324897932712</v>
      </c>
      <c r="AU15" s="71">
        <f>M15*'Env Data and Conversions'!$C17/10000</f>
        <v>15.59324897932712</v>
      </c>
      <c r="AV15" s="71">
        <f>N15*'Env Data and Conversions'!$C17/10000</f>
        <v>15.59324897932712</v>
      </c>
      <c r="AW15" s="71">
        <f>O15*'Env Data and Conversions'!$C17/10000</f>
        <v>15.59324897932712</v>
      </c>
      <c r="AX15" s="71">
        <f>P15*'Env Data and Conversions'!$C17/10000</f>
        <v>15.59324897932712</v>
      </c>
      <c r="AY15" s="71">
        <f>Q15*'Env Data and Conversions'!$C17/10000</f>
        <v>15.59324897932712</v>
      </c>
      <c r="AZ15" s="74"/>
      <c r="BA15" s="71">
        <f>B15*'Env Data and Conversions'!$D17/1000</f>
        <v>540.70162117655593</v>
      </c>
      <c r="BB15" s="71">
        <f>C15*'Env Data and Conversions'!$D17/1000</f>
        <v>520.39386991946083</v>
      </c>
      <c r="BC15" s="71">
        <f>D15*'Env Data and Conversions'!$D17/1000</f>
        <v>495.61320944710553</v>
      </c>
      <c r="BD15" s="71">
        <f>E15*'Env Data and Conversions'!$D17/1000</f>
        <v>470.83254897475024</v>
      </c>
      <c r="BE15" s="71">
        <f>F15*'Env Data and Conversions'!$D17/1000</f>
        <v>470.83254897475024</v>
      </c>
      <c r="BF15" s="71">
        <f>G15*'Env Data and Conversions'!$D17/1000</f>
        <v>470.83254897475024</v>
      </c>
      <c r="BG15" s="71">
        <f>H15*'Env Data and Conversions'!$D17/1000</f>
        <v>470.83254897475024</v>
      </c>
      <c r="BH15" s="71">
        <f>I15*'Env Data and Conversions'!$D17/1000</f>
        <v>470.83254897475024</v>
      </c>
      <c r="BI15" s="71">
        <f>J15*'Env Data and Conversions'!$D17/1000</f>
        <v>470.83254897475024</v>
      </c>
      <c r="BJ15" s="71">
        <f>K15*'Env Data and Conversions'!$D17/1000</f>
        <v>470.83254897475024</v>
      </c>
      <c r="BK15" s="71">
        <f>L15*'Env Data and Conversions'!$D17/1000</f>
        <v>470.83254897475024</v>
      </c>
      <c r="BL15" s="71">
        <f>M15*'Env Data and Conversions'!$D17/1000</f>
        <v>470.83254897475024</v>
      </c>
      <c r="BM15" s="71">
        <f>N15*'Env Data and Conversions'!$D17/1000</f>
        <v>470.83254897475024</v>
      </c>
      <c r="BN15" s="71">
        <f>O15*'Env Data and Conversions'!$D17/1000</f>
        <v>470.83254897475024</v>
      </c>
      <c r="BO15" s="71">
        <f>P15*'Env Data and Conversions'!$D17/1000</f>
        <v>470.83254897475024</v>
      </c>
      <c r="BP15" s="71">
        <f>Q15*'Env Data and Conversions'!$D17/1000</f>
        <v>470.83254897475024</v>
      </c>
      <c r="BQ15" s="74"/>
      <c r="BR15" s="71">
        <f t="shared" si="0"/>
        <v>729.87370819268494</v>
      </c>
      <c r="BS15" s="71">
        <f t="shared" si="1"/>
        <v>702.46100378314748</v>
      </c>
      <c r="BT15" s="71">
        <f t="shared" si="2"/>
        <v>669.01047979347379</v>
      </c>
      <c r="BU15" s="71">
        <f t="shared" si="3"/>
        <v>635.55995580379999</v>
      </c>
      <c r="BV15" s="71">
        <f t="shared" si="4"/>
        <v>635.55995580379999</v>
      </c>
      <c r="BW15" s="71">
        <f t="shared" si="4"/>
        <v>635.55995580379999</v>
      </c>
      <c r="BX15" s="71">
        <f t="shared" si="4"/>
        <v>635.55995580379999</v>
      </c>
      <c r="BY15" s="71">
        <f t="shared" si="4"/>
        <v>635.55995580379999</v>
      </c>
      <c r="BZ15" s="71">
        <f t="shared" si="4"/>
        <v>635.55995580379999</v>
      </c>
      <c r="CA15" s="71">
        <f t="shared" si="4"/>
        <v>635.55995580379999</v>
      </c>
      <c r="CB15" s="71">
        <f t="shared" si="4"/>
        <v>635.55995580379999</v>
      </c>
      <c r="CC15" s="71">
        <f t="shared" si="4"/>
        <v>635.55995580379999</v>
      </c>
      <c r="CD15" s="71">
        <f t="shared" si="4"/>
        <v>635.55995580379999</v>
      </c>
      <c r="CE15" s="71">
        <f t="shared" si="4"/>
        <v>635.55995580379999</v>
      </c>
      <c r="CF15" s="71">
        <f t="shared" si="4"/>
        <v>635.55995580379999</v>
      </c>
      <c r="CG15" s="71">
        <f t="shared" si="4"/>
        <v>635.55995580379999</v>
      </c>
      <c r="CH15" s="75"/>
      <c r="CI15" s="71">
        <f>B15*'Env Data and Conversions'!$E17/'Env Data and Conversions'!$BP17/1000000</f>
        <v>45.963635190776202</v>
      </c>
      <c r="CJ15" s="71">
        <f>C15*'Env Data and Conversions'!$E17/'Env Data and Conversions'!$BP17/1000000</f>
        <v>44.23732619933088</v>
      </c>
      <c r="CK15" s="71">
        <f>D15*'Env Data and Conversions'!$E17/'Env Data and Conversions'!$BP17/1000000</f>
        <v>42.130786856505601</v>
      </c>
      <c r="CL15" s="71">
        <f>E15*'Env Data and Conversions'!$E17/'Env Data and Conversions'!$BP17/1000000</f>
        <v>40.024247513680322</v>
      </c>
      <c r="CM15" s="71">
        <f>F15*'Env Data and Conversions'!$E17/'Env Data and Conversions'!$BP17/1000000</f>
        <v>40.024247513680322</v>
      </c>
      <c r="CN15" s="71">
        <f>G15*'Env Data and Conversions'!$E17/'Env Data and Conversions'!$BP17/1000000</f>
        <v>40.024247513680322</v>
      </c>
      <c r="CO15" s="71">
        <f>H15*'Env Data and Conversions'!$E17/'Env Data and Conversions'!$BP17/1000000</f>
        <v>40.024247513680322</v>
      </c>
      <c r="CP15" s="71">
        <f>I15*'Env Data and Conversions'!$E17/'Env Data and Conversions'!$BP17/1000000</f>
        <v>40.024247513680322</v>
      </c>
      <c r="CQ15" s="71">
        <f>J15*'Env Data and Conversions'!$E17/'Env Data and Conversions'!$BP17/1000000</f>
        <v>40.024247513680322</v>
      </c>
      <c r="CR15" s="71">
        <f>K15*'Env Data and Conversions'!$E17/'Env Data and Conversions'!$BP17/1000000</f>
        <v>40.024247513680322</v>
      </c>
      <c r="CS15" s="71">
        <f>L15*'Env Data and Conversions'!$E17/'Env Data and Conversions'!$BP17/1000000</f>
        <v>40.024247513680322</v>
      </c>
      <c r="CT15" s="71">
        <f>M15*'Env Data and Conversions'!$E17/'Env Data and Conversions'!$BP17/1000000</f>
        <v>40.024247513680322</v>
      </c>
      <c r="CU15" s="71">
        <f>N15*'Env Data and Conversions'!$E17/'Env Data and Conversions'!$BP17/1000000</f>
        <v>40.024247513680322</v>
      </c>
      <c r="CV15" s="71">
        <f>O15*'Env Data and Conversions'!$E17/'Env Data and Conversions'!$BP17/1000000</f>
        <v>40.024247513680322</v>
      </c>
      <c r="CW15" s="71">
        <f>P15*'Env Data and Conversions'!$E17/'Env Data and Conversions'!$BP17/1000000</f>
        <v>40.024247513680322</v>
      </c>
      <c r="CX15" s="71">
        <f>Q15*'Env Data and Conversions'!$E17/'Env Data and Conversions'!$BP17/1000000</f>
        <v>40.024247513680322</v>
      </c>
      <c r="CY15" s="67"/>
      <c r="CZ15" s="4"/>
      <c r="DA15" s="4"/>
      <c r="DB15" s="4"/>
      <c r="DC15" s="4"/>
      <c r="DD15" s="4"/>
      <c r="DE15" s="4"/>
      <c r="DF15" s="4"/>
      <c r="DG15" s="4"/>
      <c r="DH15" s="4"/>
      <c r="DI15" s="4"/>
      <c r="DJ15" s="4"/>
      <c r="DK15" s="4"/>
      <c r="DL15" s="4"/>
      <c r="DM15" s="4"/>
    </row>
    <row r="16" spans="1:117" s="4" customFormat="1" ht="16.5" x14ac:dyDescent="0.3">
      <c r="A16" s="188" t="s">
        <v>27</v>
      </c>
      <c r="B16" s="71">
        <f>'Inputs - Food purchases'!B17</f>
        <v>0</v>
      </c>
      <c r="C16" s="71">
        <f>'Inputs - Food purchases'!C17</f>
        <v>0</v>
      </c>
      <c r="D16" s="71">
        <f>'Inputs - Food purchases'!D17</f>
        <v>0</v>
      </c>
      <c r="E16" s="71">
        <f>'Inputs - Food purchases'!E17</f>
        <v>0</v>
      </c>
      <c r="F16" s="71">
        <f>'Inputs - Food purchases'!F17</f>
        <v>0</v>
      </c>
      <c r="G16" s="71">
        <f>'Inputs - Food purchases'!G17</f>
        <v>0</v>
      </c>
      <c r="H16" s="71">
        <f>'Inputs - Food purchases'!H17</f>
        <v>0</v>
      </c>
      <c r="I16" s="71">
        <f>'Inputs - Food purchases'!I17</f>
        <v>0</v>
      </c>
      <c r="J16" s="71">
        <f>'Inputs - Food purchases'!J17</f>
        <v>0</v>
      </c>
      <c r="K16" s="71">
        <f>'Inputs - Food purchases'!K17</f>
        <v>0</v>
      </c>
      <c r="L16" s="71">
        <f>'Inputs - Food purchases'!L17</f>
        <v>0</v>
      </c>
      <c r="M16" s="71">
        <f>'Inputs - Food purchases'!M17</f>
        <v>0</v>
      </c>
      <c r="N16" s="71">
        <f>'Inputs - Food purchases'!N17</f>
        <v>0</v>
      </c>
      <c r="O16" s="71">
        <f>'Inputs - Food purchases'!O17</f>
        <v>0</v>
      </c>
      <c r="P16" s="71">
        <f>'Inputs - Food purchases'!P17</f>
        <v>0</v>
      </c>
      <c r="Q16" s="71">
        <f>'Inputs - Food purchases'!Q17</f>
        <v>0</v>
      </c>
      <c r="R16" s="73"/>
      <c r="S16" s="71">
        <f>B16*'Env Data and Conversions'!$B18/1000</f>
        <v>0</v>
      </c>
      <c r="T16" s="71">
        <f>C16*'Env Data and Conversions'!$B18/1000</f>
        <v>0</v>
      </c>
      <c r="U16" s="71">
        <f>D16*'Env Data and Conversions'!$B18/1000</f>
        <v>0</v>
      </c>
      <c r="V16" s="71">
        <f>E16*'Env Data and Conversions'!$B18/1000</f>
        <v>0</v>
      </c>
      <c r="W16" s="71">
        <f>F16*'Env Data and Conversions'!$B18/1000</f>
        <v>0</v>
      </c>
      <c r="X16" s="71">
        <f>G16*'Env Data and Conversions'!$B18/1000</f>
        <v>0</v>
      </c>
      <c r="Y16" s="71">
        <f>H16*'Env Data and Conversions'!$B18/1000</f>
        <v>0</v>
      </c>
      <c r="Z16" s="71">
        <f>I16*'Env Data and Conversions'!$B18/1000</f>
        <v>0</v>
      </c>
      <c r="AA16" s="71">
        <f>J16*'Env Data and Conversions'!$B18/1000</f>
        <v>0</v>
      </c>
      <c r="AB16" s="71">
        <f>K16*'Env Data and Conversions'!$B18/1000</f>
        <v>0</v>
      </c>
      <c r="AC16" s="71">
        <f>L16*'Env Data and Conversions'!$B18/1000</f>
        <v>0</v>
      </c>
      <c r="AD16" s="71">
        <f>M16*'Env Data and Conversions'!$B18/1000</f>
        <v>0</v>
      </c>
      <c r="AE16" s="71">
        <f>N16*'Env Data and Conversions'!$B18/1000</f>
        <v>0</v>
      </c>
      <c r="AF16" s="71">
        <f>O16*'Env Data and Conversions'!$B18/1000</f>
        <v>0</v>
      </c>
      <c r="AG16" s="71">
        <f>P16*'Env Data and Conversions'!$B18/1000</f>
        <v>0</v>
      </c>
      <c r="AH16" s="71">
        <f>Q16*'Env Data and Conversions'!$B18/1000</f>
        <v>0</v>
      </c>
      <c r="AI16" s="74"/>
      <c r="AJ16" s="71">
        <f>B16*'Env Data and Conversions'!$C18/10000</f>
        <v>0</v>
      </c>
      <c r="AK16" s="71">
        <f>C16*'Env Data and Conversions'!$C18/10000</f>
        <v>0</v>
      </c>
      <c r="AL16" s="71">
        <f>D16*'Env Data and Conversions'!$C18/10000</f>
        <v>0</v>
      </c>
      <c r="AM16" s="71">
        <f>E16*'Env Data and Conversions'!$C18/10000</f>
        <v>0</v>
      </c>
      <c r="AN16" s="71">
        <f>F16*'Env Data and Conversions'!$C18/10000</f>
        <v>0</v>
      </c>
      <c r="AO16" s="71">
        <f>G16*'Env Data and Conversions'!$C18/10000</f>
        <v>0</v>
      </c>
      <c r="AP16" s="71">
        <f>H16*'Env Data and Conversions'!$C18/10000</f>
        <v>0</v>
      </c>
      <c r="AQ16" s="71">
        <f>I16*'Env Data and Conversions'!$C18/10000</f>
        <v>0</v>
      </c>
      <c r="AR16" s="71">
        <f>J16*'Env Data and Conversions'!$C18/10000</f>
        <v>0</v>
      </c>
      <c r="AS16" s="71">
        <f>K16*'Env Data and Conversions'!$C18/10000</f>
        <v>0</v>
      </c>
      <c r="AT16" s="71">
        <f>L16*'Env Data and Conversions'!$C18/10000</f>
        <v>0</v>
      </c>
      <c r="AU16" s="71">
        <f>M16*'Env Data and Conversions'!$C18/10000</f>
        <v>0</v>
      </c>
      <c r="AV16" s="71">
        <f>N16*'Env Data and Conversions'!$C18/10000</f>
        <v>0</v>
      </c>
      <c r="AW16" s="71">
        <f>O16*'Env Data and Conversions'!$C18/10000</f>
        <v>0</v>
      </c>
      <c r="AX16" s="71">
        <f>P16*'Env Data and Conversions'!$C18/10000</f>
        <v>0</v>
      </c>
      <c r="AY16" s="71">
        <f>Q16*'Env Data and Conversions'!$C18/10000</f>
        <v>0</v>
      </c>
      <c r="AZ16" s="74"/>
      <c r="BA16" s="71">
        <f>B16*'Env Data and Conversions'!$D18/1000</f>
        <v>0</v>
      </c>
      <c r="BB16" s="71">
        <f>C16*'Env Data and Conversions'!$D18/1000</f>
        <v>0</v>
      </c>
      <c r="BC16" s="71">
        <f>D16*'Env Data and Conversions'!$D18/1000</f>
        <v>0</v>
      </c>
      <c r="BD16" s="71">
        <f>E16*'Env Data and Conversions'!$D18/1000</f>
        <v>0</v>
      </c>
      <c r="BE16" s="71">
        <f>F16*'Env Data and Conversions'!$D18/1000</f>
        <v>0</v>
      </c>
      <c r="BF16" s="71">
        <f>G16*'Env Data and Conversions'!$D18/1000</f>
        <v>0</v>
      </c>
      <c r="BG16" s="71">
        <f>H16*'Env Data and Conversions'!$D18/1000</f>
        <v>0</v>
      </c>
      <c r="BH16" s="71">
        <f>I16*'Env Data and Conversions'!$D18/1000</f>
        <v>0</v>
      </c>
      <c r="BI16" s="71">
        <f>J16*'Env Data and Conversions'!$D18/1000</f>
        <v>0</v>
      </c>
      <c r="BJ16" s="71">
        <f>K16*'Env Data and Conversions'!$D18/1000</f>
        <v>0</v>
      </c>
      <c r="BK16" s="71">
        <f>L16*'Env Data and Conversions'!$D18/1000</f>
        <v>0</v>
      </c>
      <c r="BL16" s="71">
        <f>M16*'Env Data and Conversions'!$D18/1000</f>
        <v>0</v>
      </c>
      <c r="BM16" s="71">
        <f>N16*'Env Data and Conversions'!$D18/1000</f>
        <v>0</v>
      </c>
      <c r="BN16" s="71">
        <f>O16*'Env Data and Conversions'!$D18/1000</f>
        <v>0</v>
      </c>
      <c r="BO16" s="71">
        <f>P16*'Env Data and Conversions'!$D18/1000</f>
        <v>0</v>
      </c>
      <c r="BP16" s="71">
        <f>Q16*'Env Data and Conversions'!$D18/1000</f>
        <v>0</v>
      </c>
      <c r="BQ16" s="74"/>
      <c r="BR16" s="71">
        <f t="shared" si="0"/>
        <v>0</v>
      </c>
      <c r="BS16" s="71">
        <f t="shared" si="1"/>
        <v>0</v>
      </c>
      <c r="BT16" s="71">
        <f t="shared" si="2"/>
        <v>0</v>
      </c>
      <c r="BU16" s="71">
        <f t="shared" si="3"/>
        <v>0</v>
      </c>
      <c r="BV16" s="71">
        <f t="shared" si="4"/>
        <v>0</v>
      </c>
      <c r="BW16" s="71">
        <f t="shared" si="4"/>
        <v>0</v>
      </c>
      <c r="BX16" s="71">
        <f t="shared" si="4"/>
        <v>0</v>
      </c>
      <c r="BY16" s="71">
        <f t="shared" si="4"/>
        <v>0</v>
      </c>
      <c r="BZ16" s="71">
        <f t="shared" si="4"/>
        <v>0</v>
      </c>
      <c r="CA16" s="71">
        <f t="shared" si="4"/>
        <v>0</v>
      </c>
      <c r="CB16" s="71">
        <f t="shared" si="4"/>
        <v>0</v>
      </c>
      <c r="CC16" s="71">
        <f t="shared" si="4"/>
        <v>0</v>
      </c>
      <c r="CD16" s="71">
        <f t="shared" si="4"/>
        <v>0</v>
      </c>
      <c r="CE16" s="71">
        <f t="shared" si="4"/>
        <v>0</v>
      </c>
      <c r="CF16" s="71">
        <f t="shared" si="4"/>
        <v>0</v>
      </c>
      <c r="CG16" s="71">
        <f t="shared" si="4"/>
        <v>0</v>
      </c>
      <c r="CH16" s="75"/>
      <c r="CI16" s="71">
        <f>B16*'Env Data and Conversions'!$E18/'Env Data and Conversions'!$BP18/1000000</f>
        <v>0</v>
      </c>
      <c r="CJ16" s="71">
        <f>C16*'Env Data and Conversions'!$E18/'Env Data and Conversions'!$BP18/1000000</f>
        <v>0</v>
      </c>
      <c r="CK16" s="71">
        <f>D16*'Env Data and Conversions'!$E18/'Env Data and Conversions'!$BP18/1000000</f>
        <v>0</v>
      </c>
      <c r="CL16" s="71">
        <f>E16*'Env Data and Conversions'!$E18/'Env Data and Conversions'!$BP18/1000000</f>
        <v>0</v>
      </c>
      <c r="CM16" s="71">
        <f>F16*'Env Data and Conversions'!$E18/'Env Data and Conversions'!$BP18/1000000</f>
        <v>0</v>
      </c>
      <c r="CN16" s="71">
        <f>G16*'Env Data and Conversions'!$E18/'Env Data and Conversions'!$BP18/1000000</f>
        <v>0</v>
      </c>
      <c r="CO16" s="71">
        <f>H16*'Env Data and Conversions'!$E18/'Env Data and Conversions'!$BP18/1000000</f>
        <v>0</v>
      </c>
      <c r="CP16" s="71">
        <f>I16*'Env Data and Conversions'!$E18/'Env Data and Conversions'!$BP18/1000000</f>
        <v>0</v>
      </c>
      <c r="CQ16" s="71">
        <f>J16*'Env Data and Conversions'!$E18/'Env Data and Conversions'!$BP18/1000000</f>
        <v>0</v>
      </c>
      <c r="CR16" s="71">
        <f>K16*'Env Data and Conversions'!$E18/'Env Data and Conversions'!$BP18/1000000</f>
        <v>0</v>
      </c>
      <c r="CS16" s="71">
        <f>L16*'Env Data and Conversions'!$E18/'Env Data and Conversions'!$BP18/1000000</f>
        <v>0</v>
      </c>
      <c r="CT16" s="71">
        <f>M16*'Env Data and Conversions'!$E18/'Env Data and Conversions'!$BP18/1000000</f>
        <v>0</v>
      </c>
      <c r="CU16" s="71">
        <f>N16*'Env Data and Conversions'!$E18/'Env Data and Conversions'!$BP18/1000000</f>
        <v>0</v>
      </c>
      <c r="CV16" s="71">
        <f>O16*'Env Data and Conversions'!$E18/'Env Data and Conversions'!$BP18/1000000</f>
        <v>0</v>
      </c>
      <c r="CW16" s="71">
        <f>P16*'Env Data and Conversions'!$E18/'Env Data and Conversions'!$BP18/1000000</f>
        <v>0</v>
      </c>
      <c r="CX16" s="71">
        <f>Q16*'Env Data and Conversions'!$E18/'Env Data and Conversions'!$BP18/1000000</f>
        <v>0</v>
      </c>
      <c r="CY16" s="67"/>
    </row>
    <row r="17" spans="1:117" s="5" customFormat="1" ht="16.5" x14ac:dyDescent="0.3">
      <c r="A17" s="188" t="s">
        <v>28</v>
      </c>
      <c r="B17" s="71">
        <f>'Inputs - Food purchases'!B18</f>
        <v>5174</v>
      </c>
      <c r="C17" s="71">
        <f>'Inputs - Food purchases'!C18</f>
        <v>5174</v>
      </c>
      <c r="D17" s="71">
        <f>'Inputs - Food purchases'!D18</f>
        <v>5174</v>
      </c>
      <c r="E17" s="71">
        <f>'Inputs - Food purchases'!E18</f>
        <v>5174</v>
      </c>
      <c r="F17" s="71">
        <f>'Inputs - Food purchases'!F18</f>
        <v>5174</v>
      </c>
      <c r="G17" s="71">
        <f>'Inputs - Food purchases'!G18</f>
        <v>5174</v>
      </c>
      <c r="H17" s="71">
        <f>'Inputs - Food purchases'!H18</f>
        <v>5174</v>
      </c>
      <c r="I17" s="71">
        <f>'Inputs - Food purchases'!I18</f>
        <v>5174</v>
      </c>
      <c r="J17" s="71">
        <f>'Inputs - Food purchases'!J18</f>
        <v>5174</v>
      </c>
      <c r="K17" s="71">
        <f>'Inputs - Food purchases'!K18</f>
        <v>5174</v>
      </c>
      <c r="L17" s="71">
        <f>'Inputs - Food purchases'!L18</f>
        <v>5174</v>
      </c>
      <c r="M17" s="71">
        <f>'Inputs - Food purchases'!M18</f>
        <v>5174</v>
      </c>
      <c r="N17" s="71">
        <f>'Inputs - Food purchases'!N18</f>
        <v>5174</v>
      </c>
      <c r="O17" s="71">
        <f>'Inputs - Food purchases'!O18</f>
        <v>5174</v>
      </c>
      <c r="P17" s="71">
        <f>'Inputs - Food purchases'!P18</f>
        <v>5174</v>
      </c>
      <c r="Q17" s="71">
        <f>'Inputs - Food purchases'!Q18</f>
        <v>5174</v>
      </c>
      <c r="R17" s="77"/>
      <c r="S17" s="71">
        <f>B17*'Env Data and Conversions'!$B19/1000</f>
        <v>18.944380408394736</v>
      </c>
      <c r="T17" s="71">
        <f>C17*'Env Data and Conversions'!$B19/1000</f>
        <v>18.944380408394736</v>
      </c>
      <c r="U17" s="71">
        <f>D17*'Env Data and Conversions'!$B19/1000</f>
        <v>18.944380408394736</v>
      </c>
      <c r="V17" s="71">
        <f>E17*'Env Data and Conversions'!$B19/1000</f>
        <v>18.944380408394736</v>
      </c>
      <c r="W17" s="71">
        <f>F17*'Env Data and Conversions'!$B19/1000</f>
        <v>18.944380408394736</v>
      </c>
      <c r="X17" s="71">
        <f>G17*'Env Data and Conversions'!$B19/1000</f>
        <v>18.944380408394736</v>
      </c>
      <c r="Y17" s="71">
        <f>H17*'Env Data and Conversions'!$B19/1000</f>
        <v>18.944380408394736</v>
      </c>
      <c r="Z17" s="71">
        <f>I17*'Env Data and Conversions'!$B19/1000</f>
        <v>18.944380408394736</v>
      </c>
      <c r="AA17" s="71">
        <f>J17*'Env Data and Conversions'!$B19/1000</f>
        <v>18.944380408394736</v>
      </c>
      <c r="AB17" s="71">
        <f>K17*'Env Data and Conversions'!$B19/1000</f>
        <v>18.944380408394736</v>
      </c>
      <c r="AC17" s="71">
        <f>L17*'Env Data and Conversions'!$B19/1000</f>
        <v>18.944380408394736</v>
      </c>
      <c r="AD17" s="71">
        <f>M17*'Env Data and Conversions'!$B19/1000</f>
        <v>18.944380408394736</v>
      </c>
      <c r="AE17" s="71">
        <f>N17*'Env Data and Conversions'!$B19/1000</f>
        <v>18.944380408394736</v>
      </c>
      <c r="AF17" s="71">
        <f>O17*'Env Data and Conversions'!$B19/1000</f>
        <v>18.944380408394736</v>
      </c>
      <c r="AG17" s="71">
        <f>P17*'Env Data and Conversions'!$B19/1000</f>
        <v>18.944380408394736</v>
      </c>
      <c r="AH17" s="71">
        <f>Q17*'Env Data and Conversions'!$B19/1000</f>
        <v>18.944380408394736</v>
      </c>
      <c r="AI17" s="78"/>
      <c r="AJ17" s="71">
        <f>B17*'Env Data and Conversions'!$C19/10000</f>
        <v>3.5390839961832317</v>
      </c>
      <c r="AK17" s="71">
        <f>C17*'Env Data and Conversions'!$C19/10000</f>
        <v>3.5390839961832317</v>
      </c>
      <c r="AL17" s="71">
        <f>D17*'Env Data and Conversions'!$C19/10000</f>
        <v>3.5390839961832317</v>
      </c>
      <c r="AM17" s="71">
        <f>E17*'Env Data and Conversions'!$C19/10000</f>
        <v>3.5390839961832317</v>
      </c>
      <c r="AN17" s="71">
        <f>F17*'Env Data and Conversions'!$C19/10000</f>
        <v>3.5390839961832317</v>
      </c>
      <c r="AO17" s="71">
        <f>G17*'Env Data and Conversions'!$C19/10000</f>
        <v>3.5390839961832317</v>
      </c>
      <c r="AP17" s="71">
        <f>H17*'Env Data and Conversions'!$C19/10000</f>
        <v>3.5390839961832317</v>
      </c>
      <c r="AQ17" s="71">
        <f>I17*'Env Data and Conversions'!$C19/10000</f>
        <v>3.5390839961832317</v>
      </c>
      <c r="AR17" s="71">
        <f>J17*'Env Data and Conversions'!$C19/10000</f>
        <v>3.5390839961832317</v>
      </c>
      <c r="AS17" s="71">
        <f>K17*'Env Data and Conversions'!$C19/10000</f>
        <v>3.5390839961832317</v>
      </c>
      <c r="AT17" s="71">
        <f>L17*'Env Data and Conversions'!$C19/10000</f>
        <v>3.5390839961832317</v>
      </c>
      <c r="AU17" s="71">
        <f>M17*'Env Data and Conversions'!$C19/10000</f>
        <v>3.5390839961832317</v>
      </c>
      <c r="AV17" s="71">
        <f>N17*'Env Data and Conversions'!$C19/10000</f>
        <v>3.5390839961832317</v>
      </c>
      <c r="AW17" s="71">
        <f>O17*'Env Data and Conversions'!$C19/10000</f>
        <v>3.5390839961832317</v>
      </c>
      <c r="AX17" s="71">
        <f>P17*'Env Data and Conversions'!$C19/10000</f>
        <v>3.5390839961832317</v>
      </c>
      <c r="AY17" s="71">
        <f>Q17*'Env Data and Conversions'!$C19/10000</f>
        <v>3.5390839961832317</v>
      </c>
      <c r="AZ17" s="78"/>
      <c r="BA17" s="71">
        <f>B17*'Env Data and Conversions'!$D19/1000</f>
        <v>55.165255240363649</v>
      </c>
      <c r="BB17" s="71">
        <f>C17*'Env Data and Conversions'!$D19/1000</f>
        <v>55.165255240363649</v>
      </c>
      <c r="BC17" s="71">
        <f>D17*'Env Data and Conversions'!$D19/1000</f>
        <v>55.165255240363649</v>
      </c>
      <c r="BD17" s="71">
        <f>E17*'Env Data and Conversions'!$D19/1000</f>
        <v>55.165255240363649</v>
      </c>
      <c r="BE17" s="71">
        <f>F17*'Env Data and Conversions'!$D19/1000</f>
        <v>55.165255240363649</v>
      </c>
      <c r="BF17" s="71">
        <f>G17*'Env Data and Conversions'!$D19/1000</f>
        <v>55.165255240363649</v>
      </c>
      <c r="BG17" s="71">
        <f>H17*'Env Data and Conversions'!$D19/1000</f>
        <v>55.165255240363649</v>
      </c>
      <c r="BH17" s="71">
        <f>I17*'Env Data and Conversions'!$D19/1000</f>
        <v>55.165255240363649</v>
      </c>
      <c r="BI17" s="71">
        <f>J17*'Env Data and Conversions'!$D19/1000</f>
        <v>55.165255240363649</v>
      </c>
      <c r="BJ17" s="71">
        <f>K17*'Env Data and Conversions'!$D19/1000</f>
        <v>55.165255240363649</v>
      </c>
      <c r="BK17" s="71">
        <f>L17*'Env Data and Conversions'!$D19/1000</f>
        <v>55.165255240363649</v>
      </c>
      <c r="BL17" s="71">
        <f>M17*'Env Data and Conversions'!$D19/1000</f>
        <v>55.165255240363649</v>
      </c>
      <c r="BM17" s="71">
        <f>N17*'Env Data and Conversions'!$D19/1000</f>
        <v>55.165255240363649</v>
      </c>
      <c r="BN17" s="71">
        <f>O17*'Env Data and Conversions'!$D19/1000</f>
        <v>55.165255240363649</v>
      </c>
      <c r="BO17" s="71">
        <f>P17*'Env Data and Conversions'!$D19/1000</f>
        <v>55.165255240363649</v>
      </c>
      <c r="BP17" s="71">
        <f>Q17*'Env Data and Conversions'!$D19/1000</f>
        <v>55.165255240363649</v>
      </c>
      <c r="BQ17" s="78"/>
      <c r="BR17" s="71">
        <f t="shared" si="0"/>
        <v>74.109635648758385</v>
      </c>
      <c r="BS17" s="71">
        <f t="shared" si="1"/>
        <v>74.109635648758385</v>
      </c>
      <c r="BT17" s="71">
        <f t="shared" si="2"/>
        <v>74.109635648758385</v>
      </c>
      <c r="BU17" s="71">
        <f t="shared" si="3"/>
        <v>74.109635648758385</v>
      </c>
      <c r="BV17" s="71">
        <f t="shared" si="4"/>
        <v>74.109635648758385</v>
      </c>
      <c r="BW17" s="71">
        <f t="shared" si="4"/>
        <v>74.109635648758385</v>
      </c>
      <c r="BX17" s="71">
        <f t="shared" si="4"/>
        <v>74.109635648758385</v>
      </c>
      <c r="BY17" s="71">
        <f t="shared" si="4"/>
        <v>74.109635648758385</v>
      </c>
      <c r="BZ17" s="71">
        <f t="shared" si="4"/>
        <v>74.109635648758385</v>
      </c>
      <c r="CA17" s="71">
        <f t="shared" si="4"/>
        <v>74.109635648758385</v>
      </c>
      <c r="CB17" s="71">
        <f t="shared" si="4"/>
        <v>74.109635648758385</v>
      </c>
      <c r="CC17" s="71">
        <f t="shared" si="4"/>
        <v>74.109635648758385</v>
      </c>
      <c r="CD17" s="71">
        <f t="shared" si="4"/>
        <v>74.109635648758385</v>
      </c>
      <c r="CE17" s="71">
        <f t="shared" si="4"/>
        <v>74.109635648758385</v>
      </c>
      <c r="CF17" s="71">
        <f t="shared" si="4"/>
        <v>74.109635648758385</v>
      </c>
      <c r="CG17" s="71">
        <f t="shared" si="4"/>
        <v>74.109635648758385</v>
      </c>
      <c r="CH17" s="79"/>
      <c r="CI17" s="71">
        <f>B17*'Env Data and Conversions'!$E19/'Env Data and Conversions'!$BP19/1000000</f>
        <v>7.1507005452576973</v>
      </c>
      <c r="CJ17" s="71">
        <f>C17*'Env Data and Conversions'!$E19/'Env Data and Conversions'!$BP19/1000000</f>
        <v>7.1507005452576973</v>
      </c>
      <c r="CK17" s="71">
        <f>D17*'Env Data and Conversions'!$E19/'Env Data and Conversions'!$BP19/1000000</f>
        <v>7.1507005452576973</v>
      </c>
      <c r="CL17" s="71">
        <f>E17*'Env Data and Conversions'!$E19/'Env Data and Conversions'!$BP19/1000000</f>
        <v>7.1507005452576973</v>
      </c>
      <c r="CM17" s="71">
        <f>F17*'Env Data and Conversions'!$E19/'Env Data and Conversions'!$BP19/1000000</f>
        <v>7.1507005452576973</v>
      </c>
      <c r="CN17" s="71">
        <f>G17*'Env Data and Conversions'!$E19/'Env Data and Conversions'!$BP19/1000000</f>
        <v>7.1507005452576973</v>
      </c>
      <c r="CO17" s="71">
        <f>H17*'Env Data and Conversions'!$E19/'Env Data and Conversions'!$BP19/1000000</f>
        <v>7.1507005452576973</v>
      </c>
      <c r="CP17" s="71">
        <f>I17*'Env Data and Conversions'!$E19/'Env Data and Conversions'!$BP19/1000000</f>
        <v>7.1507005452576973</v>
      </c>
      <c r="CQ17" s="71">
        <f>J17*'Env Data and Conversions'!$E19/'Env Data and Conversions'!$BP19/1000000</f>
        <v>7.1507005452576973</v>
      </c>
      <c r="CR17" s="71">
        <f>K17*'Env Data and Conversions'!$E19/'Env Data and Conversions'!$BP19/1000000</f>
        <v>7.1507005452576973</v>
      </c>
      <c r="CS17" s="71">
        <f>L17*'Env Data and Conversions'!$E19/'Env Data and Conversions'!$BP19/1000000</f>
        <v>7.1507005452576973</v>
      </c>
      <c r="CT17" s="71">
        <f>M17*'Env Data and Conversions'!$E19/'Env Data and Conversions'!$BP19/1000000</f>
        <v>7.1507005452576973</v>
      </c>
      <c r="CU17" s="71">
        <f>N17*'Env Data and Conversions'!$E19/'Env Data and Conversions'!$BP19/1000000</f>
        <v>7.1507005452576973</v>
      </c>
      <c r="CV17" s="71">
        <f>O17*'Env Data and Conversions'!$E19/'Env Data and Conversions'!$BP19/1000000</f>
        <v>7.1507005452576973</v>
      </c>
      <c r="CW17" s="71">
        <f>P17*'Env Data and Conversions'!$E19/'Env Data and Conversions'!$BP19/1000000</f>
        <v>7.1507005452576973</v>
      </c>
      <c r="CX17" s="71">
        <f>Q17*'Env Data and Conversions'!$E19/'Env Data and Conversions'!$BP19/1000000</f>
        <v>7.1507005452576973</v>
      </c>
      <c r="CY17" s="67"/>
      <c r="CZ17" s="202"/>
      <c r="DA17" s="202"/>
      <c r="DB17" s="202"/>
      <c r="DC17" s="202"/>
      <c r="DD17" s="202"/>
      <c r="DE17" s="202"/>
      <c r="DF17" s="202"/>
      <c r="DG17" s="202"/>
      <c r="DH17" s="202"/>
      <c r="DI17" s="202"/>
      <c r="DJ17" s="202"/>
      <c r="DK17" s="202"/>
      <c r="DL17" s="202"/>
      <c r="DM17" s="202"/>
    </row>
    <row r="18" spans="1:117" ht="16.5" x14ac:dyDescent="0.3">
      <c r="A18" s="167" t="s">
        <v>29</v>
      </c>
      <c r="B18" s="71"/>
      <c r="C18" s="71"/>
      <c r="D18" s="71"/>
      <c r="E18" s="71"/>
      <c r="F18" s="71"/>
      <c r="G18" s="71"/>
      <c r="H18" s="71"/>
      <c r="I18" s="71"/>
      <c r="J18" s="71"/>
      <c r="K18" s="71"/>
      <c r="L18" s="71"/>
      <c r="M18" s="71"/>
      <c r="N18" s="71"/>
      <c r="O18" s="71"/>
      <c r="P18" s="71"/>
      <c r="Q18" s="71"/>
      <c r="R18" s="76"/>
      <c r="S18" s="71">
        <f>B18*'Env Data and Conversions'!$B20/1000</f>
        <v>0</v>
      </c>
      <c r="T18" s="71">
        <f>C18*'Env Data and Conversions'!$B20/1000</f>
        <v>0</v>
      </c>
      <c r="U18" s="71">
        <f>D18*'Env Data and Conversions'!$B20/1000</f>
        <v>0</v>
      </c>
      <c r="V18" s="71">
        <f>E18*'Env Data and Conversions'!$B20/1000</f>
        <v>0</v>
      </c>
      <c r="W18" s="71">
        <f>F18*'Env Data and Conversions'!$B20/1000</f>
        <v>0</v>
      </c>
      <c r="X18" s="71">
        <f>G18*'Env Data and Conversions'!$B20/1000</f>
        <v>0</v>
      </c>
      <c r="Y18" s="71">
        <f>H18*'Env Data and Conversions'!$B20/1000</f>
        <v>0</v>
      </c>
      <c r="Z18" s="71">
        <f>I18*'Env Data and Conversions'!$B20/1000</f>
        <v>0</v>
      </c>
      <c r="AA18" s="71">
        <f>J18*'Env Data and Conversions'!$B20/1000</f>
        <v>0</v>
      </c>
      <c r="AB18" s="71">
        <f>K18*'Env Data and Conversions'!$B20/1000</f>
        <v>0</v>
      </c>
      <c r="AC18" s="71">
        <f>L18*'Env Data and Conversions'!$B20/1000</f>
        <v>0</v>
      </c>
      <c r="AD18" s="71">
        <f>M18*'Env Data and Conversions'!$B20/1000</f>
        <v>0</v>
      </c>
      <c r="AE18" s="71">
        <f>N18*'Env Data and Conversions'!$B20/1000</f>
        <v>0</v>
      </c>
      <c r="AF18" s="71">
        <f>O18*'Env Data and Conversions'!$B20/1000</f>
        <v>0</v>
      </c>
      <c r="AG18" s="71">
        <f>P18*'Env Data and Conversions'!$B20/1000</f>
        <v>0</v>
      </c>
      <c r="AH18" s="71">
        <f>Q18*'Env Data and Conversions'!$B20/1000</f>
        <v>0</v>
      </c>
      <c r="AI18" s="74"/>
      <c r="AJ18" s="71">
        <f>B18*'Env Data and Conversions'!$C20/10000</f>
        <v>0</v>
      </c>
      <c r="AK18" s="71">
        <f>C18*'Env Data and Conversions'!$C20/10000</f>
        <v>0</v>
      </c>
      <c r="AL18" s="71">
        <f>D18*'Env Data and Conversions'!$C20/10000</f>
        <v>0</v>
      </c>
      <c r="AM18" s="71">
        <f>E18*'Env Data and Conversions'!$C20/10000</f>
        <v>0</v>
      </c>
      <c r="AN18" s="71">
        <f>F18*'Env Data and Conversions'!$C20/10000</f>
        <v>0</v>
      </c>
      <c r="AO18" s="71">
        <f>G18*'Env Data and Conversions'!$C20/10000</f>
        <v>0</v>
      </c>
      <c r="AP18" s="71">
        <f>H18*'Env Data and Conversions'!$C20/10000</f>
        <v>0</v>
      </c>
      <c r="AQ18" s="71">
        <f>I18*'Env Data and Conversions'!$C20/10000</f>
        <v>0</v>
      </c>
      <c r="AR18" s="71">
        <f>J18*'Env Data and Conversions'!$C20/10000</f>
        <v>0</v>
      </c>
      <c r="AS18" s="71">
        <f>K18*'Env Data and Conversions'!$C20/10000</f>
        <v>0</v>
      </c>
      <c r="AT18" s="71">
        <f>L18*'Env Data and Conversions'!$C20/10000</f>
        <v>0</v>
      </c>
      <c r="AU18" s="71">
        <f>M18*'Env Data and Conversions'!$C20/10000</f>
        <v>0</v>
      </c>
      <c r="AV18" s="71">
        <f>N18*'Env Data and Conversions'!$C20/10000</f>
        <v>0</v>
      </c>
      <c r="AW18" s="71">
        <f>O18*'Env Data and Conversions'!$C20/10000</f>
        <v>0</v>
      </c>
      <c r="AX18" s="71">
        <f>P18*'Env Data and Conversions'!$C20/10000</f>
        <v>0</v>
      </c>
      <c r="AY18" s="71">
        <f>Q18*'Env Data and Conversions'!$C20/10000</f>
        <v>0</v>
      </c>
      <c r="AZ18" s="74"/>
      <c r="BA18" s="71">
        <f>B18*'Env Data and Conversions'!$D20/1000</f>
        <v>0</v>
      </c>
      <c r="BB18" s="71">
        <f>C18*'Env Data and Conversions'!$D20/1000</f>
        <v>0</v>
      </c>
      <c r="BC18" s="71">
        <f>D18*'Env Data and Conversions'!$D20/1000</f>
        <v>0</v>
      </c>
      <c r="BD18" s="71">
        <f>E18*'Env Data and Conversions'!$D20/1000</f>
        <v>0</v>
      </c>
      <c r="BE18" s="71">
        <f>F18*'Env Data and Conversions'!$D20/1000</f>
        <v>0</v>
      </c>
      <c r="BF18" s="71">
        <f>G18*'Env Data and Conversions'!$D20/1000</f>
        <v>0</v>
      </c>
      <c r="BG18" s="71">
        <f>H18*'Env Data and Conversions'!$D20/1000</f>
        <v>0</v>
      </c>
      <c r="BH18" s="71">
        <f>I18*'Env Data and Conversions'!$D20/1000</f>
        <v>0</v>
      </c>
      <c r="BI18" s="71">
        <f>J18*'Env Data and Conversions'!$D20/1000</f>
        <v>0</v>
      </c>
      <c r="BJ18" s="71">
        <f>K18*'Env Data and Conversions'!$D20/1000</f>
        <v>0</v>
      </c>
      <c r="BK18" s="71">
        <f>L18*'Env Data and Conversions'!$D20/1000</f>
        <v>0</v>
      </c>
      <c r="BL18" s="71">
        <f>M18*'Env Data and Conversions'!$D20/1000</f>
        <v>0</v>
      </c>
      <c r="BM18" s="71">
        <f>N18*'Env Data and Conversions'!$D20/1000</f>
        <v>0</v>
      </c>
      <c r="BN18" s="71">
        <f>O18*'Env Data and Conversions'!$D20/1000</f>
        <v>0</v>
      </c>
      <c r="BO18" s="71">
        <f>P18*'Env Data and Conversions'!$D20/1000</f>
        <v>0</v>
      </c>
      <c r="BP18" s="71">
        <f>Q18*'Env Data and Conversions'!$D20/1000</f>
        <v>0</v>
      </c>
      <c r="BQ18" s="74"/>
      <c r="BR18" s="71">
        <f t="shared" si="0"/>
        <v>0</v>
      </c>
      <c r="BS18" s="71">
        <f t="shared" si="1"/>
        <v>0</v>
      </c>
      <c r="BT18" s="71">
        <f t="shared" si="2"/>
        <v>0</v>
      </c>
      <c r="BU18" s="71">
        <f t="shared" si="3"/>
        <v>0</v>
      </c>
      <c r="BV18" s="71">
        <f t="shared" si="4"/>
        <v>0</v>
      </c>
      <c r="BW18" s="71">
        <f t="shared" si="4"/>
        <v>0</v>
      </c>
      <c r="BX18" s="71">
        <f t="shared" si="4"/>
        <v>0</v>
      </c>
      <c r="BY18" s="71">
        <f t="shared" si="4"/>
        <v>0</v>
      </c>
      <c r="BZ18" s="71">
        <f t="shared" si="4"/>
        <v>0</v>
      </c>
      <c r="CA18" s="71">
        <f t="shared" si="4"/>
        <v>0</v>
      </c>
      <c r="CB18" s="71">
        <f t="shared" si="4"/>
        <v>0</v>
      </c>
      <c r="CC18" s="71">
        <f t="shared" si="4"/>
        <v>0</v>
      </c>
      <c r="CD18" s="71">
        <f t="shared" si="4"/>
        <v>0</v>
      </c>
      <c r="CE18" s="71">
        <f t="shared" si="4"/>
        <v>0</v>
      </c>
      <c r="CF18" s="71">
        <f t="shared" si="4"/>
        <v>0</v>
      </c>
      <c r="CG18" s="71">
        <f t="shared" si="4"/>
        <v>0</v>
      </c>
      <c r="CH18" s="75"/>
      <c r="CI18" s="71"/>
      <c r="CJ18" s="71"/>
      <c r="CK18" s="71"/>
      <c r="CL18" s="71"/>
      <c r="CM18" s="71"/>
      <c r="CN18" s="71"/>
      <c r="CO18" s="71"/>
      <c r="CP18" s="71"/>
      <c r="CQ18" s="71"/>
      <c r="CR18" s="71"/>
      <c r="CS18" s="71"/>
      <c r="CT18" s="71"/>
      <c r="CU18" s="71"/>
      <c r="CV18" s="71"/>
      <c r="CW18" s="71"/>
      <c r="CX18" s="71"/>
      <c r="CY18" s="67"/>
      <c r="CZ18" s="4"/>
      <c r="DA18" s="4"/>
      <c r="DB18" s="4"/>
      <c r="DC18" s="4"/>
      <c r="DD18" s="4"/>
      <c r="DE18" s="4"/>
      <c r="DF18" s="4"/>
      <c r="DG18" s="4"/>
      <c r="DH18" s="4"/>
      <c r="DI18" s="4"/>
      <c r="DJ18" s="4"/>
      <c r="DK18" s="4"/>
      <c r="DL18" s="4"/>
      <c r="DM18" s="4"/>
    </row>
    <row r="19" spans="1:117" ht="16.5" x14ac:dyDescent="0.3">
      <c r="A19" s="188" t="s">
        <v>166</v>
      </c>
      <c r="B19" s="71">
        <f>'Inputs - Food purchases'!B20*(1-'Inputs - Food purchases'!S20)*'Env Data and Conversions'!BP21+'Inputs - Food purchases'!B20*'Inputs - Food purchases'!S20</f>
        <v>2342</v>
      </c>
      <c r="C19" s="71">
        <f>'Inputs - Food purchases'!C20*(1-'Inputs - Food purchases'!T20)*'Env Data and Conversions'!BP21+'Inputs - Food purchases'!C20*'Inputs - Food purchases'!T20</f>
        <v>2342</v>
      </c>
      <c r="D19" s="71">
        <f>'Inputs - Food purchases'!D20*(1-'Inputs - Food purchases'!U20)*'Env Data and Conversions'!BP21+'Inputs - Food purchases'!D20*'Inputs - Food purchases'!U20</f>
        <v>2342</v>
      </c>
      <c r="E19" s="71">
        <f>'Inputs - Food purchases'!E20*(1-'Inputs - Food purchases'!V20)*'Env Data and Conversions'!BP21+'Inputs - Food purchases'!E20*'Inputs - Food purchases'!V20</f>
        <v>2342</v>
      </c>
      <c r="F19" s="71">
        <f>'Inputs - Food purchases'!F20*(1-'Inputs - Food purchases'!W20)*'Env Data and Conversions'!BP21+'Inputs - Food purchases'!F20*'Inputs - Food purchases'!W20</f>
        <v>2342</v>
      </c>
      <c r="G19" s="71">
        <f>'Inputs - Food purchases'!G20*(1-'Inputs - Food purchases'!X20)*'Env Data and Conversions'!BP21+'Inputs - Food purchases'!G20*'Inputs - Food purchases'!X20</f>
        <v>2342</v>
      </c>
      <c r="H19" s="71">
        <f>'Inputs - Food purchases'!H20*(1-'Inputs - Food purchases'!Y20)*'Env Data and Conversions'!BP21+'Inputs - Food purchases'!H20*'Inputs - Food purchases'!Y20</f>
        <v>2342</v>
      </c>
      <c r="I19" s="71">
        <f>'Inputs - Food purchases'!I20*(1-'Inputs - Food purchases'!Z20)*'Env Data and Conversions'!BP21+'Inputs - Food purchases'!I20*'Inputs - Food purchases'!Z20</f>
        <v>2342</v>
      </c>
      <c r="J19" s="71">
        <f>'Inputs - Food purchases'!J20*(1-'Inputs - Food purchases'!AA20)*'Env Data and Conversions'!BP21+'Inputs - Food purchases'!J20*'Inputs - Food purchases'!AA20</f>
        <v>2342</v>
      </c>
      <c r="K19" s="71">
        <f>'Inputs - Food purchases'!K20*(1-'Inputs - Food purchases'!AB20)*'Env Data and Conversions'!BP21+'Inputs - Food purchases'!K20*'Inputs - Food purchases'!AB20</f>
        <v>2342</v>
      </c>
      <c r="L19" s="71">
        <f>'Inputs - Food purchases'!L20*(1-'Inputs - Food purchases'!AC20)*'Env Data and Conversions'!BP21+'Inputs - Food purchases'!L20*'Inputs - Food purchases'!AC20</f>
        <v>2342</v>
      </c>
      <c r="M19" s="71">
        <f>'Inputs - Food purchases'!M20*(1-'Inputs - Food purchases'!AD20)*'Env Data and Conversions'!BP21+'Inputs - Food purchases'!M20*'Inputs - Food purchases'!AD20</f>
        <v>2342</v>
      </c>
      <c r="N19" s="71">
        <f>'Inputs - Food purchases'!N20*(1-'Inputs - Food purchases'!AE20)*'Env Data and Conversions'!BP21+'Inputs - Food purchases'!N20*'Inputs - Food purchases'!AE20</f>
        <v>2342</v>
      </c>
      <c r="O19" s="71">
        <f>'Inputs - Food purchases'!O20*(1-'Inputs - Food purchases'!AF20)*'Env Data and Conversions'!BP21+'Inputs - Food purchases'!O20*'Inputs - Food purchases'!AF20</f>
        <v>2342</v>
      </c>
      <c r="P19" s="71">
        <f>'Inputs - Food purchases'!P20*(1-'Inputs - Food purchases'!AG20)*'Env Data and Conversions'!BP21+'Inputs - Food purchases'!P20*'Inputs - Food purchases'!AG20</f>
        <v>2342</v>
      </c>
      <c r="Q19" s="71">
        <f>'Inputs - Food purchases'!Q20*(1-'Inputs - Food purchases'!AH20)*'Env Data and Conversions'!BP21+'Inputs - Food purchases'!Q20*'Inputs - Food purchases'!AH20</f>
        <v>2342</v>
      </c>
      <c r="R19" s="77"/>
      <c r="S19" s="71">
        <f>B19*'Env Data and Conversions'!$B21/1000</f>
        <v>11.662653744612678</v>
      </c>
      <c r="T19" s="71">
        <f>C19*'Env Data and Conversions'!$B21/1000</f>
        <v>11.662653744612678</v>
      </c>
      <c r="U19" s="71">
        <f>D19*'Env Data and Conversions'!$B21/1000</f>
        <v>11.662653744612678</v>
      </c>
      <c r="V19" s="71">
        <f>E19*'Env Data and Conversions'!$B21/1000</f>
        <v>11.662653744612678</v>
      </c>
      <c r="W19" s="71">
        <f>F19*'Env Data and Conversions'!$B21/1000</f>
        <v>11.662653744612678</v>
      </c>
      <c r="X19" s="71">
        <f>G19*'Env Data and Conversions'!$B21/1000</f>
        <v>11.662653744612678</v>
      </c>
      <c r="Y19" s="71">
        <f>H19*'Env Data and Conversions'!$B21/1000</f>
        <v>11.662653744612678</v>
      </c>
      <c r="Z19" s="71">
        <f>I19*'Env Data and Conversions'!$B21/1000</f>
        <v>11.662653744612678</v>
      </c>
      <c r="AA19" s="71">
        <f>J19*'Env Data and Conversions'!$B21/1000</f>
        <v>11.662653744612678</v>
      </c>
      <c r="AB19" s="71">
        <f>K19*'Env Data and Conversions'!$B21/1000</f>
        <v>11.662653744612678</v>
      </c>
      <c r="AC19" s="71">
        <f>L19*'Env Data and Conversions'!$B21/1000</f>
        <v>11.662653744612678</v>
      </c>
      <c r="AD19" s="71">
        <f>M19*'Env Data and Conversions'!$B21/1000</f>
        <v>11.662653744612678</v>
      </c>
      <c r="AE19" s="71">
        <f>N19*'Env Data and Conversions'!$B21/1000</f>
        <v>11.662653744612678</v>
      </c>
      <c r="AF19" s="71">
        <f>O19*'Env Data and Conversions'!$B21/1000</f>
        <v>11.662653744612678</v>
      </c>
      <c r="AG19" s="71">
        <f>P19*'Env Data and Conversions'!$B21/1000</f>
        <v>11.662653744612678</v>
      </c>
      <c r="AH19" s="71">
        <f>Q19*'Env Data and Conversions'!$B21/1000</f>
        <v>11.662653744612678</v>
      </c>
      <c r="AI19" s="74"/>
      <c r="AJ19" s="71">
        <f>B19*'Env Data and Conversions'!$C21/10000</f>
        <v>1.6159800000000002</v>
      </c>
      <c r="AK19" s="71">
        <f>C19*'Env Data and Conversions'!$C21/10000</f>
        <v>1.6159800000000002</v>
      </c>
      <c r="AL19" s="71">
        <f>D19*'Env Data and Conversions'!$C21/10000</f>
        <v>1.6159800000000002</v>
      </c>
      <c r="AM19" s="71">
        <f>E19*'Env Data and Conversions'!$C21/10000</f>
        <v>1.6159800000000002</v>
      </c>
      <c r="AN19" s="71">
        <f>F19*'Env Data and Conversions'!$C21/10000</f>
        <v>1.6159800000000002</v>
      </c>
      <c r="AO19" s="71">
        <f>G19*'Env Data and Conversions'!$C21/10000</f>
        <v>1.6159800000000002</v>
      </c>
      <c r="AP19" s="71">
        <f>H19*'Env Data and Conversions'!$C21/10000</f>
        <v>1.6159800000000002</v>
      </c>
      <c r="AQ19" s="71">
        <f>I19*'Env Data and Conversions'!$C21/10000</f>
        <v>1.6159800000000002</v>
      </c>
      <c r="AR19" s="71">
        <f>J19*'Env Data and Conversions'!$C21/10000</f>
        <v>1.6159800000000002</v>
      </c>
      <c r="AS19" s="71">
        <f>K19*'Env Data and Conversions'!$C21/10000</f>
        <v>1.6159800000000002</v>
      </c>
      <c r="AT19" s="71">
        <f>L19*'Env Data and Conversions'!$C21/10000</f>
        <v>1.6159800000000002</v>
      </c>
      <c r="AU19" s="71">
        <f>M19*'Env Data and Conversions'!$C21/10000</f>
        <v>1.6159800000000002</v>
      </c>
      <c r="AV19" s="71">
        <f>N19*'Env Data and Conversions'!$C21/10000</f>
        <v>1.6159800000000002</v>
      </c>
      <c r="AW19" s="71">
        <f>O19*'Env Data and Conversions'!$C21/10000</f>
        <v>1.6159800000000002</v>
      </c>
      <c r="AX19" s="71">
        <f>P19*'Env Data and Conversions'!$C21/10000</f>
        <v>1.6159800000000002</v>
      </c>
      <c r="AY19" s="71">
        <f>Q19*'Env Data and Conversions'!$C21/10000</f>
        <v>1.6159800000000002</v>
      </c>
      <c r="AZ19" s="74"/>
      <c r="BA19" s="71">
        <f>B19*'Env Data and Conversions'!$D21/1000</f>
        <v>34.673388405252815</v>
      </c>
      <c r="BB19" s="71">
        <f>C19*'Env Data and Conversions'!$D21/1000</f>
        <v>34.673388405252815</v>
      </c>
      <c r="BC19" s="71">
        <f>D19*'Env Data and Conversions'!$D21/1000</f>
        <v>34.673388405252815</v>
      </c>
      <c r="BD19" s="71">
        <f>E19*'Env Data and Conversions'!$D21/1000</f>
        <v>34.673388405252815</v>
      </c>
      <c r="BE19" s="71">
        <f>F19*'Env Data and Conversions'!$D21/1000</f>
        <v>34.673388405252815</v>
      </c>
      <c r="BF19" s="71">
        <f>G19*'Env Data and Conversions'!$D21/1000</f>
        <v>34.673388405252815</v>
      </c>
      <c r="BG19" s="71">
        <f>H19*'Env Data and Conversions'!$D21/1000</f>
        <v>34.673388405252815</v>
      </c>
      <c r="BH19" s="71">
        <f>I19*'Env Data and Conversions'!$D21/1000</f>
        <v>34.673388405252815</v>
      </c>
      <c r="BI19" s="71">
        <f>J19*'Env Data and Conversions'!$D21/1000</f>
        <v>34.673388405252815</v>
      </c>
      <c r="BJ19" s="71">
        <f>K19*'Env Data and Conversions'!$D21/1000</f>
        <v>34.673388405252815</v>
      </c>
      <c r="BK19" s="71">
        <f>L19*'Env Data and Conversions'!$D21/1000</f>
        <v>34.673388405252815</v>
      </c>
      <c r="BL19" s="71">
        <f>M19*'Env Data and Conversions'!$D21/1000</f>
        <v>34.673388405252815</v>
      </c>
      <c r="BM19" s="71">
        <f>N19*'Env Data and Conversions'!$D21/1000</f>
        <v>34.673388405252815</v>
      </c>
      <c r="BN19" s="71">
        <f>O19*'Env Data and Conversions'!$D21/1000</f>
        <v>34.673388405252815</v>
      </c>
      <c r="BO19" s="71">
        <f>P19*'Env Data and Conversions'!$D21/1000</f>
        <v>34.673388405252815</v>
      </c>
      <c r="BP19" s="71">
        <f>Q19*'Env Data and Conversions'!$D21/1000</f>
        <v>34.673388405252815</v>
      </c>
      <c r="BQ19" s="74"/>
      <c r="BR19" s="71">
        <f t="shared" si="0"/>
        <v>46.336042149865492</v>
      </c>
      <c r="BS19" s="71">
        <f t="shared" si="1"/>
        <v>46.336042149865492</v>
      </c>
      <c r="BT19" s="71">
        <f t="shared" si="2"/>
        <v>46.336042149865492</v>
      </c>
      <c r="BU19" s="71">
        <f t="shared" si="3"/>
        <v>46.336042149865492</v>
      </c>
      <c r="BV19" s="71">
        <f t="shared" si="4"/>
        <v>46.336042149865492</v>
      </c>
      <c r="BW19" s="71">
        <f t="shared" si="4"/>
        <v>46.336042149865492</v>
      </c>
      <c r="BX19" s="71">
        <f t="shared" si="4"/>
        <v>46.336042149865492</v>
      </c>
      <c r="BY19" s="71">
        <f t="shared" si="4"/>
        <v>46.336042149865492</v>
      </c>
      <c r="BZ19" s="71">
        <f t="shared" si="4"/>
        <v>46.336042149865492</v>
      </c>
      <c r="CA19" s="71">
        <f t="shared" si="4"/>
        <v>46.336042149865492</v>
      </c>
      <c r="CB19" s="71">
        <f t="shared" si="4"/>
        <v>46.336042149865492</v>
      </c>
      <c r="CC19" s="71">
        <f t="shared" si="4"/>
        <v>46.336042149865492</v>
      </c>
      <c r="CD19" s="71">
        <f t="shared" si="4"/>
        <v>46.336042149865492</v>
      </c>
      <c r="CE19" s="71">
        <f t="shared" si="4"/>
        <v>46.336042149865492</v>
      </c>
      <c r="CF19" s="71">
        <f t="shared" si="4"/>
        <v>46.336042149865492</v>
      </c>
      <c r="CG19" s="71">
        <f t="shared" si="4"/>
        <v>46.336042149865492</v>
      </c>
      <c r="CH19" s="75"/>
      <c r="CI19" s="71">
        <f>B19*'Env Data and Conversions'!$E21/'Env Data and Conversions'!$BP21/1000000</f>
        <v>3.5983486706548229</v>
      </c>
      <c r="CJ19" s="71">
        <f>C19*'Env Data and Conversions'!$E21/'Env Data and Conversions'!$BP21/1000000</f>
        <v>3.5983486706548229</v>
      </c>
      <c r="CK19" s="71">
        <f>D19*'Env Data and Conversions'!$E21/'Env Data and Conversions'!$BP21/1000000</f>
        <v>3.5983486706548229</v>
      </c>
      <c r="CL19" s="71">
        <f>E19*'Env Data and Conversions'!$E21/'Env Data and Conversions'!$BP21/1000000</f>
        <v>3.5983486706548229</v>
      </c>
      <c r="CM19" s="71">
        <f>F19*'Env Data and Conversions'!$E21/'Env Data and Conversions'!$BP21/1000000</f>
        <v>3.5983486706548229</v>
      </c>
      <c r="CN19" s="71">
        <f>G19*'Env Data and Conversions'!$E21/'Env Data and Conversions'!$BP21/1000000</f>
        <v>3.5983486706548229</v>
      </c>
      <c r="CO19" s="71">
        <f>H19*'Env Data and Conversions'!$E21/'Env Data and Conversions'!$BP21/1000000</f>
        <v>3.5983486706548229</v>
      </c>
      <c r="CP19" s="71">
        <f>I19*'Env Data and Conversions'!$E21/'Env Data and Conversions'!$BP21/1000000</f>
        <v>3.5983486706548229</v>
      </c>
      <c r="CQ19" s="71">
        <f>J19*'Env Data and Conversions'!$E21/'Env Data and Conversions'!$BP21/1000000</f>
        <v>3.5983486706548229</v>
      </c>
      <c r="CR19" s="71">
        <f>K19*'Env Data and Conversions'!$E21/'Env Data and Conversions'!$BP21/1000000</f>
        <v>3.5983486706548229</v>
      </c>
      <c r="CS19" s="71">
        <f>L19*'Env Data and Conversions'!$E21/'Env Data and Conversions'!$BP21/1000000</f>
        <v>3.5983486706548229</v>
      </c>
      <c r="CT19" s="71">
        <f>M19*'Env Data and Conversions'!$E21/'Env Data and Conversions'!$BP21/1000000</f>
        <v>3.5983486706548229</v>
      </c>
      <c r="CU19" s="71">
        <f>N19*'Env Data and Conversions'!$E21/'Env Data and Conversions'!$BP21/1000000</f>
        <v>3.5983486706548229</v>
      </c>
      <c r="CV19" s="71">
        <f>O19*'Env Data and Conversions'!$E21/'Env Data and Conversions'!$BP21/1000000</f>
        <v>3.5983486706548229</v>
      </c>
      <c r="CW19" s="71">
        <f>P19*'Env Data and Conversions'!$E21/'Env Data and Conversions'!$BP21/1000000</f>
        <v>3.5983486706548229</v>
      </c>
      <c r="CX19" s="71">
        <f>Q19*'Env Data and Conversions'!$E21/'Env Data and Conversions'!$BP21/1000000</f>
        <v>3.5983486706548229</v>
      </c>
      <c r="CY19" s="67"/>
      <c r="CZ19" s="4"/>
      <c r="DA19" s="4"/>
      <c r="DB19" s="4"/>
      <c r="DC19" s="4"/>
      <c r="DD19" s="4"/>
      <c r="DE19" s="4"/>
      <c r="DF19" s="4"/>
      <c r="DG19" s="4"/>
      <c r="DH19" s="4"/>
      <c r="DI19" s="4"/>
      <c r="DJ19" s="4"/>
      <c r="DK19" s="4"/>
      <c r="DL19" s="4"/>
      <c r="DM19" s="4"/>
    </row>
    <row r="20" spans="1:117" ht="16.5" x14ac:dyDescent="0.3">
      <c r="A20" s="188" t="s">
        <v>167</v>
      </c>
      <c r="B20" s="71">
        <f>'Inputs - Food purchases'!B21*(1-'Inputs - Food purchases'!S21)*'Env Data and Conversions'!BP22+'Inputs - Food purchases'!B21*'Inputs - Food purchases'!S21</f>
        <v>1274</v>
      </c>
      <c r="C20" s="71">
        <f>'Inputs - Food purchases'!C21*(1-'Inputs - Food purchases'!T21)*'Env Data and Conversions'!BP22+'Inputs - Food purchases'!C21*'Inputs - Food purchases'!T21</f>
        <v>1274</v>
      </c>
      <c r="D20" s="71">
        <f>'Inputs - Food purchases'!D21*(1-'Inputs - Food purchases'!U21)*'Env Data and Conversions'!BP22+'Inputs - Food purchases'!D21*'Inputs - Food purchases'!U21</f>
        <v>1274</v>
      </c>
      <c r="E20" s="71">
        <f>'Inputs - Food purchases'!E21*(1-'Inputs - Food purchases'!V21)*'Env Data and Conversions'!BP22+'Inputs - Food purchases'!E21*'Inputs - Food purchases'!V21</f>
        <v>1274</v>
      </c>
      <c r="F20" s="71">
        <f>'Inputs - Food purchases'!F21*(1-'Inputs - Food purchases'!W21)*'Env Data and Conversions'!BP22+'Inputs - Food purchases'!F21*'Inputs - Food purchases'!W21</f>
        <v>1274</v>
      </c>
      <c r="G20" s="71">
        <f>'Inputs - Food purchases'!G21*(1-'Inputs - Food purchases'!X21)*'Env Data and Conversions'!BP22+'Inputs - Food purchases'!G21*'Inputs - Food purchases'!X21</f>
        <v>1274</v>
      </c>
      <c r="H20" s="71">
        <f>'Inputs - Food purchases'!H21*(1-'Inputs - Food purchases'!Y21)*'Env Data and Conversions'!BP22+'Inputs - Food purchases'!H21*'Inputs - Food purchases'!Y21</f>
        <v>1274</v>
      </c>
      <c r="I20" s="71">
        <f>'Inputs - Food purchases'!I21*(1-'Inputs - Food purchases'!Z21)*'Env Data and Conversions'!BP22+'Inputs - Food purchases'!I21*'Inputs - Food purchases'!Z21</f>
        <v>1274</v>
      </c>
      <c r="J20" s="71">
        <f>'Inputs - Food purchases'!J21*(1-'Inputs - Food purchases'!AA21)*'Env Data and Conversions'!BP22+'Inputs - Food purchases'!J21*'Inputs - Food purchases'!AA21</f>
        <v>1274</v>
      </c>
      <c r="K20" s="71">
        <f>'Inputs - Food purchases'!K21*(1-'Inputs - Food purchases'!AB21)*'Env Data and Conversions'!BP22+'Inputs - Food purchases'!K21*'Inputs - Food purchases'!AB21</f>
        <v>1274</v>
      </c>
      <c r="L20" s="71">
        <f>'Inputs - Food purchases'!L21*(1-'Inputs - Food purchases'!AC21)*'Env Data and Conversions'!BP22+'Inputs - Food purchases'!L21*'Inputs - Food purchases'!AC21</f>
        <v>1274</v>
      </c>
      <c r="M20" s="71">
        <f>'Inputs - Food purchases'!M21*(1-'Inputs - Food purchases'!AD21)*'Env Data and Conversions'!BP22+'Inputs - Food purchases'!M21*'Inputs - Food purchases'!AD21</f>
        <v>1274</v>
      </c>
      <c r="N20" s="71">
        <f>'Inputs - Food purchases'!N21*(1-'Inputs - Food purchases'!AE21)*'Env Data and Conversions'!BP22+'Inputs - Food purchases'!N21*'Inputs - Food purchases'!AE21</f>
        <v>1274</v>
      </c>
      <c r="O20" s="71">
        <f>'Inputs - Food purchases'!O21*(1-'Inputs - Food purchases'!AF21)*'Env Data and Conversions'!BP22+'Inputs - Food purchases'!O21*'Inputs - Food purchases'!AF21</f>
        <v>1274</v>
      </c>
      <c r="P20" s="71">
        <f>'Inputs - Food purchases'!P21*(1-'Inputs - Food purchases'!AG21)*'Env Data and Conversions'!BP22+'Inputs - Food purchases'!P21*'Inputs - Food purchases'!AG21</f>
        <v>1274</v>
      </c>
      <c r="Q20" s="71">
        <f>'Inputs - Food purchases'!Q21*(1-'Inputs - Food purchases'!AH21)*'Env Data and Conversions'!BP22+'Inputs - Food purchases'!Q21*'Inputs - Food purchases'!AH21</f>
        <v>1274</v>
      </c>
      <c r="R20" s="77"/>
      <c r="S20" s="71">
        <f>B20*'Env Data and Conversions'!$B22/1000</f>
        <v>26.91633946466359</v>
      </c>
      <c r="T20" s="71">
        <f>C20*'Env Data and Conversions'!$B22/1000</f>
        <v>26.91633946466359</v>
      </c>
      <c r="U20" s="71">
        <f>D20*'Env Data and Conversions'!$B22/1000</f>
        <v>26.91633946466359</v>
      </c>
      <c r="V20" s="71">
        <f>E20*'Env Data and Conversions'!$B22/1000</f>
        <v>26.91633946466359</v>
      </c>
      <c r="W20" s="71">
        <f>F20*'Env Data and Conversions'!$B22/1000</f>
        <v>26.91633946466359</v>
      </c>
      <c r="X20" s="71">
        <f>G20*'Env Data and Conversions'!$B22/1000</f>
        <v>26.91633946466359</v>
      </c>
      <c r="Y20" s="71">
        <f>H20*'Env Data and Conversions'!$B22/1000</f>
        <v>26.91633946466359</v>
      </c>
      <c r="Z20" s="71">
        <f>I20*'Env Data and Conversions'!$B22/1000</f>
        <v>26.91633946466359</v>
      </c>
      <c r="AA20" s="71">
        <f>J20*'Env Data and Conversions'!$B22/1000</f>
        <v>26.91633946466359</v>
      </c>
      <c r="AB20" s="71">
        <f>K20*'Env Data and Conversions'!$B22/1000</f>
        <v>26.91633946466359</v>
      </c>
      <c r="AC20" s="71">
        <f>L20*'Env Data and Conversions'!$B22/1000</f>
        <v>26.91633946466359</v>
      </c>
      <c r="AD20" s="71">
        <f>M20*'Env Data and Conversions'!$B22/1000</f>
        <v>26.91633946466359</v>
      </c>
      <c r="AE20" s="71">
        <f>N20*'Env Data and Conversions'!$B22/1000</f>
        <v>26.91633946466359</v>
      </c>
      <c r="AF20" s="71">
        <f>O20*'Env Data and Conversions'!$B22/1000</f>
        <v>26.91633946466359</v>
      </c>
      <c r="AG20" s="71">
        <f>P20*'Env Data and Conversions'!$B22/1000</f>
        <v>26.91633946466359</v>
      </c>
      <c r="AH20" s="71">
        <f>Q20*'Env Data and Conversions'!$B22/1000</f>
        <v>26.91633946466359</v>
      </c>
      <c r="AI20" s="74"/>
      <c r="AJ20" s="71">
        <f>B20*'Env Data and Conversions'!$C22/10000</f>
        <v>0.37842491237478598</v>
      </c>
      <c r="AK20" s="71">
        <f>C20*'Env Data and Conversions'!$C22/10000</f>
        <v>0.37842491237478598</v>
      </c>
      <c r="AL20" s="71">
        <f>D20*'Env Data and Conversions'!$C22/10000</f>
        <v>0.37842491237478598</v>
      </c>
      <c r="AM20" s="71">
        <f>E20*'Env Data and Conversions'!$C22/10000</f>
        <v>0.37842491237478598</v>
      </c>
      <c r="AN20" s="71">
        <f>F20*'Env Data and Conversions'!$C22/10000</f>
        <v>0.37842491237478598</v>
      </c>
      <c r="AO20" s="71">
        <f>G20*'Env Data and Conversions'!$C22/10000</f>
        <v>0.37842491237478598</v>
      </c>
      <c r="AP20" s="71">
        <f>H20*'Env Data and Conversions'!$C22/10000</f>
        <v>0.37842491237478598</v>
      </c>
      <c r="AQ20" s="71">
        <f>I20*'Env Data and Conversions'!$C22/10000</f>
        <v>0.37842491237478598</v>
      </c>
      <c r="AR20" s="71">
        <f>J20*'Env Data and Conversions'!$C22/10000</f>
        <v>0.37842491237478598</v>
      </c>
      <c r="AS20" s="71">
        <f>K20*'Env Data and Conversions'!$C22/10000</f>
        <v>0.37842491237478598</v>
      </c>
      <c r="AT20" s="71">
        <f>L20*'Env Data and Conversions'!$C22/10000</f>
        <v>0.37842491237478598</v>
      </c>
      <c r="AU20" s="71">
        <f>M20*'Env Data and Conversions'!$C22/10000</f>
        <v>0.37842491237478598</v>
      </c>
      <c r="AV20" s="71">
        <f>N20*'Env Data and Conversions'!$C22/10000</f>
        <v>0.37842491237478598</v>
      </c>
      <c r="AW20" s="71">
        <f>O20*'Env Data and Conversions'!$C22/10000</f>
        <v>0.37842491237478598</v>
      </c>
      <c r="AX20" s="71">
        <f>P20*'Env Data and Conversions'!$C22/10000</f>
        <v>0.37842491237478598</v>
      </c>
      <c r="AY20" s="71">
        <f>Q20*'Env Data and Conversions'!$C22/10000</f>
        <v>0.37842491237478598</v>
      </c>
      <c r="AZ20" s="74"/>
      <c r="BA20" s="71">
        <f>B20*'Env Data and Conversions'!$D22/1000</f>
        <v>5.4225451098324822</v>
      </c>
      <c r="BB20" s="71">
        <f>C20*'Env Data and Conversions'!$D22/1000</f>
        <v>5.4225451098324822</v>
      </c>
      <c r="BC20" s="71">
        <f>D20*'Env Data and Conversions'!$D22/1000</f>
        <v>5.4225451098324822</v>
      </c>
      <c r="BD20" s="71">
        <f>E20*'Env Data and Conversions'!$D22/1000</f>
        <v>5.4225451098324822</v>
      </c>
      <c r="BE20" s="71">
        <f>F20*'Env Data and Conversions'!$D22/1000</f>
        <v>5.4225451098324822</v>
      </c>
      <c r="BF20" s="71">
        <f>G20*'Env Data and Conversions'!$D22/1000</f>
        <v>5.4225451098324822</v>
      </c>
      <c r="BG20" s="71">
        <f>H20*'Env Data and Conversions'!$D22/1000</f>
        <v>5.4225451098324822</v>
      </c>
      <c r="BH20" s="71">
        <f>I20*'Env Data and Conversions'!$D22/1000</f>
        <v>5.4225451098324822</v>
      </c>
      <c r="BI20" s="71">
        <f>J20*'Env Data and Conversions'!$D22/1000</f>
        <v>5.4225451098324822</v>
      </c>
      <c r="BJ20" s="71">
        <f>K20*'Env Data and Conversions'!$D22/1000</f>
        <v>5.4225451098324822</v>
      </c>
      <c r="BK20" s="71">
        <f>L20*'Env Data and Conversions'!$D22/1000</f>
        <v>5.4225451098324822</v>
      </c>
      <c r="BL20" s="71">
        <f>M20*'Env Data and Conversions'!$D22/1000</f>
        <v>5.4225451098324822</v>
      </c>
      <c r="BM20" s="71">
        <f>N20*'Env Data and Conversions'!$D22/1000</f>
        <v>5.4225451098324822</v>
      </c>
      <c r="BN20" s="71">
        <f>O20*'Env Data and Conversions'!$D22/1000</f>
        <v>5.4225451098324822</v>
      </c>
      <c r="BO20" s="71">
        <f>P20*'Env Data and Conversions'!$D22/1000</f>
        <v>5.4225451098324822</v>
      </c>
      <c r="BP20" s="71">
        <f>Q20*'Env Data and Conversions'!$D22/1000</f>
        <v>5.4225451098324822</v>
      </c>
      <c r="BQ20" s="74"/>
      <c r="BR20" s="71">
        <f t="shared" si="0"/>
        <v>32.33888457449607</v>
      </c>
      <c r="BS20" s="71">
        <f t="shared" si="1"/>
        <v>32.33888457449607</v>
      </c>
      <c r="BT20" s="71">
        <f t="shared" si="2"/>
        <v>32.33888457449607</v>
      </c>
      <c r="BU20" s="71">
        <f t="shared" si="3"/>
        <v>32.33888457449607</v>
      </c>
      <c r="BV20" s="71">
        <f t="shared" si="4"/>
        <v>32.33888457449607</v>
      </c>
      <c r="BW20" s="71">
        <f t="shared" si="4"/>
        <v>32.33888457449607</v>
      </c>
      <c r="BX20" s="71">
        <f t="shared" si="4"/>
        <v>32.33888457449607</v>
      </c>
      <c r="BY20" s="71">
        <f t="shared" si="4"/>
        <v>32.33888457449607</v>
      </c>
      <c r="BZ20" s="71">
        <f t="shared" si="4"/>
        <v>32.33888457449607</v>
      </c>
      <c r="CA20" s="71">
        <f t="shared" si="4"/>
        <v>32.33888457449607</v>
      </c>
      <c r="CB20" s="71">
        <f t="shared" si="4"/>
        <v>32.33888457449607</v>
      </c>
      <c r="CC20" s="71">
        <f t="shared" si="4"/>
        <v>32.33888457449607</v>
      </c>
      <c r="CD20" s="71">
        <f t="shared" si="4"/>
        <v>32.33888457449607</v>
      </c>
      <c r="CE20" s="71">
        <f t="shared" si="4"/>
        <v>32.33888457449607</v>
      </c>
      <c r="CF20" s="71">
        <f t="shared" si="4"/>
        <v>32.33888457449607</v>
      </c>
      <c r="CG20" s="71">
        <f t="shared" si="4"/>
        <v>32.33888457449607</v>
      </c>
      <c r="CH20" s="75"/>
      <c r="CI20" s="71">
        <f>B20*'Env Data and Conversions'!$E22/'Env Data and Conversions'!$BP22/1000000</f>
        <v>0.86775931567313025</v>
      </c>
      <c r="CJ20" s="71">
        <f>C20*'Env Data and Conversions'!$E22/'Env Data and Conversions'!$BP22/1000000</f>
        <v>0.86775931567313025</v>
      </c>
      <c r="CK20" s="71">
        <f>D20*'Env Data and Conversions'!$E22/'Env Data and Conversions'!$BP22/1000000</f>
        <v>0.86775931567313025</v>
      </c>
      <c r="CL20" s="71">
        <f>E20*'Env Data and Conversions'!$E22/'Env Data and Conversions'!$BP22/1000000</f>
        <v>0.86775931567313025</v>
      </c>
      <c r="CM20" s="71">
        <f>F20*'Env Data and Conversions'!$E22/'Env Data and Conversions'!$BP22/1000000</f>
        <v>0.86775931567313025</v>
      </c>
      <c r="CN20" s="71">
        <f>G20*'Env Data and Conversions'!$E22/'Env Data and Conversions'!$BP22/1000000</f>
        <v>0.86775931567313025</v>
      </c>
      <c r="CO20" s="71">
        <f>H20*'Env Data and Conversions'!$E22/'Env Data and Conversions'!$BP22/1000000</f>
        <v>0.86775931567313025</v>
      </c>
      <c r="CP20" s="71">
        <f>I20*'Env Data and Conversions'!$E22/'Env Data and Conversions'!$BP22/1000000</f>
        <v>0.86775931567313025</v>
      </c>
      <c r="CQ20" s="71">
        <f>J20*'Env Data and Conversions'!$E22/'Env Data and Conversions'!$BP22/1000000</f>
        <v>0.86775931567313025</v>
      </c>
      <c r="CR20" s="71">
        <f>K20*'Env Data and Conversions'!$E22/'Env Data and Conversions'!$BP22/1000000</f>
        <v>0.86775931567313025</v>
      </c>
      <c r="CS20" s="71">
        <f>L20*'Env Data and Conversions'!$E22/'Env Data and Conversions'!$BP22/1000000</f>
        <v>0.86775931567313025</v>
      </c>
      <c r="CT20" s="71">
        <f>M20*'Env Data and Conversions'!$E22/'Env Data and Conversions'!$BP22/1000000</f>
        <v>0.86775931567313025</v>
      </c>
      <c r="CU20" s="71">
        <f>N20*'Env Data and Conversions'!$E22/'Env Data and Conversions'!$BP22/1000000</f>
        <v>0.86775931567313025</v>
      </c>
      <c r="CV20" s="71">
        <f>O20*'Env Data and Conversions'!$E22/'Env Data and Conversions'!$BP22/1000000</f>
        <v>0.86775931567313025</v>
      </c>
      <c r="CW20" s="71">
        <f>P20*'Env Data and Conversions'!$E22/'Env Data and Conversions'!$BP22/1000000</f>
        <v>0.86775931567313025</v>
      </c>
      <c r="CX20" s="71">
        <f>Q20*'Env Data and Conversions'!$E22/'Env Data and Conversions'!$BP22/1000000</f>
        <v>0.86775931567313025</v>
      </c>
      <c r="CY20" s="67"/>
      <c r="CZ20" s="4"/>
      <c r="DA20" s="4"/>
      <c r="DB20" s="4"/>
      <c r="DC20" s="4"/>
      <c r="DD20" s="4"/>
      <c r="DE20" s="4"/>
      <c r="DF20" s="4"/>
      <c r="DG20" s="4"/>
      <c r="DH20" s="4"/>
      <c r="DI20" s="4"/>
      <c r="DJ20" s="4"/>
      <c r="DK20" s="4"/>
      <c r="DL20" s="4"/>
      <c r="DM20" s="4"/>
    </row>
    <row r="21" spans="1:117" ht="16.5" x14ac:dyDescent="0.3">
      <c r="A21" s="188" t="s">
        <v>165</v>
      </c>
      <c r="B21" s="71">
        <f>'Inputs - Food purchases'!B22*(1-'Inputs - Food purchases'!S22)*'Env Data and Conversions'!BP23+'Inputs - Food purchases'!B22*'Inputs - Food purchases'!S22</f>
        <v>522</v>
      </c>
      <c r="C21" s="71">
        <f>'Inputs - Food purchases'!C22*(1-'Inputs - Food purchases'!T22)*'Env Data and Conversions'!BP23+'Inputs - Food purchases'!C22*'Inputs - Food purchases'!T22</f>
        <v>522</v>
      </c>
      <c r="D21" s="71">
        <f>'Inputs - Food purchases'!D22*(1-'Inputs - Food purchases'!U22)*'Env Data and Conversions'!BP23+'Inputs - Food purchases'!D22*'Inputs - Food purchases'!U22</f>
        <v>522</v>
      </c>
      <c r="E21" s="71">
        <f>'Inputs - Food purchases'!E22*(1-'Inputs - Food purchases'!V22)*'Env Data and Conversions'!BP23+'Inputs - Food purchases'!E22*'Inputs - Food purchases'!V22</f>
        <v>522</v>
      </c>
      <c r="F21" s="71">
        <f>'Inputs - Food purchases'!F22*(1-'Inputs - Food purchases'!W22)*'Env Data and Conversions'!BP23+'Inputs - Food purchases'!F22*'Inputs - Food purchases'!W22</f>
        <v>522</v>
      </c>
      <c r="G21" s="71">
        <f>'Inputs - Food purchases'!G22*(1-'Inputs - Food purchases'!X22)*'Env Data and Conversions'!BP23+'Inputs - Food purchases'!G22*'Inputs - Food purchases'!X22</f>
        <v>522</v>
      </c>
      <c r="H21" s="71">
        <f>'Inputs - Food purchases'!H22*(1-'Inputs - Food purchases'!Y22)*'Env Data and Conversions'!BP23+'Inputs - Food purchases'!H22*'Inputs - Food purchases'!Y22</f>
        <v>522</v>
      </c>
      <c r="I21" s="71">
        <f>'Inputs - Food purchases'!I22*(1-'Inputs - Food purchases'!Z22)*'Env Data and Conversions'!BP23+'Inputs - Food purchases'!I22*'Inputs - Food purchases'!Z22</f>
        <v>522</v>
      </c>
      <c r="J21" s="71">
        <f>'Inputs - Food purchases'!J22*(1-'Inputs - Food purchases'!AA22)*'Env Data and Conversions'!BP23+'Inputs - Food purchases'!J22*'Inputs - Food purchases'!AA22</f>
        <v>522</v>
      </c>
      <c r="K21" s="71">
        <f>'Inputs - Food purchases'!K22*(1-'Inputs - Food purchases'!AB22)*'Env Data and Conversions'!BP23+'Inputs - Food purchases'!K22*'Inputs - Food purchases'!AB22</f>
        <v>522</v>
      </c>
      <c r="L21" s="71">
        <f>'Inputs - Food purchases'!L22*(1-'Inputs - Food purchases'!AC22)*'Env Data and Conversions'!BP23+'Inputs - Food purchases'!L22*'Inputs - Food purchases'!AC22</f>
        <v>522</v>
      </c>
      <c r="M21" s="71">
        <f>'Inputs - Food purchases'!M22*(1-'Inputs - Food purchases'!AD22)*'Env Data and Conversions'!BP23+'Inputs - Food purchases'!M22*'Inputs - Food purchases'!AD22</f>
        <v>522</v>
      </c>
      <c r="N21" s="71">
        <f>'Inputs - Food purchases'!N22*(1-'Inputs - Food purchases'!AE22)*'Env Data and Conversions'!BP23+'Inputs - Food purchases'!N22*'Inputs - Food purchases'!AE22</f>
        <v>522</v>
      </c>
      <c r="O21" s="71">
        <f>'Inputs - Food purchases'!O22*(1-'Inputs - Food purchases'!AF22)*'Env Data and Conversions'!BP23+'Inputs - Food purchases'!O22*'Inputs - Food purchases'!AF22</f>
        <v>522</v>
      </c>
      <c r="P21" s="71">
        <f>'Inputs - Food purchases'!P22*(1-'Inputs - Food purchases'!AG22)*'Env Data and Conversions'!BP23+'Inputs - Food purchases'!P22*'Inputs - Food purchases'!AG22</f>
        <v>522</v>
      </c>
      <c r="Q21" s="71">
        <f>'Inputs - Food purchases'!Q22*(1-'Inputs - Food purchases'!AH22)*'Env Data and Conversions'!BP23+'Inputs - Food purchases'!Q22*'Inputs - Food purchases'!AH22</f>
        <v>522</v>
      </c>
      <c r="R21" s="77"/>
      <c r="S21" s="71">
        <f>B21*'Env Data and Conversions'!$B23/1000</f>
        <v>1.271148216200825</v>
      </c>
      <c r="T21" s="71">
        <f>C21*'Env Data and Conversions'!$B23/1000</f>
        <v>1.271148216200825</v>
      </c>
      <c r="U21" s="71">
        <f>D21*'Env Data and Conversions'!$B23/1000</f>
        <v>1.271148216200825</v>
      </c>
      <c r="V21" s="71">
        <f>E21*'Env Data and Conversions'!$B23/1000</f>
        <v>1.271148216200825</v>
      </c>
      <c r="W21" s="71">
        <f>F21*'Env Data and Conversions'!$B23/1000</f>
        <v>1.271148216200825</v>
      </c>
      <c r="X21" s="71">
        <f>G21*'Env Data and Conversions'!$B23/1000</f>
        <v>1.271148216200825</v>
      </c>
      <c r="Y21" s="71">
        <f>H21*'Env Data and Conversions'!$B23/1000</f>
        <v>1.271148216200825</v>
      </c>
      <c r="Z21" s="71">
        <f>I21*'Env Data and Conversions'!$B23/1000</f>
        <v>1.271148216200825</v>
      </c>
      <c r="AA21" s="71">
        <f>J21*'Env Data and Conversions'!$B23/1000</f>
        <v>1.271148216200825</v>
      </c>
      <c r="AB21" s="71">
        <f>K21*'Env Data and Conversions'!$B23/1000</f>
        <v>1.271148216200825</v>
      </c>
      <c r="AC21" s="71">
        <f>L21*'Env Data and Conversions'!$B23/1000</f>
        <v>1.271148216200825</v>
      </c>
      <c r="AD21" s="71">
        <f>M21*'Env Data and Conversions'!$B23/1000</f>
        <v>1.271148216200825</v>
      </c>
      <c r="AE21" s="71">
        <f>N21*'Env Data and Conversions'!$B23/1000</f>
        <v>1.271148216200825</v>
      </c>
      <c r="AF21" s="71">
        <f>O21*'Env Data and Conversions'!$B23/1000</f>
        <v>1.271148216200825</v>
      </c>
      <c r="AG21" s="71">
        <f>P21*'Env Data and Conversions'!$B23/1000</f>
        <v>1.271148216200825</v>
      </c>
      <c r="AH21" s="71">
        <f>Q21*'Env Data and Conversions'!$B23/1000</f>
        <v>1.271148216200825</v>
      </c>
      <c r="AI21" s="74"/>
      <c r="AJ21" s="71">
        <f>B21*'Env Data and Conversions'!$C23/10000</f>
        <v>0</v>
      </c>
      <c r="AK21" s="71">
        <f>C21*'Env Data and Conversions'!$C23/10000</f>
        <v>0</v>
      </c>
      <c r="AL21" s="71">
        <f>D21*'Env Data and Conversions'!$C23/10000</f>
        <v>0</v>
      </c>
      <c r="AM21" s="71">
        <f>E21*'Env Data and Conversions'!$C23/10000</f>
        <v>0</v>
      </c>
      <c r="AN21" s="71">
        <f>F21*'Env Data and Conversions'!$C23/10000</f>
        <v>0</v>
      </c>
      <c r="AO21" s="71">
        <f>G21*'Env Data and Conversions'!$C23/10000</f>
        <v>0</v>
      </c>
      <c r="AP21" s="71">
        <f>H21*'Env Data and Conversions'!$C23/10000</f>
        <v>0</v>
      </c>
      <c r="AQ21" s="71">
        <f>I21*'Env Data and Conversions'!$C23/10000</f>
        <v>0</v>
      </c>
      <c r="AR21" s="71">
        <f>J21*'Env Data and Conversions'!$C23/10000</f>
        <v>0</v>
      </c>
      <c r="AS21" s="71">
        <f>K21*'Env Data and Conversions'!$C23/10000</f>
        <v>0</v>
      </c>
      <c r="AT21" s="71">
        <f>L21*'Env Data and Conversions'!$C23/10000</f>
        <v>0</v>
      </c>
      <c r="AU21" s="71">
        <f>M21*'Env Data and Conversions'!$C23/10000</f>
        <v>0</v>
      </c>
      <c r="AV21" s="71">
        <f>N21*'Env Data and Conversions'!$C23/10000</f>
        <v>0</v>
      </c>
      <c r="AW21" s="71">
        <f>O21*'Env Data and Conversions'!$C23/10000</f>
        <v>0</v>
      </c>
      <c r="AX21" s="71">
        <f>P21*'Env Data and Conversions'!$C23/10000</f>
        <v>0</v>
      </c>
      <c r="AY21" s="71">
        <f>Q21*'Env Data and Conversions'!$C23/10000</f>
        <v>0</v>
      </c>
      <c r="AZ21" s="74"/>
      <c r="BA21" s="71">
        <f>B21*'Env Data and Conversions'!$D23/1000</f>
        <v>0</v>
      </c>
      <c r="BB21" s="71">
        <f>C21*'Env Data and Conversions'!$D23/1000</f>
        <v>0</v>
      </c>
      <c r="BC21" s="71">
        <f>D21*'Env Data and Conversions'!$D23/1000</f>
        <v>0</v>
      </c>
      <c r="BD21" s="71">
        <f>E21*'Env Data and Conversions'!$D23/1000</f>
        <v>0</v>
      </c>
      <c r="BE21" s="71">
        <f>F21*'Env Data and Conversions'!$D23/1000</f>
        <v>0</v>
      </c>
      <c r="BF21" s="71">
        <f>G21*'Env Data and Conversions'!$D23/1000</f>
        <v>0</v>
      </c>
      <c r="BG21" s="71">
        <f>H21*'Env Data and Conversions'!$D23/1000</f>
        <v>0</v>
      </c>
      <c r="BH21" s="71">
        <f>I21*'Env Data and Conversions'!$D23/1000</f>
        <v>0</v>
      </c>
      <c r="BI21" s="71">
        <f>J21*'Env Data and Conversions'!$D23/1000</f>
        <v>0</v>
      </c>
      <c r="BJ21" s="71">
        <f>K21*'Env Data and Conversions'!$D23/1000</f>
        <v>0</v>
      </c>
      <c r="BK21" s="71">
        <f>L21*'Env Data and Conversions'!$D23/1000</f>
        <v>0</v>
      </c>
      <c r="BL21" s="71">
        <f>M21*'Env Data and Conversions'!$D23/1000</f>
        <v>0</v>
      </c>
      <c r="BM21" s="71">
        <f>N21*'Env Data and Conversions'!$D23/1000</f>
        <v>0</v>
      </c>
      <c r="BN21" s="71">
        <f>O21*'Env Data and Conversions'!$D23/1000</f>
        <v>0</v>
      </c>
      <c r="BO21" s="71">
        <f>P21*'Env Data and Conversions'!$D23/1000</f>
        <v>0</v>
      </c>
      <c r="BP21" s="71">
        <f>Q21*'Env Data and Conversions'!$D23/1000</f>
        <v>0</v>
      </c>
      <c r="BQ21" s="74"/>
      <c r="BR21" s="71">
        <f t="shared" si="0"/>
        <v>1.271148216200825</v>
      </c>
      <c r="BS21" s="71">
        <f t="shared" si="1"/>
        <v>1.271148216200825</v>
      </c>
      <c r="BT21" s="71">
        <f t="shared" si="2"/>
        <v>1.271148216200825</v>
      </c>
      <c r="BU21" s="71">
        <f t="shared" si="3"/>
        <v>1.271148216200825</v>
      </c>
      <c r="BV21" s="71">
        <f t="shared" ref="BV21:CG36" si="5">W21+BE21</f>
        <v>1.271148216200825</v>
      </c>
      <c r="BW21" s="71">
        <f t="shared" si="5"/>
        <v>1.271148216200825</v>
      </c>
      <c r="BX21" s="71">
        <f t="shared" si="5"/>
        <v>1.271148216200825</v>
      </c>
      <c r="BY21" s="71">
        <f t="shared" si="5"/>
        <v>1.271148216200825</v>
      </c>
      <c r="BZ21" s="71">
        <f t="shared" si="5"/>
        <v>1.271148216200825</v>
      </c>
      <c r="CA21" s="71">
        <f t="shared" si="5"/>
        <v>1.271148216200825</v>
      </c>
      <c r="CB21" s="71">
        <f t="shared" si="5"/>
        <v>1.271148216200825</v>
      </c>
      <c r="CC21" s="71">
        <f t="shared" si="5"/>
        <v>1.271148216200825</v>
      </c>
      <c r="CD21" s="71">
        <f t="shared" si="5"/>
        <v>1.271148216200825</v>
      </c>
      <c r="CE21" s="71">
        <f t="shared" si="5"/>
        <v>1.271148216200825</v>
      </c>
      <c r="CF21" s="71">
        <f t="shared" si="5"/>
        <v>1.271148216200825</v>
      </c>
      <c r="CG21" s="71">
        <f t="shared" si="5"/>
        <v>1.271148216200825</v>
      </c>
      <c r="CH21" s="75"/>
      <c r="CI21" s="71">
        <f>B21*'Env Data and Conversions'!$E23/'Env Data and Conversions'!$BP23/1000000</f>
        <v>0.11055300199144907</v>
      </c>
      <c r="CJ21" s="71">
        <f>C21*'Env Data and Conversions'!$E23/'Env Data and Conversions'!$BP23/1000000</f>
        <v>0.11055300199144907</v>
      </c>
      <c r="CK21" s="71">
        <f>D21*'Env Data and Conversions'!$E23/'Env Data and Conversions'!$BP23/1000000</f>
        <v>0.11055300199144907</v>
      </c>
      <c r="CL21" s="71">
        <f>E21*'Env Data and Conversions'!$E23/'Env Data and Conversions'!$BP23/1000000</f>
        <v>0.11055300199144907</v>
      </c>
      <c r="CM21" s="71">
        <f>F21*'Env Data and Conversions'!$E23/'Env Data and Conversions'!$BP23/1000000</f>
        <v>0.11055300199144907</v>
      </c>
      <c r="CN21" s="71">
        <f>G21*'Env Data and Conversions'!$E23/'Env Data and Conversions'!$BP23/1000000</f>
        <v>0.11055300199144907</v>
      </c>
      <c r="CO21" s="71">
        <f>H21*'Env Data and Conversions'!$E23/'Env Data and Conversions'!$BP23/1000000</f>
        <v>0.11055300199144907</v>
      </c>
      <c r="CP21" s="71">
        <f>I21*'Env Data and Conversions'!$E23/'Env Data and Conversions'!$BP23/1000000</f>
        <v>0.11055300199144907</v>
      </c>
      <c r="CQ21" s="71">
        <f>J21*'Env Data and Conversions'!$E23/'Env Data and Conversions'!$BP23/1000000</f>
        <v>0.11055300199144907</v>
      </c>
      <c r="CR21" s="71">
        <f>K21*'Env Data and Conversions'!$E23/'Env Data and Conversions'!$BP23/1000000</f>
        <v>0.11055300199144907</v>
      </c>
      <c r="CS21" s="71">
        <f>L21*'Env Data and Conversions'!$E23/'Env Data and Conversions'!$BP23/1000000</f>
        <v>0.11055300199144907</v>
      </c>
      <c r="CT21" s="71">
        <f>M21*'Env Data and Conversions'!$E23/'Env Data and Conversions'!$BP23/1000000</f>
        <v>0.11055300199144907</v>
      </c>
      <c r="CU21" s="71">
        <f>N21*'Env Data and Conversions'!$E23/'Env Data and Conversions'!$BP23/1000000</f>
        <v>0.11055300199144907</v>
      </c>
      <c r="CV21" s="71">
        <f>O21*'Env Data and Conversions'!$E23/'Env Data and Conversions'!$BP23/1000000</f>
        <v>0.11055300199144907</v>
      </c>
      <c r="CW21" s="71">
        <f>P21*'Env Data and Conversions'!$E23/'Env Data and Conversions'!$BP23/1000000</f>
        <v>0.11055300199144907</v>
      </c>
      <c r="CX21" s="71">
        <f>Q21*'Env Data and Conversions'!$E23/'Env Data and Conversions'!$BP23/1000000</f>
        <v>0.11055300199144907</v>
      </c>
      <c r="CY21" s="67"/>
      <c r="CZ21" s="4"/>
      <c r="DA21" s="4"/>
      <c r="DB21" s="4"/>
      <c r="DC21" s="4"/>
      <c r="DD21" s="4"/>
      <c r="DE21" s="4"/>
      <c r="DF21" s="4"/>
      <c r="DG21" s="4"/>
      <c r="DH21" s="4"/>
      <c r="DI21" s="4"/>
      <c r="DJ21" s="4"/>
      <c r="DK21" s="4"/>
      <c r="DL21" s="4"/>
      <c r="DM21" s="4"/>
    </row>
    <row r="22" spans="1:117" ht="16.5" x14ac:dyDescent="0.3">
      <c r="A22" s="188" t="s">
        <v>30</v>
      </c>
      <c r="B22" s="71">
        <f>'Inputs - Food purchases'!B23</f>
        <v>433</v>
      </c>
      <c r="C22" s="71">
        <f>'Inputs - Food purchases'!C23</f>
        <v>433</v>
      </c>
      <c r="D22" s="71">
        <f>'Inputs - Food purchases'!D23</f>
        <v>433</v>
      </c>
      <c r="E22" s="71">
        <f>'Inputs - Food purchases'!E23</f>
        <v>433</v>
      </c>
      <c r="F22" s="71">
        <f>'Inputs - Food purchases'!F23</f>
        <v>433</v>
      </c>
      <c r="G22" s="71">
        <f>'Inputs - Food purchases'!G23</f>
        <v>433</v>
      </c>
      <c r="H22" s="71">
        <f>'Inputs - Food purchases'!H23</f>
        <v>433</v>
      </c>
      <c r="I22" s="71">
        <f>'Inputs - Food purchases'!I23</f>
        <v>433</v>
      </c>
      <c r="J22" s="71">
        <f>'Inputs - Food purchases'!J23</f>
        <v>433</v>
      </c>
      <c r="K22" s="71">
        <f>'Inputs - Food purchases'!K23</f>
        <v>433</v>
      </c>
      <c r="L22" s="71">
        <f>'Inputs - Food purchases'!L23</f>
        <v>433</v>
      </c>
      <c r="M22" s="71">
        <f>'Inputs - Food purchases'!M23</f>
        <v>433</v>
      </c>
      <c r="N22" s="71">
        <f>'Inputs - Food purchases'!N23</f>
        <v>433</v>
      </c>
      <c r="O22" s="71">
        <f>'Inputs - Food purchases'!O23</f>
        <v>433</v>
      </c>
      <c r="P22" s="71">
        <f>'Inputs - Food purchases'!P23</f>
        <v>433</v>
      </c>
      <c r="Q22" s="71">
        <f>'Inputs - Food purchases'!Q23</f>
        <v>433</v>
      </c>
      <c r="R22" s="73"/>
      <c r="S22" s="71">
        <f>B22*'Env Data and Conversions'!$B24/1000</f>
        <v>3.017693340194453</v>
      </c>
      <c r="T22" s="71">
        <f>C22*'Env Data and Conversions'!$B24/1000</f>
        <v>3.017693340194453</v>
      </c>
      <c r="U22" s="71">
        <f>D22*'Env Data and Conversions'!$B24/1000</f>
        <v>3.017693340194453</v>
      </c>
      <c r="V22" s="71">
        <f>E22*'Env Data and Conversions'!$B24/1000</f>
        <v>3.017693340194453</v>
      </c>
      <c r="W22" s="71">
        <f>F22*'Env Data and Conversions'!$B24/1000</f>
        <v>3.017693340194453</v>
      </c>
      <c r="X22" s="71">
        <f>G22*'Env Data and Conversions'!$B24/1000</f>
        <v>3.017693340194453</v>
      </c>
      <c r="Y22" s="71">
        <f>H22*'Env Data and Conversions'!$B24/1000</f>
        <v>3.017693340194453</v>
      </c>
      <c r="Z22" s="71">
        <f>I22*'Env Data and Conversions'!$B24/1000</f>
        <v>3.017693340194453</v>
      </c>
      <c r="AA22" s="71">
        <f>J22*'Env Data and Conversions'!$B24/1000</f>
        <v>3.017693340194453</v>
      </c>
      <c r="AB22" s="71">
        <f>K22*'Env Data and Conversions'!$B24/1000</f>
        <v>3.017693340194453</v>
      </c>
      <c r="AC22" s="71">
        <f>L22*'Env Data and Conversions'!$B24/1000</f>
        <v>3.017693340194453</v>
      </c>
      <c r="AD22" s="71">
        <f>M22*'Env Data and Conversions'!$B24/1000</f>
        <v>3.017693340194453</v>
      </c>
      <c r="AE22" s="71">
        <f>N22*'Env Data and Conversions'!$B24/1000</f>
        <v>3.017693340194453</v>
      </c>
      <c r="AF22" s="71">
        <f>O22*'Env Data and Conversions'!$B24/1000</f>
        <v>3.017693340194453</v>
      </c>
      <c r="AG22" s="71">
        <f>P22*'Env Data and Conversions'!$B24/1000</f>
        <v>3.017693340194453</v>
      </c>
      <c r="AH22" s="71">
        <f>Q22*'Env Data and Conversions'!$B24/1000</f>
        <v>3.017693340194453</v>
      </c>
      <c r="AI22" s="74"/>
      <c r="AJ22" s="71">
        <f>B22*'Env Data and Conversions'!$C24/10000</f>
        <v>0.64747456389303792</v>
      </c>
      <c r="AK22" s="71">
        <f>C22*'Env Data and Conversions'!$C24/10000</f>
        <v>0.64747456389303792</v>
      </c>
      <c r="AL22" s="71">
        <f>D22*'Env Data and Conversions'!$C24/10000</f>
        <v>0.64747456389303792</v>
      </c>
      <c r="AM22" s="71">
        <f>E22*'Env Data and Conversions'!$C24/10000</f>
        <v>0.64747456389303792</v>
      </c>
      <c r="AN22" s="71">
        <f>F22*'Env Data and Conversions'!$C24/10000</f>
        <v>0.64747456389303792</v>
      </c>
      <c r="AO22" s="71">
        <f>G22*'Env Data and Conversions'!$C24/10000</f>
        <v>0.64747456389303792</v>
      </c>
      <c r="AP22" s="71">
        <f>H22*'Env Data and Conversions'!$C24/10000</f>
        <v>0.64747456389303792</v>
      </c>
      <c r="AQ22" s="71">
        <f>I22*'Env Data and Conversions'!$C24/10000</f>
        <v>0.64747456389303792</v>
      </c>
      <c r="AR22" s="71">
        <f>J22*'Env Data and Conversions'!$C24/10000</f>
        <v>0.64747456389303792</v>
      </c>
      <c r="AS22" s="71">
        <f>K22*'Env Data and Conversions'!$C24/10000</f>
        <v>0.64747456389303792</v>
      </c>
      <c r="AT22" s="71">
        <f>L22*'Env Data and Conversions'!$C24/10000</f>
        <v>0.64747456389303792</v>
      </c>
      <c r="AU22" s="71">
        <f>M22*'Env Data and Conversions'!$C24/10000</f>
        <v>0.64747456389303792</v>
      </c>
      <c r="AV22" s="71">
        <f>N22*'Env Data and Conversions'!$C24/10000</f>
        <v>0.64747456389303792</v>
      </c>
      <c r="AW22" s="71">
        <f>O22*'Env Data and Conversions'!$C24/10000</f>
        <v>0.64747456389303792</v>
      </c>
      <c r="AX22" s="71">
        <f>P22*'Env Data and Conversions'!$C24/10000</f>
        <v>0.64747456389303792</v>
      </c>
      <c r="AY22" s="71">
        <f>Q22*'Env Data and Conversions'!$C24/10000</f>
        <v>0.64747456389303792</v>
      </c>
      <c r="AZ22" s="74"/>
      <c r="BA22" s="71">
        <f>B22*'Env Data and Conversions'!$D24/1000</f>
        <v>8.0740662163575969</v>
      </c>
      <c r="BB22" s="71">
        <f>C22*'Env Data and Conversions'!$D24/1000</f>
        <v>8.0740662163575969</v>
      </c>
      <c r="BC22" s="71">
        <f>D22*'Env Data and Conversions'!$D24/1000</f>
        <v>8.0740662163575969</v>
      </c>
      <c r="BD22" s="71">
        <f>E22*'Env Data and Conversions'!$D24/1000</f>
        <v>8.0740662163575969</v>
      </c>
      <c r="BE22" s="71">
        <f>F22*'Env Data and Conversions'!$D24/1000</f>
        <v>8.0740662163575969</v>
      </c>
      <c r="BF22" s="71">
        <f>G22*'Env Data and Conversions'!$D24/1000</f>
        <v>8.0740662163575969</v>
      </c>
      <c r="BG22" s="71">
        <f>H22*'Env Data and Conversions'!$D24/1000</f>
        <v>8.0740662163575969</v>
      </c>
      <c r="BH22" s="71">
        <f>I22*'Env Data and Conversions'!$D24/1000</f>
        <v>8.0740662163575969</v>
      </c>
      <c r="BI22" s="71">
        <f>J22*'Env Data and Conversions'!$D24/1000</f>
        <v>8.0740662163575969</v>
      </c>
      <c r="BJ22" s="71">
        <f>K22*'Env Data and Conversions'!$D24/1000</f>
        <v>8.0740662163575969</v>
      </c>
      <c r="BK22" s="71">
        <f>L22*'Env Data and Conversions'!$D24/1000</f>
        <v>8.0740662163575969</v>
      </c>
      <c r="BL22" s="71">
        <f>M22*'Env Data and Conversions'!$D24/1000</f>
        <v>8.0740662163575969</v>
      </c>
      <c r="BM22" s="71">
        <f>N22*'Env Data and Conversions'!$D24/1000</f>
        <v>8.0740662163575969</v>
      </c>
      <c r="BN22" s="71">
        <f>O22*'Env Data and Conversions'!$D24/1000</f>
        <v>8.0740662163575969</v>
      </c>
      <c r="BO22" s="71">
        <f>P22*'Env Data and Conversions'!$D24/1000</f>
        <v>8.0740662163575969</v>
      </c>
      <c r="BP22" s="71">
        <f>Q22*'Env Data and Conversions'!$D24/1000</f>
        <v>8.0740662163575969</v>
      </c>
      <c r="BQ22" s="74"/>
      <c r="BR22" s="71">
        <f t="shared" si="0"/>
        <v>11.09175955655205</v>
      </c>
      <c r="BS22" s="71">
        <f t="shared" si="1"/>
        <v>11.09175955655205</v>
      </c>
      <c r="BT22" s="71">
        <f t="shared" si="2"/>
        <v>11.09175955655205</v>
      </c>
      <c r="BU22" s="71">
        <f t="shared" si="3"/>
        <v>11.09175955655205</v>
      </c>
      <c r="BV22" s="71">
        <f t="shared" si="5"/>
        <v>11.09175955655205</v>
      </c>
      <c r="BW22" s="71">
        <f t="shared" si="5"/>
        <v>11.09175955655205</v>
      </c>
      <c r="BX22" s="71">
        <f t="shared" si="5"/>
        <v>11.09175955655205</v>
      </c>
      <c r="BY22" s="71">
        <f t="shared" si="5"/>
        <v>11.09175955655205</v>
      </c>
      <c r="BZ22" s="71">
        <f t="shared" si="5"/>
        <v>11.09175955655205</v>
      </c>
      <c r="CA22" s="71">
        <f t="shared" si="5"/>
        <v>11.09175955655205</v>
      </c>
      <c r="CB22" s="71">
        <f t="shared" si="5"/>
        <v>11.09175955655205</v>
      </c>
      <c r="CC22" s="71">
        <f t="shared" si="5"/>
        <v>11.09175955655205</v>
      </c>
      <c r="CD22" s="71">
        <f t="shared" si="5"/>
        <v>11.09175955655205</v>
      </c>
      <c r="CE22" s="71">
        <f t="shared" si="5"/>
        <v>11.09175955655205</v>
      </c>
      <c r="CF22" s="71">
        <f t="shared" si="5"/>
        <v>11.09175955655205</v>
      </c>
      <c r="CG22" s="71">
        <f t="shared" si="5"/>
        <v>11.09175955655205</v>
      </c>
      <c r="CH22" s="75"/>
      <c r="CI22" s="71">
        <f>B22*'Env Data and Conversions'!$E24/'Env Data and Conversions'!$BP24/1000000</f>
        <v>4.2334987999930789</v>
      </c>
      <c r="CJ22" s="71">
        <f>C22*'Env Data and Conversions'!$E24/'Env Data and Conversions'!$BP24/1000000</f>
        <v>4.2334987999930789</v>
      </c>
      <c r="CK22" s="71">
        <f>D22*'Env Data and Conversions'!$E24/'Env Data and Conversions'!$BP24/1000000</f>
        <v>4.2334987999930789</v>
      </c>
      <c r="CL22" s="71">
        <f>E22*'Env Data and Conversions'!$E24/'Env Data and Conversions'!$BP24/1000000</f>
        <v>4.2334987999930789</v>
      </c>
      <c r="CM22" s="71">
        <f>F22*'Env Data and Conversions'!$E24/'Env Data and Conversions'!$BP24/1000000</f>
        <v>4.2334987999930789</v>
      </c>
      <c r="CN22" s="71">
        <f>G22*'Env Data and Conversions'!$E24/'Env Data and Conversions'!$BP24/1000000</f>
        <v>4.2334987999930789</v>
      </c>
      <c r="CO22" s="71">
        <f>H22*'Env Data and Conversions'!$E24/'Env Data and Conversions'!$BP24/1000000</f>
        <v>4.2334987999930789</v>
      </c>
      <c r="CP22" s="71">
        <f>I22*'Env Data and Conversions'!$E24/'Env Data and Conversions'!$BP24/1000000</f>
        <v>4.2334987999930789</v>
      </c>
      <c r="CQ22" s="71">
        <f>J22*'Env Data and Conversions'!$E24/'Env Data and Conversions'!$BP24/1000000</f>
        <v>4.2334987999930789</v>
      </c>
      <c r="CR22" s="71">
        <f>K22*'Env Data and Conversions'!$E24/'Env Data and Conversions'!$BP24/1000000</f>
        <v>4.2334987999930789</v>
      </c>
      <c r="CS22" s="71">
        <f>L22*'Env Data and Conversions'!$E24/'Env Data and Conversions'!$BP24/1000000</f>
        <v>4.2334987999930789</v>
      </c>
      <c r="CT22" s="71">
        <f>M22*'Env Data and Conversions'!$E24/'Env Data and Conversions'!$BP24/1000000</f>
        <v>4.2334987999930789</v>
      </c>
      <c r="CU22" s="71">
        <f>N22*'Env Data and Conversions'!$E24/'Env Data and Conversions'!$BP24/1000000</f>
        <v>4.2334987999930789</v>
      </c>
      <c r="CV22" s="71">
        <f>O22*'Env Data and Conversions'!$E24/'Env Data and Conversions'!$BP24/1000000</f>
        <v>4.2334987999930789</v>
      </c>
      <c r="CW22" s="71">
        <f>P22*'Env Data and Conversions'!$E24/'Env Data and Conversions'!$BP24/1000000</f>
        <v>4.2334987999930789</v>
      </c>
      <c r="CX22" s="71">
        <f>Q22*'Env Data and Conversions'!$E24/'Env Data and Conversions'!$BP24/1000000</f>
        <v>4.2334987999930789</v>
      </c>
      <c r="CY22" s="67"/>
      <c r="CZ22" s="4"/>
      <c r="DA22" s="4"/>
      <c r="DB22" s="4"/>
      <c r="DC22" s="4"/>
      <c r="DD22" s="4"/>
      <c r="DE22" s="4"/>
      <c r="DF22" s="4"/>
      <c r="DG22" s="4"/>
      <c r="DH22" s="4"/>
      <c r="DI22" s="4"/>
      <c r="DJ22" s="4"/>
      <c r="DK22" s="4"/>
      <c r="DL22" s="4"/>
      <c r="DM22" s="4"/>
    </row>
    <row r="23" spans="1:117" ht="16.5" x14ac:dyDescent="0.3">
      <c r="A23" s="188"/>
      <c r="B23" s="71"/>
      <c r="C23" s="71"/>
      <c r="D23" s="71"/>
      <c r="E23" s="71"/>
      <c r="F23" s="71"/>
      <c r="G23" s="71"/>
      <c r="H23" s="71"/>
      <c r="I23" s="71"/>
      <c r="J23" s="71"/>
      <c r="K23" s="71"/>
      <c r="L23" s="71"/>
      <c r="M23" s="71"/>
      <c r="N23" s="71"/>
      <c r="O23" s="71"/>
      <c r="P23" s="71"/>
      <c r="Q23" s="71"/>
      <c r="R23" s="76"/>
      <c r="S23" s="71">
        <f>B23*'Env Data and Conversions'!$B25/1000</f>
        <v>0</v>
      </c>
      <c r="T23" s="71">
        <f>C23*'Env Data and Conversions'!$B25/1000</f>
        <v>0</v>
      </c>
      <c r="U23" s="71">
        <f>D23*'Env Data and Conversions'!$B25/1000</f>
        <v>0</v>
      </c>
      <c r="V23" s="71">
        <f>E23*'Env Data and Conversions'!$B25/1000</f>
        <v>0</v>
      </c>
      <c r="W23" s="71">
        <f>F23*'Env Data and Conversions'!$B25/1000</f>
        <v>0</v>
      </c>
      <c r="X23" s="71">
        <f>G23*'Env Data and Conversions'!$B25/1000</f>
        <v>0</v>
      </c>
      <c r="Y23" s="71">
        <f>H23*'Env Data and Conversions'!$B25/1000</f>
        <v>0</v>
      </c>
      <c r="Z23" s="71">
        <f>I23*'Env Data and Conversions'!$B25/1000</f>
        <v>0</v>
      </c>
      <c r="AA23" s="71">
        <f>J23*'Env Data and Conversions'!$B25/1000</f>
        <v>0</v>
      </c>
      <c r="AB23" s="71">
        <f>K23*'Env Data and Conversions'!$B25/1000</f>
        <v>0</v>
      </c>
      <c r="AC23" s="71">
        <f>L23*'Env Data and Conversions'!$B25/1000</f>
        <v>0</v>
      </c>
      <c r="AD23" s="71">
        <f>M23*'Env Data and Conversions'!$B25/1000</f>
        <v>0</v>
      </c>
      <c r="AE23" s="71">
        <f>N23*'Env Data and Conversions'!$B25/1000</f>
        <v>0</v>
      </c>
      <c r="AF23" s="71">
        <f>O23*'Env Data and Conversions'!$B25/1000</f>
        <v>0</v>
      </c>
      <c r="AG23" s="71">
        <f>P23*'Env Data and Conversions'!$B25/1000</f>
        <v>0</v>
      </c>
      <c r="AH23" s="71">
        <f>Q23*'Env Data and Conversions'!$B25/1000</f>
        <v>0</v>
      </c>
      <c r="AI23" s="74"/>
      <c r="AJ23" s="71">
        <f>B23*'Env Data and Conversions'!$C25/10000</f>
        <v>0</v>
      </c>
      <c r="AK23" s="71">
        <f>C23*'Env Data and Conversions'!$C25/10000</f>
        <v>0</v>
      </c>
      <c r="AL23" s="71">
        <f>D23*'Env Data and Conversions'!$C25/10000</f>
        <v>0</v>
      </c>
      <c r="AM23" s="71">
        <f>E23*'Env Data and Conversions'!$C25/10000</f>
        <v>0</v>
      </c>
      <c r="AN23" s="71">
        <f>F23*'Env Data and Conversions'!$C25/10000</f>
        <v>0</v>
      </c>
      <c r="AO23" s="71">
        <f>G23*'Env Data and Conversions'!$C25/10000</f>
        <v>0</v>
      </c>
      <c r="AP23" s="71">
        <f>H23*'Env Data and Conversions'!$C25/10000</f>
        <v>0</v>
      </c>
      <c r="AQ23" s="71">
        <f>I23*'Env Data and Conversions'!$C25/10000</f>
        <v>0</v>
      </c>
      <c r="AR23" s="71">
        <f>J23*'Env Data and Conversions'!$C25/10000</f>
        <v>0</v>
      </c>
      <c r="AS23" s="71">
        <f>K23*'Env Data and Conversions'!$C25/10000</f>
        <v>0</v>
      </c>
      <c r="AT23" s="71">
        <f>L23*'Env Data and Conversions'!$C25/10000</f>
        <v>0</v>
      </c>
      <c r="AU23" s="71">
        <f>M23*'Env Data and Conversions'!$C25/10000</f>
        <v>0</v>
      </c>
      <c r="AV23" s="71">
        <f>N23*'Env Data and Conversions'!$C25/10000</f>
        <v>0</v>
      </c>
      <c r="AW23" s="71">
        <f>O23*'Env Data and Conversions'!$C25/10000</f>
        <v>0</v>
      </c>
      <c r="AX23" s="71">
        <f>P23*'Env Data and Conversions'!$C25/10000</f>
        <v>0</v>
      </c>
      <c r="AY23" s="71">
        <f>Q23*'Env Data and Conversions'!$C25/10000</f>
        <v>0</v>
      </c>
      <c r="AZ23" s="74"/>
      <c r="BA23" s="71">
        <f>B23*'Env Data and Conversions'!$D25/1000</f>
        <v>0</v>
      </c>
      <c r="BB23" s="71">
        <f>C23*'Env Data and Conversions'!$D25/1000</f>
        <v>0</v>
      </c>
      <c r="BC23" s="71">
        <f>D23*'Env Data and Conversions'!$D25/1000</f>
        <v>0</v>
      </c>
      <c r="BD23" s="71">
        <f>E23*'Env Data and Conversions'!$D25/1000</f>
        <v>0</v>
      </c>
      <c r="BE23" s="71">
        <f>F23*'Env Data and Conversions'!$D25/1000</f>
        <v>0</v>
      </c>
      <c r="BF23" s="71">
        <f>G23*'Env Data and Conversions'!$D25/1000</f>
        <v>0</v>
      </c>
      <c r="BG23" s="71">
        <f>H23*'Env Data and Conversions'!$D25/1000</f>
        <v>0</v>
      </c>
      <c r="BH23" s="71">
        <f>I23*'Env Data and Conversions'!$D25/1000</f>
        <v>0</v>
      </c>
      <c r="BI23" s="71">
        <f>J23*'Env Data and Conversions'!$D25/1000</f>
        <v>0</v>
      </c>
      <c r="BJ23" s="71">
        <f>K23*'Env Data and Conversions'!$D25/1000</f>
        <v>0</v>
      </c>
      <c r="BK23" s="71">
        <f>L23*'Env Data and Conversions'!$D25/1000</f>
        <v>0</v>
      </c>
      <c r="BL23" s="71">
        <f>M23*'Env Data and Conversions'!$D25/1000</f>
        <v>0</v>
      </c>
      <c r="BM23" s="71">
        <f>N23*'Env Data and Conversions'!$D25/1000</f>
        <v>0</v>
      </c>
      <c r="BN23" s="71">
        <f>O23*'Env Data and Conversions'!$D25/1000</f>
        <v>0</v>
      </c>
      <c r="BO23" s="71">
        <f>P23*'Env Data and Conversions'!$D25/1000</f>
        <v>0</v>
      </c>
      <c r="BP23" s="71">
        <f>Q23*'Env Data and Conversions'!$D25/1000</f>
        <v>0</v>
      </c>
      <c r="BQ23" s="74"/>
      <c r="BR23" s="71">
        <f t="shared" si="0"/>
        <v>0</v>
      </c>
      <c r="BS23" s="71">
        <f t="shared" si="1"/>
        <v>0</v>
      </c>
      <c r="BT23" s="71">
        <f t="shared" si="2"/>
        <v>0</v>
      </c>
      <c r="BU23" s="71">
        <f t="shared" si="3"/>
        <v>0</v>
      </c>
      <c r="BV23" s="71">
        <f t="shared" si="5"/>
        <v>0</v>
      </c>
      <c r="BW23" s="71">
        <f t="shared" si="5"/>
        <v>0</v>
      </c>
      <c r="BX23" s="71">
        <f t="shared" si="5"/>
        <v>0</v>
      </c>
      <c r="BY23" s="71">
        <f t="shared" si="5"/>
        <v>0</v>
      </c>
      <c r="BZ23" s="71">
        <f t="shared" si="5"/>
        <v>0</v>
      </c>
      <c r="CA23" s="71">
        <f t="shared" si="5"/>
        <v>0</v>
      </c>
      <c r="CB23" s="71">
        <f t="shared" si="5"/>
        <v>0</v>
      </c>
      <c r="CC23" s="71">
        <f t="shared" si="5"/>
        <v>0</v>
      </c>
      <c r="CD23" s="71">
        <f t="shared" si="5"/>
        <v>0</v>
      </c>
      <c r="CE23" s="71">
        <f t="shared" si="5"/>
        <v>0</v>
      </c>
      <c r="CF23" s="71">
        <f t="shared" si="5"/>
        <v>0</v>
      </c>
      <c r="CG23" s="71">
        <f t="shared" si="5"/>
        <v>0</v>
      </c>
      <c r="CH23" s="75"/>
      <c r="CI23" s="71"/>
      <c r="CJ23" s="71"/>
      <c r="CK23" s="71"/>
      <c r="CL23" s="71"/>
      <c r="CM23" s="71"/>
      <c r="CN23" s="71"/>
      <c r="CO23" s="71"/>
      <c r="CP23" s="71"/>
      <c r="CQ23" s="71"/>
      <c r="CR23" s="71"/>
      <c r="CS23" s="71"/>
      <c r="CT23" s="71"/>
      <c r="CU23" s="71"/>
      <c r="CV23" s="71"/>
      <c r="CW23" s="71"/>
      <c r="CX23" s="71"/>
      <c r="CY23" s="67"/>
      <c r="CZ23" s="4"/>
      <c r="DA23" s="4"/>
      <c r="DB23" s="4"/>
      <c r="DC23" s="4"/>
      <c r="DD23" s="4"/>
      <c r="DE23" s="4"/>
      <c r="DF23" s="4"/>
      <c r="DG23" s="4"/>
      <c r="DH23" s="4"/>
      <c r="DI23" s="4"/>
      <c r="DJ23" s="4"/>
      <c r="DK23" s="4"/>
      <c r="DL23" s="4"/>
      <c r="DM23" s="4"/>
    </row>
    <row r="24" spans="1:117" ht="16.5" x14ac:dyDescent="0.3">
      <c r="A24" s="163" t="s">
        <v>31</v>
      </c>
      <c r="B24" s="71"/>
      <c r="C24" s="71"/>
      <c r="D24" s="71"/>
      <c r="E24" s="71"/>
      <c r="F24" s="71"/>
      <c r="G24" s="71"/>
      <c r="H24" s="71"/>
      <c r="I24" s="71"/>
      <c r="J24" s="71"/>
      <c r="K24" s="71"/>
      <c r="L24" s="71"/>
      <c r="M24" s="71"/>
      <c r="N24" s="71"/>
      <c r="O24" s="71"/>
      <c r="P24" s="71"/>
      <c r="Q24" s="71"/>
      <c r="R24" s="76"/>
      <c r="S24" s="71">
        <f>B24*'Env Data and Conversions'!$B26/1000</f>
        <v>0</v>
      </c>
      <c r="T24" s="71">
        <f>C24*'Env Data and Conversions'!$B26/1000</f>
        <v>0</v>
      </c>
      <c r="U24" s="71">
        <f>D24*'Env Data and Conversions'!$B26/1000</f>
        <v>0</v>
      </c>
      <c r="V24" s="71">
        <f>E24*'Env Data and Conversions'!$B26/1000</f>
        <v>0</v>
      </c>
      <c r="W24" s="71">
        <f>F24*'Env Data and Conversions'!$B26/1000</f>
        <v>0</v>
      </c>
      <c r="X24" s="71">
        <f>G24*'Env Data and Conversions'!$B26/1000</f>
        <v>0</v>
      </c>
      <c r="Y24" s="71">
        <f>H24*'Env Data and Conversions'!$B26/1000</f>
        <v>0</v>
      </c>
      <c r="Z24" s="71">
        <f>I24*'Env Data and Conversions'!$B26/1000</f>
        <v>0</v>
      </c>
      <c r="AA24" s="71">
        <f>J24*'Env Data and Conversions'!$B26/1000</f>
        <v>0</v>
      </c>
      <c r="AB24" s="71">
        <f>K24*'Env Data and Conversions'!$B26/1000</f>
        <v>0</v>
      </c>
      <c r="AC24" s="71">
        <f>L24*'Env Data and Conversions'!$B26/1000</f>
        <v>0</v>
      </c>
      <c r="AD24" s="71">
        <f>M24*'Env Data and Conversions'!$B26/1000</f>
        <v>0</v>
      </c>
      <c r="AE24" s="71">
        <f>N24*'Env Data and Conversions'!$B26/1000</f>
        <v>0</v>
      </c>
      <c r="AF24" s="71">
        <f>O24*'Env Data and Conversions'!$B26/1000</f>
        <v>0</v>
      </c>
      <c r="AG24" s="71">
        <f>P24*'Env Data and Conversions'!$B26/1000</f>
        <v>0</v>
      </c>
      <c r="AH24" s="71">
        <f>Q24*'Env Data and Conversions'!$B26/1000</f>
        <v>0</v>
      </c>
      <c r="AI24" s="74"/>
      <c r="AJ24" s="71">
        <f>B24*'Env Data and Conversions'!$C26/10000</f>
        <v>0</v>
      </c>
      <c r="AK24" s="71">
        <f>C24*'Env Data and Conversions'!$C26/10000</f>
        <v>0</v>
      </c>
      <c r="AL24" s="71">
        <f>D24*'Env Data and Conversions'!$C26/10000</f>
        <v>0</v>
      </c>
      <c r="AM24" s="71">
        <f>E24*'Env Data and Conversions'!$C26/10000</f>
        <v>0</v>
      </c>
      <c r="AN24" s="71">
        <f>F24*'Env Data and Conversions'!$C26/10000</f>
        <v>0</v>
      </c>
      <c r="AO24" s="71">
        <f>G24*'Env Data and Conversions'!$C26/10000</f>
        <v>0</v>
      </c>
      <c r="AP24" s="71">
        <f>H24*'Env Data and Conversions'!$C26/10000</f>
        <v>0</v>
      </c>
      <c r="AQ24" s="71">
        <f>I24*'Env Data and Conversions'!$C26/10000</f>
        <v>0</v>
      </c>
      <c r="AR24" s="71">
        <f>J24*'Env Data and Conversions'!$C26/10000</f>
        <v>0</v>
      </c>
      <c r="AS24" s="71">
        <f>K24*'Env Data and Conversions'!$C26/10000</f>
        <v>0</v>
      </c>
      <c r="AT24" s="71">
        <f>L24*'Env Data and Conversions'!$C26/10000</f>
        <v>0</v>
      </c>
      <c r="AU24" s="71">
        <f>M24*'Env Data and Conversions'!$C26/10000</f>
        <v>0</v>
      </c>
      <c r="AV24" s="71">
        <f>N24*'Env Data and Conversions'!$C26/10000</f>
        <v>0</v>
      </c>
      <c r="AW24" s="71">
        <f>O24*'Env Data and Conversions'!$C26/10000</f>
        <v>0</v>
      </c>
      <c r="AX24" s="71">
        <f>P24*'Env Data and Conversions'!$C26/10000</f>
        <v>0</v>
      </c>
      <c r="AY24" s="71">
        <f>Q24*'Env Data and Conversions'!$C26/10000</f>
        <v>0</v>
      </c>
      <c r="AZ24" s="74"/>
      <c r="BA24" s="71">
        <f>B24*'Env Data and Conversions'!$D26/1000</f>
        <v>0</v>
      </c>
      <c r="BB24" s="71">
        <f>C24*'Env Data and Conversions'!$D26/1000</f>
        <v>0</v>
      </c>
      <c r="BC24" s="71">
        <f>D24*'Env Data and Conversions'!$D26/1000</f>
        <v>0</v>
      </c>
      <c r="BD24" s="71">
        <f>E24*'Env Data and Conversions'!$D26/1000</f>
        <v>0</v>
      </c>
      <c r="BE24" s="71">
        <f>F24*'Env Data and Conversions'!$D26/1000</f>
        <v>0</v>
      </c>
      <c r="BF24" s="71">
        <f>G24*'Env Data and Conversions'!$D26/1000</f>
        <v>0</v>
      </c>
      <c r="BG24" s="71">
        <f>H24*'Env Data and Conversions'!$D26/1000</f>
        <v>0</v>
      </c>
      <c r="BH24" s="71">
        <f>I24*'Env Data and Conversions'!$D26/1000</f>
        <v>0</v>
      </c>
      <c r="BI24" s="71">
        <f>J24*'Env Data and Conversions'!$D26/1000</f>
        <v>0</v>
      </c>
      <c r="BJ24" s="71">
        <f>K24*'Env Data and Conversions'!$D26/1000</f>
        <v>0</v>
      </c>
      <c r="BK24" s="71">
        <f>L24*'Env Data and Conversions'!$D26/1000</f>
        <v>0</v>
      </c>
      <c r="BL24" s="71">
        <f>M24*'Env Data and Conversions'!$D26/1000</f>
        <v>0</v>
      </c>
      <c r="BM24" s="71">
        <f>N24*'Env Data and Conversions'!$D26/1000</f>
        <v>0</v>
      </c>
      <c r="BN24" s="71">
        <f>O24*'Env Data and Conversions'!$D26/1000</f>
        <v>0</v>
      </c>
      <c r="BO24" s="71">
        <f>P24*'Env Data and Conversions'!$D26/1000</f>
        <v>0</v>
      </c>
      <c r="BP24" s="71">
        <f>Q24*'Env Data and Conversions'!$D26/1000</f>
        <v>0</v>
      </c>
      <c r="BQ24" s="74"/>
      <c r="BR24" s="71">
        <f t="shared" si="0"/>
        <v>0</v>
      </c>
      <c r="BS24" s="71">
        <f t="shared" si="1"/>
        <v>0</v>
      </c>
      <c r="BT24" s="71">
        <f t="shared" si="2"/>
        <v>0</v>
      </c>
      <c r="BU24" s="71">
        <f t="shared" si="3"/>
        <v>0</v>
      </c>
      <c r="BV24" s="71">
        <f t="shared" si="5"/>
        <v>0</v>
      </c>
      <c r="BW24" s="71">
        <f t="shared" si="5"/>
        <v>0</v>
      </c>
      <c r="BX24" s="71">
        <f t="shared" si="5"/>
        <v>0</v>
      </c>
      <c r="BY24" s="71">
        <f t="shared" si="5"/>
        <v>0</v>
      </c>
      <c r="BZ24" s="71">
        <f t="shared" si="5"/>
        <v>0</v>
      </c>
      <c r="CA24" s="71">
        <f t="shared" si="5"/>
        <v>0</v>
      </c>
      <c r="CB24" s="71">
        <f t="shared" si="5"/>
        <v>0</v>
      </c>
      <c r="CC24" s="71">
        <f t="shared" si="5"/>
        <v>0</v>
      </c>
      <c r="CD24" s="71">
        <f t="shared" si="5"/>
        <v>0</v>
      </c>
      <c r="CE24" s="71">
        <f t="shared" si="5"/>
        <v>0</v>
      </c>
      <c r="CF24" s="71">
        <f t="shared" si="5"/>
        <v>0</v>
      </c>
      <c r="CG24" s="71">
        <f t="shared" si="5"/>
        <v>0</v>
      </c>
      <c r="CH24" s="75"/>
      <c r="CI24" s="71"/>
      <c r="CJ24" s="71"/>
      <c r="CK24" s="71"/>
      <c r="CL24" s="71"/>
      <c r="CM24" s="71"/>
      <c r="CN24" s="71"/>
      <c r="CO24" s="71"/>
      <c r="CP24" s="71"/>
      <c r="CQ24" s="71"/>
      <c r="CR24" s="71"/>
      <c r="CS24" s="71"/>
      <c r="CT24" s="71"/>
      <c r="CU24" s="71"/>
      <c r="CV24" s="71"/>
      <c r="CW24" s="71"/>
      <c r="CX24" s="71"/>
      <c r="CY24" s="67"/>
      <c r="CZ24" s="4"/>
      <c r="DA24" s="4"/>
      <c r="DB24" s="4"/>
      <c r="DC24" s="4"/>
      <c r="DD24" s="4"/>
      <c r="DE24" s="4"/>
      <c r="DF24" s="4"/>
      <c r="DG24" s="4"/>
      <c r="DH24" s="4"/>
      <c r="DI24" s="4"/>
      <c r="DJ24" s="4"/>
      <c r="DK24" s="4"/>
      <c r="DL24" s="4"/>
      <c r="DM24" s="4"/>
    </row>
    <row r="25" spans="1:117" ht="16.5" x14ac:dyDescent="0.3">
      <c r="A25" s="167" t="s">
        <v>32</v>
      </c>
      <c r="B25" s="71">
        <f>'Inputs - Food purchases'!B26</f>
        <v>0</v>
      </c>
      <c r="C25" s="71">
        <f>'Inputs - Food purchases'!C26</f>
        <v>0</v>
      </c>
      <c r="D25" s="71">
        <f>'Inputs - Food purchases'!D26</f>
        <v>0</v>
      </c>
      <c r="E25" s="71">
        <f>'Inputs - Food purchases'!E26</f>
        <v>0</v>
      </c>
      <c r="F25" s="71">
        <f>'Inputs - Food purchases'!F26</f>
        <v>0</v>
      </c>
      <c r="G25" s="71">
        <f>'Inputs - Food purchases'!G26</f>
        <v>0</v>
      </c>
      <c r="H25" s="71">
        <f>'Inputs - Food purchases'!H26</f>
        <v>0</v>
      </c>
      <c r="I25" s="71">
        <f>'Inputs - Food purchases'!I26</f>
        <v>0</v>
      </c>
      <c r="J25" s="71">
        <f>'Inputs - Food purchases'!J26</f>
        <v>0</v>
      </c>
      <c r="K25" s="71">
        <f>'Inputs - Food purchases'!K26</f>
        <v>0</v>
      </c>
      <c r="L25" s="71">
        <f>'Inputs - Food purchases'!L26</f>
        <v>0</v>
      </c>
      <c r="M25" s="71">
        <f>'Inputs - Food purchases'!M26</f>
        <v>0</v>
      </c>
      <c r="N25" s="71">
        <f>'Inputs - Food purchases'!N26</f>
        <v>0</v>
      </c>
      <c r="O25" s="71">
        <f>'Inputs - Food purchases'!O26</f>
        <v>0</v>
      </c>
      <c r="P25" s="71">
        <f>'Inputs - Food purchases'!P26</f>
        <v>0</v>
      </c>
      <c r="Q25" s="71">
        <f>'Inputs - Food purchases'!Q26</f>
        <v>0</v>
      </c>
      <c r="R25" s="76"/>
      <c r="S25" s="71">
        <f>B25*'Env Data and Conversions'!$B27/1000</f>
        <v>0</v>
      </c>
      <c r="T25" s="71">
        <f>C25*'Env Data and Conversions'!$B27/1000</f>
        <v>0</v>
      </c>
      <c r="U25" s="71">
        <f>D25*'Env Data and Conversions'!$B27/1000</f>
        <v>0</v>
      </c>
      <c r="V25" s="71">
        <f>E25*'Env Data and Conversions'!$B27/1000</f>
        <v>0</v>
      </c>
      <c r="W25" s="71">
        <f>F25*'Env Data and Conversions'!$B27/1000</f>
        <v>0</v>
      </c>
      <c r="X25" s="71">
        <f>G25*'Env Data and Conversions'!$B27/1000</f>
        <v>0</v>
      </c>
      <c r="Y25" s="71">
        <f>H25*'Env Data and Conversions'!$B27/1000</f>
        <v>0</v>
      </c>
      <c r="Z25" s="71">
        <f>I25*'Env Data and Conversions'!$B27/1000</f>
        <v>0</v>
      </c>
      <c r="AA25" s="71">
        <f>J25*'Env Data and Conversions'!$B27/1000</f>
        <v>0</v>
      </c>
      <c r="AB25" s="71">
        <f>K25*'Env Data and Conversions'!$B27/1000</f>
        <v>0</v>
      </c>
      <c r="AC25" s="71">
        <f>L25*'Env Data and Conversions'!$B27/1000</f>
        <v>0</v>
      </c>
      <c r="AD25" s="71">
        <f>M25*'Env Data and Conversions'!$B27/1000</f>
        <v>0</v>
      </c>
      <c r="AE25" s="71">
        <f>N25*'Env Data and Conversions'!$B27/1000</f>
        <v>0</v>
      </c>
      <c r="AF25" s="71">
        <f>O25*'Env Data and Conversions'!$B27/1000</f>
        <v>0</v>
      </c>
      <c r="AG25" s="71">
        <f>P25*'Env Data and Conversions'!$B27/1000</f>
        <v>0</v>
      </c>
      <c r="AH25" s="71">
        <f>Q25*'Env Data and Conversions'!$B27/1000</f>
        <v>0</v>
      </c>
      <c r="AI25" s="74"/>
      <c r="AJ25" s="71">
        <f>B25*'Env Data and Conversions'!$C27/10000</f>
        <v>0</v>
      </c>
      <c r="AK25" s="71">
        <f>C25*'Env Data and Conversions'!$C27/10000</f>
        <v>0</v>
      </c>
      <c r="AL25" s="71">
        <f>D25*'Env Data and Conversions'!$C27/10000</f>
        <v>0</v>
      </c>
      <c r="AM25" s="71">
        <f>E25*'Env Data and Conversions'!$C27/10000</f>
        <v>0</v>
      </c>
      <c r="AN25" s="71">
        <f>F25*'Env Data and Conversions'!$C27/10000</f>
        <v>0</v>
      </c>
      <c r="AO25" s="71">
        <f>G25*'Env Data and Conversions'!$C27/10000</f>
        <v>0</v>
      </c>
      <c r="AP25" s="71">
        <f>H25*'Env Data and Conversions'!$C27/10000</f>
        <v>0</v>
      </c>
      <c r="AQ25" s="71">
        <f>I25*'Env Data and Conversions'!$C27/10000</f>
        <v>0</v>
      </c>
      <c r="AR25" s="71">
        <f>J25*'Env Data and Conversions'!$C27/10000</f>
        <v>0</v>
      </c>
      <c r="AS25" s="71">
        <f>K25*'Env Data and Conversions'!$C27/10000</f>
        <v>0</v>
      </c>
      <c r="AT25" s="71">
        <f>L25*'Env Data and Conversions'!$C27/10000</f>
        <v>0</v>
      </c>
      <c r="AU25" s="71">
        <f>M25*'Env Data and Conversions'!$C27/10000</f>
        <v>0</v>
      </c>
      <c r="AV25" s="71">
        <f>N25*'Env Data and Conversions'!$C27/10000</f>
        <v>0</v>
      </c>
      <c r="AW25" s="71">
        <f>O25*'Env Data and Conversions'!$C27/10000</f>
        <v>0</v>
      </c>
      <c r="AX25" s="71">
        <f>P25*'Env Data and Conversions'!$C27/10000</f>
        <v>0</v>
      </c>
      <c r="AY25" s="71">
        <f>Q25*'Env Data and Conversions'!$C27/10000</f>
        <v>0</v>
      </c>
      <c r="AZ25" s="74"/>
      <c r="BA25" s="71">
        <f>B25*'Env Data and Conversions'!$D27/1000</f>
        <v>0</v>
      </c>
      <c r="BB25" s="71">
        <f>C25*'Env Data and Conversions'!$D27/1000</f>
        <v>0</v>
      </c>
      <c r="BC25" s="71">
        <f>D25*'Env Data and Conversions'!$D27/1000</f>
        <v>0</v>
      </c>
      <c r="BD25" s="71">
        <f>E25*'Env Data and Conversions'!$D27/1000</f>
        <v>0</v>
      </c>
      <c r="BE25" s="71">
        <f>F25*'Env Data and Conversions'!$D27/1000</f>
        <v>0</v>
      </c>
      <c r="BF25" s="71">
        <f>G25*'Env Data and Conversions'!$D27/1000</f>
        <v>0</v>
      </c>
      <c r="BG25" s="71">
        <f>H25*'Env Data and Conversions'!$D27/1000</f>
        <v>0</v>
      </c>
      <c r="BH25" s="71">
        <f>I25*'Env Data and Conversions'!$D27/1000</f>
        <v>0</v>
      </c>
      <c r="BI25" s="71">
        <f>J25*'Env Data and Conversions'!$D27/1000</f>
        <v>0</v>
      </c>
      <c r="BJ25" s="71">
        <f>K25*'Env Data and Conversions'!$D27/1000</f>
        <v>0</v>
      </c>
      <c r="BK25" s="71">
        <f>L25*'Env Data and Conversions'!$D27/1000</f>
        <v>0</v>
      </c>
      <c r="BL25" s="71">
        <f>M25*'Env Data and Conversions'!$D27/1000</f>
        <v>0</v>
      </c>
      <c r="BM25" s="71">
        <f>N25*'Env Data and Conversions'!$D27/1000</f>
        <v>0</v>
      </c>
      <c r="BN25" s="71">
        <f>O25*'Env Data and Conversions'!$D27/1000</f>
        <v>0</v>
      </c>
      <c r="BO25" s="71">
        <f>P25*'Env Data and Conversions'!$D27/1000</f>
        <v>0</v>
      </c>
      <c r="BP25" s="71">
        <f>Q25*'Env Data and Conversions'!$D27/1000</f>
        <v>0</v>
      </c>
      <c r="BQ25" s="74"/>
      <c r="BR25" s="71">
        <f t="shared" si="0"/>
        <v>0</v>
      </c>
      <c r="BS25" s="71">
        <f t="shared" si="1"/>
        <v>0</v>
      </c>
      <c r="BT25" s="71">
        <f t="shared" si="2"/>
        <v>0</v>
      </c>
      <c r="BU25" s="71">
        <f t="shared" si="3"/>
        <v>0</v>
      </c>
      <c r="BV25" s="71">
        <f t="shared" si="5"/>
        <v>0</v>
      </c>
      <c r="BW25" s="71">
        <f t="shared" si="5"/>
        <v>0</v>
      </c>
      <c r="BX25" s="71">
        <f t="shared" si="5"/>
        <v>0</v>
      </c>
      <c r="BY25" s="71">
        <f t="shared" si="5"/>
        <v>0</v>
      </c>
      <c r="BZ25" s="71">
        <f t="shared" si="5"/>
        <v>0</v>
      </c>
      <c r="CA25" s="71">
        <f t="shared" si="5"/>
        <v>0</v>
      </c>
      <c r="CB25" s="71">
        <f t="shared" si="5"/>
        <v>0</v>
      </c>
      <c r="CC25" s="71">
        <f t="shared" si="5"/>
        <v>0</v>
      </c>
      <c r="CD25" s="71">
        <f t="shared" si="5"/>
        <v>0</v>
      </c>
      <c r="CE25" s="71">
        <f t="shared" si="5"/>
        <v>0</v>
      </c>
      <c r="CF25" s="71">
        <f t="shared" si="5"/>
        <v>0</v>
      </c>
      <c r="CG25" s="71">
        <f t="shared" si="5"/>
        <v>0</v>
      </c>
      <c r="CH25" s="75"/>
      <c r="CI25" s="71">
        <f>B25*'Env Data and Conversions'!$E27/'Env Data and Conversions'!$BP27/1000000</f>
        <v>0</v>
      </c>
      <c r="CJ25" s="71">
        <f>C25*'Env Data and Conversions'!$E27/'Env Data and Conversions'!$BP27/1000000</f>
        <v>0</v>
      </c>
      <c r="CK25" s="71">
        <f>D25*'Env Data and Conversions'!$E27/'Env Data and Conversions'!$BP27/1000000</f>
        <v>0</v>
      </c>
      <c r="CL25" s="71">
        <f>E25*'Env Data and Conversions'!$E27/'Env Data and Conversions'!$BP27/1000000</f>
        <v>0</v>
      </c>
      <c r="CM25" s="71">
        <f>F25*'Env Data and Conversions'!$E27/'Env Data and Conversions'!$BP27/1000000</f>
        <v>0</v>
      </c>
      <c r="CN25" s="71">
        <f>G25*'Env Data and Conversions'!$E27/'Env Data and Conversions'!$BP27/1000000</f>
        <v>0</v>
      </c>
      <c r="CO25" s="71">
        <f>H25*'Env Data and Conversions'!$E27/'Env Data and Conversions'!$BP27/1000000</f>
        <v>0</v>
      </c>
      <c r="CP25" s="71">
        <f>I25*'Env Data and Conversions'!$E27/'Env Data and Conversions'!$BP27/1000000</f>
        <v>0</v>
      </c>
      <c r="CQ25" s="71">
        <f>J25*'Env Data and Conversions'!$E27/'Env Data and Conversions'!$BP27/1000000</f>
        <v>0</v>
      </c>
      <c r="CR25" s="71">
        <f>K25*'Env Data and Conversions'!$E27/'Env Data and Conversions'!$BP27/1000000</f>
        <v>0</v>
      </c>
      <c r="CS25" s="71">
        <f>L25*'Env Data and Conversions'!$E27/'Env Data and Conversions'!$BP27/1000000</f>
        <v>0</v>
      </c>
      <c r="CT25" s="71">
        <f>M25*'Env Data and Conversions'!$E27/'Env Data and Conversions'!$BP27/1000000</f>
        <v>0</v>
      </c>
      <c r="CU25" s="71">
        <f>N25*'Env Data and Conversions'!$E27/'Env Data and Conversions'!$BP27/1000000</f>
        <v>0</v>
      </c>
      <c r="CV25" s="71">
        <f>O25*'Env Data and Conversions'!$E27/'Env Data and Conversions'!$BP27/1000000</f>
        <v>0</v>
      </c>
      <c r="CW25" s="71">
        <f>P25*'Env Data and Conversions'!$E27/'Env Data and Conversions'!$BP27/1000000</f>
        <v>0</v>
      </c>
      <c r="CX25" s="71">
        <f>Q25*'Env Data and Conversions'!$E27/'Env Data and Conversions'!$BP27/1000000</f>
        <v>0</v>
      </c>
      <c r="CY25" s="67"/>
      <c r="CZ25" s="4"/>
      <c r="DA25" s="4"/>
      <c r="DB25" s="4"/>
      <c r="DC25" s="4"/>
      <c r="DD25" s="4"/>
      <c r="DE25" s="4"/>
      <c r="DF25" s="4"/>
      <c r="DG25" s="4"/>
      <c r="DH25" s="4"/>
      <c r="DI25" s="4"/>
      <c r="DJ25" s="4"/>
      <c r="DK25" s="4"/>
      <c r="DL25" s="4"/>
      <c r="DM25" s="4"/>
    </row>
    <row r="26" spans="1:117" ht="16.5" x14ac:dyDescent="0.3">
      <c r="A26" s="188" t="s">
        <v>33</v>
      </c>
      <c r="B26" s="71">
        <f>'Inputs - Food purchases'!B27</f>
        <v>1077</v>
      </c>
      <c r="C26" s="71">
        <f>'Inputs - Food purchases'!C27</f>
        <v>1500</v>
      </c>
      <c r="D26" s="71">
        <f>'Inputs - Food purchases'!D27</f>
        <v>2000</v>
      </c>
      <c r="E26" s="71">
        <f>'Inputs - Food purchases'!E27</f>
        <v>2500</v>
      </c>
      <c r="F26" s="71">
        <f>'Inputs - Food purchases'!F27</f>
        <v>2500</v>
      </c>
      <c r="G26" s="71">
        <f>'Inputs - Food purchases'!G27</f>
        <v>2500</v>
      </c>
      <c r="H26" s="71">
        <f>'Inputs - Food purchases'!H27</f>
        <v>2500</v>
      </c>
      <c r="I26" s="71">
        <f>'Inputs - Food purchases'!I27</f>
        <v>2500</v>
      </c>
      <c r="J26" s="71">
        <f>'Inputs - Food purchases'!J27</f>
        <v>2500</v>
      </c>
      <c r="K26" s="71">
        <f>'Inputs - Food purchases'!K27</f>
        <v>2500</v>
      </c>
      <c r="L26" s="71">
        <f>'Inputs - Food purchases'!L27</f>
        <v>2500</v>
      </c>
      <c r="M26" s="71">
        <f>'Inputs - Food purchases'!M27</f>
        <v>2500</v>
      </c>
      <c r="N26" s="71">
        <f>'Inputs - Food purchases'!N27</f>
        <v>2500</v>
      </c>
      <c r="O26" s="71">
        <f>'Inputs - Food purchases'!O27</f>
        <v>2500</v>
      </c>
      <c r="P26" s="71">
        <f>'Inputs - Food purchases'!P27</f>
        <v>2500</v>
      </c>
      <c r="Q26" s="71">
        <f>'Inputs - Food purchases'!Q27</f>
        <v>2500</v>
      </c>
      <c r="R26" s="76"/>
      <c r="S26" s="71">
        <f>B26*'Env Data and Conversions'!$B28/1000</f>
        <v>1.8068128104032504</v>
      </c>
      <c r="T26" s="71">
        <f>C26*'Env Data and Conversions'!$B28/1000</f>
        <v>2.5164523821772287</v>
      </c>
      <c r="U26" s="71">
        <f>D26*'Env Data and Conversions'!$B28/1000</f>
        <v>3.3552698429029717</v>
      </c>
      <c r="V26" s="71">
        <f>E26*'Env Data and Conversions'!$B28/1000</f>
        <v>4.1940873036287147</v>
      </c>
      <c r="W26" s="71">
        <f>F26*'Env Data and Conversions'!$B28/1000</f>
        <v>4.1940873036287147</v>
      </c>
      <c r="X26" s="71">
        <f>G26*'Env Data and Conversions'!$B28/1000</f>
        <v>4.1940873036287147</v>
      </c>
      <c r="Y26" s="71">
        <f>H26*'Env Data and Conversions'!$B28/1000</f>
        <v>4.1940873036287147</v>
      </c>
      <c r="Z26" s="71">
        <f>I26*'Env Data and Conversions'!$B28/1000</f>
        <v>4.1940873036287147</v>
      </c>
      <c r="AA26" s="71">
        <f>J26*'Env Data and Conversions'!$B28/1000</f>
        <v>4.1940873036287147</v>
      </c>
      <c r="AB26" s="71">
        <f>K26*'Env Data and Conversions'!$B28/1000</f>
        <v>4.1940873036287147</v>
      </c>
      <c r="AC26" s="71">
        <f>L26*'Env Data and Conversions'!$B28/1000</f>
        <v>4.1940873036287147</v>
      </c>
      <c r="AD26" s="71">
        <f>M26*'Env Data and Conversions'!$B28/1000</f>
        <v>4.1940873036287147</v>
      </c>
      <c r="AE26" s="71">
        <f>N26*'Env Data and Conversions'!$B28/1000</f>
        <v>4.1940873036287147</v>
      </c>
      <c r="AF26" s="71">
        <f>O26*'Env Data and Conversions'!$B28/1000</f>
        <v>4.1940873036287147</v>
      </c>
      <c r="AG26" s="71">
        <f>P26*'Env Data and Conversions'!$B28/1000</f>
        <v>4.1940873036287147</v>
      </c>
      <c r="AH26" s="71">
        <f>Q26*'Env Data and Conversions'!$B28/1000</f>
        <v>4.1940873036287147</v>
      </c>
      <c r="AI26" s="74"/>
      <c r="AJ26" s="71">
        <f>B26*'Env Data and Conversions'!$C28/10000</f>
        <v>1.3949185401528104</v>
      </c>
      <c r="AK26" s="71">
        <f>C26*'Env Data and Conversions'!$C28/10000</f>
        <v>1.9427834821069785</v>
      </c>
      <c r="AL26" s="71">
        <f>D26*'Env Data and Conversions'!$C28/10000</f>
        <v>2.5903779761426375</v>
      </c>
      <c r="AM26" s="71">
        <f>E26*'Env Data and Conversions'!$C28/10000</f>
        <v>3.2379724701782973</v>
      </c>
      <c r="AN26" s="71">
        <f>F26*'Env Data and Conversions'!$C28/10000</f>
        <v>3.2379724701782973</v>
      </c>
      <c r="AO26" s="71">
        <f>G26*'Env Data and Conversions'!$C28/10000</f>
        <v>3.2379724701782973</v>
      </c>
      <c r="AP26" s="71">
        <f>H26*'Env Data and Conversions'!$C28/10000</f>
        <v>3.2379724701782973</v>
      </c>
      <c r="AQ26" s="71">
        <f>I26*'Env Data and Conversions'!$C28/10000</f>
        <v>3.2379724701782973</v>
      </c>
      <c r="AR26" s="71">
        <f>J26*'Env Data and Conversions'!$C28/10000</f>
        <v>3.2379724701782973</v>
      </c>
      <c r="AS26" s="71">
        <f>K26*'Env Data and Conversions'!$C28/10000</f>
        <v>3.2379724701782973</v>
      </c>
      <c r="AT26" s="71">
        <f>L26*'Env Data and Conversions'!$C28/10000</f>
        <v>3.2379724701782973</v>
      </c>
      <c r="AU26" s="71">
        <f>M26*'Env Data and Conversions'!$C28/10000</f>
        <v>3.2379724701782973</v>
      </c>
      <c r="AV26" s="71">
        <f>N26*'Env Data and Conversions'!$C28/10000</f>
        <v>3.2379724701782973</v>
      </c>
      <c r="AW26" s="71">
        <f>O26*'Env Data and Conversions'!$C28/10000</f>
        <v>3.2379724701782973</v>
      </c>
      <c r="AX26" s="71">
        <f>P26*'Env Data and Conversions'!$C28/10000</f>
        <v>3.2379724701782973</v>
      </c>
      <c r="AY26" s="71">
        <f>Q26*'Env Data and Conversions'!$C28/10000</f>
        <v>3.2379724701782973</v>
      </c>
      <c r="AZ26" s="74"/>
      <c r="BA26" s="71">
        <f>B26*'Env Data and Conversions'!$D28/1000</f>
        <v>10.800925826790076</v>
      </c>
      <c r="BB26" s="71">
        <f>C26*'Env Data and Conversions'!$D28/1000</f>
        <v>15.043072182158879</v>
      </c>
      <c r="BC26" s="71">
        <f>D26*'Env Data and Conversions'!$D28/1000</f>
        <v>20.057429576211838</v>
      </c>
      <c r="BD26" s="71">
        <f>E26*'Env Data and Conversions'!$D28/1000</f>
        <v>25.0717869702648</v>
      </c>
      <c r="BE26" s="71">
        <f>F26*'Env Data and Conversions'!$D28/1000</f>
        <v>25.0717869702648</v>
      </c>
      <c r="BF26" s="71">
        <f>G26*'Env Data and Conversions'!$D28/1000</f>
        <v>25.0717869702648</v>
      </c>
      <c r="BG26" s="71">
        <f>H26*'Env Data and Conversions'!$D28/1000</f>
        <v>25.0717869702648</v>
      </c>
      <c r="BH26" s="71">
        <f>I26*'Env Data and Conversions'!$D28/1000</f>
        <v>25.0717869702648</v>
      </c>
      <c r="BI26" s="71">
        <f>J26*'Env Data and Conversions'!$D28/1000</f>
        <v>25.0717869702648</v>
      </c>
      <c r="BJ26" s="71">
        <f>K26*'Env Data and Conversions'!$D28/1000</f>
        <v>25.0717869702648</v>
      </c>
      <c r="BK26" s="71">
        <f>L26*'Env Data and Conversions'!$D28/1000</f>
        <v>25.0717869702648</v>
      </c>
      <c r="BL26" s="71">
        <f>M26*'Env Data and Conversions'!$D28/1000</f>
        <v>25.0717869702648</v>
      </c>
      <c r="BM26" s="71">
        <f>N26*'Env Data and Conversions'!$D28/1000</f>
        <v>25.0717869702648</v>
      </c>
      <c r="BN26" s="71">
        <f>O26*'Env Data and Conversions'!$D28/1000</f>
        <v>25.0717869702648</v>
      </c>
      <c r="BO26" s="71">
        <f>P26*'Env Data and Conversions'!$D28/1000</f>
        <v>25.0717869702648</v>
      </c>
      <c r="BP26" s="71">
        <f>Q26*'Env Data and Conversions'!$D28/1000</f>
        <v>25.0717869702648</v>
      </c>
      <c r="BQ26" s="74"/>
      <c r="BR26" s="71">
        <f t="shared" si="0"/>
        <v>12.607738637193327</v>
      </c>
      <c r="BS26" s="71">
        <f t="shared" si="1"/>
        <v>17.559524564336108</v>
      </c>
      <c r="BT26" s="71">
        <f t="shared" si="2"/>
        <v>23.412699419114809</v>
      </c>
      <c r="BU26" s="71">
        <f t="shared" si="3"/>
        <v>29.265874273893516</v>
      </c>
      <c r="BV26" s="71">
        <f t="shared" si="5"/>
        <v>29.265874273893516</v>
      </c>
      <c r="BW26" s="71">
        <f t="shared" si="5"/>
        <v>29.265874273893516</v>
      </c>
      <c r="BX26" s="71">
        <f t="shared" si="5"/>
        <v>29.265874273893516</v>
      </c>
      <c r="BY26" s="71">
        <f t="shared" si="5"/>
        <v>29.265874273893516</v>
      </c>
      <c r="BZ26" s="71">
        <f t="shared" si="5"/>
        <v>29.265874273893516</v>
      </c>
      <c r="CA26" s="71">
        <f t="shared" si="5"/>
        <v>29.265874273893516</v>
      </c>
      <c r="CB26" s="71">
        <f t="shared" si="5"/>
        <v>29.265874273893516</v>
      </c>
      <c r="CC26" s="71">
        <f t="shared" si="5"/>
        <v>29.265874273893516</v>
      </c>
      <c r="CD26" s="71">
        <f t="shared" si="5"/>
        <v>29.265874273893516</v>
      </c>
      <c r="CE26" s="71">
        <f t="shared" si="5"/>
        <v>29.265874273893516</v>
      </c>
      <c r="CF26" s="71">
        <f t="shared" si="5"/>
        <v>29.265874273893516</v>
      </c>
      <c r="CG26" s="71">
        <f t="shared" si="5"/>
        <v>29.265874273893516</v>
      </c>
      <c r="CH26" s="75"/>
      <c r="CI26" s="71">
        <f>B26*'Env Data and Conversions'!$E28/'Env Data and Conversions'!$BP28/1000000</f>
        <v>3.7294569699358582</v>
      </c>
      <c r="CJ26" s="71">
        <f>C26*'Env Data and Conversions'!$E28/'Env Data and Conversions'!$BP28/1000000</f>
        <v>5.1942297631418644</v>
      </c>
      <c r="CK26" s="71">
        <f>D26*'Env Data and Conversions'!$E28/'Env Data and Conversions'!$BP28/1000000</f>
        <v>6.9256396841891519</v>
      </c>
      <c r="CL26" s="71">
        <f>E26*'Env Data and Conversions'!$E28/'Env Data and Conversions'!$BP28/1000000</f>
        <v>8.6570496052364394</v>
      </c>
      <c r="CM26" s="71">
        <f>F26*'Env Data and Conversions'!$E28/'Env Data and Conversions'!$BP28/1000000</f>
        <v>8.6570496052364394</v>
      </c>
      <c r="CN26" s="71">
        <f>G26*'Env Data and Conversions'!$E28/'Env Data and Conversions'!$BP28/1000000</f>
        <v>8.6570496052364394</v>
      </c>
      <c r="CO26" s="71">
        <f>H26*'Env Data and Conversions'!$E28/'Env Data and Conversions'!$BP28/1000000</f>
        <v>8.6570496052364394</v>
      </c>
      <c r="CP26" s="71">
        <f>I26*'Env Data and Conversions'!$E28/'Env Data and Conversions'!$BP28/1000000</f>
        <v>8.6570496052364394</v>
      </c>
      <c r="CQ26" s="71">
        <f>J26*'Env Data and Conversions'!$E28/'Env Data and Conversions'!$BP28/1000000</f>
        <v>8.6570496052364394</v>
      </c>
      <c r="CR26" s="71">
        <f>K26*'Env Data and Conversions'!$E28/'Env Data and Conversions'!$BP28/1000000</f>
        <v>8.6570496052364394</v>
      </c>
      <c r="CS26" s="71">
        <f>L26*'Env Data and Conversions'!$E28/'Env Data and Conversions'!$BP28/1000000</f>
        <v>8.6570496052364394</v>
      </c>
      <c r="CT26" s="71">
        <f>M26*'Env Data and Conversions'!$E28/'Env Data and Conversions'!$BP28/1000000</f>
        <v>8.6570496052364394</v>
      </c>
      <c r="CU26" s="71">
        <f>N26*'Env Data and Conversions'!$E28/'Env Data and Conversions'!$BP28/1000000</f>
        <v>8.6570496052364394</v>
      </c>
      <c r="CV26" s="71">
        <f>O26*'Env Data and Conversions'!$E28/'Env Data and Conversions'!$BP28/1000000</f>
        <v>8.6570496052364394</v>
      </c>
      <c r="CW26" s="71">
        <f>P26*'Env Data and Conversions'!$E28/'Env Data and Conversions'!$BP28/1000000</f>
        <v>8.6570496052364394</v>
      </c>
      <c r="CX26" s="71">
        <f>Q26*'Env Data and Conversions'!$E28/'Env Data and Conversions'!$BP28/1000000</f>
        <v>8.6570496052364394</v>
      </c>
      <c r="CY26" s="67"/>
      <c r="CZ26" s="4"/>
      <c r="DA26" s="4"/>
      <c r="DB26" s="4"/>
      <c r="DC26" s="4"/>
      <c r="DD26" s="4"/>
      <c r="DE26" s="4"/>
      <c r="DF26" s="4"/>
      <c r="DG26" s="4"/>
      <c r="DH26" s="4"/>
      <c r="DI26" s="4"/>
      <c r="DJ26" s="4"/>
      <c r="DK26" s="4"/>
      <c r="DL26" s="4"/>
      <c r="DM26" s="4"/>
    </row>
    <row r="27" spans="1:117" ht="16.5" x14ac:dyDescent="0.3">
      <c r="A27" s="188" t="s">
        <v>34</v>
      </c>
      <c r="B27" s="71">
        <f>'Inputs - Food purchases'!B28</f>
        <v>246</v>
      </c>
      <c r="C27" s="71">
        <f>'Inputs - Food purchases'!C28</f>
        <v>246</v>
      </c>
      <c r="D27" s="71">
        <f>'Inputs - Food purchases'!D28</f>
        <v>246</v>
      </c>
      <c r="E27" s="71">
        <f>'Inputs - Food purchases'!E28</f>
        <v>246</v>
      </c>
      <c r="F27" s="71">
        <f>'Inputs - Food purchases'!F28</f>
        <v>246</v>
      </c>
      <c r="G27" s="71">
        <f>'Inputs - Food purchases'!G28</f>
        <v>246</v>
      </c>
      <c r="H27" s="71">
        <f>'Inputs - Food purchases'!H28</f>
        <v>246</v>
      </c>
      <c r="I27" s="71">
        <f>'Inputs - Food purchases'!I28</f>
        <v>246</v>
      </c>
      <c r="J27" s="71">
        <f>'Inputs - Food purchases'!J28</f>
        <v>246</v>
      </c>
      <c r="K27" s="71">
        <f>'Inputs - Food purchases'!K28</f>
        <v>246</v>
      </c>
      <c r="L27" s="71">
        <f>'Inputs - Food purchases'!L28</f>
        <v>246</v>
      </c>
      <c r="M27" s="71">
        <f>'Inputs - Food purchases'!M28</f>
        <v>246</v>
      </c>
      <c r="N27" s="71">
        <f>'Inputs - Food purchases'!N28</f>
        <v>246</v>
      </c>
      <c r="O27" s="71">
        <f>'Inputs - Food purchases'!O28</f>
        <v>246</v>
      </c>
      <c r="P27" s="71">
        <f>'Inputs - Food purchases'!P28</f>
        <v>246</v>
      </c>
      <c r="Q27" s="71">
        <f>'Inputs - Food purchases'!Q28</f>
        <v>246</v>
      </c>
      <c r="R27" s="76"/>
      <c r="S27" s="71">
        <f>B27*'Env Data and Conversions'!$B29/1000</f>
        <v>0.17206750821498815</v>
      </c>
      <c r="T27" s="71">
        <f>C27*'Env Data and Conversions'!$B29/1000</f>
        <v>0.17206750821498815</v>
      </c>
      <c r="U27" s="71">
        <f>D27*'Env Data and Conversions'!$B29/1000</f>
        <v>0.17206750821498815</v>
      </c>
      <c r="V27" s="71">
        <f>E27*'Env Data and Conversions'!$B29/1000</f>
        <v>0.17206750821498815</v>
      </c>
      <c r="W27" s="71">
        <f>F27*'Env Data and Conversions'!$B29/1000</f>
        <v>0.17206750821498815</v>
      </c>
      <c r="X27" s="71">
        <f>G27*'Env Data and Conversions'!$B29/1000</f>
        <v>0.17206750821498815</v>
      </c>
      <c r="Y27" s="71">
        <f>H27*'Env Data and Conversions'!$B29/1000</f>
        <v>0.17206750821498815</v>
      </c>
      <c r="Z27" s="71">
        <f>I27*'Env Data and Conversions'!$B29/1000</f>
        <v>0.17206750821498815</v>
      </c>
      <c r="AA27" s="71">
        <f>J27*'Env Data and Conversions'!$B29/1000</f>
        <v>0.17206750821498815</v>
      </c>
      <c r="AB27" s="71">
        <f>K27*'Env Data and Conversions'!$B29/1000</f>
        <v>0.17206750821498815</v>
      </c>
      <c r="AC27" s="71">
        <f>L27*'Env Data and Conversions'!$B29/1000</f>
        <v>0.17206750821498815</v>
      </c>
      <c r="AD27" s="71">
        <f>M27*'Env Data and Conversions'!$B29/1000</f>
        <v>0.17206750821498815</v>
      </c>
      <c r="AE27" s="71">
        <f>N27*'Env Data and Conversions'!$B29/1000</f>
        <v>0.17206750821498815</v>
      </c>
      <c r="AF27" s="71">
        <f>O27*'Env Data and Conversions'!$B29/1000</f>
        <v>0.17206750821498815</v>
      </c>
      <c r="AG27" s="71">
        <f>P27*'Env Data and Conversions'!$B29/1000</f>
        <v>0.17206750821498815</v>
      </c>
      <c r="AH27" s="71">
        <f>Q27*'Env Data and Conversions'!$B29/1000</f>
        <v>0.17206750821498815</v>
      </c>
      <c r="AI27" s="74"/>
      <c r="AJ27" s="71">
        <f>B27*'Env Data and Conversions'!$C29/10000</f>
        <v>0.16995360521032996</v>
      </c>
      <c r="AK27" s="71">
        <f>C27*'Env Data and Conversions'!$C29/10000</f>
        <v>0.16995360521032996</v>
      </c>
      <c r="AL27" s="71">
        <f>D27*'Env Data and Conversions'!$C29/10000</f>
        <v>0.16995360521032996</v>
      </c>
      <c r="AM27" s="71">
        <f>E27*'Env Data and Conversions'!$C29/10000</f>
        <v>0.16995360521032996</v>
      </c>
      <c r="AN27" s="71">
        <f>F27*'Env Data and Conversions'!$C29/10000</f>
        <v>0.16995360521032996</v>
      </c>
      <c r="AO27" s="71">
        <f>G27*'Env Data and Conversions'!$C29/10000</f>
        <v>0.16995360521032996</v>
      </c>
      <c r="AP27" s="71">
        <f>H27*'Env Data and Conversions'!$C29/10000</f>
        <v>0.16995360521032996</v>
      </c>
      <c r="AQ27" s="71">
        <f>I27*'Env Data and Conversions'!$C29/10000</f>
        <v>0.16995360521032996</v>
      </c>
      <c r="AR27" s="71">
        <f>J27*'Env Data and Conversions'!$C29/10000</f>
        <v>0.16995360521032996</v>
      </c>
      <c r="AS27" s="71">
        <f>K27*'Env Data and Conversions'!$C29/10000</f>
        <v>0.16995360521032996</v>
      </c>
      <c r="AT27" s="71">
        <f>L27*'Env Data and Conversions'!$C29/10000</f>
        <v>0.16995360521032996</v>
      </c>
      <c r="AU27" s="71">
        <f>M27*'Env Data and Conversions'!$C29/10000</f>
        <v>0.16995360521032996</v>
      </c>
      <c r="AV27" s="71">
        <f>N27*'Env Data and Conversions'!$C29/10000</f>
        <v>0.16995360521032996</v>
      </c>
      <c r="AW27" s="71">
        <f>O27*'Env Data and Conversions'!$C29/10000</f>
        <v>0.16995360521032996</v>
      </c>
      <c r="AX27" s="71">
        <f>P27*'Env Data and Conversions'!$C29/10000</f>
        <v>0.16995360521032996</v>
      </c>
      <c r="AY27" s="71">
        <f>Q27*'Env Data and Conversions'!$C29/10000</f>
        <v>0.16995360521032996</v>
      </c>
      <c r="AZ27" s="74"/>
      <c r="BA27" s="71">
        <f>B27*'Env Data and Conversions'!$D29/1000</f>
        <v>1.9898897963298467</v>
      </c>
      <c r="BB27" s="71">
        <f>C27*'Env Data and Conversions'!$D29/1000</f>
        <v>1.9898897963298467</v>
      </c>
      <c r="BC27" s="71">
        <f>D27*'Env Data and Conversions'!$D29/1000</f>
        <v>1.9898897963298467</v>
      </c>
      <c r="BD27" s="71">
        <f>E27*'Env Data and Conversions'!$D29/1000</f>
        <v>1.9898897963298467</v>
      </c>
      <c r="BE27" s="71">
        <f>F27*'Env Data and Conversions'!$D29/1000</f>
        <v>1.9898897963298467</v>
      </c>
      <c r="BF27" s="71">
        <f>G27*'Env Data and Conversions'!$D29/1000</f>
        <v>1.9898897963298467</v>
      </c>
      <c r="BG27" s="71">
        <f>H27*'Env Data and Conversions'!$D29/1000</f>
        <v>1.9898897963298467</v>
      </c>
      <c r="BH27" s="71">
        <f>I27*'Env Data and Conversions'!$D29/1000</f>
        <v>1.9898897963298467</v>
      </c>
      <c r="BI27" s="71">
        <f>J27*'Env Data and Conversions'!$D29/1000</f>
        <v>1.9898897963298467</v>
      </c>
      <c r="BJ27" s="71">
        <f>K27*'Env Data and Conversions'!$D29/1000</f>
        <v>1.9898897963298467</v>
      </c>
      <c r="BK27" s="71">
        <f>L27*'Env Data and Conversions'!$D29/1000</f>
        <v>1.9898897963298467</v>
      </c>
      <c r="BL27" s="71">
        <f>M27*'Env Data and Conversions'!$D29/1000</f>
        <v>1.9898897963298467</v>
      </c>
      <c r="BM27" s="71">
        <f>N27*'Env Data and Conversions'!$D29/1000</f>
        <v>1.9898897963298467</v>
      </c>
      <c r="BN27" s="71">
        <f>O27*'Env Data and Conversions'!$D29/1000</f>
        <v>1.9898897963298467</v>
      </c>
      <c r="BO27" s="71">
        <f>P27*'Env Data and Conversions'!$D29/1000</f>
        <v>1.9898897963298467</v>
      </c>
      <c r="BP27" s="71">
        <f>Q27*'Env Data and Conversions'!$D29/1000</f>
        <v>1.9898897963298467</v>
      </c>
      <c r="BQ27" s="74"/>
      <c r="BR27" s="71">
        <f t="shared" si="0"/>
        <v>2.1619573045448348</v>
      </c>
      <c r="BS27" s="71">
        <f t="shared" si="1"/>
        <v>2.1619573045448348</v>
      </c>
      <c r="BT27" s="71">
        <f t="shared" si="2"/>
        <v>2.1619573045448348</v>
      </c>
      <c r="BU27" s="71">
        <f t="shared" si="3"/>
        <v>2.1619573045448348</v>
      </c>
      <c r="BV27" s="71">
        <f t="shared" si="5"/>
        <v>2.1619573045448348</v>
      </c>
      <c r="BW27" s="71">
        <f t="shared" si="5"/>
        <v>2.1619573045448348</v>
      </c>
      <c r="BX27" s="71">
        <f t="shared" si="5"/>
        <v>2.1619573045448348</v>
      </c>
      <c r="BY27" s="71">
        <f t="shared" si="5"/>
        <v>2.1619573045448348</v>
      </c>
      <c r="BZ27" s="71">
        <f t="shared" si="5"/>
        <v>2.1619573045448348</v>
      </c>
      <c r="CA27" s="71">
        <f t="shared" si="5"/>
        <v>2.1619573045448348</v>
      </c>
      <c r="CB27" s="71">
        <f t="shared" si="5"/>
        <v>2.1619573045448348</v>
      </c>
      <c r="CC27" s="71">
        <f t="shared" si="5"/>
        <v>2.1619573045448348</v>
      </c>
      <c r="CD27" s="71">
        <f t="shared" si="5"/>
        <v>2.1619573045448348</v>
      </c>
      <c r="CE27" s="71">
        <f t="shared" si="5"/>
        <v>2.1619573045448348</v>
      </c>
      <c r="CF27" s="71">
        <f t="shared" si="5"/>
        <v>2.1619573045448348</v>
      </c>
      <c r="CG27" s="71">
        <f t="shared" si="5"/>
        <v>2.1619573045448348</v>
      </c>
      <c r="CH27" s="75"/>
      <c r="CI27" s="71">
        <f>B27*'Env Data and Conversions'!$E29/'Env Data and Conversions'!$BP29/1000000</f>
        <v>0.80432646496261517</v>
      </c>
      <c r="CJ27" s="71">
        <f>C27*'Env Data and Conversions'!$E29/'Env Data and Conversions'!$BP29/1000000</f>
        <v>0.80432646496261517</v>
      </c>
      <c r="CK27" s="71">
        <f>D27*'Env Data and Conversions'!$E29/'Env Data and Conversions'!$BP29/1000000</f>
        <v>0.80432646496261517</v>
      </c>
      <c r="CL27" s="71">
        <f>E27*'Env Data and Conversions'!$E29/'Env Data and Conversions'!$BP29/1000000</f>
        <v>0.80432646496261517</v>
      </c>
      <c r="CM27" s="71">
        <f>F27*'Env Data and Conversions'!$E29/'Env Data and Conversions'!$BP29/1000000</f>
        <v>0.80432646496261517</v>
      </c>
      <c r="CN27" s="71">
        <f>G27*'Env Data and Conversions'!$E29/'Env Data and Conversions'!$BP29/1000000</f>
        <v>0.80432646496261517</v>
      </c>
      <c r="CO27" s="71">
        <f>H27*'Env Data and Conversions'!$E29/'Env Data and Conversions'!$BP29/1000000</f>
        <v>0.80432646496261517</v>
      </c>
      <c r="CP27" s="71">
        <f>I27*'Env Data and Conversions'!$E29/'Env Data and Conversions'!$BP29/1000000</f>
        <v>0.80432646496261517</v>
      </c>
      <c r="CQ27" s="71">
        <f>J27*'Env Data and Conversions'!$E29/'Env Data and Conversions'!$BP29/1000000</f>
        <v>0.80432646496261517</v>
      </c>
      <c r="CR27" s="71">
        <f>K27*'Env Data and Conversions'!$E29/'Env Data and Conversions'!$BP29/1000000</f>
        <v>0.80432646496261517</v>
      </c>
      <c r="CS27" s="71">
        <f>L27*'Env Data and Conversions'!$E29/'Env Data and Conversions'!$BP29/1000000</f>
        <v>0.80432646496261517</v>
      </c>
      <c r="CT27" s="71">
        <f>M27*'Env Data and Conversions'!$E29/'Env Data and Conversions'!$BP29/1000000</f>
        <v>0.80432646496261517</v>
      </c>
      <c r="CU27" s="71">
        <f>N27*'Env Data and Conversions'!$E29/'Env Data and Conversions'!$BP29/1000000</f>
        <v>0.80432646496261517</v>
      </c>
      <c r="CV27" s="71">
        <f>O27*'Env Data and Conversions'!$E29/'Env Data and Conversions'!$BP29/1000000</f>
        <v>0.80432646496261517</v>
      </c>
      <c r="CW27" s="71">
        <f>P27*'Env Data and Conversions'!$E29/'Env Data and Conversions'!$BP29/1000000</f>
        <v>0.80432646496261517</v>
      </c>
      <c r="CX27" s="71">
        <f>Q27*'Env Data and Conversions'!$E29/'Env Data and Conversions'!$BP29/1000000</f>
        <v>0.80432646496261517</v>
      </c>
      <c r="CY27" s="67"/>
      <c r="CZ27" s="4"/>
      <c r="DA27" s="4"/>
      <c r="DB27" s="4"/>
      <c r="DC27" s="4"/>
      <c r="DD27" s="4"/>
      <c r="DE27" s="4"/>
      <c r="DF27" s="4"/>
      <c r="DG27" s="4"/>
      <c r="DH27" s="4"/>
      <c r="DI27" s="4"/>
      <c r="DJ27" s="4"/>
      <c r="DK27" s="4"/>
      <c r="DL27" s="4"/>
      <c r="DM27" s="4"/>
    </row>
    <row r="28" spans="1:117" ht="16.5" x14ac:dyDescent="0.3">
      <c r="A28" s="188" t="s">
        <v>35</v>
      </c>
      <c r="B28" s="71">
        <f>'Inputs - Food purchases'!B29</f>
        <v>1425</v>
      </c>
      <c r="C28" s="71">
        <f>'Inputs - Food purchases'!C29</f>
        <v>1425</v>
      </c>
      <c r="D28" s="71">
        <f>'Inputs - Food purchases'!D29</f>
        <v>1425</v>
      </c>
      <c r="E28" s="71">
        <f>'Inputs - Food purchases'!E29</f>
        <v>1425</v>
      </c>
      <c r="F28" s="71">
        <f>'Inputs - Food purchases'!F29</f>
        <v>1425</v>
      </c>
      <c r="G28" s="71">
        <f>'Inputs - Food purchases'!G29</f>
        <v>1425</v>
      </c>
      <c r="H28" s="71">
        <f>'Inputs - Food purchases'!H29</f>
        <v>1425</v>
      </c>
      <c r="I28" s="71">
        <f>'Inputs - Food purchases'!I29</f>
        <v>1425</v>
      </c>
      <c r="J28" s="71">
        <f>'Inputs - Food purchases'!J29</f>
        <v>1425</v>
      </c>
      <c r="K28" s="71">
        <f>'Inputs - Food purchases'!K29</f>
        <v>1425</v>
      </c>
      <c r="L28" s="71">
        <f>'Inputs - Food purchases'!L29</f>
        <v>1425</v>
      </c>
      <c r="M28" s="71">
        <f>'Inputs - Food purchases'!M29</f>
        <v>1425</v>
      </c>
      <c r="N28" s="71">
        <f>'Inputs - Food purchases'!N29</f>
        <v>1425</v>
      </c>
      <c r="O28" s="71">
        <f>'Inputs - Food purchases'!O29</f>
        <v>1425</v>
      </c>
      <c r="P28" s="71">
        <f>'Inputs - Food purchases'!P29</f>
        <v>1425</v>
      </c>
      <c r="Q28" s="71">
        <f>'Inputs - Food purchases'!Q29</f>
        <v>1425</v>
      </c>
      <c r="R28" s="76"/>
      <c r="S28" s="71">
        <f>B28*'Env Data and Conversions'!$B30/1000</f>
        <v>2.4111195589375871</v>
      </c>
      <c r="T28" s="71">
        <f>C28*'Env Data and Conversions'!$B30/1000</f>
        <v>2.4111195589375871</v>
      </c>
      <c r="U28" s="71">
        <f>D28*'Env Data and Conversions'!$B30/1000</f>
        <v>2.4111195589375871</v>
      </c>
      <c r="V28" s="71">
        <f>E28*'Env Data and Conversions'!$B30/1000</f>
        <v>2.4111195589375871</v>
      </c>
      <c r="W28" s="71">
        <f>F28*'Env Data and Conversions'!$B30/1000</f>
        <v>2.4111195589375871</v>
      </c>
      <c r="X28" s="71">
        <f>G28*'Env Data and Conversions'!$B30/1000</f>
        <v>2.4111195589375871</v>
      </c>
      <c r="Y28" s="71">
        <f>H28*'Env Data and Conversions'!$B30/1000</f>
        <v>2.4111195589375871</v>
      </c>
      <c r="Z28" s="71">
        <f>I28*'Env Data and Conversions'!$B30/1000</f>
        <v>2.4111195589375871</v>
      </c>
      <c r="AA28" s="71">
        <f>J28*'Env Data and Conversions'!$B30/1000</f>
        <v>2.4111195589375871</v>
      </c>
      <c r="AB28" s="71">
        <f>K28*'Env Data and Conversions'!$B30/1000</f>
        <v>2.4111195589375871</v>
      </c>
      <c r="AC28" s="71">
        <f>L28*'Env Data and Conversions'!$B30/1000</f>
        <v>2.4111195589375871</v>
      </c>
      <c r="AD28" s="71">
        <f>M28*'Env Data and Conversions'!$B30/1000</f>
        <v>2.4111195589375871</v>
      </c>
      <c r="AE28" s="71">
        <f>N28*'Env Data and Conversions'!$B30/1000</f>
        <v>2.4111195589375871</v>
      </c>
      <c r="AF28" s="71">
        <f>O28*'Env Data and Conversions'!$B30/1000</f>
        <v>2.4111195589375871</v>
      </c>
      <c r="AG28" s="71">
        <f>P28*'Env Data and Conversions'!$B30/1000</f>
        <v>2.4111195589375871</v>
      </c>
      <c r="AH28" s="71">
        <f>Q28*'Env Data and Conversions'!$B30/1000</f>
        <v>2.4111195589375871</v>
      </c>
      <c r="AI28" s="74"/>
      <c r="AJ28" s="71">
        <f>B28*'Env Data and Conversions'!$C30/10000</f>
        <v>1.037412907027939</v>
      </c>
      <c r="AK28" s="71">
        <f>C28*'Env Data and Conversions'!$C30/10000</f>
        <v>1.037412907027939</v>
      </c>
      <c r="AL28" s="71">
        <f>D28*'Env Data and Conversions'!$C30/10000</f>
        <v>1.037412907027939</v>
      </c>
      <c r="AM28" s="71">
        <f>E28*'Env Data and Conversions'!$C30/10000</f>
        <v>1.037412907027939</v>
      </c>
      <c r="AN28" s="71">
        <f>F28*'Env Data and Conversions'!$C30/10000</f>
        <v>1.037412907027939</v>
      </c>
      <c r="AO28" s="71">
        <f>G28*'Env Data and Conversions'!$C30/10000</f>
        <v>1.037412907027939</v>
      </c>
      <c r="AP28" s="71">
        <f>H28*'Env Data and Conversions'!$C30/10000</f>
        <v>1.037412907027939</v>
      </c>
      <c r="AQ28" s="71">
        <f>I28*'Env Data and Conversions'!$C30/10000</f>
        <v>1.037412907027939</v>
      </c>
      <c r="AR28" s="71">
        <f>J28*'Env Data and Conversions'!$C30/10000</f>
        <v>1.037412907027939</v>
      </c>
      <c r="AS28" s="71">
        <f>K28*'Env Data and Conversions'!$C30/10000</f>
        <v>1.037412907027939</v>
      </c>
      <c r="AT28" s="71">
        <f>L28*'Env Data and Conversions'!$C30/10000</f>
        <v>1.037412907027939</v>
      </c>
      <c r="AU28" s="71">
        <f>M28*'Env Data and Conversions'!$C30/10000</f>
        <v>1.037412907027939</v>
      </c>
      <c r="AV28" s="71">
        <f>N28*'Env Data and Conversions'!$C30/10000</f>
        <v>1.037412907027939</v>
      </c>
      <c r="AW28" s="71">
        <f>O28*'Env Data and Conversions'!$C30/10000</f>
        <v>1.037412907027939</v>
      </c>
      <c r="AX28" s="71">
        <f>P28*'Env Data and Conversions'!$C30/10000</f>
        <v>1.037412907027939</v>
      </c>
      <c r="AY28" s="71">
        <f>Q28*'Env Data and Conversions'!$C30/10000</f>
        <v>1.037412907027939</v>
      </c>
      <c r="AZ28" s="74"/>
      <c r="BA28" s="71">
        <f>B28*'Env Data and Conversions'!$D30/1000</f>
        <v>9.5750592355107766</v>
      </c>
      <c r="BB28" s="71">
        <f>C28*'Env Data and Conversions'!$D30/1000</f>
        <v>9.5750592355107766</v>
      </c>
      <c r="BC28" s="71">
        <f>D28*'Env Data and Conversions'!$D30/1000</f>
        <v>9.5750592355107766</v>
      </c>
      <c r="BD28" s="71">
        <f>E28*'Env Data and Conversions'!$D30/1000</f>
        <v>9.5750592355107766</v>
      </c>
      <c r="BE28" s="71">
        <f>F28*'Env Data and Conversions'!$D30/1000</f>
        <v>9.5750592355107766</v>
      </c>
      <c r="BF28" s="71">
        <f>G28*'Env Data and Conversions'!$D30/1000</f>
        <v>9.5750592355107766</v>
      </c>
      <c r="BG28" s="71">
        <f>H28*'Env Data and Conversions'!$D30/1000</f>
        <v>9.5750592355107766</v>
      </c>
      <c r="BH28" s="71">
        <f>I28*'Env Data and Conversions'!$D30/1000</f>
        <v>9.5750592355107766</v>
      </c>
      <c r="BI28" s="71">
        <f>J28*'Env Data and Conversions'!$D30/1000</f>
        <v>9.5750592355107766</v>
      </c>
      <c r="BJ28" s="71">
        <f>K28*'Env Data and Conversions'!$D30/1000</f>
        <v>9.5750592355107766</v>
      </c>
      <c r="BK28" s="71">
        <f>L28*'Env Data and Conversions'!$D30/1000</f>
        <v>9.5750592355107766</v>
      </c>
      <c r="BL28" s="71">
        <f>M28*'Env Data and Conversions'!$D30/1000</f>
        <v>9.5750592355107766</v>
      </c>
      <c r="BM28" s="71">
        <f>N28*'Env Data and Conversions'!$D30/1000</f>
        <v>9.5750592355107766</v>
      </c>
      <c r="BN28" s="71">
        <f>O28*'Env Data and Conversions'!$D30/1000</f>
        <v>9.5750592355107766</v>
      </c>
      <c r="BO28" s="71">
        <f>P28*'Env Data and Conversions'!$D30/1000</f>
        <v>9.5750592355107766</v>
      </c>
      <c r="BP28" s="71">
        <f>Q28*'Env Data and Conversions'!$D30/1000</f>
        <v>9.5750592355107766</v>
      </c>
      <c r="BQ28" s="74"/>
      <c r="BR28" s="71">
        <f t="shared" si="0"/>
        <v>11.986178794448364</v>
      </c>
      <c r="BS28" s="71">
        <f t="shared" si="1"/>
        <v>11.986178794448364</v>
      </c>
      <c r="BT28" s="71">
        <f t="shared" si="2"/>
        <v>11.986178794448364</v>
      </c>
      <c r="BU28" s="71">
        <f t="shared" si="3"/>
        <v>11.986178794448364</v>
      </c>
      <c r="BV28" s="71">
        <f t="shared" si="5"/>
        <v>11.986178794448364</v>
      </c>
      <c r="BW28" s="71">
        <f t="shared" si="5"/>
        <v>11.986178794448364</v>
      </c>
      <c r="BX28" s="71">
        <f t="shared" si="5"/>
        <v>11.986178794448364</v>
      </c>
      <c r="BY28" s="71">
        <f t="shared" si="5"/>
        <v>11.986178794448364</v>
      </c>
      <c r="BZ28" s="71">
        <f t="shared" si="5"/>
        <v>11.986178794448364</v>
      </c>
      <c r="CA28" s="71">
        <f t="shared" si="5"/>
        <v>11.986178794448364</v>
      </c>
      <c r="CB28" s="71">
        <f t="shared" si="5"/>
        <v>11.986178794448364</v>
      </c>
      <c r="CC28" s="71">
        <f t="shared" si="5"/>
        <v>11.986178794448364</v>
      </c>
      <c r="CD28" s="71">
        <f t="shared" si="5"/>
        <v>11.986178794448364</v>
      </c>
      <c r="CE28" s="71">
        <f t="shared" si="5"/>
        <v>11.986178794448364</v>
      </c>
      <c r="CF28" s="71">
        <f t="shared" si="5"/>
        <v>11.986178794448364</v>
      </c>
      <c r="CG28" s="71">
        <f t="shared" si="5"/>
        <v>11.986178794448364</v>
      </c>
      <c r="CH28" s="75"/>
      <c r="CI28" s="71">
        <f>B28*'Env Data and Conversions'!$E30/'Env Data and Conversions'!$BP30/1000000</f>
        <v>9.7200180652688921</v>
      </c>
      <c r="CJ28" s="71">
        <f>C28*'Env Data and Conversions'!$E30/'Env Data and Conversions'!$BP30/1000000</f>
        <v>9.7200180652688921</v>
      </c>
      <c r="CK28" s="71">
        <f>D28*'Env Data and Conversions'!$E30/'Env Data and Conversions'!$BP30/1000000</f>
        <v>9.7200180652688921</v>
      </c>
      <c r="CL28" s="71">
        <f>E28*'Env Data and Conversions'!$E30/'Env Data and Conversions'!$BP30/1000000</f>
        <v>9.7200180652688921</v>
      </c>
      <c r="CM28" s="71">
        <f>F28*'Env Data and Conversions'!$E30/'Env Data and Conversions'!$BP30/1000000</f>
        <v>9.7200180652688921</v>
      </c>
      <c r="CN28" s="71">
        <f>G28*'Env Data and Conversions'!$E30/'Env Data and Conversions'!$BP30/1000000</f>
        <v>9.7200180652688921</v>
      </c>
      <c r="CO28" s="71">
        <f>H28*'Env Data and Conversions'!$E30/'Env Data and Conversions'!$BP30/1000000</f>
        <v>9.7200180652688921</v>
      </c>
      <c r="CP28" s="71">
        <f>I28*'Env Data and Conversions'!$E30/'Env Data and Conversions'!$BP30/1000000</f>
        <v>9.7200180652688921</v>
      </c>
      <c r="CQ28" s="71">
        <f>J28*'Env Data and Conversions'!$E30/'Env Data and Conversions'!$BP30/1000000</f>
        <v>9.7200180652688921</v>
      </c>
      <c r="CR28" s="71">
        <f>K28*'Env Data and Conversions'!$E30/'Env Data and Conversions'!$BP30/1000000</f>
        <v>9.7200180652688921</v>
      </c>
      <c r="CS28" s="71">
        <f>L28*'Env Data and Conversions'!$E30/'Env Data and Conversions'!$BP30/1000000</f>
        <v>9.7200180652688921</v>
      </c>
      <c r="CT28" s="71">
        <f>M28*'Env Data and Conversions'!$E30/'Env Data and Conversions'!$BP30/1000000</f>
        <v>9.7200180652688921</v>
      </c>
      <c r="CU28" s="71">
        <f>N28*'Env Data and Conversions'!$E30/'Env Data and Conversions'!$BP30/1000000</f>
        <v>9.7200180652688921</v>
      </c>
      <c r="CV28" s="71">
        <f>O28*'Env Data and Conversions'!$E30/'Env Data and Conversions'!$BP30/1000000</f>
        <v>9.7200180652688921</v>
      </c>
      <c r="CW28" s="71">
        <f>P28*'Env Data and Conversions'!$E30/'Env Data and Conversions'!$BP30/1000000</f>
        <v>9.7200180652688921</v>
      </c>
      <c r="CX28" s="71">
        <f>Q28*'Env Data and Conversions'!$E30/'Env Data and Conversions'!$BP30/1000000</f>
        <v>9.7200180652688921</v>
      </c>
      <c r="CY28" s="67"/>
      <c r="CZ28" s="4"/>
      <c r="DA28" s="4"/>
      <c r="DB28" s="4"/>
      <c r="DC28" s="4"/>
      <c r="DD28" s="4"/>
      <c r="DE28" s="4"/>
      <c r="DF28" s="4"/>
      <c r="DG28" s="4"/>
      <c r="DH28" s="4"/>
      <c r="DI28" s="4"/>
      <c r="DJ28" s="4"/>
      <c r="DK28" s="4"/>
      <c r="DL28" s="4"/>
      <c r="DM28" s="4"/>
    </row>
    <row r="29" spans="1:117" ht="16.5" x14ac:dyDescent="0.3">
      <c r="A29" s="188" t="s">
        <v>36</v>
      </c>
      <c r="B29" s="71">
        <f>'Inputs - Food purchases'!B30</f>
        <v>91</v>
      </c>
      <c r="C29" s="71">
        <f>'Inputs - Food purchases'!C30</f>
        <v>91</v>
      </c>
      <c r="D29" s="71">
        <f>'Inputs - Food purchases'!D30</f>
        <v>91</v>
      </c>
      <c r="E29" s="71">
        <f>'Inputs - Food purchases'!E30</f>
        <v>91</v>
      </c>
      <c r="F29" s="71">
        <f>'Inputs - Food purchases'!F30</f>
        <v>91</v>
      </c>
      <c r="G29" s="71">
        <f>'Inputs - Food purchases'!G30</f>
        <v>91</v>
      </c>
      <c r="H29" s="71">
        <f>'Inputs - Food purchases'!H30</f>
        <v>91</v>
      </c>
      <c r="I29" s="71">
        <f>'Inputs - Food purchases'!I30</f>
        <v>91</v>
      </c>
      <c r="J29" s="71">
        <f>'Inputs - Food purchases'!J30</f>
        <v>91</v>
      </c>
      <c r="K29" s="71">
        <f>'Inputs - Food purchases'!K30</f>
        <v>91</v>
      </c>
      <c r="L29" s="71">
        <f>'Inputs - Food purchases'!L30</f>
        <v>91</v>
      </c>
      <c r="M29" s="71">
        <f>'Inputs - Food purchases'!M30</f>
        <v>91</v>
      </c>
      <c r="N29" s="71">
        <f>'Inputs - Food purchases'!N30</f>
        <v>91</v>
      </c>
      <c r="O29" s="71">
        <f>'Inputs - Food purchases'!O30</f>
        <v>91</v>
      </c>
      <c r="P29" s="71">
        <f>'Inputs - Food purchases'!P30</f>
        <v>91</v>
      </c>
      <c r="Q29" s="71">
        <f>'Inputs - Food purchases'!Q30</f>
        <v>91</v>
      </c>
      <c r="R29" s="77"/>
      <c r="S29" s="71">
        <f>B29*'Env Data and Conversions'!$B31/1000</f>
        <v>0.15963494173299536</v>
      </c>
      <c r="T29" s="71">
        <f>C29*'Env Data and Conversions'!$B31/1000</f>
        <v>0.15963494173299536</v>
      </c>
      <c r="U29" s="71">
        <f>D29*'Env Data and Conversions'!$B31/1000</f>
        <v>0.15963494173299536</v>
      </c>
      <c r="V29" s="71">
        <f>E29*'Env Data and Conversions'!$B31/1000</f>
        <v>0.15963494173299536</v>
      </c>
      <c r="W29" s="71">
        <f>F29*'Env Data and Conversions'!$B31/1000</f>
        <v>0.15963494173299536</v>
      </c>
      <c r="X29" s="71">
        <f>G29*'Env Data and Conversions'!$B31/1000</f>
        <v>0.15963494173299536</v>
      </c>
      <c r="Y29" s="71">
        <f>H29*'Env Data and Conversions'!$B31/1000</f>
        <v>0.15963494173299536</v>
      </c>
      <c r="Z29" s="71">
        <f>I29*'Env Data and Conversions'!$B31/1000</f>
        <v>0.15963494173299536</v>
      </c>
      <c r="AA29" s="71">
        <f>J29*'Env Data and Conversions'!$B31/1000</f>
        <v>0.15963494173299536</v>
      </c>
      <c r="AB29" s="71">
        <f>K29*'Env Data and Conversions'!$B31/1000</f>
        <v>0.15963494173299536</v>
      </c>
      <c r="AC29" s="71">
        <f>L29*'Env Data and Conversions'!$B31/1000</f>
        <v>0.15963494173299536</v>
      </c>
      <c r="AD29" s="71">
        <f>M29*'Env Data and Conversions'!$B31/1000</f>
        <v>0.15963494173299536</v>
      </c>
      <c r="AE29" s="71">
        <f>N29*'Env Data and Conversions'!$B31/1000</f>
        <v>0.15963494173299536</v>
      </c>
      <c r="AF29" s="71">
        <f>O29*'Env Data and Conversions'!$B31/1000</f>
        <v>0.15963494173299536</v>
      </c>
      <c r="AG29" s="71">
        <f>P29*'Env Data and Conversions'!$B31/1000</f>
        <v>0.15963494173299536</v>
      </c>
      <c r="AH29" s="71">
        <f>Q29*'Env Data and Conversions'!$B31/1000</f>
        <v>0.15963494173299536</v>
      </c>
      <c r="AI29" s="74"/>
      <c r="AJ29" s="71">
        <f>B29*'Env Data and Conversions'!$C31/10000</f>
        <v>3.7633895061463633E-2</v>
      </c>
      <c r="AK29" s="71">
        <f>C29*'Env Data and Conversions'!$C31/10000</f>
        <v>3.7633895061463633E-2</v>
      </c>
      <c r="AL29" s="71">
        <f>D29*'Env Data and Conversions'!$C31/10000</f>
        <v>3.7633895061463633E-2</v>
      </c>
      <c r="AM29" s="71">
        <f>E29*'Env Data and Conversions'!$C31/10000</f>
        <v>3.7633895061463633E-2</v>
      </c>
      <c r="AN29" s="71">
        <f>F29*'Env Data and Conversions'!$C31/10000</f>
        <v>3.7633895061463633E-2</v>
      </c>
      <c r="AO29" s="71">
        <f>G29*'Env Data and Conversions'!$C31/10000</f>
        <v>3.7633895061463633E-2</v>
      </c>
      <c r="AP29" s="71">
        <f>H29*'Env Data and Conversions'!$C31/10000</f>
        <v>3.7633895061463633E-2</v>
      </c>
      <c r="AQ29" s="71">
        <f>I29*'Env Data and Conversions'!$C31/10000</f>
        <v>3.7633895061463633E-2</v>
      </c>
      <c r="AR29" s="71">
        <f>J29*'Env Data and Conversions'!$C31/10000</f>
        <v>3.7633895061463633E-2</v>
      </c>
      <c r="AS29" s="71">
        <f>K29*'Env Data and Conversions'!$C31/10000</f>
        <v>3.7633895061463633E-2</v>
      </c>
      <c r="AT29" s="71">
        <f>L29*'Env Data and Conversions'!$C31/10000</f>
        <v>3.7633895061463633E-2</v>
      </c>
      <c r="AU29" s="71">
        <f>M29*'Env Data and Conversions'!$C31/10000</f>
        <v>3.7633895061463633E-2</v>
      </c>
      <c r="AV29" s="71">
        <f>N29*'Env Data and Conversions'!$C31/10000</f>
        <v>3.7633895061463633E-2</v>
      </c>
      <c r="AW29" s="71">
        <f>O29*'Env Data and Conversions'!$C31/10000</f>
        <v>3.7633895061463633E-2</v>
      </c>
      <c r="AX29" s="71">
        <f>P29*'Env Data and Conversions'!$C31/10000</f>
        <v>3.7633895061463633E-2</v>
      </c>
      <c r="AY29" s="71">
        <f>Q29*'Env Data and Conversions'!$C31/10000</f>
        <v>3.7633895061463633E-2</v>
      </c>
      <c r="AZ29" s="74"/>
      <c r="BA29" s="71">
        <f>B29*'Env Data and Conversions'!$D31/1000</f>
        <v>0.53265087508345244</v>
      </c>
      <c r="BB29" s="71">
        <f>C29*'Env Data and Conversions'!$D31/1000</f>
        <v>0.53265087508345244</v>
      </c>
      <c r="BC29" s="71">
        <f>D29*'Env Data and Conversions'!$D31/1000</f>
        <v>0.53265087508345244</v>
      </c>
      <c r="BD29" s="71">
        <f>E29*'Env Data and Conversions'!$D31/1000</f>
        <v>0.53265087508345244</v>
      </c>
      <c r="BE29" s="71">
        <f>F29*'Env Data and Conversions'!$D31/1000</f>
        <v>0.53265087508345244</v>
      </c>
      <c r="BF29" s="71">
        <f>G29*'Env Data and Conversions'!$D31/1000</f>
        <v>0.53265087508345244</v>
      </c>
      <c r="BG29" s="71">
        <f>H29*'Env Data and Conversions'!$D31/1000</f>
        <v>0.53265087508345244</v>
      </c>
      <c r="BH29" s="71">
        <f>I29*'Env Data and Conversions'!$D31/1000</f>
        <v>0.53265087508345244</v>
      </c>
      <c r="BI29" s="71">
        <f>J29*'Env Data and Conversions'!$D31/1000</f>
        <v>0.53265087508345244</v>
      </c>
      <c r="BJ29" s="71">
        <f>K29*'Env Data and Conversions'!$D31/1000</f>
        <v>0.53265087508345244</v>
      </c>
      <c r="BK29" s="71">
        <f>L29*'Env Data and Conversions'!$D31/1000</f>
        <v>0.53265087508345244</v>
      </c>
      <c r="BL29" s="71">
        <f>M29*'Env Data and Conversions'!$D31/1000</f>
        <v>0.53265087508345244</v>
      </c>
      <c r="BM29" s="71">
        <f>N29*'Env Data and Conversions'!$D31/1000</f>
        <v>0.53265087508345244</v>
      </c>
      <c r="BN29" s="71">
        <f>O29*'Env Data and Conversions'!$D31/1000</f>
        <v>0.53265087508345244</v>
      </c>
      <c r="BO29" s="71">
        <f>P29*'Env Data and Conversions'!$D31/1000</f>
        <v>0.53265087508345244</v>
      </c>
      <c r="BP29" s="71">
        <f>Q29*'Env Data and Conversions'!$D31/1000</f>
        <v>0.53265087508345244</v>
      </c>
      <c r="BQ29" s="74"/>
      <c r="BR29" s="71">
        <f t="shared" si="0"/>
        <v>0.69228581681644785</v>
      </c>
      <c r="BS29" s="71">
        <f t="shared" si="1"/>
        <v>0.69228581681644785</v>
      </c>
      <c r="BT29" s="71">
        <f t="shared" si="2"/>
        <v>0.69228581681644785</v>
      </c>
      <c r="BU29" s="71">
        <f t="shared" si="3"/>
        <v>0.69228581681644785</v>
      </c>
      <c r="BV29" s="71">
        <f t="shared" si="5"/>
        <v>0.69228581681644785</v>
      </c>
      <c r="BW29" s="71">
        <f t="shared" si="5"/>
        <v>0.69228581681644785</v>
      </c>
      <c r="BX29" s="71">
        <f t="shared" si="5"/>
        <v>0.69228581681644785</v>
      </c>
      <c r="BY29" s="71">
        <f t="shared" si="5"/>
        <v>0.69228581681644785</v>
      </c>
      <c r="BZ29" s="71">
        <f t="shared" si="5"/>
        <v>0.69228581681644785</v>
      </c>
      <c r="CA29" s="71">
        <f t="shared" si="5"/>
        <v>0.69228581681644785</v>
      </c>
      <c r="CB29" s="71">
        <f t="shared" si="5"/>
        <v>0.69228581681644785</v>
      </c>
      <c r="CC29" s="71">
        <f t="shared" si="5"/>
        <v>0.69228581681644785</v>
      </c>
      <c r="CD29" s="71">
        <f t="shared" si="5"/>
        <v>0.69228581681644785</v>
      </c>
      <c r="CE29" s="71">
        <f t="shared" si="5"/>
        <v>0.69228581681644785</v>
      </c>
      <c r="CF29" s="71">
        <f t="shared" si="5"/>
        <v>0.69228581681644785</v>
      </c>
      <c r="CG29" s="71">
        <f t="shared" si="5"/>
        <v>0.69228581681644785</v>
      </c>
      <c r="CH29" s="75"/>
      <c r="CI29" s="71">
        <f>B29*'Env Data and Conversions'!$E31/'Env Data and Conversions'!$BP31/1000000</f>
        <v>0.20356910569105693</v>
      </c>
      <c r="CJ29" s="71">
        <f>C29*'Env Data and Conversions'!$E31/'Env Data and Conversions'!$BP31/1000000</f>
        <v>0.20356910569105693</v>
      </c>
      <c r="CK29" s="71">
        <f>D29*'Env Data and Conversions'!$E31/'Env Data and Conversions'!$BP31/1000000</f>
        <v>0.20356910569105693</v>
      </c>
      <c r="CL29" s="71">
        <f>E29*'Env Data and Conversions'!$E31/'Env Data and Conversions'!$BP31/1000000</f>
        <v>0.20356910569105693</v>
      </c>
      <c r="CM29" s="71">
        <f>F29*'Env Data and Conversions'!$E31/'Env Data and Conversions'!$BP31/1000000</f>
        <v>0.20356910569105693</v>
      </c>
      <c r="CN29" s="71">
        <f>G29*'Env Data and Conversions'!$E31/'Env Data and Conversions'!$BP31/1000000</f>
        <v>0.20356910569105693</v>
      </c>
      <c r="CO29" s="71">
        <f>H29*'Env Data and Conversions'!$E31/'Env Data and Conversions'!$BP31/1000000</f>
        <v>0.20356910569105693</v>
      </c>
      <c r="CP29" s="71">
        <f>I29*'Env Data and Conversions'!$E31/'Env Data and Conversions'!$BP31/1000000</f>
        <v>0.20356910569105693</v>
      </c>
      <c r="CQ29" s="71">
        <f>J29*'Env Data and Conversions'!$E31/'Env Data and Conversions'!$BP31/1000000</f>
        <v>0.20356910569105693</v>
      </c>
      <c r="CR29" s="71">
        <f>K29*'Env Data and Conversions'!$E31/'Env Data and Conversions'!$BP31/1000000</f>
        <v>0.20356910569105693</v>
      </c>
      <c r="CS29" s="71">
        <f>L29*'Env Data and Conversions'!$E31/'Env Data and Conversions'!$BP31/1000000</f>
        <v>0.20356910569105693</v>
      </c>
      <c r="CT29" s="71">
        <f>M29*'Env Data and Conversions'!$E31/'Env Data and Conversions'!$BP31/1000000</f>
        <v>0.20356910569105693</v>
      </c>
      <c r="CU29" s="71">
        <f>N29*'Env Data and Conversions'!$E31/'Env Data and Conversions'!$BP31/1000000</f>
        <v>0.20356910569105693</v>
      </c>
      <c r="CV29" s="71">
        <f>O29*'Env Data and Conversions'!$E31/'Env Data and Conversions'!$BP31/1000000</f>
        <v>0.20356910569105693</v>
      </c>
      <c r="CW29" s="71">
        <f>P29*'Env Data and Conversions'!$E31/'Env Data and Conversions'!$BP31/1000000</f>
        <v>0.20356910569105693</v>
      </c>
      <c r="CX29" s="71">
        <f>Q29*'Env Data and Conversions'!$E31/'Env Data and Conversions'!$BP31/1000000</f>
        <v>0.20356910569105693</v>
      </c>
      <c r="CY29" s="67"/>
      <c r="CZ29" s="4"/>
      <c r="DA29" s="4"/>
      <c r="DB29" s="4"/>
      <c r="DC29" s="4"/>
      <c r="DD29" s="4"/>
      <c r="DE29" s="4"/>
      <c r="DF29" s="4"/>
      <c r="DG29" s="4"/>
      <c r="DH29" s="4"/>
      <c r="DI29" s="4"/>
      <c r="DJ29" s="4"/>
      <c r="DK29" s="4"/>
      <c r="DL29" s="4"/>
      <c r="DM29" s="4"/>
    </row>
    <row r="30" spans="1:117" ht="16.5" x14ac:dyDescent="0.3">
      <c r="A30" s="167" t="s">
        <v>40</v>
      </c>
      <c r="B30" s="71">
        <f>'Inputs - Food purchases'!B31</f>
        <v>669</v>
      </c>
      <c r="C30" s="71">
        <f>'Inputs - Food purchases'!C31</f>
        <v>669</v>
      </c>
      <c r="D30" s="71">
        <f>'Inputs - Food purchases'!D31</f>
        <v>669</v>
      </c>
      <c r="E30" s="71">
        <f>'Inputs - Food purchases'!E31</f>
        <v>669</v>
      </c>
      <c r="F30" s="71">
        <f>'Inputs - Food purchases'!F31</f>
        <v>669</v>
      </c>
      <c r="G30" s="71">
        <f>'Inputs - Food purchases'!G31</f>
        <v>669</v>
      </c>
      <c r="H30" s="71">
        <f>'Inputs - Food purchases'!H31</f>
        <v>669</v>
      </c>
      <c r="I30" s="71">
        <f>'Inputs - Food purchases'!I31</f>
        <v>669</v>
      </c>
      <c r="J30" s="71">
        <f>'Inputs - Food purchases'!J31</f>
        <v>669</v>
      </c>
      <c r="K30" s="71">
        <f>'Inputs - Food purchases'!K31</f>
        <v>669</v>
      </c>
      <c r="L30" s="71">
        <f>'Inputs - Food purchases'!L31</f>
        <v>669</v>
      </c>
      <c r="M30" s="71">
        <f>'Inputs - Food purchases'!M31</f>
        <v>669</v>
      </c>
      <c r="N30" s="71">
        <f>'Inputs - Food purchases'!N31</f>
        <v>669</v>
      </c>
      <c r="O30" s="71">
        <f>'Inputs - Food purchases'!O31</f>
        <v>669</v>
      </c>
      <c r="P30" s="71">
        <f>'Inputs - Food purchases'!P31</f>
        <v>669</v>
      </c>
      <c r="Q30" s="71">
        <f>'Inputs - Food purchases'!Q31</f>
        <v>669</v>
      </c>
      <c r="R30" s="73"/>
      <c r="S30" s="71">
        <f>B30*'Env Data and Conversions'!$B32/1000</f>
        <v>0.98914633272840347</v>
      </c>
      <c r="T30" s="71">
        <f>C30*'Env Data and Conversions'!$B32/1000</f>
        <v>0.98914633272840347</v>
      </c>
      <c r="U30" s="71">
        <f>D30*'Env Data and Conversions'!$B32/1000</f>
        <v>0.98914633272840347</v>
      </c>
      <c r="V30" s="71">
        <f>E30*'Env Data and Conversions'!$B32/1000</f>
        <v>0.98914633272840347</v>
      </c>
      <c r="W30" s="71">
        <f>F30*'Env Data and Conversions'!$B32/1000</f>
        <v>0.98914633272840347</v>
      </c>
      <c r="X30" s="71">
        <f>G30*'Env Data and Conversions'!$B32/1000</f>
        <v>0.98914633272840347</v>
      </c>
      <c r="Y30" s="71">
        <f>H30*'Env Data and Conversions'!$B32/1000</f>
        <v>0.98914633272840347</v>
      </c>
      <c r="Z30" s="71">
        <f>I30*'Env Data and Conversions'!$B32/1000</f>
        <v>0.98914633272840347</v>
      </c>
      <c r="AA30" s="71">
        <f>J30*'Env Data and Conversions'!$B32/1000</f>
        <v>0.98914633272840347</v>
      </c>
      <c r="AB30" s="71">
        <f>K30*'Env Data and Conversions'!$B32/1000</f>
        <v>0.98914633272840347</v>
      </c>
      <c r="AC30" s="71">
        <f>L30*'Env Data and Conversions'!$B32/1000</f>
        <v>0.98914633272840347</v>
      </c>
      <c r="AD30" s="71">
        <f>M30*'Env Data and Conversions'!$B32/1000</f>
        <v>0.98914633272840347</v>
      </c>
      <c r="AE30" s="71">
        <f>N30*'Env Data and Conversions'!$B32/1000</f>
        <v>0.98914633272840347</v>
      </c>
      <c r="AF30" s="71">
        <f>O30*'Env Data and Conversions'!$B32/1000</f>
        <v>0.98914633272840347</v>
      </c>
      <c r="AG30" s="71">
        <f>P30*'Env Data and Conversions'!$B32/1000</f>
        <v>0.98914633272840347</v>
      </c>
      <c r="AH30" s="71">
        <f>Q30*'Env Data and Conversions'!$B32/1000</f>
        <v>0.98914633272840347</v>
      </c>
      <c r="AI30" s="74"/>
      <c r="AJ30" s="71">
        <f>B30*'Env Data and Conversions'!$C32/10000</f>
        <v>0.30367268086842075</v>
      </c>
      <c r="AK30" s="71">
        <f>C30*'Env Data and Conversions'!$C32/10000</f>
        <v>0.30367268086842075</v>
      </c>
      <c r="AL30" s="71">
        <f>D30*'Env Data and Conversions'!$C32/10000</f>
        <v>0.30367268086842075</v>
      </c>
      <c r="AM30" s="71">
        <f>E30*'Env Data and Conversions'!$C32/10000</f>
        <v>0.30367268086842075</v>
      </c>
      <c r="AN30" s="71">
        <f>F30*'Env Data and Conversions'!$C32/10000</f>
        <v>0.30367268086842075</v>
      </c>
      <c r="AO30" s="71">
        <f>G30*'Env Data and Conversions'!$C32/10000</f>
        <v>0.30367268086842075</v>
      </c>
      <c r="AP30" s="71">
        <f>H30*'Env Data and Conversions'!$C32/10000</f>
        <v>0.30367268086842075</v>
      </c>
      <c r="AQ30" s="71">
        <f>I30*'Env Data and Conversions'!$C32/10000</f>
        <v>0.30367268086842075</v>
      </c>
      <c r="AR30" s="71">
        <f>J30*'Env Data and Conversions'!$C32/10000</f>
        <v>0.30367268086842075</v>
      </c>
      <c r="AS30" s="71">
        <f>K30*'Env Data and Conversions'!$C32/10000</f>
        <v>0.30367268086842075</v>
      </c>
      <c r="AT30" s="71">
        <f>L30*'Env Data and Conversions'!$C32/10000</f>
        <v>0.30367268086842075</v>
      </c>
      <c r="AU30" s="71">
        <f>M30*'Env Data and Conversions'!$C32/10000</f>
        <v>0.30367268086842075</v>
      </c>
      <c r="AV30" s="71">
        <f>N30*'Env Data and Conversions'!$C32/10000</f>
        <v>0.30367268086842075</v>
      </c>
      <c r="AW30" s="71">
        <f>O30*'Env Data and Conversions'!$C32/10000</f>
        <v>0.30367268086842075</v>
      </c>
      <c r="AX30" s="71">
        <f>P30*'Env Data and Conversions'!$C32/10000</f>
        <v>0.30367268086842075</v>
      </c>
      <c r="AY30" s="71">
        <f>Q30*'Env Data and Conversions'!$C32/10000</f>
        <v>0.30367268086842075</v>
      </c>
      <c r="AZ30" s="74"/>
      <c r="BA30" s="71">
        <f>B30*'Env Data and Conversions'!$D32/1000</f>
        <v>1.6442546736284009</v>
      </c>
      <c r="BB30" s="71">
        <f>C30*'Env Data and Conversions'!$D32/1000</f>
        <v>1.6442546736284009</v>
      </c>
      <c r="BC30" s="71">
        <f>D30*'Env Data and Conversions'!$D32/1000</f>
        <v>1.6442546736284009</v>
      </c>
      <c r="BD30" s="71">
        <f>E30*'Env Data and Conversions'!$D32/1000</f>
        <v>1.6442546736284009</v>
      </c>
      <c r="BE30" s="71">
        <f>F30*'Env Data and Conversions'!$D32/1000</f>
        <v>1.6442546736284009</v>
      </c>
      <c r="BF30" s="71">
        <f>G30*'Env Data and Conversions'!$D32/1000</f>
        <v>1.6442546736284009</v>
      </c>
      <c r="BG30" s="71">
        <f>H30*'Env Data and Conversions'!$D32/1000</f>
        <v>1.6442546736284009</v>
      </c>
      <c r="BH30" s="71">
        <f>I30*'Env Data and Conversions'!$D32/1000</f>
        <v>1.6442546736284009</v>
      </c>
      <c r="BI30" s="71">
        <f>J30*'Env Data and Conversions'!$D32/1000</f>
        <v>1.6442546736284009</v>
      </c>
      <c r="BJ30" s="71">
        <f>K30*'Env Data and Conversions'!$D32/1000</f>
        <v>1.6442546736284009</v>
      </c>
      <c r="BK30" s="71">
        <f>L30*'Env Data and Conversions'!$D32/1000</f>
        <v>1.6442546736284009</v>
      </c>
      <c r="BL30" s="71">
        <f>M30*'Env Data and Conversions'!$D32/1000</f>
        <v>1.6442546736284009</v>
      </c>
      <c r="BM30" s="71">
        <f>N30*'Env Data and Conversions'!$D32/1000</f>
        <v>1.6442546736284009</v>
      </c>
      <c r="BN30" s="71">
        <f>O30*'Env Data and Conversions'!$D32/1000</f>
        <v>1.6442546736284009</v>
      </c>
      <c r="BO30" s="71">
        <f>P30*'Env Data and Conversions'!$D32/1000</f>
        <v>1.6442546736284009</v>
      </c>
      <c r="BP30" s="71">
        <f>Q30*'Env Data and Conversions'!$D32/1000</f>
        <v>1.6442546736284009</v>
      </c>
      <c r="BQ30" s="74"/>
      <c r="BR30" s="71">
        <f t="shared" si="0"/>
        <v>2.6334010063568045</v>
      </c>
      <c r="BS30" s="71">
        <f t="shared" si="1"/>
        <v>2.6334010063568045</v>
      </c>
      <c r="BT30" s="71">
        <f t="shared" si="2"/>
        <v>2.6334010063568045</v>
      </c>
      <c r="BU30" s="71">
        <f t="shared" si="3"/>
        <v>2.6334010063568045</v>
      </c>
      <c r="BV30" s="71">
        <f t="shared" si="5"/>
        <v>2.6334010063568045</v>
      </c>
      <c r="BW30" s="71">
        <f t="shared" si="5"/>
        <v>2.6334010063568045</v>
      </c>
      <c r="BX30" s="71">
        <f t="shared" si="5"/>
        <v>2.6334010063568045</v>
      </c>
      <c r="BY30" s="71">
        <f t="shared" si="5"/>
        <v>2.6334010063568045</v>
      </c>
      <c r="BZ30" s="71">
        <f t="shared" si="5"/>
        <v>2.6334010063568045</v>
      </c>
      <c r="CA30" s="71">
        <f t="shared" si="5"/>
        <v>2.6334010063568045</v>
      </c>
      <c r="CB30" s="71">
        <f t="shared" si="5"/>
        <v>2.6334010063568045</v>
      </c>
      <c r="CC30" s="71">
        <f t="shared" si="5"/>
        <v>2.6334010063568045</v>
      </c>
      <c r="CD30" s="71">
        <f t="shared" si="5"/>
        <v>2.6334010063568045</v>
      </c>
      <c r="CE30" s="71">
        <f t="shared" si="5"/>
        <v>2.6334010063568045</v>
      </c>
      <c r="CF30" s="71">
        <f t="shared" si="5"/>
        <v>2.6334010063568045</v>
      </c>
      <c r="CG30" s="71">
        <f t="shared" si="5"/>
        <v>2.6334010063568045</v>
      </c>
      <c r="CH30" s="75"/>
      <c r="CI30" s="71">
        <f>B30*'Env Data and Conversions'!$E32/'Env Data and Conversions'!$BP32/1000000</f>
        <v>2.2877456297049705</v>
      </c>
      <c r="CJ30" s="71">
        <f>C30*'Env Data and Conversions'!$E32/'Env Data and Conversions'!$BP32/1000000</f>
        <v>2.2877456297049705</v>
      </c>
      <c r="CK30" s="71">
        <f>D30*'Env Data and Conversions'!$E32/'Env Data and Conversions'!$BP32/1000000</f>
        <v>2.2877456297049705</v>
      </c>
      <c r="CL30" s="71">
        <f>E30*'Env Data and Conversions'!$E32/'Env Data and Conversions'!$BP32/1000000</f>
        <v>2.2877456297049705</v>
      </c>
      <c r="CM30" s="71">
        <f>F30*'Env Data and Conversions'!$E32/'Env Data and Conversions'!$BP32/1000000</f>
        <v>2.2877456297049705</v>
      </c>
      <c r="CN30" s="71">
        <f>G30*'Env Data and Conversions'!$E32/'Env Data and Conversions'!$BP32/1000000</f>
        <v>2.2877456297049705</v>
      </c>
      <c r="CO30" s="71">
        <f>H30*'Env Data and Conversions'!$E32/'Env Data and Conversions'!$BP32/1000000</f>
        <v>2.2877456297049705</v>
      </c>
      <c r="CP30" s="71">
        <f>I30*'Env Data and Conversions'!$E32/'Env Data and Conversions'!$BP32/1000000</f>
        <v>2.2877456297049705</v>
      </c>
      <c r="CQ30" s="71">
        <f>J30*'Env Data and Conversions'!$E32/'Env Data and Conversions'!$BP32/1000000</f>
        <v>2.2877456297049705</v>
      </c>
      <c r="CR30" s="71">
        <f>K30*'Env Data and Conversions'!$E32/'Env Data and Conversions'!$BP32/1000000</f>
        <v>2.2877456297049705</v>
      </c>
      <c r="CS30" s="71">
        <f>L30*'Env Data and Conversions'!$E32/'Env Data and Conversions'!$BP32/1000000</f>
        <v>2.2877456297049705</v>
      </c>
      <c r="CT30" s="71">
        <f>M30*'Env Data and Conversions'!$E32/'Env Data and Conversions'!$BP32/1000000</f>
        <v>2.2877456297049705</v>
      </c>
      <c r="CU30" s="71">
        <f>N30*'Env Data and Conversions'!$E32/'Env Data and Conversions'!$BP32/1000000</f>
        <v>2.2877456297049705</v>
      </c>
      <c r="CV30" s="71">
        <f>O30*'Env Data and Conversions'!$E32/'Env Data and Conversions'!$BP32/1000000</f>
        <v>2.2877456297049705</v>
      </c>
      <c r="CW30" s="71">
        <f>P30*'Env Data and Conversions'!$E32/'Env Data and Conversions'!$BP32/1000000</f>
        <v>2.2877456297049705</v>
      </c>
      <c r="CX30" s="71">
        <f>Q30*'Env Data and Conversions'!$E32/'Env Data and Conversions'!$BP32/1000000</f>
        <v>2.2877456297049705</v>
      </c>
      <c r="CY30" s="67"/>
      <c r="CZ30" s="4"/>
      <c r="DA30" s="4"/>
      <c r="DB30" s="4"/>
      <c r="DC30" s="4"/>
      <c r="DD30" s="4"/>
      <c r="DE30" s="4"/>
      <c r="DF30" s="4"/>
      <c r="DG30" s="4"/>
      <c r="DH30" s="4"/>
      <c r="DI30" s="4"/>
      <c r="DJ30" s="4"/>
      <c r="DK30" s="4"/>
      <c r="DL30" s="4"/>
      <c r="DM30" s="4"/>
    </row>
    <row r="31" spans="1:117" ht="16.5" x14ac:dyDescent="0.3">
      <c r="A31" s="188" t="s">
        <v>41</v>
      </c>
      <c r="B31" s="71">
        <f>'Inputs - Food purchases'!B32</f>
        <v>3036</v>
      </c>
      <c r="C31" s="71">
        <f>'Inputs - Food purchases'!C32</f>
        <v>3036</v>
      </c>
      <c r="D31" s="71">
        <f>'Inputs - Food purchases'!D32</f>
        <v>3036</v>
      </c>
      <c r="E31" s="71">
        <f>'Inputs - Food purchases'!E32</f>
        <v>3036</v>
      </c>
      <c r="F31" s="71">
        <f>'Inputs - Food purchases'!F32</f>
        <v>3036</v>
      </c>
      <c r="G31" s="71">
        <f>'Inputs - Food purchases'!G32</f>
        <v>3036</v>
      </c>
      <c r="H31" s="71">
        <f>'Inputs - Food purchases'!H32</f>
        <v>3036</v>
      </c>
      <c r="I31" s="71">
        <f>'Inputs - Food purchases'!I32</f>
        <v>3036</v>
      </c>
      <c r="J31" s="71">
        <f>'Inputs - Food purchases'!J32</f>
        <v>3036</v>
      </c>
      <c r="K31" s="71">
        <f>'Inputs - Food purchases'!K32</f>
        <v>3036</v>
      </c>
      <c r="L31" s="71">
        <f>'Inputs - Food purchases'!L32</f>
        <v>3036</v>
      </c>
      <c r="M31" s="71">
        <f>'Inputs - Food purchases'!M32</f>
        <v>3036</v>
      </c>
      <c r="N31" s="71">
        <f>'Inputs - Food purchases'!N32</f>
        <v>3036</v>
      </c>
      <c r="O31" s="71">
        <f>'Inputs - Food purchases'!O32</f>
        <v>3036</v>
      </c>
      <c r="P31" s="71">
        <f>'Inputs - Food purchases'!P32</f>
        <v>3036</v>
      </c>
      <c r="Q31" s="71">
        <f>'Inputs - Food purchases'!Q32</f>
        <v>3036</v>
      </c>
      <c r="R31" s="77"/>
      <c r="S31" s="71">
        <f>B31*'Env Data and Conversions'!$B33/1000</f>
        <v>2.9551164977776745</v>
      </c>
      <c r="T31" s="71">
        <f>C31*'Env Data and Conversions'!$B33/1000</f>
        <v>2.9551164977776745</v>
      </c>
      <c r="U31" s="71">
        <f>D31*'Env Data and Conversions'!$B33/1000</f>
        <v>2.9551164977776745</v>
      </c>
      <c r="V31" s="71">
        <f>E31*'Env Data and Conversions'!$B33/1000</f>
        <v>2.9551164977776745</v>
      </c>
      <c r="W31" s="71">
        <f>F31*'Env Data and Conversions'!$B33/1000</f>
        <v>2.9551164977776745</v>
      </c>
      <c r="X31" s="71">
        <f>G31*'Env Data and Conversions'!$B33/1000</f>
        <v>2.9551164977776745</v>
      </c>
      <c r="Y31" s="71">
        <f>H31*'Env Data and Conversions'!$B33/1000</f>
        <v>2.9551164977776745</v>
      </c>
      <c r="Z31" s="71">
        <f>I31*'Env Data and Conversions'!$B33/1000</f>
        <v>2.9551164977776745</v>
      </c>
      <c r="AA31" s="71">
        <f>J31*'Env Data and Conversions'!$B33/1000</f>
        <v>2.9551164977776745</v>
      </c>
      <c r="AB31" s="71">
        <f>K31*'Env Data and Conversions'!$B33/1000</f>
        <v>2.9551164977776745</v>
      </c>
      <c r="AC31" s="71">
        <f>L31*'Env Data and Conversions'!$B33/1000</f>
        <v>2.9551164977776745</v>
      </c>
      <c r="AD31" s="71">
        <f>M31*'Env Data and Conversions'!$B33/1000</f>
        <v>2.9551164977776745</v>
      </c>
      <c r="AE31" s="71">
        <f>N31*'Env Data and Conversions'!$B33/1000</f>
        <v>2.9551164977776745</v>
      </c>
      <c r="AF31" s="71">
        <f>O31*'Env Data and Conversions'!$B33/1000</f>
        <v>2.9551164977776745</v>
      </c>
      <c r="AG31" s="71">
        <f>P31*'Env Data and Conversions'!$B33/1000</f>
        <v>2.9551164977776745</v>
      </c>
      <c r="AH31" s="71">
        <f>Q31*'Env Data and Conversions'!$B33/1000</f>
        <v>2.9551164977776745</v>
      </c>
      <c r="AI31" s="74"/>
      <c r="AJ31" s="71">
        <f>B31*'Env Data and Conversions'!$C33/10000</f>
        <v>0.52914484746414503</v>
      </c>
      <c r="AK31" s="71">
        <f>C31*'Env Data and Conversions'!$C33/10000</f>
        <v>0.52914484746414503</v>
      </c>
      <c r="AL31" s="71">
        <f>D31*'Env Data and Conversions'!$C33/10000</f>
        <v>0.52914484746414503</v>
      </c>
      <c r="AM31" s="71">
        <f>E31*'Env Data and Conversions'!$C33/10000</f>
        <v>0.52914484746414503</v>
      </c>
      <c r="AN31" s="71">
        <f>F31*'Env Data and Conversions'!$C33/10000</f>
        <v>0.52914484746414503</v>
      </c>
      <c r="AO31" s="71">
        <f>G31*'Env Data and Conversions'!$C33/10000</f>
        <v>0.52914484746414503</v>
      </c>
      <c r="AP31" s="71">
        <f>H31*'Env Data and Conversions'!$C33/10000</f>
        <v>0.52914484746414503</v>
      </c>
      <c r="AQ31" s="71">
        <f>I31*'Env Data and Conversions'!$C33/10000</f>
        <v>0.52914484746414503</v>
      </c>
      <c r="AR31" s="71">
        <f>J31*'Env Data and Conversions'!$C33/10000</f>
        <v>0.52914484746414503</v>
      </c>
      <c r="AS31" s="71">
        <f>K31*'Env Data and Conversions'!$C33/10000</f>
        <v>0.52914484746414503</v>
      </c>
      <c r="AT31" s="71">
        <f>L31*'Env Data and Conversions'!$C33/10000</f>
        <v>0.52914484746414503</v>
      </c>
      <c r="AU31" s="71">
        <f>M31*'Env Data and Conversions'!$C33/10000</f>
        <v>0.52914484746414503</v>
      </c>
      <c r="AV31" s="71">
        <f>N31*'Env Data and Conversions'!$C33/10000</f>
        <v>0.52914484746414503</v>
      </c>
      <c r="AW31" s="71">
        <f>O31*'Env Data and Conversions'!$C33/10000</f>
        <v>0.52914484746414503</v>
      </c>
      <c r="AX31" s="71">
        <f>P31*'Env Data and Conversions'!$C33/10000</f>
        <v>0.52914484746414503</v>
      </c>
      <c r="AY31" s="71">
        <f>Q31*'Env Data and Conversions'!$C33/10000</f>
        <v>0.52914484746414503</v>
      </c>
      <c r="AZ31" s="74"/>
      <c r="BA31" s="71">
        <f>B31*'Env Data and Conversions'!$D33/1000</f>
        <v>9.6469869289298504</v>
      </c>
      <c r="BB31" s="71">
        <f>C31*'Env Data and Conversions'!$D33/1000</f>
        <v>9.6469869289298504</v>
      </c>
      <c r="BC31" s="71">
        <f>D31*'Env Data and Conversions'!$D33/1000</f>
        <v>9.6469869289298504</v>
      </c>
      <c r="BD31" s="71">
        <f>E31*'Env Data and Conversions'!$D33/1000</f>
        <v>9.6469869289298504</v>
      </c>
      <c r="BE31" s="71">
        <f>F31*'Env Data and Conversions'!$D33/1000</f>
        <v>9.6469869289298504</v>
      </c>
      <c r="BF31" s="71">
        <f>G31*'Env Data and Conversions'!$D33/1000</f>
        <v>9.6469869289298504</v>
      </c>
      <c r="BG31" s="71">
        <f>H31*'Env Data and Conversions'!$D33/1000</f>
        <v>9.6469869289298504</v>
      </c>
      <c r="BH31" s="71">
        <f>I31*'Env Data and Conversions'!$D33/1000</f>
        <v>9.6469869289298504</v>
      </c>
      <c r="BI31" s="71">
        <f>J31*'Env Data and Conversions'!$D33/1000</f>
        <v>9.6469869289298504</v>
      </c>
      <c r="BJ31" s="71">
        <f>K31*'Env Data and Conversions'!$D33/1000</f>
        <v>9.6469869289298504</v>
      </c>
      <c r="BK31" s="71">
        <f>L31*'Env Data and Conversions'!$D33/1000</f>
        <v>9.6469869289298504</v>
      </c>
      <c r="BL31" s="71">
        <f>M31*'Env Data and Conversions'!$D33/1000</f>
        <v>9.6469869289298504</v>
      </c>
      <c r="BM31" s="71">
        <f>N31*'Env Data and Conversions'!$D33/1000</f>
        <v>9.6469869289298504</v>
      </c>
      <c r="BN31" s="71">
        <f>O31*'Env Data and Conversions'!$D33/1000</f>
        <v>9.6469869289298504</v>
      </c>
      <c r="BO31" s="71">
        <f>P31*'Env Data and Conversions'!$D33/1000</f>
        <v>9.6469869289298504</v>
      </c>
      <c r="BP31" s="71">
        <f>Q31*'Env Data and Conversions'!$D33/1000</f>
        <v>9.6469869289298504</v>
      </c>
      <c r="BQ31" s="74"/>
      <c r="BR31" s="71">
        <f t="shared" si="0"/>
        <v>12.602103426707526</v>
      </c>
      <c r="BS31" s="71">
        <f t="shared" si="1"/>
        <v>12.602103426707526</v>
      </c>
      <c r="BT31" s="71">
        <f t="shared" si="2"/>
        <v>12.602103426707526</v>
      </c>
      <c r="BU31" s="71">
        <f t="shared" si="3"/>
        <v>12.602103426707526</v>
      </c>
      <c r="BV31" s="71">
        <f t="shared" si="5"/>
        <v>12.602103426707526</v>
      </c>
      <c r="BW31" s="71">
        <f t="shared" si="5"/>
        <v>12.602103426707526</v>
      </c>
      <c r="BX31" s="71">
        <f t="shared" si="5"/>
        <v>12.602103426707526</v>
      </c>
      <c r="BY31" s="71">
        <f t="shared" si="5"/>
        <v>12.602103426707526</v>
      </c>
      <c r="BZ31" s="71">
        <f t="shared" si="5"/>
        <v>12.602103426707526</v>
      </c>
      <c r="CA31" s="71">
        <f t="shared" si="5"/>
        <v>12.602103426707526</v>
      </c>
      <c r="CB31" s="71">
        <f t="shared" si="5"/>
        <v>12.602103426707526</v>
      </c>
      <c r="CC31" s="71">
        <f t="shared" si="5"/>
        <v>12.602103426707526</v>
      </c>
      <c r="CD31" s="71">
        <f t="shared" si="5"/>
        <v>12.602103426707526</v>
      </c>
      <c r="CE31" s="71">
        <f t="shared" si="5"/>
        <v>12.602103426707526</v>
      </c>
      <c r="CF31" s="71">
        <f t="shared" si="5"/>
        <v>12.602103426707526</v>
      </c>
      <c r="CG31" s="71">
        <f t="shared" si="5"/>
        <v>12.602103426707526</v>
      </c>
      <c r="CH31" s="75"/>
      <c r="CI31" s="71">
        <f>B31*'Env Data and Conversions'!$E33/'Env Data and Conversions'!$BP33/1000000</f>
        <v>12.143873665665438</v>
      </c>
      <c r="CJ31" s="71">
        <f>C31*'Env Data and Conversions'!$E33/'Env Data and Conversions'!$BP33/1000000</f>
        <v>12.143873665665438</v>
      </c>
      <c r="CK31" s="71">
        <f>D31*'Env Data and Conversions'!$E33/'Env Data and Conversions'!$BP33/1000000</f>
        <v>12.143873665665438</v>
      </c>
      <c r="CL31" s="71">
        <f>E31*'Env Data and Conversions'!$E33/'Env Data and Conversions'!$BP33/1000000</f>
        <v>12.143873665665438</v>
      </c>
      <c r="CM31" s="71">
        <f>F31*'Env Data and Conversions'!$E33/'Env Data and Conversions'!$BP33/1000000</f>
        <v>12.143873665665438</v>
      </c>
      <c r="CN31" s="71">
        <f>G31*'Env Data and Conversions'!$E33/'Env Data and Conversions'!$BP33/1000000</f>
        <v>12.143873665665438</v>
      </c>
      <c r="CO31" s="71">
        <f>H31*'Env Data and Conversions'!$E33/'Env Data and Conversions'!$BP33/1000000</f>
        <v>12.143873665665438</v>
      </c>
      <c r="CP31" s="71">
        <f>I31*'Env Data and Conversions'!$E33/'Env Data and Conversions'!$BP33/1000000</f>
        <v>12.143873665665438</v>
      </c>
      <c r="CQ31" s="71">
        <f>J31*'Env Data and Conversions'!$E33/'Env Data and Conversions'!$BP33/1000000</f>
        <v>12.143873665665438</v>
      </c>
      <c r="CR31" s="71">
        <f>K31*'Env Data and Conversions'!$E33/'Env Data and Conversions'!$BP33/1000000</f>
        <v>12.143873665665438</v>
      </c>
      <c r="CS31" s="71">
        <f>L31*'Env Data and Conversions'!$E33/'Env Data and Conversions'!$BP33/1000000</f>
        <v>12.143873665665438</v>
      </c>
      <c r="CT31" s="71">
        <f>M31*'Env Data and Conversions'!$E33/'Env Data and Conversions'!$BP33/1000000</f>
        <v>12.143873665665438</v>
      </c>
      <c r="CU31" s="71">
        <f>N31*'Env Data and Conversions'!$E33/'Env Data and Conversions'!$BP33/1000000</f>
        <v>12.143873665665438</v>
      </c>
      <c r="CV31" s="71">
        <f>O31*'Env Data and Conversions'!$E33/'Env Data and Conversions'!$BP33/1000000</f>
        <v>12.143873665665438</v>
      </c>
      <c r="CW31" s="71">
        <f>P31*'Env Data and Conversions'!$E33/'Env Data and Conversions'!$BP33/1000000</f>
        <v>12.143873665665438</v>
      </c>
      <c r="CX31" s="71">
        <f>Q31*'Env Data and Conversions'!$E33/'Env Data and Conversions'!$BP33/1000000</f>
        <v>12.143873665665438</v>
      </c>
      <c r="CY31" s="67"/>
      <c r="CZ31" s="4"/>
      <c r="DA31" s="4"/>
      <c r="DB31" s="4"/>
      <c r="DC31" s="4"/>
      <c r="DD31" s="4"/>
      <c r="DE31" s="4"/>
      <c r="DF31" s="4"/>
      <c r="DG31" s="4"/>
      <c r="DH31" s="4"/>
      <c r="DI31" s="4"/>
      <c r="DJ31" s="4"/>
      <c r="DK31" s="4"/>
      <c r="DL31" s="4"/>
      <c r="DM31" s="4"/>
    </row>
    <row r="32" spans="1:117" ht="16.5" x14ac:dyDescent="0.3">
      <c r="A32" s="188" t="s">
        <v>42</v>
      </c>
      <c r="B32" s="71">
        <f>'Inputs - Food purchases'!B33</f>
        <v>1208</v>
      </c>
      <c r="C32" s="71">
        <f>'Inputs - Food purchases'!C33</f>
        <v>1208</v>
      </c>
      <c r="D32" s="71">
        <f>'Inputs - Food purchases'!D33</f>
        <v>1208</v>
      </c>
      <c r="E32" s="71">
        <f>'Inputs - Food purchases'!E33</f>
        <v>1208</v>
      </c>
      <c r="F32" s="71">
        <f>'Inputs - Food purchases'!F33</f>
        <v>1208</v>
      </c>
      <c r="G32" s="71">
        <f>'Inputs - Food purchases'!G33</f>
        <v>1208</v>
      </c>
      <c r="H32" s="71">
        <f>'Inputs - Food purchases'!H33</f>
        <v>1208</v>
      </c>
      <c r="I32" s="71">
        <f>'Inputs - Food purchases'!I33</f>
        <v>1208</v>
      </c>
      <c r="J32" s="71">
        <f>'Inputs - Food purchases'!J33</f>
        <v>1208</v>
      </c>
      <c r="K32" s="71">
        <f>'Inputs - Food purchases'!K33</f>
        <v>1208</v>
      </c>
      <c r="L32" s="71">
        <f>'Inputs - Food purchases'!L33</f>
        <v>1208</v>
      </c>
      <c r="M32" s="71">
        <f>'Inputs - Food purchases'!M33</f>
        <v>1208</v>
      </c>
      <c r="N32" s="71">
        <f>'Inputs - Food purchases'!N33</f>
        <v>1208</v>
      </c>
      <c r="O32" s="71">
        <f>'Inputs - Food purchases'!O33</f>
        <v>1208</v>
      </c>
      <c r="P32" s="71">
        <f>'Inputs - Food purchases'!P33</f>
        <v>1208</v>
      </c>
      <c r="Q32" s="71">
        <f>'Inputs - Food purchases'!Q33</f>
        <v>1208</v>
      </c>
      <c r="R32" s="77"/>
      <c r="S32" s="71">
        <f>B32*'Env Data and Conversions'!$B34/1000</f>
        <v>2.7804019057967708</v>
      </c>
      <c r="T32" s="71">
        <f>C32*'Env Data and Conversions'!$B34/1000</f>
        <v>2.7804019057967708</v>
      </c>
      <c r="U32" s="71">
        <f>D32*'Env Data and Conversions'!$B34/1000</f>
        <v>2.7804019057967708</v>
      </c>
      <c r="V32" s="71">
        <f>E32*'Env Data and Conversions'!$B34/1000</f>
        <v>2.7804019057967708</v>
      </c>
      <c r="W32" s="71">
        <f>F32*'Env Data and Conversions'!$B34/1000</f>
        <v>2.7804019057967708</v>
      </c>
      <c r="X32" s="71">
        <f>G32*'Env Data and Conversions'!$B34/1000</f>
        <v>2.7804019057967708</v>
      </c>
      <c r="Y32" s="71">
        <f>H32*'Env Data and Conversions'!$B34/1000</f>
        <v>2.7804019057967708</v>
      </c>
      <c r="Z32" s="71">
        <f>I32*'Env Data and Conversions'!$B34/1000</f>
        <v>2.7804019057967708</v>
      </c>
      <c r="AA32" s="71">
        <f>J32*'Env Data and Conversions'!$B34/1000</f>
        <v>2.7804019057967708</v>
      </c>
      <c r="AB32" s="71">
        <f>K32*'Env Data and Conversions'!$B34/1000</f>
        <v>2.7804019057967708</v>
      </c>
      <c r="AC32" s="71">
        <f>L32*'Env Data and Conversions'!$B34/1000</f>
        <v>2.7804019057967708</v>
      </c>
      <c r="AD32" s="71">
        <f>M32*'Env Data and Conversions'!$B34/1000</f>
        <v>2.7804019057967708</v>
      </c>
      <c r="AE32" s="71">
        <f>N32*'Env Data and Conversions'!$B34/1000</f>
        <v>2.7804019057967708</v>
      </c>
      <c r="AF32" s="71">
        <f>O32*'Env Data and Conversions'!$B34/1000</f>
        <v>2.7804019057967708</v>
      </c>
      <c r="AG32" s="71">
        <f>P32*'Env Data and Conversions'!$B34/1000</f>
        <v>2.7804019057967708</v>
      </c>
      <c r="AH32" s="71">
        <f>Q32*'Env Data and Conversions'!$B34/1000</f>
        <v>2.7804019057967708</v>
      </c>
      <c r="AI32" s="74"/>
      <c r="AJ32" s="71">
        <f>B32*'Env Data and Conversions'!$C34/10000</f>
        <v>0.83813846887756505</v>
      </c>
      <c r="AK32" s="71">
        <f>C32*'Env Data and Conversions'!$C34/10000</f>
        <v>0.83813846887756505</v>
      </c>
      <c r="AL32" s="71">
        <f>D32*'Env Data and Conversions'!$C34/10000</f>
        <v>0.83813846887756505</v>
      </c>
      <c r="AM32" s="71">
        <f>E32*'Env Data and Conversions'!$C34/10000</f>
        <v>0.83813846887756505</v>
      </c>
      <c r="AN32" s="71">
        <f>F32*'Env Data and Conversions'!$C34/10000</f>
        <v>0.83813846887756505</v>
      </c>
      <c r="AO32" s="71">
        <f>G32*'Env Data and Conversions'!$C34/10000</f>
        <v>0.83813846887756505</v>
      </c>
      <c r="AP32" s="71">
        <f>H32*'Env Data and Conversions'!$C34/10000</f>
        <v>0.83813846887756505</v>
      </c>
      <c r="AQ32" s="71">
        <f>I32*'Env Data and Conversions'!$C34/10000</f>
        <v>0.83813846887756505</v>
      </c>
      <c r="AR32" s="71">
        <f>J32*'Env Data and Conversions'!$C34/10000</f>
        <v>0.83813846887756505</v>
      </c>
      <c r="AS32" s="71">
        <f>K32*'Env Data and Conversions'!$C34/10000</f>
        <v>0.83813846887756505</v>
      </c>
      <c r="AT32" s="71">
        <f>L32*'Env Data and Conversions'!$C34/10000</f>
        <v>0.83813846887756505</v>
      </c>
      <c r="AU32" s="71">
        <f>M32*'Env Data and Conversions'!$C34/10000</f>
        <v>0.83813846887756505</v>
      </c>
      <c r="AV32" s="71">
        <f>N32*'Env Data and Conversions'!$C34/10000</f>
        <v>0.83813846887756505</v>
      </c>
      <c r="AW32" s="71">
        <f>O32*'Env Data and Conversions'!$C34/10000</f>
        <v>0.83813846887756505</v>
      </c>
      <c r="AX32" s="71">
        <f>P32*'Env Data and Conversions'!$C34/10000</f>
        <v>0.83813846887756505</v>
      </c>
      <c r="AY32" s="71">
        <f>Q32*'Env Data and Conversions'!$C34/10000</f>
        <v>0.83813846887756505</v>
      </c>
      <c r="AZ32" s="74"/>
      <c r="BA32" s="71">
        <f>B32*'Env Data and Conversions'!$D34/1000</f>
        <v>4.285237861292976</v>
      </c>
      <c r="BB32" s="71">
        <f>C32*'Env Data and Conversions'!$D34/1000</f>
        <v>4.285237861292976</v>
      </c>
      <c r="BC32" s="71">
        <f>D32*'Env Data and Conversions'!$D34/1000</f>
        <v>4.285237861292976</v>
      </c>
      <c r="BD32" s="71">
        <f>E32*'Env Data and Conversions'!$D34/1000</f>
        <v>4.285237861292976</v>
      </c>
      <c r="BE32" s="71">
        <f>F32*'Env Data and Conversions'!$D34/1000</f>
        <v>4.285237861292976</v>
      </c>
      <c r="BF32" s="71">
        <f>G32*'Env Data and Conversions'!$D34/1000</f>
        <v>4.285237861292976</v>
      </c>
      <c r="BG32" s="71">
        <f>H32*'Env Data and Conversions'!$D34/1000</f>
        <v>4.285237861292976</v>
      </c>
      <c r="BH32" s="71">
        <f>I32*'Env Data and Conversions'!$D34/1000</f>
        <v>4.285237861292976</v>
      </c>
      <c r="BI32" s="71">
        <f>J32*'Env Data and Conversions'!$D34/1000</f>
        <v>4.285237861292976</v>
      </c>
      <c r="BJ32" s="71">
        <f>K32*'Env Data and Conversions'!$D34/1000</f>
        <v>4.285237861292976</v>
      </c>
      <c r="BK32" s="71">
        <f>L32*'Env Data and Conversions'!$D34/1000</f>
        <v>4.285237861292976</v>
      </c>
      <c r="BL32" s="71">
        <f>M32*'Env Data and Conversions'!$D34/1000</f>
        <v>4.285237861292976</v>
      </c>
      <c r="BM32" s="71">
        <f>N32*'Env Data and Conversions'!$D34/1000</f>
        <v>4.285237861292976</v>
      </c>
      <c r="BN32" s="71">
        <f>O32*'Env Data and Conversions'!$D34/1000</f>
        <v>4.285237861292976</v>
      </c>
      <c r="BO32" s="71">
        <f>P32*'Env Data and Conversions'!$D34/1000</f>
        <v>4.285237861292976</v>
      </c>
      <c r="BP32" s="71">
        <f>Q32*'Env Data and Conversions'!$D34/1000</f>
        <v>4.285237861292976</v>
      </c>
      <c r="BQ32" s="74"/>
      <c r="BR32" s="71">
        <f t="shared" si="0"/>
        <v>7.0656397670897473</v>
      </c>
      <c r="BS32" s="71">
        <f t="shared" si="1"/>
        <v>7.0656397670897473</v>
      </c>
      <c r="BT32" s="71">
        <f t="shared" si="2"/>
        <v>7.0656397670897473</v>
      </c>
      <c r="BU32" s="71">
        <f t="shared" si="3"/>
        <v>7.0656397670897473</v>
      </c>
      <c r="BV32" s="71">
        <f t="shared" si="5"/>
        <v>7.0656397670897473</v>
      </c>
      <c r="BW32" s="71">
        <f t="shared" si="5"/>
        <v>7.0656397670897473</v>
      </c>
      <c r="BX32" s="71">
        <f t="shared" si="5"/>
        <v>7.0656397670897473</v>
      </c>
      <c r="BY32" s="71">
        <f t="shared" si="5"/>
        <v>7.0656397670897473</v>
      </c>
      <c r="BZ32" s="71">
        <f t="shared" si="5"/>
        <v>7.0656397670897473</v>
      </c>
      <c r="CA32" s="71">
        <f t="shared" si="5"/>
        <v>7.0656397670897473</v>
      </c>
      <c r="CB32" s="71">
        <f t="shared" si="5"/>
        <v>7.0656397670897473</v>
      </c>
      <c r="CC32" s="71">
        <f t="shared" si="5"/>
        <v>7.0656397670897473</v>
      </c>
      <c r="CD32" s="71">
        <f t="shared" si="5"/>
        <v>7.0656397670897473</v>
      </c>
      <c r="CE32" s="71">
        <f t="shared" si="5"/>
        <v>7.0656397670897473</v>
      </c>
      <c r="CF32" s="71">
        <f t="shared" si="5"/>
        <v>7.0656397670897473</v>
      </c>
      <c r="CG32" s="71">
        <f t="shared" si="5"/>
        <v>7.0656397670897473</v>
      </c>
      <c r="CH32" s="75"/>
      <c r="CI32" s="71">
        <f>B32*'Env Data and Conversions'!$E34/'Env Data and Conversions'!$BP34/1000000</f>
        <v>2.8794372536264077</v>
      </c>
      <c r="CJ32" s="71">
        <f>C32*'Env Data and Conversions'!$E34/'Env Data and Conversions'!$BP34/1000000</f>
        <v>2.8794372536264077</v>
      </c>
      <c r="CK32" s="71">
        <f>D32*'Env Data and Conversions'!$E34/'Env Data and Conversions'!$BP34/1000000</f>
        <v>2.8794372536264077</v>
      </c>
      <c r="CL32" s="71">
        <f>E32*'Env Data and Conversions'!$E34/'Env Data and Conversions'!$BP34/1000000</f>
        <v>2.8794372536264077</v>
      </c>
      <c r="CM32" s="71">
        <f>F32*'Env Data and Conversions'!$E34/'Env Data and Conversions'!$BP34/1000000</f>
        <v>2.8794372536264077</v>
      </c>
      <c r="CN32" s="71">
        <f>G32*'Env Data and Conversions'!$E34/'Env Data and Conversions'!$BP34/1000000</f>
        <v>2.8794372536264077</v>
      </c>
      <c r="CO32" s="71">
        <f>H32*'Env Data and Conversions'!$E34/'Env Data and Conversions'!$BP34/1000000</f>
        <v>2.8794372536264077</v>
      </c>
      <c r="CP32" s="71">
        <f>I32*'Env Data and Conversions'!$E34/'Env Data and Conversions'!$BP34/1000000</f>
        <v>2.8794372536264077</v>
      </c>
      <c r="CQ32" s="71">
        <f>J32*'Env Data and Conversions'!$E34/'Env Data and Conversions'!$BP34/1000000</f>
        <v>2.8794372536264077</v>
      </c>
      <c r="CR32" s="71">
        <f>K32*'Env Data and Conversions'!$E34/'Env Data and Conversions'!$BP34/1000000</f>
        <v>2.8794372536264077</v>
      </c>
      <c r="CS32" s="71">
        <f>L32*'Env Data and Conversions'!$E34/'Env Data and Conversions'!$BP34/1000000</f>
        <v>2.8794372536264077</v>
      </c>
      <c r="CT32" s="71">
        <f>M32*'Env Data and Conversions'!$E34/'Env Data and Conversions'!$BP34/1000000</f>
        <v>2.8794372536264077</v>
      </c>
      <c r="CU32" s="71">
        <f>N32*'Env Data and Conversions'!$E34/'Env Data and Conversions'!$BP34/1000000</f>
        <v>2.8794372536264077</v>
      </c>
      <c r="CV32" s="71">
        <f>O32*'Env Data and Conversions'!$E34/'Env Data and Conversions'!$BP34/1000000</f>
        <v>2.8794372536264077</v>
      </c>
      <c r="CW32" s="71">
        <f>P32*'Env Data and Conversions'!$E34/'Env Data and Conversions'!$BP34/1000000</f>
        <v>2.8794372536264077</v>
      </c>
      <c r="CX32" s="71">
        <f>Q32*'Env Data and Conversions'!$E34/'Env Data and Conversions'!$BP34/1000000</f>
        <v>2.8794372536264077</v>
      </c>
      <c r="CY32" s="67"/>
      <c r="CZ32" s="4"/>
      <c r="DA32" s="4"/>
      <c r="DB32" s="4"/>
      <c r="DC32" s="4"/>
      <c r="DD32" s="4"/>
      <c r="DE32" s="4"/>
      <c r="DF32" s="4"/>
      <c r="DG32" s="4"/>
      <c r="DH32" s="4"/>
      <c r="DI32" s="4"/>
      <c r="DJ32" s="4"/>
      <c r="DK32" s="4"/>
      <c r="DL32" s="4"/>
      <c r="DM32" s="4"/>
    </row>
    <row r="33" spans="1:117" ht="16.5" x14ac:dyDescent="0.3">
      <c r="A33" s="188" t="s">
        <v>43</v>
      </c>
      <c r="B33" s="71">
        <f>'Inputs - Food purchases'!B34</f>
        <v>29589</v>
      </c>
      <c r="C33" s="71">
        <f>'Inputs - Food purchases'!C34</f>
        <v>29589</v>
      </c>
      <c r="D33" s="71">
        <f>'Inputs - Food purchases'!D34</f>
        <v>29589</v>
      </c>
      <c r="E33" s="71">
        <f>'Inputs - Food purchases'!E34</f>
        <v>29589</v>
      </c>
      <c r="F33" s="71">
        <f>'Inputs - Food purchases'!F34</f>
        <v>29589</v>
      </c>
      <c r="G33" s="71">
        <f>'Inputs - Food purchases'!G34</f>
        <v>29589</v>
      </c>
      <c r="H33" s="71">
        <f>'Inputs - Food purchases'!H34</f>
        <v>29589</v>
      </c>
      <c r="I33" s="71">
        <f>'Inputs - Food purchases'!I34</f>
        <v>29589</v>
      </c>
      <c r="J33" s="71">
        <f>'Inputs - Food purchases'!J34</f>
        <v>29589</v>
      </c>
      <c r="K33" s="71">
        <f>'Inputs - Food purchases'!K34</f>
        <v>29589</v>
      </c>
      <c r="L33" s="71">
        <f>'Inputs - Food purchases'!L34</f>
        <v>29589</v>
      </c>
      <c r="M33" s="71">
        <f>'Inputs - Food purchases'!M34</f>
        <v>29589</v>
      </c>
      <c r="N33" s="71">
        <f>'Inputs - Food purchases'!N34</f>
        <v>29589</v>
      </c>
      <c r="O33" s="71">
        <f>'Inputs - Food purchases'!O34</f>
        <v>29589</v>
      </c>
      <c r="P33" s="71">
        <f>'Inputs - Food purchases'!P34</f>
        <v>29589</v>
      </c>
      <c r="Q33" s="71">
        <f>'Inputs - Food purchases'!Q34</f>
        <v>29589</v>
      </c>
      <c r="R33" s="76"/>
      <c r="S33" s="71">
        <f>B33*'Env Data and Conversions'!$B35/1000</f>
        <v>45.04803355385846</v>
      </c>
      <c r="T33" s="71">
        <f>C33*'Env Data and Conversions'!$B35/1000</f>
        <v>45.04803355385846</v>
      </c>
      <c r="U33" s="71">
        <f>D33*'Env Data and Conversions'!$B35/1000</f>
        <v>45.04803355385846</v>
      </c>
      <c r="V33" s="71">
        <f>E33*'Env Data and Conversions'!$B35/1000</f>
        <v>45.04803355385846</v>
      </c>
      <c r="W33" s="71">
        <f>F33*'Env Data and Conversions'!$B35/1000</f>
        <v>45.04803355385846</v>
      </c>
      <c r="X33" s="71">
        <f>G33*'Env Data and Conversions'!$B35/1000</f>
        <v>45.04803355385846</v>
      </c>
      <c r="Y33" s="71">
        <f>H33*'Env Data and Conversions'!$B35/1000</f>
        <v>45.04803355385846</v>
      </c>
      <c r="Z33" s="71">
        <f>I33*'Env Data and Conversions'!$B35/1000</f>
        <v>45.04803355385846</v>
      </c>
      <c r="AA33" s="71">
        <f>J33*'Env Data and Conversions'!$B35/1000</f>
        <v>45.04803355385846</v>
      </c>
      <c r="AB33" s="71">
        <f>K33*'Env Data and Conversions'!$B35/1000</f>
        <v>45.04803355385846</v>
      </c>
      <c r="AC33" s="71">
        <f>L33*'Env Data and Conversions'!$B35/1000</f>
        <v>45.04803355385846</v>
      </c>
      <c r="AD33" s="71">
        <f>M33*'Env Data and Conversions'!$B35/1000</f>
        <v>45.04803355385846</v>
      </c>
      <c r="AE33" s="71">
        <f>N33*'Env Data and Conversions'!$B35/1000</f>
        <v>45.04803355385846</v>
      </c>
      <c r="AF33" s="71">
        <f>O33*'Env Data and Conversions'!$B35/1000</f>
        <v>45.04803355385846</v>
      </c>
      <c r="AG33" s="71">
        <f>P33*'Env Data and Conversions'!$B35/1000</f>
        <v>45.04803355385846</v>
      </c>
      <c r="AH33" s="71">
        <f>Q33*'Env Data and Conversions'!$B35/1000</f>
        <v>45.04803355385846</v>
      </c>
      <c r="AI33" s="74"/>
      <c r="AJ33" s="71">
        <f>B33*'Env Data and Conversions'!$C35/10000</f>
        <v>14.45630669980612</v>
      </c>
      <c r="AK33" s="71">
        <f>C33*'Env Data and Conversions'!$C35/10000</f>
        <v>14.45630669980612</v>
      </c>
      <c r="AL33" s="71">
        <f>D33*'Env Data and Conversions'!$C35/10000</f>
        <v>14.45630669980612</v>
      </c>
      <c r="AM33" s="71">
        <f>E33*'Env Data and Conversions'!$C35/10000</f>
        <v>14.45630669980612</v>
      </c>
      <c r="AN33" s="71">
        <f>F33*'Env Data and Conversions'!$C35/10000</f>
        <v>14.45630669980612</v>
      </c>
      <c r="AO33" s="71">
        <f>G33*'Env Data and Conversions'!$C35/10000</f>
        <v>14.45630669980612</v>
      </c>
      <c r="AP33" s="71">
        <f>H33*'Env Data and Conversions'!$C35/10000</f>
        <v>14.45630669980612</v>
      </c>
      <c r="AQ33" s="71">
        <f>I33*'Env Data and Conversions'!$C35/10000</f>
        <v>14.45630669980612</v>
      </c>
      <c r="AR33" s="71">
        <f>J33*'Env Data and Conversions'!$C35/10000</f>
        <v>14.45630669980612</v>
      </c>
      <c r="AS33" s="71">
        <f>K33*'Env Data and Conversions'!$C35/10000</f>
        <v>14.45630669980612</v>
      </c>
      <c r="AT33" s="71">
        <f>L33*'Env Data and Conversions'!$C35/10000</f>
        <v>14.45630669980612</v>
      </c>
      <c r="AU33" s="71">
        <f>M33*'Env Data and Conversions'!$C35/10000</f>
        <v>14.45630669980612</v>
      </c>
      <c r="AV33" s="71">
        <f>N33*'Env Data and Conversions'!$C35/10000</f>
        <v>14.45630669980612</v>
      </c>
      <c r="AW33" s="71">
        <f>O33*'Env Data and Conversions'!$C35/10000</f>
        <v>14.45630669980612</v>
      </c>
      <c r="AX33" s="71">
        <f>P33*'Env Data and Conversions'!$C35/10000</f>
        <v>14.45630669980612</v>
      </c>
      <c r="AY33" s="71">
        <f>Q33*'Env Data and Conversions'!$C35/10000</f>
        <v>14.45630669980612</v>
      </c>
      <c r="AZ33" s="74"/>
      <c r="BA33" s="71">
        <f>B33*'Env Data and Conversions'!$D35/1000</f>
        <v>54.234217387246652</v>
      </c>
      <c r="BB33" s="71">
        <f>C33*'Env Data and Conversions'!$D35/1000</f>
        <v>54.234217387246652</v>
      </c>
      <c r="BC33" s="71">
        <f>D33*'Env Data and Conversions'!$D35/1000</f>
        <v>54.234217387246652</v>
      </c>
      <c r="BD33" s="71">
        <f>E33*'Env Data and Conversions'!$D35/1000</f>
        <v>54.234217387246652</v>
      </c>
      <c r="BE33" s="71">
        <f>F33*'Env Data and Conversions'!$D35/1000</f>
        <v>54.234217387246652</v>
      </c>
      <c r="BF33" s="71">
        <f>G33*'Env Data and Conversions'!$D35/1000</f>
        <v>54.234217387246652</v>
      </c>
      <c r="BG33" s="71">
        <f>H33*'Env Data and Conversions'!$D35/1000</f>
        <v>54.234217387246652</v>
      </c>
      <c r="BH33" s="71">
        <f>I33*'Env Data and Conversions'!$D35/1000</f>
        <v>54.234217387246652</v>
      </c>
      <c r="BI33" s="71">
        <f>J33*'Env Data and Conversions'!$D35/1000</f>
        <v>54.234217387246652</v>
      </c>
      <c r="BJ33" s="71">
        <f>K33*'Env Data and Conversions'!$D35/1000</f>
        <v>54.234217387246652</v>
      </c>
      <c r="BK33" s="71">
        <f>L33*'Env Data and Conversions'!$D35/1000</f>
        <v>54.234217387246652</v>
      </c>
      <c r="BL33" s="71">
        <f>M33*'Env Data and Conversions'!$D35/1000</f>
        <v>54.234217387246652</v>
      </c>
      <c r="BM33" s="71">
        <f>N33*'Env Data and Conversions'!$D35/1000</f>
        <v>54.234217387246652</v>
      </c>
      <c r="BN33" s="71">
        <f>O33*'Env Data and Conversions'!$D35/1000</f>
        <v>54.234217387246652</v>
      </c>
      <c r="BO33" s="71">
        <f>P33*'Env Data and Conversions'!$D35/1000</f>
        <v>54.234217387246652</v>
      </c>
      <c r="BP33" s="71">
        <f>Q33*'Env Data and Conversions'!$D35/1000</f>
        <v>54.234217387246652</v>
      </c>
      <c r="BQ33" s="74"/>
      <c r="BR33" s="71">
        <f t="shared" si="0"/>
        <v>99.282250941105104</v>
      </c>
      <c r="BS33" s="71">
        <f t="shared" si="1"/>
        <v>99.282250941105104</v>
      </c>
      <c r="BT33" s="71">
        <f t="shared" si="2"/>
        <v>99.282250941105104</v>
      </c>
      <c r="BU33" s="71">
        <f t="shared" si="3"/>
        <v>99.282250941105104</v>
      </c>
      <c r="BV33" s="71">
        <f t="shared" si="5"/>
        <v>99.282250941105104</v>
      </c>
      <c r="BW33" s="71">
        <f t="shared" si="5"/>
        <v>99.282250941105104</v>
      </c>
      <c r="BX33" s="71">
        <f t="shared" si="5"/>
        <v>99.282250941105104</v>
      </c>
      <c r="BY33" s="71">
        <f t="shared" si="5"/>
        <v>99.282250941105104</v>
      </c>
      <c r="BZ33" s="71">
        <f t="shared" si="5"/>
        <v>99.282250941105104</v>
      </c>
      <c r="CA33" s="71">
        <f t="shared" si="5"/>
        <v>99.282250941105104</v>
      </c>
      <c r="CB33" s="71">
        <f t="shared" si="5"/>
        <v>99.282250941105104</v>
      </c>
      <c r="CC33" s="71">
        <f t="shared" si="5"/>
        <v>99.282250941105104</v>
      </c>
      <c r="CD33" s="71">
        <f t="shared" si="5"/>
        <v>99.282250941105104</v>
      </c>
      <c r="CE33" s="71">
        <f t="shared" si="5"/>
        <v>99.282250941105104</v>
      </c>
      <c r="CF33" s="71">
        <f t="shared" si="5"/>
        <v>99.282250941105104</v>
      </c>
      <c r="CG33" s="71">
        <f t="shared" si="5"/>
        <v>99.282250941105104</v>
      </c>
      <c r="CH33" s="75"/>
      <c r="CI33" s="71">
        <f>B33*'Env Data and Conversions'!$E35/'Env Data and Conversions'!$BP35/1000000</f>
        <v>82.55698258710764</v>
      </c>
      <c r="CJ33" s="71">
        <f>C33*'Env Data and Conversions'!$E35/'Env Data and Conversions'!$BP35/1000000</f>
        <v>82.55698258710764</v>
      </c>
      <c r="CK33" s="71">
        <f>D33*'Env Data and Conversions'!$E35/'Env Data and Conversions'!$BP35/1000000</f>
        <v>82.55698258710764</v>
      </c>
      <c r="CL33" s="71">
        <f>E33*'Env Data and Conversions'!$E35/'Env Data and Conversions'!$BP35/1000000</f>
        <v>82.55698258710764</v>
      </c>
      <c r="CM33" s="71">
        <f>F33*'Env Data and Conversions'!$E35/'Env Data and Conversions'!$BP35/1000000</f>
        <v>82.55698258710764</v>
      </c>
      <c r="CN33" s="71">
        <f>G33*'Env Data and Conversions'!$E35/'Env Data and Conversions'!$BP35/1000000</f>
        <v>82.55698258710764</v>
      </c>
      <c r="CO33" s="71">
        <f>H33*'Env Data and Conversions'!$E35/'Env Data and Conversions'!$BP35/1000000</f>
        <v>82.55698258710764</v>
      </c>
      <c r="CP33" s="71">
        <f>I33*'Env Data and Conversions'!$E35/'Env Data and Conversions'!$BP35/1000000</f>
        <v>82.55698258710764</v>
      </c>
      <c r="CQ33" s="71">
        <f>J33*'Env Data and Conversions'!$E35/'Env Data and Conversions'!$BP35/1000000</f>
        <v>82.55698258710764</v>
      </c>
      <c r="CR33" s="71">
        <f>K33*'Env Data and Conversions'!$E35/'Env Data and Conversions'!$BP35/1000000</f>
        <v>82.55698258710764</v>
      </c>
      <c r="CS33" s="71">
        <f>L33*'Env Data and Conversions'!$E35/'Env Data and Conversions'!$BP35/1000000</f>
        <v>82.55698258710764</v>
      </c>
      <c r="CT33" s="71">
        <f>M33*'Env Data and Conversions'!$E35/'Env Data and Conversions'!$BP35/1000000</f>
        <v>82.55698258710764</v>
      </c>
      <c r="CU33" s="71">
        <f>N33*'Env Data and Conversions'!$E35/'Env Data and Conversions'!$BP35/1000000</f>
        <v>82.55698258710764</v>
      </c>
      <c r="CV33" s="71">
        <f>O33*'Env Data and Conversions'!$E35/'Env Data and Conversions'!$BP35/1000000</f>
        <v>82.55698258710764</v>
      </c>
      <c r="CW33" s="71">
        <f>P33*'Env Data and Conversions'!$E35/'Env Data and Conversions'!$BP35/1000000</f>
        <v>82.55698258710764</v>
      </c>
      <c r="CX33" s="71">
        <f>Q33*'Env Data and Conversions'!$E35/'Env Data and Conversions'!$BP35/1000000</f>
        <v>82.55698258710764</v>
      </c>
      <c r="CY33" s="67"/>
      <c r="CZ33" s="4"/>
      <c r="DA33" s="4"/>
      <c r="DB33" s="4"/>
      <c r="DC33" s="4"/>
      <c r="DD33" s="4"/>
      <c r="DE33" s="4"/>
      <c r="DF33" s="4"/>
      <c r="DG33" s="4"/>
      <c r="DH33" s="4"/>
      <c r="DI33" s="4"/>
      <c r="DJ33" s="4"/>
      <c r="DK33" s="4"/>
      <c r="DL33" s="4"/>
      <c r="DM33" s="4"/>
    </row>
    <row r="34" spans="1:117" ht="16.5" x14ac:dyDescent="0.3">
      <c r="A34" s="188" t="s">
        <v>44</v>
      </c>
      <c r="B34" s="71">
        <f>'Inputs - Food purchases'!B35</f>
        <v>3932</v>
      </c>
      <c r="C34" s="71">
        <f>'Inputs - Food purchases'!C35</f>
        <v>3932</v>
      </c>
      <c r="D34" s="71">
        <f>'Inputs - Food purchases'!D35</f>
        <v>3932</v>
      </c>
      <c r="E34" s="71">
        <f>'Inputs - Food purchases'!E35</f>
        <v>3932</v>
      </c>
      <c r="F34" s="71">
        <f>'Inputs - Food purchases'!F35</f>
        <v>3932</v>
      </c>
      <c r="G34" s="71">
        <f>'Inputs - Food purchases'!G35</f>
        <v>3932</v>
      </c>
      <c r="H34" s="71">
        <f>'Inputs - Food purchases'!H35</f>
        <v>3932</v>
      </c>
      <c r="I34" s="71">
        <f>'Inputs - Food purchases'!I35</f>
        <v>3932</v>
      </c>
      <c r="J34" s="71">
        <f>'Inputs - Food purchases'!J35</f>
        <v>3932</v>
      </c>
      <c r="K34" s="71">
        <f>'Inputs - Food purchases'!K35</f>
        <v>3932</v>
      </c>
      <c r="L34" s="71">
        <f>'Inputs - Food purchases'!L35</f>
        <v>3932</v>
      </c>
      <c r="M34" s="71">
        <f>'Inputs - Food purchases'!M35</f>
        <v>3932</v>
      </c>
      <c r="N34" s="71">
        <f>'Inputs - Food purchases'!N35</f>
        <v>3932</v>
      </c>
      <c r="O34" s="71">
        <f>'Inputs - Food purchases'!O35</f>
        <v>3932</v>
      </c>
      <c r="P34" s="71">
        <f>'Inputs - Food purchases'!P35</f>
        <v>3932</v>
      </c>
      <c r="Q34" s="71">
        <f>'Inputs - Food purchases'!Q35</f>
        <v>3932</v>
      </c>
      <c r="R34" s="73"/>
      <c r="S34" s="71">
        <f>B34*'Env Data and Conversions'!$B36/1000</f>
        <v>9.9655053359005059</v>
      </c>
      <c r="T34" s="71">
        <f>C34*'Env Data and Conversions'!$B36/1000</f>
        <v>9.9655053359005059</v>
      </c>
      <c r="U34" s="71">
        <f>D34*'Env Data and Conversions'!$B36/1000</f>
        <v>9.9655053359005059</v>
      </c>
      <c r="V34" s="71">
        <f>E34*'Env Data and Conversions'!$B36/1000</f>
        <v>9.9655053359005059</v>
      </c>
      <c r="W34" s="71">
        <f>F34*'Env Data and Conversions'!$B36/1000</f>
        <v>9.9655053359005059</v>
      </c>
      <c r="X34" s="71">
        <f>G34*'Env Data and Conversions'!$B36/1000</f>
        <v>9.9655053359005059</v>
      </c>
      <c r="Y34" s="71">
        <f>H34*'Env Data and Conversions'!$B36/1000</f>
        <v>9.9655053359005059</v>
      </c>
      <c r="Z34" s="71">
        <f>I34*'Env Data and Conversions'!$B36/1000</f>
        <v>9.9655053359005059</v>
      </c>
      <c r="AA34" s="71">
        <f>J34*'Env Data and Conversions'!$B36/1000</f>
        <v>9.9655053359005059</v>
      </c>
      <c r="AB34" s="71">
        <f>K34*'Env Data and Conversions'!$B36/1000</f>
        <v>9.9655053359005059</v>
      </c>
      <c r="AC34" s="71">
        <f>L34*'Env Data and Conversions'!$B36/1000</f>
        <v>9.9655053359005059</v>
      </c>
      <c r="AD34" s="71">
        <f>M34*'Env Data and Conversions'!$B36/1000</f>
        <v>9.9655053359005059</v>
      </c>
      <c r="AE34" s="71">
        <f>N34*'Env Data and Conversions'!$B36/1000</f>
        <v>9.9655053359005059</v>
      </c>
      <c r="AF34" s="71">
        <f>O34*'Env Data and Conversions'!$B36/1000</f>
        <v>9.9655053359005059</v>
      </c>
      <c r="AG34" s="71">
        <f>P34*'Env Data and Conversions'!$B36/1000</f>
        <v>9.9655053359005059</v>
      </c>
      <c r="AH34" s="71">
        <f>Q34*'Env Data and Conversions'!$B36/1000</f>
        <v>9.9655053359005059</v>
      </c>
      <c r="AI34" s="74"/>
      <c r="AJ34" s="71">
        <f>B34*'Env Data and Conversions'!$C36/10000</f>
        <v>0.85128420055302012</v>
      </c>
      <c r="AK34" s="71">
        <f>C34*'Env Data and Conversions'!$C36/10000</f>
        <v>0.85128420055302012</v>
      </c>
      <c r="AL34" s="71">
        <f>D34*'Env Data and Conversions'!$C36/10000</f>
        <v>0.85128420055302012</v>
      </c>
      <c r="AM34" s="71">
        <f>E34*'Env Data and Conversions'!$C36/10000</f>
        <v>0.85128420055302012</v>
      </c>
      <c r="AN34" s="71">
        <f>F34*'Env Data and Conversions'!$C36/10000</f>
        <v>0.85128420055302012</v>
      </c>
      <c r="AO34" s="71">
        <f>G34*'Env Data and Conversions'!$C36/10000</f>
        <v>0.85128420055302012</v>
      </c>
      <c r="AP34" s="71">
        <f>H34*'Env Data and Conversions'!$C36/10000</f>
        <v>0.85128420055302012</v>
      </c>
      <c r="AQ34" s="71">
        <f>I34*'Env Data and Conversions'!$C36/10000</f>
        <v>0.85128420055302012</v>
      </c>
      <c r="AR34" s="71">
        <f>J34*'Env Data and Conversions'!$C36/10000</f>
        <v>0.85128420055302012</v>
      </c>
      <c r="AS34" s="71">
        <f>K34*'Env Data and Conversions'!$C36/10000</f>
        <v>0.85128420055302012</v>
      </c>
      <c r="AT34" s="71">
        <f>L34*'Env Data and Conversions'!$C36/10000</f>
        <v>0.85128420055302012</v>
      </c>
      <c r="AU34" s="71">
        <f>M34*'Env Data and Conversions'!$C36/10000</f>
        <v>0.85128420055302012</v>
      </c>
      <c r="AV34" s="71">
        <f>N34*'Env Data and Conversions'!$C36/10000</f>
        <v>0.85128420055302012</v>
      </c>
      <c r="AW34" s="71">
        <f>O34*'Env Data and Conversions'!$C36/10000</f>
        <v>0.85128420055302012</v>
      </c>
      <c r="AX34" s="71">
        <f>P34*'Env Data and Conversions'!$C36/10000</f>
        <v>0.85128420055302012</v>
      </c>
      <c r="AY34" s="71">
        <f>Q34*'Env Data and Conversions'!$C36/10000</f>
        <v>0.85128420055302012</v>
      </c>
      <c r="AZ34" s="74"/>
      <c r="BA34" s="71">
        <f>B34*'Env Data and Conversions'!$D36/1000</f>
        <v>10.257708809994135</v>
      </c>
      <c r="BB34" s="71">
        <f>C34*'Env Data and Conversions'!$D36/1000</f>
        <v>10.257708809994135</v>
      </c>
      <c r="BC34" s="71">
        <f>D34*'Env Data and Conversions'!$D36/1000</f>
        <v>10.257708809994135</v>
      </c>
      <c r="BD34" s="71">
        <f>E34*'Env Data and Conversions'!$D36/1000</f>
        <v>10.257708809994135</v>
      </c>
      <c r="BE34" s="71">
        <f>F34*'Env Data and Conversions'!$D36/1000</f>
        <v>10.257708809994135</v>
      </c>
      <c r="BF34" s="71">
        <f>G34*'Env Data and Conversions'!$D36/1000</f>
        <v>10.257708809994135</v>
      </c>
      <c r="BG34" s="71">
        <f>H34*'Env Data and Conversions'!$D36/1000</f>
        <v>10.257708809994135</v>
      </c>
      <c r="BH34" s="71">
        <f>I34*'Env Data and Conversions'!$D36/1000</f>
        <v>10.257708809994135</v>
      </c>
      <c r="BI34" s="71">
        <f>J34*'Env Data and Conversions'!$D36/1000</f>
        <v>10.257708809994135</v>
      </c>
      <c r="BJ34" s="71">
        <f>K34*'Env Data and Conversions'!$D36/1000</f>
        <v>10.257708809994135</v>
      </c>
      <c r="BK34" s="71">
        <f>L34*'Env Data and Conversions'!$D36/1000</f>
        <v>10.257708809994135</v>
      </c>
      <c r="BL34" s="71">
        <f>M34*'Env Data and Conversions'!$D36/1000</f>
        <v>10.257708809994135</v>
      </c>
      <c r="BM34" s="71">
        <f>N34*'Env Data and Conversions'!$D36/1000</f>
        <v>10.257708809994135</v>
      </c>
      <c r="BN34" s="71">
        <f>O34*'Env Data and Conversions'!$D36/1000</f>
        <v>10.257708809994135</v>
      </c>
      <c r="BO34" s="71">
        <f>P34*'Env Data and Conversions'!$D36/1000</f>
        <v>10.257708809994135</v>
      </c>
      <c r="BP34" s="71">
        <f>Q34*'Env Data and Conversions'!$D36/1000</f>
        <v>10.257708809994135</v>
      </c>
      <c r="BQ34" s="74"/>
      <c r="BR34" s="71">
        <f t="shared" si="0"/>
        <v>20.223214145894641</v>
      </c>
      <c r="BS34" s="71">
        <f t="shared" si="1"/>
        <v>20.223214145894641</v>
      </c>
      <c r="BT34" s="71">
        <f t="shared" si="2"/>
        <v>20.223214145894641</v>
      </c>
      <c r="BU34" s="71">
        <f t="shared" si="3"/>
        <v>20.223214145894641</v>
      </c>
      <c r="BV34" s="71">
        <f t="shared" si="5"/>
        <v>20.223214145894641</v>
      </c>
      <c r="BW34" s="71">
        <f t="shared" si="5"/>
        <v>20.223214145894641</v>
      </c>
      <c r="BX34" s="71">
        <f t="shared" si="5"/>
        <v>20.223214145894641</v>
      </c>
      <c r="BY34" s="71">
        <f t="shared" si="5"/>
        <v>20.223214145894641</v>
      </c>
      <c r="BZ34" s="71">
        <f t="shared" si="5"/>
        <v>20.223214145894641</v>
      </c>
      <c r="CA34" s="71">
        <f t="shared" si="5"/>
        <v>20.223214145894641</v>
      </c>
      <c r="CB34" s="71">
        <f t="shared" si="5"/>
        <v>20.223214145894641</v>
      </c>
      <c r="CC34" s="71">
        <f t="shared" si="5"/>
        <v>20.223214145894641</v>
      </c>
      <c r="CD34" s="71">
        <f t="shared" si="5"/>
        <v>20.223214145894641</v>
      </c>
      <c r="CE34" s="71">
        <f t="shared" si="5"/>
        <v>20.223214145894641</v>
      </c>
      <c r="CF34" s="71">
        <f t="shared" si="5"/>
        <v>20.223214145894641</v>
      </c>
      <c r="CG34" s="71">
        <f t="shared" si="5"/>
        <v>20.223214145894641</v>
      </c>
      <c r="CH34" s="75"/>
      <c r="CI34" s="71">
        <f>B34*'Env Data and Conversions'!$E36/'Env Data and Conversions'!$BP36/1000000</f>
        <v>15.130887147050027</v>
      </c>
      <c r="CJ34" s="71">
        <f>C34*'Env Data and Conversions'!$E36/'Env Data and Conversions'!$BP36/1000000</f>
        <v>15.130887147050027</v>
      </c>
      <c r="CK34" s="71">
        <f>D34*'Env Data and Conversions'!$E36/'Env Data and Conversions'!$BP36/1000000</f>
        <v>15.130887147050027</v>
      </c>
      <c r="CL34" s="71">
        <f>E34*'Env Data and Conversions'!$E36/'Env Data and Conversions'!$BP36/1000000</f>
        <v>15.130887147050027</v>
      </c>
      <c r="CM34" s="71">
        <f>F34*'Env Data and Conversions'!$E36/'Env Data and Conversions'!$BP36/1000000</f>
        <v>15.130887147050027</v>
      </c>
      <c r="CN34" s="71">
        <f>G34*'Env Data and Conversions'!$E36/'Env Data and Conversions'!$BP36/1000000</f>
        <v>15.130887147050027</v>
      </c>
      <c r="CO34" s="71">
        <f>H34*'Env Data and Conversions'!$E36/'Env Data and Conversions'!$BP36/1000000</f>
        <v>15.130887147050027</v>
      </c>
      <c r="CP34" s="71">
        <f>I34*'Env Data and Conversions'!$E36/'Env Data and Conversions'!$BP36/1000000</f>
        <v>15.130887147050027</v>
      </c>
      <c r="CQ34" s="71">
        <f>J34*'Env Data and Conversions'!$E36/'Env Data and Conversions'!$BP36/1000000</f>
        <v>15.130887147050027</v>
      </c>
      <c r="CR34" s="71">
        <f>K34*'Env Data and Conversions'!$E36/'Env Data and Conversions'!$BP36/1000000</f>
        <v>15.130887147050027</v>
      </c>
      <c r="CS34" s="71">
        <f>L34*'Env Data and Conversions'!$E36/'Env Data and Conversions'!$BP36/1000000</f>
        <v>15.130887147050027</v>
      </c>
      <c r="CT34" s="71">
        <f>M34*'Env Data and Conversions'!$E36/'Env Data and Conversions'!$BP36/1000000</f>
        <v>15.130887147050027</v>
      </c>
      <c r="CU34" s="71">
        <f>N34*'Env Data and Conversions'!$E36/'Env Data and Conversions'!$BP36/1000000</f>
        <v>15.130887147050027</v>
      </c>
      <c r="CV34" s="71">
        <f>O34*'Env Data and Conversions'!$E36/'Env Data and Conversions'!$BP36/1000000</f>
        <v>15.130887147050027</v>
      </c>
      <c r="CW34" s="71">
        <f>P34*'Env Data and Conversions'!$E36/'Env Data and Conversions'!$BP36/1000000</f>
        <v>15.130887147050027</v>
      </c>
      <c r="CX34" s="71">
        <f>Q34*'Env Data and Conversions'!$E36/'Env Data and Conversions'!$BP36/1000000</f>
        <v>15.130887147050027</v>
      </c>
      <c r="CY34" s="67"/>
      <c r="CZ34" s="4"/>
      <c r="DA34" s="4"/>
      <c r="DB34" s="4"/>
      <c r="DC34" s="4"/>
      <c r="DD34" s="4"/>
      <c r="DE34" s="4"/>
      <c r="DF34" s="4"/>
      <c r="DG34" s="4"/>
      <c r="DH34" s="4"/>
      <c r="DI34" s="4"/>
      <c r="DJ34" s="4"/>
      <c r="DK34" s="4"/>
      <c r="DL34" s="4"/>
      <c r="DM34" s="4"/>
    </row>
    <row r="35" spans="1:117" s="5" customFormat="1" ht="16.5" x14ac:dyDescent="0.3">
      <c r="A35" s="188" t="s">
        <v>45</v>
      </c>
      <c r="B35" s="71">
        <f>'Inputs - Food purchases'!B36</f>
        <v>1123</v>
      </c>
      <c r="C35" s="71">
        <f>'Inputs - Food purchases'!C36</f>
        <v>1123</v>
      </c>
      <c r="D35" s="71">
        <f>'Inputs - Food purchases'!D36</f>
        <v>1123</v>
      </c>
      <c r="E35" s="71">
        <f>'Inputs - Food purchases'!E36</f>
        <v>1123</v>
      </c>
      <c r="F35" s="71">
        <f>'Inputs - Food purchases'!F36</f>
        <v>1123</v>
      </c>
      <c r="G35" s="71">
        <f>'Inputs - Food purchases'!G36</f>
        <v>1123</v>
      </c>
      <c r="H35" s="71">
        <f>'Inputs - Food purchases'!H36</f>
        <v>1123</v>
      </c>
      <c r="I35" s="71">
        <f>'Inputs - Food purchases'!I36</f>
        <v>1123</v>
      </c>
      <c r="J35" s="71">
        <f>'Inputs - Food purchases'!J36</f>
        <v>1123</v>
      </c>
      <c r="K35" s="71">
        <f>'Inputs - Food purchases'!K36</f>
        <v>1123</v>
      </c>
      <c r="L35" s="71">
        <f>'Inputs - Food purchases'!L36</f>
        <v>1123</v>
      </c>
      <c r="M35" s="71">
        <f>'Inputs - Food purchases'!M36</f>
        <v>1123</v>
      </c>
      <c r="N35" s="71">
        <f>'Inputs - Food purchases'!N36</f>
        <v>1123</v>
      </c>
      <c r="O35" s="71">
        <f>'Inputs - Food purchases'!O36</f>
        <v>1123</v>
      </c>
      <c r="P35" s="71">
        <f>'Inputs - Food purchases'!P36</f>
        <v>1123</v>
      </c>
      <c r="Q35" s="71">
        <f>'Inputs - Food purchases'!Q36</f>
        <v>1123</v>
      </c>
      <c r="R35" s="77"/>
      <c r="S35" s="71">
        <f>B35*'Env Data and Conversions'!$B37/1000</f>
        <v>4.8125017978614979</v>
      </c>
      <c r="T35" s="71">
        <f>C35*'Env Data and Conversions'!$B37/1000</f>
        <v>4.8125017978614979</v>
      </c>
      <c r="U35" s="71">
        <f>D35*'Env Data and Conversions'!$B37/1000</f>
        <v>4.8125017978614979</v>
      </c>
      <c r="V35" s="71">
        <f>E35*'Env Data and Conversions'!$B37/1000</f>
        <v>4.8125017978614979</v>
      </c>
      <c r="W35" s="71">
        <f>F35*'Env Data and Conversions'!$B37/1000</f>
        <v>4.8125017978614979</v>
      </c>
      <c r="X35" s="71">
        <f>G35*'Env Data and Conversions'!$B37/1000</f>
        <v>4.8125017978614979</v>
      </c>
      <c r="Y35" s="71">
        <f>H35*'Env Data and Conversions'!$B37/1000</f>
        <v>4.8125017978614979</v>
      </c>
      <c r="Z35" s="71">
        <f>I35*'Env Data and Conversions'!$B37/1000</f>
        <v>4.8125017978614979</v>
      </c>
      <c r="AA35" s="71">
        <f>J35*'Env Data and Conversions'!$B37/1000</f>
        <v>4.8125017978614979</v>
      </c>
      <c r="AB35" s="71">
        <f>K35*'Env Data and Conversions'!$B37/1000</f>
        <v>4.8125017978614979</v>
      </c>
      <c r="AC35" s="71">
        <f>L35*'Env Data and Conversions'!$B37/1000</f>
        <v>4.8125017978614979</v>
      </c>
      <c r="AD35" s="71">
        <f>M35*'Env Data and Conversions'!$B37/1000</f>
        <v>4.8125017978614979</v>
      </c>
      <c r="AE35" s="71">
        <f>N35*'Env Data and Conversions'!$B37/1000</f>
        <v>4.8125017978614979</v>
      </c>
      <c r="AF35" s="71">
        <f>O35*'Env Data and Conversions'!$B37/1000</f>
        <v>4.8125017978614979</v>
      </c>
      <c r="AG35" s="71">
        <f>P35*'Env Data and Conversions'!$B37/1000</f>
        <v>4.8125017978614979</v>
      </c>
      <c r="AH35" s="71">
        <f>Q35*'Env Data and Conversions'!$B37/1000</f>
        <v>4.8125017978614979</v>
      </c>
      <c r="AI35" s="78"/>
      <c r="AJ35" s="71">
        <f>B35*'Env Data and Conversions'!$C37/10000</f>
        <v>0.77680820404079709</v>
      </c>
      <c r="AK35" s="71">
        <f>C35*'Env Data and Conversions'!$C37/10000</f>
        <v>0.77680820404079709</v>
      </c>
      <c r="AL35" s="71">
        <f>D35*'Env Data and Conversions'!$C37/10000</f>
        <v>0.77680820404079709</v>
      </c>
      <c r="AM35" s="71">
        <f>E35*'Env Data and Conversions'!$C37/10000</f>
        <v>0.77680820404079709</v>
      </c>
      <c r="AN35" s="71">
        <f>F35*'Env Data and Conversions'!$C37/10000</f>
        <v>0.77680820404079709</v>
      </c>
      <c r="AO35" s="71">
        <f>G35*'Env Data and Conversions'!$C37/10000</f>
        <v>0.77680820404079709</v>
      </c>
      <c r="AP35" s="71">
        <f>H35*'Env Data and Conversions'!$C37/10000</f>
        <v>0.77680820404079709</v>
      </c>
      <c r="AQ35" s="71">
        <f>I35*'Env Data and Conversions'!$C37/10000</f>
        <v>0.77680820404079709</v>
      </c>
      <c r="AR35" s="71">
        <f>J35*'Env Data and Conversions'!$C37/10000</f>
        <v>0.77680820404079709</v>
      </c>
      <c r="AS35" s="71">
        <f>K35*'Env Data and Conversions'!$C37/10000</f>
        <v>0.77680820404079709</v>
      </c>
      <c r="AT35" s="71">
        <f>L35*'Env Data and Conversions'!$C37/10000</f>
        <v>0.77680820404079709</v>
      </c>
      <c r="AU35" s="71">
        <f>M35*'Env Data and Conversions'!$C37/10000</f>
        <v>0.77680820404079709</v>
      </c>
      <c r="AV35" s="71">
        <f>N35*'Env Data and Conversions'!$C37/10000</f>
        <v>0.77680820404079709</v>
      </c>
      <c r="AW35" s="71">
        <f>O35*'Env Data and Conversions'!$C37/10000</f>
        <v>0.77680820404079709</v>
      </c>
      <c r="AX35" s="71">
        <f>P35*'Env Data and Conversions'!$C37/10000</f>
        <v>0.77680820404079709</v>
      </c>
      <c r="AY35" s="71">
        <f>Q35*'Env Data and Conversions'!$C37/10000</f>
        <v>0.77680820404079709</v>
      </c>
      <c r="AZ35" s="78"/>
      <c r="BA35" s="71">
        <f>B35*'Env Data and Conversions'!$D37/1000</f>
        <v>6.9986342112112254</v>
      </c>
      <c r="BB35" s="71">
        <f>C35*'Env Data and Conversions'!$D37/1000</f>
        <v>6.9986342112112254</v>
      </c>
      <c r="BC35" s="71">
        <f>D35*'Env Data and Conversions'!$D37/1000</f>
        <v>6.9986342112112254</v>
      </c>
      <c r="BD35" s="71">
        <f>E35*'Env Data and Conversions'!$D37/1000</f>
        <v>6.9986342112112254</v>
      </c>
      <c r="BE35" s="71">
        <f>F35*'Env Data and Conversions'!$D37/1000</f>
        <v>6.9986342112112254</v>
      </c>
      <c r="BF35" s="71">
        <f>G35*'Env Data and Conversions'!$D37/1000</f>
        <v>6.9986342112112254</v>
      </c>
      <c r="BG35" s="71">
        <f>H35*'Env Data and Conversions'!$D37/1000</f>
        <v>6.9986342112112254</v>
      </c>
      <c r="BH35" s="71">
        <f>I35*'Env Data and Conversions'!$D37/1000</f>
        <v>6.9986342112112254</v>
      </c>
      <c r="BI35" s="71">
        <f>J35*'Env Data and Conversions'!$D37/1000</f>
        <v>6.9986342112112254</v>
      </c>
      <c r="BJ35" s="71">
        <f>K35*'Env Data and Conversions'!$D37/1000</f>
        <v>6.9986342112112254</v>
      </c>
      <c r="BK35" s="71">
        <f>L35*'Env Data and Conversions'!$D37/1000</f>
        <v>6.9986342112112254</v>
      </c>
      <c r="BL35" s="71">
        <f>M35*'Env Data and Conversions'!$D37/1000</f>
        <v>6.9986342112112254</v>
      </c>
      <c r="BM35" s="71">
        <f>N35*'Env Data and Conversions'!$D37/1000</f>
        <v>6.9986342112112254</v>
      </c>
      <c r="BN35" s="71">
        <f>O35*'Env Data and Conversions'!$D37/1000</f>
        <v>6.9986342112112254</v>
      </c>
      <c r="BO35" s="71">
        <f>P35*'Env Data and Conversions'!$D37/1000</f>
        <v>6.9986342112112254</v>
      </c>
      <c r="BP35" s="71">
        <f>Q35*'Env Data and Conversions'!$D37/1000</f>
        <v>6.9986342112112254</v>
      </c>
      <c r="BQ35" s="78"/>
      <c r="BR35" s="71">
        <f t="shared" si="0"/>
        <v>11.811136009072722</v>
      </c>
      <c r="BS35" s="71">
        <f t="shared" si="1"/>
        <v>11.811136009072722</v>
      </c>
      <c r="BT35" s="71">
        <f t="shared" si="2"/>
        <v>11.811136009072722</v>
      </c>
      <c r="BU35" s="71">
        <f t="shared" si="3"/>
        <v>11.811136009072722</v>
      </c>
      <c r="BV35" s="71">
        <f t="shared" si="5"/>
        <v>11.811136009072722</v>
      </c>
      <c r="BW35" s="71">
        <f t="shared" si="5"/>
        <v>11.811136009072722</v>
      </c>
      <c r="BX35" s="71">
        <f t="shared" si="5"/>
        <v>11.811136009072722</v>
      </c>
      <c r="BY35" s="71">
        <f t="shared" si="5"/>
        <v>11.811136009072722</v>
      </c>
      <c r="BZ35" s="71">
        <f t="shared" si="5"/>
        <v>11.811136009072722</v>
      </c>
      <c r="CA35" s="71">
        <f t="shared" si="5"/>
        <v>11.811136009072722</v>
      </c>
      <c r="CB35" s="71">
        <f t="shared" si="5"/>
        <v>11.811136009072722</v>
      </c>
      <c r="CC35" s="71">
        <f t="shared" si="5"/>
        <v>11.811136009072722</v>
      </c>
      <c r="CD35" s="71">
        <f t="shared" si="5"/>
        <v>11.811136009072722</v>
      </c>
      <c r="CE35" s="71">
        <f t="shared" si="5"/>
        <v>11.811136009072722</v>
      </c>
      <c r="CF35" s="71">
        <f t="shared" si="5"/>
        <v>11.811136009072722</v>
      </c>
      <c r="CG35" s="71">
        <f t="shared" si="5"/>
        <v>11.811136009072722</v>
      </c>
      <c r="CH35" s="79"/>
      <c r="CI35" s="71">
        <f>B35*'Env Data and Conversions'!$E37/'Env Data and Conversions'!$BP37/1000000</f>
        <v>4.2455886892213384</v>
      </c>
      <c r="CJ35" s="71">
        <f>C35*'Env Data and Conversions'!$E37/'Env Data and Conversions'!$BP37/1000000</f>
        <v>4.2455886892213384</v>
      </c>
      <c r="CK35" s="71">
        <f>D35*'Env Data and Conversions'!$E37/'Env Data and Conversions'!$BP37/1000000</f>
        <v>4.2455886892213384</v>
      </c>
      <c r="CL35" s="71">
        <f>E35*'Env Data and Conversions'!$E37/'Env Data and Conversions'!$BP37/1000000</f>
        <v>4.2455886892213384</v>
      </c>
      <c r="CM35" s="71">
        <f>F35*'Env Data and Conversions'!$E37/'Env Data and Conversions'!$BP37/1000000</f>
        <v>4.2455886892213384</v>
      </c>
      <c r="CN35" s="71">
        <f>G35*'Env Data and Conversions'!$E37/'Env Data and Conversions'!$BP37/1000000</f>
        <v>4.2455886892213384</v>
      </c>
      <c r="CO35" s="71">
        <f>H35*'Env Data and Conversions'!$E37/'Env Data and Conversions'!$BP37/1000000</f>
        <v>4.2455886892213384</v>
      </c>
      <c r="CP35" s="71">
        <f>I35*'Env Data and Conversions'!$E37/'Env Data and Conversions'!$BP37/1000000</f>
        <v>4.2455886892213384</v>
      </c>
      <c r="CQ35" s="71">
        <f>J35*'Env Data and Conversions'!$E37/'Env Data and Conversions'!$BP37/1000000</f>
        <v>4.2455886892213384</v>
      </c>
      <c r="CR35" s="71">
        <f>K35*'Env Data and Conversions'!$E37/'Env Data and Conversions'!$BP37/1000000</f>
        <v>4.2455886892213384</v>
      </c>
      <c r="CS35" s="71">
        <f>L35*'Env Data and Conversions'!$E37/'Env Data and Conversions'!$BP37/1000000</f>
        <v>4.2455886892213384</v>
      </c>
      <c r="CT35" s="71">
        <f>M35*'Env Data and Conversions'!$E37/'Env Data and Conversions'!$BP37/1000000</f>
        <v>4.2455886892213384</v>
      </c>
      <c r="CU35" s="71">
        <f>N35*'Env Data and Conversions'!$E37/'Env Data and Conversions'!$BP37/1000000</f>
        <v>4.2455886892213384</v>
      </c>
      <c r="CV35" s="71">
        <f>O35*'Env Data and Conversions'!$E37/'Env Data and Conversions'!$BP37/1000000</f>
        <v>4.2455886892213384</v>
      </c>
      <c r="CW35" s="71">
        <f>P35*'Env Data and Conversions'!$E37/'Env Data and Conversions'!$BP37/1000000</f>
        <v>4.2455886892213384</v>
      </c>
      <c r="CX35" s="71">
        <f>Q35*'Env Data and Conversions'!$E37/'Env Data and Conversions'!$BP37/1000000</f>
        <v>4.2455886892213384</v>
      </c>
      <c r="CY35" s="67"/>
      <c r="CZ35" s="202"/>
      <c r="DA35" s="202"/>
      <c r="DB35" s="202"/>
      <c r="DC35" s="202"/>
      <c r="DD35" s="202"/>
      <c r="DE35" s="202"/>
      <c r="DF35" s="202"/>
      <c r="DG35" s="202"/>
      <c r="DH35" s="202"/>
      <c r="DI35" s="202"/>
      <c r="DJ35" s="202"/>
      <c r="DK35" s="202"/>
      <c r="DL35" s="202"/>
      <c r="DM35" s="202"/>
    </row>
    <row r="36" spans="1:117" ht="16.5" x14ac:dyDescent="0.3">
      <c r="A36" s="167" t="s">
        <v>161</v>
      </c>
      <c r="B36" s="71">
        <f>'Inputs - Food purchases'!B37</f>
        <v>0</v>
      </c>
      <c r="C36" s="71">
        <f>'Inputs - Food purchases'!C37</f>
        <v>0</v>
      </c>
      <c r="D36" s="71">
        <f>'Inputs - Food purchases'!D37</f>
        <v>0</v>
      </c>
      <c r="E36" s="71">
        <f>'Inputs - Food purchases'!E37</f>
        <v>0</v>
      </c>
      <c r="F36" s="71">
        <f>'Inputs - Food purchases'!F37</f>
        <v>0</v>
      </c>
      <c r="G36" s="71">
        <f>'Inputs - Food purchases'!G37</f>
        <v>0</v>
      </c>
      <c r="H36" s="71">
        <f>'Inputs - Food purchases'!H37</f>
        <v>0</v>
      </c>
      <c r="I36" s="71">
        <f>'Inputs - Food purchases'!I37</f>
        <v>0</v>
      </c>
      <c r="J36" s="71">
        <f>'Inputs - Food purchases'!J37</f>
        <v>0</v>
      </c>
      <c r="K36" s="71">
        <f>'Inputs - Food purchases'!K37</f>
        <v>0</v>
      </c>
      <c r="L36" s="71">
        <f>'Inputs - Food purchases'!L37</f>
        <v>0</v>
      </c>
      <c r="M36" s="71">
        <f>'Inputs - Food purchases'!M37</f>
        <v>0</v>
      </c>
      <c r="N36" s="71">
        <f>'Inputs - Food purchases'!N37</f>
        <v>0</v>
      </c>
      <c r="O36" s="71">
        <f>'Inputs - Food purchases'!O37</f>
        <v>0</v>
      </c>
      <c r="P36" s="71">
        <f>'Inputs - Food purchases'!P37</f>
        <v>0</v>
      </c>
      <c r="Q36" s="71">
        <f>'Inputs - Food purchases'!Q37</f>
        <v>0</v>
      </c>
      <c r="R36" s="76"/>
      <c r="S36" s="71">
        <f>B36*'Env Data and Conversions'!$B38/1000</f>
        <v>0</v>
      </c>
      <c r="T36" s="71">
        <f>C36*'Env Data and Conversions'!$B38/1000</f>
        <v>0</v>
      </c>
      <c r="U36" s="71">
        <f>D36*'Env Data and Conversions'!$B38/1000</f>
        <v>0</v>
      </c>
      <c r="V36" s="71">
        <f>E36*'Env Data and Conversions'!$B38/1000</f>
        <v>0</v>
      </c>
      <c r="W36" s="71">
        <f>F36*'Env Data and Conversions'!$B38/1000</f>
        <v>0</v>
      </c>
      <c r="X36" s="71">
        <f>G36*'Env Data and Conversions'!$B38/1000</f>
        <v>0</v>
      </c>
      <c r="Y36" s="71">
        <f>H36*'Env Data and Conversions'!$B38/1000</f>
        <v>0</v>
      </c>
      <c r="Z36" s="71">
        <f>I36*'Env Data and Conversions'!$B38/1000</f>
        <v>0</v>
      </c>
      <c r="AA36" s="71">
        <f>J36*'Env Data and Conversions'!$B38/1000</f>
        <v>0</v>
      </c>
      <c r="AB36" s="71">
        <f>K36*'Env Data and Conversions'!$B38/1000</f>
        <v>0</v>
      </c>
      <c r="AC36" s="71">
        <f>L36*'Env Data and Conversions'!$B38/1000</f>
        <v>0</v>
      </c>
      <c r="AD36" s="71">
        <f>M36*'Env Data and Conversions'!$B38/1000</f>
        <v>0</v>
      </c>
      <c r="AE36" s="71">
        <f>N36*'Env Data and Conversions'!$B38/1000</f>
        <v>0</v>
      </c>
      <c r="AF36" s="71">
        <f>O36*'Env Data and Conversions'!$B38/1000</f>
        <v>0</v>
      </c>
      <c r="AG36" s="71">
        <f>P36*'Env Data and Conversions'!$B38/1000</f>
        <v>0</v>
      </c>
      <c r="AH36" s="71">
        <f>Q36*'Env Data and Conversions'!$B38/1000</f>
        <v>0</v>
      </c>
      <c r="AI36" s="74"/>
      <c r="AJ36" s="71">
        <f>B36*'Env Data and Conversions'!$C38/10000</f>
        <v>0</v>
      </c>
      <c r="AK36" s="71">
        <f>C36*'Env Data and Conversions'!$C38/10000</f>
        <v>0</v>
      </c>
      <c r="AL36" s="71">
        <f>D36*'Env Data and Conversions'!$C38/10000</f>
        <v>0</v>
      </c>
      <c r="AM36" s="71">
        <f>E36*'Env Data and Conversions'!$C38/10000</f>
        <v>0</v>
      </c>
      <c r="AN36" s="71">
        <f>F36*'Env Data and Conversions'!$C38/10000</f>
        <v>0</v>
      </c>
      <c r="AO36" s="71">
        <f>G36*'Env Data and Conversions'!$C38/10000</f>
        <v>0</v>
      </c>
      <c r="AP36" s="71">
        <f>H36*'Env Data and Conversions'!$C38/10000</f>
        <v>0</v>
      </c>
      <c r="AQ36" s="71">
        <f>I36*'Env Data and Conversions'!$C38/10000</f>
        <v>0</v>
      </c>
      <c r="AR36" s="71">
        <f>J36*'Env Data and Conversions'!$C38/10000</f>
        <v>0</v>
      </c>
      <c r="AS36" s="71">
        <f>K36*'Env Data and Conversions'!$C38/10000</f>
        <v>0</v>
      </c>
      <c r="AT36" s="71">
        <f>L36*'Env Data and Conversions'!$C38/10000</f>
        <v>0</v>
      </c>
      <c r="AU36" s="71">
        <f>M36*'Env Data and Conversions'!$C38/10000</f>
        <v>0</v>
      </c>
      <c r="AV36" s="71">
        <f>N36*'Env Data and Conversions'!$C38/10000</f>
        <v>0</v>
      </c>
      <c r="AW36" s="71">
        <f>O36*'Env Data and Conversions'!$C38/10000</f>
        <v>0</v>
      </c>
      <c r="AX36" s="71">
        <f>P36*'Env Data and Conversions'!$C38/10000</f>
        <v>0</v>
      </c>
      <c r="AY36" s="71">
        <f>Q36*'Env Data and Conversions'!$C38/10000</f>
        <v>0</v>
      </c>
      <c r="AZ36" s="74"/>
      <c r="BA36" s="71">
        <f>B36*'Env Data and Conversions'!$D38/1000</f>
        <v>0</v>
      </c>
      <c r="BB36" s="71">
        <f>C36*'Env Data and Conversions'!$D38/1000</f>
        <v>0</v>
      </c>
      <c r="BC36" s="71">
        <f>D36*'Env Data and Conversions'!$D38/1000</f>
        <v>0</v>
      </c>
      <c r="BD36" s="71">
        <f>E36*'Env Data and Conversions'!$D38/1000</f>
        <v>0</v>
      </c>
      <c r="BE36" s="71">
        <f>F36*'Env Data and Conversions'!$D38/1000</f>
        <v>0</v>
      </c>
      <c r="BF36" s="71">
        <f>G36*'Env Data and Conversions'!$D38/1000</f>
        <v>0</v>
      </c>
      <c r="BG36" s="71">
        <f>H36*'Env Data and Conversions'!$D38/1000</f>
        <v>0</v>
      </c>
      <c r="BH36" s="71">
        <f>I36*'Env Data and Conversions'!$D38/1000</f>
        <v>0</v>
      </c>
      <c r="BI36" s="71">
        <f>J36*'Env Data and Conversions'!$D38/1000</f>
        <v>0</v>
      </c>
      <c r="BJ36" s="71">
        <f>K36*'Env Data and Conversions'!$D38/1000</f>
        <v>0</v>
      </c>
      <c r="BK36" s="71">
        <f>L36*'Env Data and Conversions'!$D38/1000</f>
        <v>0</v>
      </c>
      <c r="BL36" s="71">
        <f>M36*'Env Data and Conversions'!$D38/1000</f>
        <v>0</v>
      </c>
      <c r="BM36" s="71">
        <f>N36*'Env Data and Conversions'!$D38/1000</f>
        <v>0</v>
      </c>
      <c r="BN36" s="71">
        <f>O36*'Env Data and Conversions'!$D38/1000</f>
        <v>0</v>
      </c>
      <c r="BO36" s="71">
        <f>P36*'Env Data and Conversions'!$D38/1000</f>
        <v>0</v>
      </c>
      <c r="BP36" s="71">
        <f>Q36*'Env Data and Conversions'!$D38/1000</f>
        <v>0</v>
      </c>
      <c r="BQ36" s="74"/>
      <c r="BR36" s="71">
        <f t="shared" si="0"/>
        <v>0</v>
      </c>
      <c r="BS36" s="71">
        <f t="shared" si="1"/>
        <v>0</v>
      </c>
      <c r="BT36" s="71">
        <f t="shared" si="2"/>
        <v>0</v>
      </c>
      <c r="BU36" s="71">
        <f t="shared" si="3"/>
        <v>0</v>
      </c>
      <c r="BV36" s="71">
        <f t="shared" si="5"/>
        <v>0</v>
      </c>
      <c r="BW36" s="71">
        <f t="shared" si="5"/>
        <v>0</v>
      </c>
      <c r="BX36" s="71">
        <f t="shared" si="5"/>
        <v>0</v>
      </c>
      <c r="BY36" s="71">
        <f t="shared" si="5"/>
        <v>0</v>
      </c>
      <c r="BZ36" s="71">
        <f t="shared" si="5"/>
        <v>0</v>
      </c>
      <c r="CA36" s="71">
        <f t="shared" si="5"/>
        <v>0</v>
      </c>
      <c r="CB36" s="71">
        <f t="shared" si="5"/>
        <v>0</v>
      </c>
      <c r="CC36" s="71">
        <f t="shared" si="5"/>
        <v>0</v>
      </c>
      <c r="CD36" s="71">
        <f t="shared" si="5"/>
        <v>0</v>
      </c>
      <c r="CE36" s="71">
        <f t="shared" si="5"/>
        <v>0</v>
      </c>
      <c r="CF36" s="71">
        <f t="shared" si="5"/>
        <v>0</v>
      </c>
      <c r="CG36" s="71">
        <f t="shared" si="5"/>
        <v>0</v>
      </c>
      <c r="CH36" s="75"/>
      <c r="CI36" s="71"/>
      <c r="CJ36" s="71"/>
      <c r="CK36" s="71"/>
      <c r="CL36" s="71"/>
      <c r="CM36" s="71"/>
      <c r="CN36" s="71"/>
      <c r="CO36" s="71"/>
      <c r="CP36" s="71"/>
      <c r="CQ36" s="71"/>
      <c r="CR36" s="71"/>
      <c r="CS36" s="71"/>
      <c r="CT36" s="71"/>
      <c r="CU36" s="71"/>
      <c r="CV36" s="71"/>
      <c r="CW36" s="71"/>
      <c r="CX36" s="71"/>
      <c r="CY36" s="67"/>
      <c r="CZ36" s="4"/>
      <c r="DA36" s="4"/>
      <c r="DB36" s="4"/>
      <c r="DC36" s="4"/>
      <c r="DD36" s="4"/>
      <c r="DE36" s="4"/>
      <c r="DF36" s="4"/>
      <c r="DG36" s="4"/>
      <c r="DH36" s="4"/>
      <c r="DI36" s="4"/>
      <c r="DJ36" s="4"/>
      <c r="DK36" s="4"/>
      <c r="DL36" s="4"/>
      <c r="DM36" s="4"/>
    </row>
    <row r="37" spans="1:117" ht="16.5" x14ac:dyDescent="0.3">
      <c r="A37" s="188" t="s">
        <v>47</v>
      </c>
      <c r="B37" s="71">
        <f>'Inputs - Food purchases'!B38</f>
        <v>0</v>
      </c>
      <c r="C37" s="71">
        <f>'Inputs - Food purchases'!C38</f>
        <v>0</v>
      </c>
      <c r="D37" s="71">
        <f>'Inputs - Food purchases'!D38</f>
        <v>0</v>
      </c>
      <c r="E37" s="71">
        <f>'Inputs - Food purchases'!E38</f>
        <v>0</v>
      </c>
      <c r="F37" s="71">
        <f>'Inputs - Food purchases'!F38</f>
        <v>0</v>
      </c>
      <c r="G37" s="71">
        <f>'Inputs - Food purchases'!G38</f>
        <v>0</v>
      </c>
      <c r="H37" s="71">
        <f>'Inputs - Food purchases'!H38</f>
        <v>0</v>
      </c>
      <c r="I37" s="71">
        <f>'Inputs - Food purchases'!I38</f>
        <v>0</v>
      </c>
      <c r="J37" s="71">
        <f>'Inputs - Food purchases'!J38</f>
        <v>0</v>
      </c>
      <c r="K37" s="71">
        <f>'Inputs - Food purchases'!K38</f>
        <v>0</v>
      </c>
      <c r="L37" s="71">
        <f>'Inputs - Food purchases'!L38</f>
        <v>0</v>
      </c>
      <c r="M37" s="71">
        <f>'Inputs - Food purchases'!M38</f>
        <v>0</v>
      </c>
      <c r="N37" s="71">
        <f>'Inputs - Food purchases'!N38</f>
        <v>0</v>
      </c>
      <c r="O37" s="71">
        <f>'Inputs - Food purchases'!O38</f>
        <v>0</v>
      </c>
      <c r="P37" s="71">
        <f>'Inputs - Food purchases'!P38</f>
        <v>0</v>
      </c>
      <c r="Q37" s="71">
        <f>'Inputs - Food purchases'!Q38</f>
        <v>0</v>
      </c>
      <c r="R37" s="77"/>
      <c r="S37" s="71">
        <f>B37*'Env Data and Conversions'!$B39/1000</f>
        <v>0</v>
      </c>
      <c r="T37" s="71">
        <f>C37*'Env Data and Conversions'!$B39/1000</f>
        <v>0</v>
      </c>
      <c r="U37" s="71">
        <f>D37*'Env Data and Conversions'!$B39/1000</f>
        <v>0</v>
      </c>
      <c r="V37" s="71">
        <f>E37*'Env Data and Conversions'!$B39/1000</f>
        <v>0</v>
      </c>
      <c r="W37" s="71">
        <f>F37*'Env Data and Conversions'!$B39/1000</f>
        <v>0</v>
      </c>
      <c r="X37" s="71">
        <f>G37*'Env Data and Conversions'!$B39/1000</f>
        <v>0</v>
      </c>
      <c r="Y37" s="71">
        <f>H37*'Env Data and Conversions'!$B39/1000</f>
        <v>0</v>
      </c>
      <c r="Z37" s="71">
        <f>I37*'Env Data and Conversions'!$B39/1000</f>
        <v>0</v>
      </c>
      <c r="AA37" s="71">
        <f>J37*'Env Data and Conversions'!$B39/1000</f>
        <v>0</v>
      </c>
      <c r="AB37" s="71">
        <f>K37*'Env Data and Conversions'!$B39/1000</f>
        <v>0</v>
      </c>
      <c r="AC37" s="71">
        <f>L37*'Env Data and Conversions'!$B39/1000</f>
        <v>0</v>
      </c>
      <c r="AD37" s="71">
        <f>M37*'Env Data and Conversions'!$B39/1000</f>
        <v>0</v>
      </c>
      <c r="AE37" s="71">
        <f>N37*'Env Data and Conversions'!$B39/1000</f>
        <v>0</v>
      </c>
      <c r="AF37" s="71">
        <f>O37*'Env Data and Conversions'!$B39/1000</f>
        <v>0</v>
      </c>
      <c r="AG37" s="71">
        <f>P37*'Env Data and Conversions'!$B39/1000</f>
        <v>0</v>
      </c>
      <c r="AH37" s="71">
        <f>Q37*'Env Data and Conversions'!$B39/1000</f>
        <v>0</v>
      </c>
      <c r="AI37" s="74"/>
      <c r="AJ37" s="71">
        <f>B37*'Env Data and Conversions'!$C39/10000</f>
        <v>0</v>
      </c>
      <c r="AK37" s="71">
        <f>C37*'Env Data and Conversions'!$C39/10000</f>
        <v>0</v>
      </c>
      <c r="AL37" s="71">
        <f>D37*'Env Data and Conversions'!$C39/10000</f>
        <v>0</v>
      </c>
      <c r="AM37" s="71">
        <f>E37*'Env Data and Conversions'!$C39/10000</f>
        <v>0</v>
      </c>
      <c r="AN37" s="71">
        <f>F37*'Env Data and Conversions'!$C39/10000</f>
        <v>0</v>
      </c>
      <c r="AO37" s="71">
        <f>G37*'Env Data and Conversions'!$C39/10000</f>
        <v>0</v>
      </c>
      <c r="AP37" s="71">
        <f>H37*'Env Data and Conversions'!$C39/10000</f>
        <v>0</v>
      </c>
      <c r="AQ37" s="71">
        <f>I37*'Env Data and Conversions'!$C39/10000</f>
        <v>0</v>
      </c>
      <c r="AR37" s="71">
        <f>J37*'Env Data and Conversions'!$C39/10000</f>
        <v>0</v>
      </c>
      <c r="AS37" s="71">
        <f>K37*'Env Data and Conversions'!$C39/10000</f>
        <v>0</v>
      </c>
      <c r="AT37" s="71">
        <f>L37*'Env Data and Conversions'!$C39/10000</f>
        <v>0</v>
      </c>
      <c r="AU37" s="71">
        <f>M37*'Env Data and Conversions'!$C39/10000</f>
        <v>0</v>
      </c>
      <c r="AV37" s="71">
        <f>N37*'Env Data and Conversions'!$C39/10000</f>
        <v>0</v>
      </c>
      <c r="AW37" s="71">
        <f>O37*'Env Data and Conversions'!$C39/10000</f>
        <v>0</v>
      </c>
      <c r="AX37" s="71">
        <f>P37*'Env Data and Conversions'!$C39/10000</f>
        <v>0</v>
      </c>
      <c r="AY37" s="71">
        <f>Q37*'Env Data and Conversions'!$C39/10000</f>
        <v>0</v>
      </c>
      <c r="AZ37" s="74"/>
      <c r="BA37" s="71">
        <f>B37*'Env Data and Conversions'!$D39/1000</f>
        <v>0</v>
      </c>
      <c r="BB37" s="71">
        <f>C37*'Env Data and Conversions'!$D39/1000</f>
        <v>0</v>
      </c>
      <c r="BC37" s="71">
        <f>D37*'Env Data and Conversions'!$D39/1000</f>
        <v>0</v>
      </c>
      <c r="BD37" s="71">
        <f>E37*'Env Data and Conversions'!$D39/1000</f>
        <v>0</v>
      </c>
      <c r="BE37" s="71">
        <f>F37*'Env Data and Conversions'!$D39/1000</f>
        <v>0</v>
      </c>
      <c r="BF37" s="71">
        <f>G37*'Env Data and Conversions'!$D39/1000</f>
        <v>0</v>
      </c>
      <c r="BG37" s="71">
        <f>H37*'Env Data and Conversions'!$D39/1000</f>
        <v>0</v>
      </c>
      <c r="BH37" s="71">
        <f>I37*'Env Data and Conversions'!$D39/1000</f>
        <v>0</v>
      </c>
      <c r="BI37" s="71">
        <f>J37*'Env Data and Conversions'!$D39/1000</f>
        <v>0</v>
      </c>
      <c r="BJ37" s="71">
        <f>K37*'Env Data and Conversions'!$D39/1000</f>
        <v>0</v>
      </c>
      <c r="BK37" s="71">
        <f>L37*'Env Data and Conversions'!$D39/1000</f>
        <v>0</v>
      </c>
      <c r="BL37" s="71">
        <f>M37*'Env Data and Conversions'!$D39/1000</f>
        <v>0</v>
      </c>
      <c r="BM37" s="71">
        <f>N37*'Env Data and Conversions'!$D39/1000</f>
        <v>0</v>
      </c>
      <c r="BN37" s="71">
        <f>O37*'Env Data and Conversions'!$D39/1000</f>
        <v>0</v>
      </c>
      <c r="BO37" s="71">
        <f>P37*'Env Data and Conversions'!$D39/1000</f>
        <v>0</v>
      </c>
      <c r="BP37" s="71">
        <f>Q37*'Env Data and Conversions'!$D39/1000</f>
        <v>0</v>
      </c>
      <c r="BQ37" s="74"/>
      <c r="BR37" s="71">
        <f t="shared" ref="BR37:BR68" si="6">S37+BA37</f>
        <v>0</v>
      </c>
      <c r="BS37" s="71">
        <f t="shared" ref="BS37:BS68" si="7">T37+BB37</f>
        <v>0</v>
      </c>
      <c r="BT37" s="71">
        <f t="shared" ref="BT37:BT68" si="8">U37+BC37</f>
        <v>0</v>
      </c>
      <c r="BU37" s="71">
        <f t="shared" ref="BU37:BU68" si="9">V37+BD37</f>
        <v>0</v>
      </c>
      <c r="BV37" s="71">
        <f t="shared" ref="BV37:CG52" si="10">W37+BE37</f>
        <v>0</v>
      </c>
      <c r="BW37" s="71">
        <f t="shared" si="10"/>
        <v>0</v>
      </c>
      <c r="BX37" s="71">
        <f t="shared" si="10"/>
        <v>0</v>
      </c>
      <c r="BY37" s="71">
        <f t="shared" si="10"/>
        <v>0</v>
      </c>
      <c r="BZ37" s="71">
        <f t="shared" si="10"/>
        <v>0</v>
      </c>
      <c r="CA37" s="71">
        <f t="shared" si="10"/>
        <v>0</v>
      </c>
      <c r="CB37" s="71">
        <f t="shared" si="10"/>
        <v>0</v>
      </c>
      <c r="CC37" s="71">
        <f t="shared" si="10"/>
        <v>0</v>
      </c>
      <c r="CD37" s="71">
        <f t="shared" si="10"/>
        <v>0</v>
      </c>
      <c r="CE37" s="71">
        <f t="shared" si="10"/>
        <v>0</v>
      </c>
      <c r="CF37" s="71">
        <f t="shared" si="10"/>
        <v>0</v>
      </c>
      <c r="CG37" s="71">
        <f t="shared" si="10"/>
        <v>0</v>
      </c>
      <c r="CH37" s="75"/>
      <c r="CI37" s="71">
        <f>B37*'Env Data and Conversions'!$E39/'Env Data and Conversions'!$BP39/1000000</f>
        <v>0</v>
      </c>
      <c r="CJ37" s="71">
        <f>C37*'Env Data and Conversions'!$E39/'Env Data and Conversions'!$BP39/1000000</f>
        <v>0</v>
      </c>
      <c r="CK37" s="71">
        <f>D37*'Env Data and Conversions'!$E39/'Env Data and Conversions'!$BP39/1000000</f>
        <v>0</v>
      </c>
      <c r="CL37" s="71">
        <f>E37*'Env Data and Conversions'!$E39/'Env Data and Conversions'!$BP39/1000000</f>
        <v>0</v>
      </c>
      <c r="CM37" s="71">
        <f>F37*'Env Data and Conversions'!$E39/'Env Data and Conversions'!$BP39/1000000</f>
        <v>0</v>
      </c>
      <c r="CN37" s="71">
        <f>G37*'Env Data and Conversions'!$E39/'Env Data and Conversions'!$BP39/1000000</f>
        <v>0</v>
      </c>
      <c r="CO37" s="71">
        <f>H37*'Env Data and Conversions'!$E39/'Env Data and Conversions'!$BP39/1000000</f>
        <v>0</v>
      </c>
      <c r="CP37" s="71">
        <f>I37*'Env Data and Conversions'!$E39/'Env Data and Conversions'!$BP39/1000000</f>
        <v>0</v>
      </c>
      <c r="CQ37" s="71">
        <f>J37*'Env Data and Conversions'!$E39/'Env Data and Conversions'!$BP39/1000000</f>
        <v>0</v>
      </c>
      <c r="CR37" s="71">
        <f>K37*'Env Data and Conversions'!$E39/'Env Data and Conversions'!$BP39/1000000</f>
        <v>0</v>
      </c>
      <c r="CS37" s="71">
        <f>L37*'Env Data and Conversions'!$E39/'Env Data and Conversions'!$BP39/1000000</f>
        <v>0</v>
      </c>
      <c r="CT37" s="71">
        <f>M37*'Env Data and Conversions'!$E39/'Env Data and Conversions'!$BP39/1000000</f>
        <v>0</v>
      </c>
      <c r="CU37" s="71">
        <f>N37*'Env Data and Conversions'!$E39/'Env Data and Conversions'!$BP39/1000000</f>
        <v>0</v>
      </c>
      <c r="CV37" s="71">
        <f>O37*'Env Data and Conversions'!$E39/'Env Data and Conversions'!$BP39/1000000</f>
        <v>0</v>
      </c>
      <c r="CW37" s="71">
        <f>P37*'Env Data and Conversions'!$E39/'Env Data and Conversions'!$BP39/1000000</f>
        <v>0</v>
      </c>
      <c r="CX37" s="71">
        <f>Q37*'Env Data and Conversions'!$E39/'Env Data and Conversions'!$BP39/1000000</f>
        <v>0</v>
      </c>
      <c r="CY37" s="67"/>
      <c r="CZ37" s="4"/>
      <c r="DA37" s="4"/>
      <c r="DB37" s="4"/>
      <c r="DC37" s="4"/>
      <c r="DD37" s="4"/>
      <c r="DE37" s="4"/>
      <c r="DF37" s="4"/>
      <c r="DG37" s="4"/>
      <c r="DH37" s="4"/>
      <c r="DI37" s="4"/>
      <c r="DJ37" s="4"/>
      <c r="DK37" s="4"/>
      <c r="DL37" s="4"/>
      <c r="DM37" s="4"/>
    </row>
    <row r="38" spans="1:117" ht="16.5" x14ac:dyDescent="0.3">
      <c r="A38" s="188" t="s">
        <v>48</v>
      </c>
      <c r="B38" s="71">
        <f>'Inputs - Food purchases'!B39</f>
        <v>0</v>
      </c>
      <c r="C38" s="71">
        <f>'Inputs - Food purchases'!C39</f>
        <v>0</v>
      </c>
      <c r="D38" s="71">
        <f>'Inputs - Food purchases'!D39</f>
        <v>0</v>
      </c>
      <c r="E38" s="71">
        <f>'Inputs - Food purchases'!E39</f>
        <v>0</v>
      </c>
      <c r="F38" s="71">
        <f>'Inputs - Food purchases'!F39</f>
        <v>0</v>
      </c>
      <c r="G38" s="71">
        <f>'Inputs - Food purchases'!G39</f>
        <v>0</v>
      </c>
      <c r="H38" s="71">
        <f>'Inputs - Food purchases'!H39</f>
        <v>0</v>
      </c>
      <c r="I38" s="71">
        <f>'Inputs - Food purchases'!I39</f>
        <v>0</v>
      </c>
      <c r="J38" s="71">
        <f>'Inputs - Food purchases'!J39</f>
        <v>0</v>
      </c>
      <c r="K38" s="71">
        <f>'Inputs - Food purchases'!K39</f>
        <v>0</v>
      </c>
      <c r="L38" s="71">
        <f>'Inputs - Food purchases'!L39</f>
        <v>0</v>
      </c>
      <c r="M38" s="71">
        <f>'Inputs - Food purchases'!M39</f>
        <v>0</v>
      </c>
      <c r="N38" s="71">
        <f>'Inputs - Food purchases'!N39</f>
        <v>0</v>
      </c>
      <c r="O38" s="71">
        <f>'Inputs - Food purchases'!O39</f>
        <v>0</v>
      </c>
      <c r="P38" s="71">
        <f>'Inputs - Food purchases'!P39</f>
        <v>0</v>
      </c>
      <c r="Q38" s="71">
        <f>'Inputs - Food purchases'!Q39</f>
        <v>0</v>
      </c>
      <c r="R38" s="77"/>
      <c r="S38" s="71">
        <f>B38*'Env Data and Conversions'!$B40/1000</f>
        <v>0</v>
      </c>
      <c r="T38" s="71">
        <f>C38*'Env Data and Conversions'!$B40/1000</f>
        <v>0</v>
      </c>
      <c r="U38" s="71">
        <f>D38*'Env Data and Conversions'!$B40/1000</f>
        <v>0</v>
      </c>
      <c r="V38" s="71">
        <f>E38*'Env Data and Conversions'!$B40/1000</f>
        <v>0</v>
      </c>
      <c r="W38" s="71">
        <f>F38*'Env Data and Conversions'!$B40/1000</f>
        <v>0</v>
      </c>
      <c r="X38" s="71">
        <f>G38*'Env Data and Conversions'!$B40/1000</f>
        <v>0</v>
      </c>
      <c r="Y38" s="71">
        <f>H38*'Env Data and Conversions'!$B40/1000</f>
        <v>0</v>
      </c>
      <c r="Z38" s="71">
        <f>I38*'Env Data and Conversions'!$B40/1000</f>
        <v>0</v>
      </c>
      <c r="AA38" s="71">
        <f>J38*'Env Data and Conversions'!$B40/1000</f>
        <v>0</v>
      </c>
      <c r="AB38" s="71">
        <f>K38*'Env Data and Conversions'!$B40/1000</f>
        <v>0</v>
      </c>
      <c r="AC38" s="71">
        <f>L38*'Env Data and Conversions'!$B40/1000</f>
        <v>0</v>
      </c>
      <c r="AD38" s="71">
        <f>M38*'Env Data and Conversions'!$B40/1000</f>
        <v>0</v>
      </c>
      <c r="AE38" s="71">
        <f>N38*'Env Data and Conversions'!$B40/1000</f>
        <v>0</v>
      </c>
      <c r="AF38" s="71">
        <f>O38*'Env Data and Conversions'!$B40/1000</f>
        <v>0</v>
      </c>
      <c r="AG38" s="71">
        <f>P38*'Env Data and Conversions'!$B40/1000</f>
        <v>0</v>
      </c>
      <c r="AH38" s="71">
        <f>Q38*'Env Data and Conversions'!$B40/1000</f>
        <v>0</v>
      </c>
      <c r="AI38" s="74"/>
      <c r="AJ38" s="71">
        <f>B38*'Env Data and Conversions'!$C40/10000</f>
        <v>0</v>
      </c>
      <c r="AK38" s="71">
        <f>C38*'Env Data and Conversions'!$C40/10000</f>
        <v>0</v>
      </c>
      <c r="AL38" s="71">
        <f>D38*'Env Data and Conversions'!$C40/10000</f>
        <v>0</v>
      </c>
      <c r="AM38" s="71">
        <f>E38*'Env Data and Conversions'!$C40/10000</f>
        <v>0</v>
      </c>
      <c r="AN38" s="71">
        <f>F38*'Env Data and Conversions'!$C40/10000</f>
        <v>0</v>
      </c>
      <c r="AO38" s="71">
        <f>G38*'Env Data and Conversions'!$C40/10000</f>
        <v>0</v>
      </c>
      <c r="AP38" s="71">
        <f>H38*'Env Data and Conversions'!$C40/10000</f>
        <v>0</v>
      </c>
      <c r="AQ38" s="71">
        <f>I38*'Env Data and Conversions'!$C40/10000</f>
        <v>0</v>
      </c>
      <c r="AR38" s="71">
        <f>J38*'Env Data and Conversions'!$C40/10000</f>
        <v>0</v>
      </c>
      <c r="AS38" s="71">
        <f>K38*'Env Data and Conversions'!$C40/10000</f>
        <v>0</v>
      </c>
      <c r="AT38" s="71">
        <f>L38*'Env Data and Conversions'!$C40/10000</f>
        <v>0</v>
      </c>
      <c r="AU38" s="71">
        <f>M38*'Env Data and Conversions'!$C40/10000</f>
        <v>0</v>
      </c>
      <c r="AV38" s="71">
        <f>N38*'Env Data and Conversions'!$C40/10000</f>
        <v>0</v>
      </c>
      <c r="AW38" s="71">
        <f>O38*'Env Data and Conversions'!$C40/10000</f>
        <v>0</v>
      </c>
      <c r="AX38" s="71">
        <f>P38*'Env Data and Conversions'!$C40/10000</f>
        <v>0</v>
      </c>
      <c r="AY38" s="71">
        <f>Q38*'Env Data and Conversions'!$C40/10000</f>
        <v>0</v>
      </c>
      <c r="AZ38" s="74"/>
      <c r="BA38" s="71">
        <f>B38*'Env Data and Conversions'!$D40/1000</f>
        <v>0</v>
      </c>
      <c r="BB38" s="71">
        <f>C38*'Env Data and Conversions'!$D40/1000</f>
        <v>0</v>
      </c>
      <c r="BC38" s="71">
        <f>D38*'Env Data and Conversions'!$D40/1000</f>
        <v>0</v>
      </c>
      <c r="BD38" s="71">
        <f>E38*'Env Data and Conversions'!$D40/1000</f>
        <v>0</v>
      </c>
      <c r="BE38" s="71">
        <f>F38*'Env Data and Conversions'!$D40/1000</f>
        <v>0</v>
      </c>
      <c r="BF38" s="71">
        <f>G38*'Env Data and Conversions'!$D40/1000</f>
        <v>0</v>
      </c>
      <c r="BG38" s="71">
        <f>H38*'Env Data and Conversions'!$D40/1000</f>
        <v>0</v>
      </c>
      <c r="BH38" s="71">
        <f>I38*'Env Data and Conversions'!$D40/1000</f>
        <v>0</v>
      </c>
      <c r="BI38" s="71">
        <f>J38*'Env Data and Conversions'!$D40/1000</f>
        <v>0</v>
      </c>
      <c r="BJ38" s="71">
        <f>K38*'Env Data and Conversions'!$D40/1000</f>
        <v>0</v>
      </c>
      <c r="BK38" s="71">
        <f>L38*'Env Data and Conversions'!$D40/1000</f>
        <v>0</v>
      </c>
      <c r="BL38" s="71">
        <f>M38*'Env Data and Conversions'!$D40/1000</f>
        <v>0</v>
      </c>
      <c r="BM38" s="71">
        <f>N38*'Env Data and Conversions'!$D40/1000</f>
        <v>0</v>
      </c>
      <c r="BN38" s="71">
        <f>O38*'Env Data and Conversions'!$D40/1000</f>
        <v>0</v>
      </c>
      <c r="BO38" s="71">
        <f>P38*'Env Data and Conversions'!$D40/1000</f>
        <v>0</v>
      </c>
      <c r="BP38" s="71">
        <f>Q38*'Env Data and Conversions'!$D40/1000</f>
        <v>0</v>
      </c>
      <c r="BQ38" s="74"/>
      <c r="BR38" s="71">
        <f t="shared" si="6"/>
        <v>0</v>
      </c>
      <c r="BS38" s="71">
        <f t="shared" si="7"/>
        <v>0</v>
      </c>
      <c r="BT38" s="71">
        <f t="shared" si="8"/>
        <v>0</v>
      </c>
      <c r="BU38" s="71">
        <f t="shared" si="9"/>
        <v>0</v>
      </c>
      <c r="BV38" s="71">
        <f t="shared" si="10"/>
        <v>0</v>
      </c>
      <c r="BW38" s="71">
        <f t="shared" si="10"/>
        <v>0</v>
      </c>
      <c r="BX38" s="71">
        <f t="shared" si="10"/>
        <v>0</v>
      </c>
      <c r="BY38" s="71">
        <f t="shared" si="10"/>
        <v>0</v>
      </c>
      <c r="BZ38" s="71">
        <f t="shared" si="10"/>
        <v>0</v>
      </c>
      <c r="CA38" s="71">
        <f t="shared" si="10"/>
        <v>0</v>
      </c>
      <c r="CB38" s="71">
        <f t="shared" si="10"/>
        <v>0</v>
      </c>
      <c r="CC38" s="71">
        <f t="shared" si="10"/>
        <v>0</v>
      </c>
      <c r="CD38" s="71">
        <f t="shared" si="10"/>
        <v>0</v>
      </c>
      <c r="CE38" s="71">
        <f t="shared" si="10"/>
        <v>0</v>
      </c>
      <c r="CF38" s="71">
        <f t="shared" si="10"/>
        <v>0</v>
      </c>
      <c r="CG38" s="71">
        <f t="shared" si="10"/>
        <v>0</v>
      </c>
      <c r="CH38" s="75"/>
      <c r="CI38" s="71">
        <f>B38*'Env Data and Conversions'!$E40/'Env Data and Conversions'!$BP40/1000000</f>
        <v>0</v>
      </c>
      <c r="CJ38" s="71">
        <f>C38*'Env Data and Conversions'!$E40/'Env Data and Conversions'!$BP40/1000000</f>
        <v>0</v>
      </c>
      <c r="CK38" s="71">
        <f>D38*'Env Data and Conversions'!$E40/'Env Data and Conversions'!$BP40/1000000</f>
        <v>0</v>
      </c>
      <c r="CL38" s="71">
        <f>E38*'Env Data and Conversions'!$E40/'Env Data and Conversions'!$BP40/1000000</f>
        <v>0</v>
      </c>
      <c r="CM38" s="71">
        <f>F38*'Env Data and Conversions'!$E40/'Env Data and Conversions'!$BP40/1000000</f>
        <v>0</v>
      </c>
      <c r="CN38" s="71">
        <f>G38*'Env Data and Conversions'!$E40/'Env Data and Conversions'!$BP40/1000000</f>
        <v>0</v>
      </c>
      <c r="CO38" s="71">
        <f>H38*'Env Data and Conversions'!$E40/'Env Data and Conversions'!$BP40/1000000</f>
        <v>0</v>
      </c>
      <c r="CP38" s="71">
        <f>I38*'Env Data and Conversions'!$E40/'Env Data and Conversions'!$BP40/1000000</f>
        <v>0</v>
      </c>
      <c r="CQ38" s="71">
        <f>J38*'Env Data and Conversions'!$E40/'Env Data and Conversions'!$BP40/1000000</f>
        <v>0</v>
      </c>
      <c r="CR38" s="71">
        <f>K38*'Env Data and Conversions'!$E40/'Env Data and Conversions'!$BP40/1000000</f>
        <v>0</v>
      </c>
      <c r="CS38" s="71">
        <f>L38*'Env Data and Conversions'!$E40/'Env Data and Conversions'!$BP40/1000000</f>
        <v>0</v>
      </c>
      <c r="CT38" s="71">
        <f>M38*'Env Data and Conversions'!$E40/'Env Data and Conversions'!$BP40/1000000</f>
        <v>0</v>
      </c>
      <c r="CU38" s="71">
        <f>N38*'Env Data and Conversions'!$E40/'Env Data and Conversions'!$BP40/1000000</f>
        <v>0</v>
      </c>
      <c r="CV38" s="71">
        <f>O38*'Env Data and Conversions'!$E40/'Env Data and Conversions'!$BP40/1000000</f>
        <v>0</v>
      </c>
      <c r="CW38" s="71">
        <f>P38*'Env Data and Conversions'!$E40/'Env Data and Conversions'!$BP40/1000000</f>
        <v>0</v>
      </c>
      <c r="CX38" s="71">
        <f>Q38*'Env Data and Conversions'!$E40/'Env Data and Conversions'!$BP40/1000000</f>
        <v>0</v>
      </c>
      <c r="CY38" s="67"/>
      <c r="CZ38" s="4"/>
      <c r="DA38" s="4"/>
      <c r="DB38" s="4"/>
      <c r="DC38" s="4"/>
      <c r="DD38" s="4"/>
      <c r="DE38" s="4"/>
      <c r="DF38" s="4"/>
      <c r="DG38" s="4"/>
      <c r="DH38" s="4"/>
      <c r="DI38" s="4"/>
      <c r="DJ38" s="4"/>
      <c r="DK38" s="4"/>
      <c r="DL38" s="4"/>
      <c r="DM38" s="4"/>
    </row>
    <row r="39" spans="1:117" ht="16.5" x14ac:dyDescent="0.3">
      <c r="A39" s="188" t="s">
        <v>49</v>
      </c>
      <c r="B39" s="71">
        <f>'Inputs - Food purchases'!B40</f>
        <v>0</v>
      </c>
      <c r="C39" s="71">
        <f>'Inputs - Food purchases'!C40</f>
        <v>0</v>
      </c>
      <c r="D39" s="71">
        <f>'Inputs - Food purchases'!D40</f>
        <v>0</v>
      </c>
      <c r="E39" s="71">
        <f>'Inputs - Food purchases'!E40</f>
        <v>0</v>
      </c>
      <c r="F39" s="71">
        <f>'Inputs - Food purchases'!F40</f>
        <v>0</v>
      </c>
      <c r="G39" s="71">
        <f>'Inputs - Food purchases'!G40</f>
        <v>0</v>
      </c>
      <c r="H39" s="71">
        <f>'Inputs - Food purchases'!H40</f>
        <v>0</v>
      </c>
      <c r="I39" s="71">
        <f>'Inputs - Food purchases'!I40</f>
        <v>0</v>
      </c>
      <c r="J39" s="71">
        <f>'Inputs - Food purchases'!J40</f>
        <v>0</v>
      </c>
      <c r="K39" s="71">
        <f>'Inputs - Food purchases'!K40</f>
        <v>0</v>
      </c>
      <c r="L39" s="71">
        <f>'Inputs - Food purchases'!L40</f>
        <v>0</v>
      </c>
      <c r="M39" s="71">
        <f>'Inputs - Food purchases'!M40</f>
        <v>0</v>
      </c>
      <c r="N39" s="71">
        <f>'Inputs - Food purchases'!N40</f>
        <v>0</v>
      </c>
      <c r="O39" s="71">
        <f>'Inputs - Food purchases'!O40</f>
        <v>0</v>
      </c>
      <c r="P39" s="71">
        <f>'Inputs - Food purchases'!P40</f>
        <v>0</v>
      </c>
      <c r="Q39" s="71">
        <f>'Inputs - Food purchases'!Q40</f>
        <v>0</v>
      </c>
      <c r="R39" s="77"/>
      <c r="S39" s="71">
        <f>B39*'Env Data and Conversions'!$B41/1000</f>
        <v>0</v>
      </c>
      <c r="T39" s="71">
        <f>C39*'Env Data and Conversions'!$B41/1000</f>
        <v>0</v>
      </c>
      <c r="U39" s="71">
        <f>D39*'Env Data and Conversions'!$B41/1000</f>
        <v>0</v>
      </c>
      <c r="V39" s="71">
        <f>E39*'Env Data and Conversions'!$B41/1000</f>
        <v>0</v>
      </c>
      <c r="W39" s="71">
        <f>F39*'Env Data and Conversions'!$B41/1000</f>
        <v>0</v>
      </c>
      <c r="X39" s="71">
        <f>G39*'Env Data and Conversions'!$B41/1000</f>
        <v>0</v>
      </c>
      <c r="Y39" s="71">
        <f>H39*'Env Data and Conversions'!$B41/1000</f>
        <v>0</v>
      </c>
      <c r="Z39" s="71">
        <f>I39*'Env Data and Conversions'!$B41/1000</f>
        <v>0</v>
      </c>
      <c r="AA39" s="71">
        <f>J39*'Env Data and Conversions'!$B41/1000</f>
        <v>0</v>
      </c>
      <c r="AB39" s="71">
        <f>K39*'Env Data and Conversions'!$B41/1000</f>
        <v>0</v>
      </c>
      <c r="AC39" s="71">
        <f>L39*'Env Data and Conversions'!$B41/1000</f>
        <v>0</v>
      </c>
      <c r="AD39" s="71">
        <f>M39*'Env Data and Conversions'!$B41/1000</f>
        <v>0</v>
      </c>
      <c r="AE39" s="71">
        <f>N39*'Env Data and Conversions'!$B41/1000</f>
        <v>0</v>
      </c>
      <c r="AF39" s="71">
        <f>O39*'Env Data and Conversions'!$B41/1000</f>
        <v>0</v>
      </c>
      <c r="AG39" s="71">
        <f>P39*'Env Data and Conversions'!$B41/1000</f>
        <v>0</v>
      </c>
      <c r="AH39" s="71">
        <f>Q39*'Env Data and Conversions'!$B41/1000</f>
        <v>0</v>
      </c>
      <c r="AI39" s="74"/>
      <c r="AJ39" s="71">
        <f>B39*'Env Data and Conversions'!$C41/10000</f>
        <v>0</v>
      </c>
      <c r="AK39" s="71">
        <f>C39*'Env Data and Conversions'!$C41/10000</f>
        <v>0</v>
      </c>
      <c r="AL39" s="71">
        <f>D39*'Env Data and Conversions'!$C41/10000</f>
        <v>0</v>
      </c>
      <c r="AM39" s="71">
        <f>E39*'Env Data and Conversions'!$C41/10000</f>
        <v>0</v>
      </c>
      <c r="AN39" s="71">
        <f>F39*'Env Data and Conversions'!$C41/10000</f>
        <v>0</v>
      </c>
      <c r="AO39" s="71">
        <f>G39*'Env Data and Conversions'!$C41/10000</f>
        <v>0</v>
      </c>
      <c r="AP39" s="71">
        <f>H39*'Env Data and Conversions'!$C41/10000</f>
        <v>0</v>
      </c>
      <c r="AQ39" s="71">
        <f>I39*'Env Data and Conversions'!$C41/10000</f>
        <v>0</v>
      </c>
      <c r="AR39" s="71">
        <f>J39*'Env Data and Conversions'!$C41/10000</f>
        <v>0</v>
      </c>
      <c r="AS39" s="71">
        <f>K39*'Env Data and Conversions'!$C41/10000</f>
        <v>0</v>
      </c>
      <c r="AT39" s="71">
        <f>L39*'Env Data and Conversions'!$C41/10000</f>
        <v>0</v>
      </c>
      <c r="AU39" s="71">
        <f>M39*'Env Data and Conversions'!$C41/10000</f>
        <v>0</v>
      </c>
      <c r="AV39" s="71">
        <f>N39*'Env Data and Conversions'!$C41/10000</f>
        <v>0</v>
      </c>
      <c r="AW39" s="71">
        <f>O39*'Env Data and Conversions'!$C41/10000</f>
        <v>0</v>
      </c>
      <c r="AX39" s="71">
        <f>P39*'Env Data and Conversions'!$C41/10000</f>
        <v>0</v>
      </c>
      <c r="AY39" s="71">
        <f>Q39*'Env Data and Conversions'!$C41/10000</f>
        <v>0</v>
      </c>
      <c r="AZ39" s="74"/>
      <c r="BA39" s="71">
        <f>B39*'Env Data and Conversions'!$D41/1000</f>
        <v>0</v>
      </c>
      <c r="BB39" s="71">
        <f>C39*'Env Data and Conversions'!$D41/1000</f>
        <v>0</v>
      </c>
      <c r="BC39" s="71">
        <f>D39*'Env Data and Conversions'!$D41/1000</f>
        <v>0</v>
      </c>
      <c r="BD39" s="71">
        <f>E39*'Env Data and Conversions'!$D41/1000</f>
        <v>0</v>
      </c>
      <c r="BE39" s="71">
        <f>F39*'Env Data and Conversions'!$D41/1000</f>
        <v>0</v>
      </c>
      <c r="BF39" s="71">
        <f>G39*'Env Data and Conversions'!$D41/1000</f>
        <v>0</v>
      </c>
      <c r="BG39" s="71">
        <f>H39*'Env Data and Conversions'!$D41/1000</f>
        <v>0</v>
      </c>
      <c r="BH39" s="71">
        <f>I39*'Env Data and Conversions'!$D41/1000</f>
        <v>0</v>
      </c>
      <c r="BI39" s="71">
        <f>J39*'Env Data and Conversions'!$D41/1000</f>
        <v>0</v>
      </c>
      <c r="BJ39" s="71">
        <f>K39*'Env Data and Conversions'!$D41/1000</f>
        <v>0</v>
      </c>
      <c r="BK39" s="71">
        <f>L39*'Env Data and Conversions'!$D41/1000</f>
        <v>0</v>
      </c>
      <c r="BL39" s="71">
        <f>M39*'Env Data and Conversions'!$D41/1000</f>
        <v>0</v>
      </c>
      <c r="BM39" s="71">
        <f>N39*'Env Data and Conversions'!$D41/1000</f>
        <v>0</v>
      </c>
      <c r="BN39" s="71">
        <f>O39*'Env Data and Conversions'!$D41/1000</f>
        <v>0</v>
      </c>
      <c r="BO39" s="71">
        <f>P39*'Env Data and Conversions'!$D41/1000</f>
        <v>0</v>
      </c>
      <c r="BP39" s="71">
        <f>Q39*'Env Data and Conversions'!$D41/1000</f>
        <v>0</v>
      </c>
      <c r="BQ39" s="74"/>
      <c r="BR39" s="71">
        <f t="shared" si="6"/>
        <v>0</v>
      </c>
      <c r="BS39" s="71">
        <f t="shared" si="7"/>
        <v>0</v>
      </c>
      <c r="BT39" s="71">
        <f t="shared" si="8"/>
        <v>0</v>
      </c>
      <c r="BU39" s="71">
        <f t="shared" si="9"/>
        <v>0</v>
      </c>
      <c r="BV39" s="71">
        <f t="shared" si="10"/>
        <v>0</v>
      </c>
      <c r="BW39" s="71">
        <f t="shared" si="10"/>
        <v>0</v>
      </c>
      <c r="BX39" s="71">
        <f t="shared" si="10"/>
        <v>0</v>
      </c>
      <c r="BY39" s="71">
        <f t="shared" si="10"/>
        <v>0</v>
      </c>
      <c r="BZ39" s="71">
        <f t="shared" si="10"/>
        <v>0</v>
      </c>
      <c r="CA39" s="71">
        <f t="shared" si="10"/>
        <v>0</v>
      </c>
      <c r="CB39" s="71">
        <f t="shared" si="10"/>
        <v>0</v>
      </c>
      <c r="CC39" s="71">
        <f t="shared" si="10"/>
        <v>0</v>
      </c>
      <c r="CD39" s="71">
        <f t="shared" si="10"/>
        <v>0</v>
      </c>
      <c r="CE39" s="71">
        <f t="shared" si="10"/>
        <v>0</v>
      </c>
      <c r="CF39" s="71">
        <f t="shared" si="10"/>
        <v>0</v>
      </c>
      <c r="CG39" s="71">
        <f t="shared" si="10"/>
        <v>0</v>
      </c>
      <c r="CH39" s="75"/>
      <c r="CI39" s="71">
        <f>B39*'Env Data and Conversions'!$E41/'Env Data and Conversions'!$BP41/1000000</f>
        <v>0</v>
      </c>
      <c r="CJ39" s="71">
        <f>C39*'Env Data and Conversions'!$E41/'Env Data and Conversions'!$BP41/1000000</f>
        <v>0</v>
      </c>
      <c r="CK39" s="71">
        <f>D39*'Env Data and Conversions'!$E41/'Env Data and Conversions'!$BP41/1000000</f>
        <v>0</v>
      </c>
      <c r="CL39" s="71">
        <f>E39*'Env Data and Conversions'!$E41/'Env Data and Conversions'!$BP41/1000000</f>
        <v>0</v>
      </c>
      <c r="CM39" s="71">
        <f>F39*'Env Data and Conversions'!$E41/'Env Data and Conversions'!$BP41/1000000</f>
        <v>0</v>
      </c>
      <c r="CN39" s="71">
        <f>G39*'Env Data and Conversions'!$E41/'Env Data and Conversions'!$BP41/1000000</f>
        <v>0</v>
      </c>
      <c r="CO39" s="71">
        <f>H39*'Env Data and Conversions'!$E41/'Env Data and Conversions'!$BP41/1000000</f>
        <v>0</v>
      </c>
      <c r="CP39" s="71">
        <f>I39*'Env Data and Conversions'!$E41/'Env Data and Conversions'!$BP41/1000000</f>
        <v>0</v>
      </c>
      <c r="CQ39" s="71">
        <f>J39*'Env Data and Conversions'!$E41/'Env Data and Conversions'!$BP41/1000000</f>
        <v>0</v>
      </c>
      <c r="CR39" s="71">
        <f>K39*'Env Data and Conversions'!$E41/'Env Data and Conversions'!$BP41/1000000</f>
        <v>0</v>
      </c>
      <c r="CS39" s="71">
        <f>L39*'Env Data and Conversions'!$E41/'Env Data and Conversions'!$BP41/1000000</f>
        <v>0</v>
      </c>
      <c r="CT39" s="71">
        <f>M39*'Env Data and Conversions'!$E41/'Env Data and Conversions'!$BP41/1000000</f>
        <v>0</v>
      </c>
      <c r="CU39" s="71">
        <f>N39*'Env Data and Conversions'!$E41/'Env Data and Conversions'!$BP41/1000000</f>
        <v>0</v>
      </c>
      <c r="CV39" s="71">
        <f>O39*'Env Data and Conversions'!$E41/'Env Data and Conversions'!$BP41/1000000</f>
        <v>0</v>
      </c>
      <c r="CW39" s="71">
        <f>P39*'Env Data and Conversions'!$E41/'Env Data and Conversions'!$BP41/1000000</f>
        <v>0</v>
      </c>
      <c r="CX39" s="71">
        <f>Q39*'Env Data and Conversions'!$E41/'Env Data and Conversions'!$BP41/1000000</f>
        <v>0</v>
      </c>
      <c r="CY39" s="67"/>
      <c r="CZ39" s="4"/>
      <c r="DA39" s="4"/>
      <c r="DB39" s="4"/>
      <c r="DC39" s="4"/>
      <c r="DD39" s="4"/>
      <c r="DE39" s="4"/>
      <c r="DF39" s="4"/>
      <c r="DG39" s="4"/>
      <c r="DH39" s="4"/>
      <c r="DI39" s="4"/>
      <c r="DJ39" s="4"/>
      <c r="DK39" s="4"/>
      <c r="DL39" s="4"/>
      <c r="DM39" s="4"/>
    </row>
    <row r="40" spans="1:117" ht="16.5" x14ac:dyDescent="0.3">
      <c r="A40" s="188" t="s">
        <v>50</v>
      </c>
      <c r="B40" s="71">
        <f>'Inputs - Food purchases'!B41</f>
        <v>0</v>
      </c>
      <c r="C40" s="71">
        <f>'Inputs - Food purchases'!C41</f>
        <v>0</v>
      </c>
      <c r="D40" s="71">
        <f>'Inputs - Food purchases'!D41</f>
        <v>0</v>
      </c>
      <c r="E40" s="71">
        <f>'Inputs - Food purchases'!E41</f>
        <v>0</v>
      </c>
      <c r="F40" s="71">
        <f>'Inputs - Food purchases'!F41</f>
        <v>0</v>
      </c>
      <c r="G40" s="71">
        <f>'Inputs - Food purchases'!G41</f>
        <v>0</v>
      </c>
      <c r="H40" s="71">
        <f>'Inputs - Food purchases'!H41</f>
        <v>0</v>
      </c>
      <c r="I40" s="71">
        <f>'Inputs - Food purchases'!I41</f>
        <v>0</v>
      </c>
      <c r="J40" s="71">
        <f>'Inputs - Food purchases'!J41</f>
        <v>0</v>
      </c>
      <c r="K40" s="71">
        <f>'Inputs - Food purchases'!K41</f>
        <v>0</v>
      </c>
      <c r="L40" s="71">
        <f>'Inputs - Food purchases'!L41</f>
        <v>0</v>
      </c>
      <c r="M40" s="71">
        <f>'Inputs - Food purchases'!M41</f>
        <v>0</v>
      </c>
      <c r="N40" s="71">
        <f>'Inputs - Food purchases'!N41</f>
        <v>0</v>
      </c>
      <c r="O40" s="71">
        <f>'Inputs - Food purchases'!O41</f>
        <v>0</v>
      </c>
      <c r="P40" s="71">
        <f>'Inputs - Food purchases'!P41</f>
        <v>0</v>
      </c>
      <c r="Q40" s="71">
        <f>'Inputs - Food purchases'!Q41</f>
        <v>0</v>
      </c>
      <c r="R40" s="76"/>
      <c r="S40" s="71">
        <f>B40*'Env Data and Conversions'!$B42/1000</f>
        <v>0</v>
      </c>
      <c r="T40" s="71">
        <f>C40*'Env Data and Conversions'!$B42/1000</f>
        <v>0</v>
      </c>
      <c r="U40" s="71">
        <f>D40*'Env Data and Conversions'!$B42/1000</f>
        <v>0</v>
      </c>
      <c r="V40" s="71">
        <f>E40*'Env Data and Conversions'!$B42/1000</f>
        <v>0</v>
      </c>
      <c r="W40" s="71">
        <f>F40*'Env Data and Conversions'!$B42/1000</f>
        <v>0</v>
      </c>
      <c r="X40" s="71">
        <f>G40*'Env Data and Conversions'!$B42/1000</f>
        <v>0</v>
      </c>
      <c r="Y40" s="71">
        <f>H40*'Env Data and Conversions'!$B42/1000</f>
        <v>0</v>
      </c>
      <c r="Z40" s="71">
        <f>I40*'Env Data and Conversions'!$B42/1000</f>
        <v>0</v>
      </c>
      <c r="AA40" s="71">
        <f>J40*'Env Data and Conversions'!$B42/1000</f>
        <v>0</v>
      </c>
      <c r="AB40" s="71">
        <f>K40*'Env Data and Conversions'!$B42/1000</f>
        <v>0</v>
      </c>
      <c r="AC40" s="71">
        <f>L40*'Env Data and Conversions'!$B42/1000</f>
        <v>0</v>
      </c>
      <c r="AD40" s="71">
        <f>M40*'Env Data and Conversions'!$B42/1000</f>
        <v>0</v>
      </c>
      <c r="AE40" s="71">
        <f>N40*'Env Data and Conversions'!$B42/1000</f>
        <v>0</v>
      </c>
      <c r="AF40" s="71">
        <f>O40*'Env Data and Conversions'!$B42/1000</f>
        <v>0</v>
      </c>
      <c r="AG40" s="71">
        <f>P40*'Env Data and Conversions'!$B42/1000</f>
        <v>0</v>
      </c>
      <c r="AH40" s="71">
        <f>Q40*'Env Data and Conversions'!$B42/1000</f>
        <v>0</v>
      </c>
      <c r="AI40" s="74"/>
      <c r="AJ40" s="71">
        <f>B40*'Env Data and Conversions'!$C42/10000</f>
        <v>0</v>
      </c>
      <c r="AK40" s="71">
        <f>C40*'Env Data and Conversions'!$C42/10000</f>
        <v>0</v>
      </c>
      <c r="AL40" s="71">
        <f>D40*'Env Data and Conversions'!$C42/10000</f>
        <v>0</v>
      </c>
      <c r="AM40" s="71">
        <f>E40*'Env Data and Conversions'!$C42/10000</f>
        <v>0</v>
      </c>
      <c r="AN40" s="71">
        <f>F40*'Env Data and Conversions'!$C42/10000</f>
        <v>0</v>
      </c>
      <c r="AO40" s="71">
        <f>G40*'Env Data and Conversions'!$C42/10000</f>
        <v>0</v>
      </c>
      <c r="AP40" s="71">
        <f>H40*'Env Data and Conversions'!$C42/10000</f>
        <v>0</v>
      </c>
      <c r="AQ40" s="71">
        <f>I40*'Env Data and Conversions'!$C42/10000</f>
        <v>0</v>
      </c>
      <c r="AR40" s="71">
        <f>J40*'Env Data and Conversions'!$C42/10000</f>
        <v>0</v>
      </c>
      <c r="AS40" s="71">
        <f>K40*'Env Data and Conversions'!$C42/10000</f>
        <v>0</v>
      </c>
      <c r="AT40" s="71">
        <f>L40*'Env Data and Conversions'!$C42/10000</f>
        <v>0</v>
      </c>
      <c r="AU40" s="71">
        <f>M40*'Env Data and Conversions'!$C42/10000</f>
        <v>0</v>
      </c>
      <c r="AV40" s="71">
        <f>N40*'Env Data and Conversions'!$C42/10000</f>
        <v>0</v>
      </c>
      <c r="AW40" s="71">
        <f>O40*'Env Data and Conversions'!$C42/10000</f>
        <v>0</v>
      </c>
      <c r="AX40" s="71">
        <f>P40*'Env Data and Conversions'!$C42/10000</f>
        <v>0</v>
      </c>
      <c r="AY40" s="71">
        <f>Q40*'Env Data and Conversions'!$C42/10000</f>
        <v>0</v>
      </c>
      <c r="AZ40" s="74"/>
      <c r="BA40" s="71">
        <f>B40*'Env Data and Conversions'!$D42/1000</f>
        <v>0</v>
      </c>
      <c r="BB40" s="71">
        <f>C40*'Env Data and Conversions'!$D42/1000</f>
        <v>0</v>
      </c>
      <c r="BC40" s="71">
        <f>D40*'Env Data and Conversions'!$D42/1000</f>
        <v>0</v>
      </c>
      <c r="BD40" s="71">
        <f>E40*'Env Data and Conversions'!$D42/1000</f>
        <v>0</v>
      </c>
      <c r="BE40" s="71">
        <f>F40*'Env Data and Conversions'!$D42/1000</f>
        <v>0</v>
      </c>
      <c r="BF40" s="71">
        <f>G40*'Env Data and Conversions'!$D42/1000</f>
        <v>0</v>
      </c>
      <c r="BG40" s="71">
        <f>H40*'Env Data and Conversions'!$D42/1000</f>
        <v>0</v>
      </c>
      <c r="BH40" s="71">
        <f>I40*'Env Data and Conversions'!$D42/1000</f>
        <v>0</v>
      </c>
      <c r="BI40" s="71">
        <f>J40*'Env Data and Conversions'!$D42/1000</f>
        <v>0</v>
      </c>
      <c r="BJ40" s="71">
        <f>K40*'Env Data and Conversions'!$D42/1000</f>
        <v>0</v>
      </c>
      <c r="BK40" s="71">
        <f>L40*'Env Data and Conversions'!$D42/1000</f>
        <v>0</v>
      </c>
      <c r="BL40" s="71">
        <f>M40*'Env Data and Conversions'!$D42/1000</f>
        <v>0</v>
      </c>
      <c r="BM40" s="71">
        <f>N40*'Env Data and Conversions'!$D42/1000</f>
        <v>0</v>
      </c>
      <c r="BN40" s="71">
        <f>O40*'Env Data and Conversions'!$D42/1000</f>
        <v>0</v>
      </c>
      <c r="BO40" s="71">
        <f>P40*'Env Data and Conversions'!$D42/1000</f>
        <v>0</v>
      </c>
      <c r="BP40" s="71">
        <f>Q40*'Env Data and Conversions'!$D42/1000</f>
        <v>0</v>
      </c>
      <c r="BQ40" s="74"/>
      <c r="BR40" s="71">
        <f t="shared" si="6"/>
        <v>0</v>
      </c>
      <c r="BS40" s="71">
        <f t="shared" si="7"/>
        <v>0</v>
      </c>
      <c r="BT40" s="71">
        <f t="shared" si="8"/>
        <v>0</v>
      </c>
      <c r="BU40" s="71">
        <f t="shared" si="9"/>
        <v>0</v>
      </c>
      <c r="BV40" s="71">
        <f t="shared" si="10"/>
        <v>0</v>
      </c>
      <c r="BW40" s="71">
        <f t="shared" si="10"/>
        <v>0</v>
      </c>
      <c r="BX40" s="71">
        <f t="shared" si="10"/>
        <v>0</v>
      </c>
      <c r="BY40" s="71">
        <f t="shared" si="10"/>
        <v>0</v>
      </c>
      <c r="BZ40" s="71">
        <f t="shared" si="10"/>
        <v>0</v>
      </c>
      <c r="CA40" s="71">
        <f t="shared" si="10"/>
        <v>0</v>
      </c>
      <c r="CB40" s="71">
        <f t="shared" si="10"/>
        <v>0</v>
      </c>
      <c r="CC40" s="71">
        <f t="shared" si="10"/>
        <v>0</v>
      </c>
      <c r="CD40" s="71">
        <f t="shared" si="10"/>
        <v>0</v>
      </c>
      <c r="CE40" s="71">
        <f t="shared" si="10"/>
        <v>0</v>
      </c>
      <c r="CF40" s="71">
        <f t="shared" si="10"/>
        <v>0</v>
      </c>
      <c r="CG40" s="71">
        <f t="shared" si="10"/>
        <v>0</v>
      </c>
      <c r="CH40" s="75"/>
      <c r="CI40" s="71">
        <f>B40*'Env Data and Conversions'!$E42/'Env Data and Conversions'!$BP42/1000000</f>
        <v>0</v>
      </c>
      <c r="CJ40" s="71">
        <f>C40*'Env Data and Conversions'!$E42/'Env Data and Conversions'!$BP42/1000000</f>
        <v>0</v>
      </c>
      <c r="CK40" s="71">
        <f>D40*'Env Data and Conversions'!$E42/'Env Data and Conversions'!$BP42/1000000</f>
        <v>0</v>
      </c>
      <c r="CL40" s="71">
        <f>E40*'Env Data and Conversions'!$E42/'Env Data and Conversions'!$BP42/1000000</f>
        <v>0</v>
      </c>
      <c r="CM40" s="71">
        <f>F40*'Env Data and Conversions'!$E42/'Env Data and Conversions'!$BP42/1000000</f>
        <v>0</v>
      </c>
      <c r="CN40" s="71">
        <f>G40*'Env Data and Conversions'!$E42/'Env Data and Conversions'!$BP42/1000000</f>
        <v>0</v>
      </c>
      <c r="CO40" s="71">
        <f>H40*'Env Data and Conversions'!$E42/'Env Data and Conversions'!$BP42/1000000</f>
        <v>0</v>
      </c>
      <c r="CP40" s="71">
        <f>I40*'Env Data and Conversions'!$E42/'Env Data and Conversions'!$BP42/1000000</f>
        <v>0</v>
      </c>
      <c r="CQ40" s="71">
        <f>J40*'Env Data and Conversions'!$E42/'Env Data and Conversions'!$BP42/1000000</f>
        <v>0</v>
      </c>
      <c r="CR40" s="71">
        <f>K40*'Env Data and Conversions'!$E42/'Env Data and Conversions'!$BP42/1000000</f>
        <v>0</v>
      </c>
      <c r="CS40" s="71">
        <f>L40*'Env Data and Conversions'!$E42/'Env Data and Conversions'!$BP42/1000000</f>
        <v>0</v>
      </c>
      <c r="CT40" s="71">
        <f>M40*'Env Data and Conversions'!$E42/'Env Data and Conversions'!$BP42/1000000</f>
        <v>0</v>
      </c>
      <c r="CU40" s="71">
        <f>N40*'Env Data and Conversions'!$E42/'Env Data and Conversions'!$BP42/1000000</f>
        <v>0</v>
      </c>
      <c r="CV40" s="71">
        <f>O40*'Env Data and Conversions'!$E42/'Env Data and Conversions'!$BP42/1000000</f>
        <v>0</v>
      </c>
      <c r="CW40" s="71">
        <f>P40*'Env Data and Conversions'!$E42/'Env Data and Conversions'!$BP42/1000000</f>
        <v>0</v>
      </c>
      <c r="CX40" s="71">
        <f>Q40*'Env Data and Conversions'!$E42/'Env Data and Conversions'!$BP42/1000000</f>
        <v>0</v>
      </c>
      <c r="CY40" s="67"/>
      <c r="CZ40" s="4"/>
      <c r="DA40" s="4"/>
      <c r="DB40" s="4"/>
      <c r="DC40" s="4"/>
      <c r="DD40" s="4"/>
      <c r="DE40" s="4"/>
      <c r="DF40" s="4"/>
      <c r="DG40" s="4"/>
      <c r="DH40" s="4"/>
      <c r="DI40" s="4"/>
      <c r="DJ40" s="4"/>
      <c r="DK40" s="4"/>
      <c r="DL40" s="4"/>
      <c r="DM40" s="4"/>
    </row>
    <row r="41" spans="1:117" ht="16.5" x14ac:dyDescent="0.3">
      <c r="A41" s="167" t="s">
        <v>51</v>
      </c>
      <c r="B41" s="71">
        <f>'Inputs - Food purchases'!B44</f>
        <v>11683</v>
      </c>
      <c r="C41" s="71">
        <f>'Inputs - Food purchases'!C44</f>
        <v>11683</v>
      </c>
      <c r="D41" s="71">
        <f>'Inputs - Food purchases'!D44</f>
        <v>11683</v>
      </c>
      <c r="E41" s="71">
        <f>'Inputs - Food purchases'!E44</f>
        <v>11683</v>
      </c>
      <c r="F41" s="71">
        <f>'Inputs - Food purchases'!F44</f>
        <v>11683</v>
      </c>
      <c r="G41" s="71">
        <f>'Inputs - Food purchases'!G44</f>
        <v>11683</v>
      </c>
      <c r="H41" s="71">
        <f>'Inputs - Food purchases'!H44</f>
        <v>11683</v>
      </c>
      <c r="I41" s="71">
        <f>'Inputs - Food purchases'!I44</f>
        <v>11683</v>
      </c>
      <c r="J41" s="71">
        <f>'Inputs - Food purchases'!J44</f>
        <v>11683</v>
      </c>
      <c r="K41" s="71">
        <f>'Inputs - Food purchases'!K44</f>
        <v>11683</v>
      </c>
      <c r="L41" s="71">
        <f>'Inputs - Food purchases'!L44</f>
        <v>11683</v>
      </c>
      <c r="M41" s="71">
        <f>'Inputs - Food purchases'!M44</f>
        <v>11683</v>
      </c>
      <c r="N41" s="71">
        <f>'Inputs - Food purchases'!N44</f>
        <v>11683</v>
      </c>
      <c r="O41" s="71">
        <f>'Inputs - Food purchases'!O44</f>
        <v>11683</v>
      </c>
      <c r="P41" s="71">
        <f>'Inputs - Food purchases'!P44</f>
        <v>11683</v>
      </c>
      <c r="Q41" s="71">
        <f>'Inputs - Food purchases'!Q44</f>
        <v>11683</v>
      </c>
      <c r="R41" s="73"/>
      <c r="S41" s="71">
        <f>B41*'Env Data and Conversions'!$B43/1000</f>
        <v>5.0303311233135082</v>
      </c>
      <c r="T41" s="71">
        <f>C41*'Env Data and Conversions'!$B43/1000</f>
        <v>5.0303311233135082</v>
      </c>
      <c r="U41" s="71">
        <f>D41*'Env Data and Conversions'!$B43/1000</f>
        <v>5.0303311233135082</v>
      </c>
      <c r="V41" s="71">
        <f>E41*'Env Data and Conversions'!$B43/1000</f>
        <v>5.0303311233135082</v>
      </c>
      <c r="W41" s="71">
        <f>F41*'Env Data and Conversions'!$B43/1000</f>
        <v>5.0303311233135082</v>
      </c>
      <c r="X41" s="71">
        <f>G41*'Env Data and Conversions'!$B43/1000</f>
        <v>5.0303311233135082</v>
      </c>
      <c r="Y41" s="71">
        <f>H41*'Env Data and Conversions'!$B43/1000</f>
        <v>5.0303311233135082</v>
      </c>
      <c r="Z41" s="71">
        <f>I41*'Env Data and Conversions'!$B43/1000</f>
        <v>5.0303311233135082</v>
      </c>
      <c r="AA41" s="71">
        <f>J41*'Env Data and Conversions'!$B43/1000</f>
        <v>5.0303311233135082</v>
      </c>
      <c r="AB41" s="71">
        <f>K41*'Env Data and Conversions'!$B43/1000</f>
        <v>5.0303311233135082</v>
      </c>
      <c r="AC41" s="71">
        <f>L41*'Env Data and Conversions'!$B43/1000</f>
        <v>5.0303311233135082</v>
      </c>
      <c r="AD41" s="71">
        <f>M41*'Env Data and Conversions'!$B43/1000</f>
        <v>5.0303311233135082</v>
      </c>
      <c r="AE41" s="71">
        <f>N41*'Env Data and Conversions'!$B43/1000</f>
        <v>5.0303311233135082</v>
      </c>
      <c r="AF41" s="71">
        <f>O41*'Env Data and Conversions'!$B43/1000</f>
        <v>5.0303311233135082</v>
      </c>
      <c r="AG41" s="71">
        <f>P41*'Env Data and Conversions'!$B43/1000</f>
        <v>5.0303311233135082</v>
      </c>
      <c r="AH41" s="71">
        <f>Q41*'Env Data and Conversions'!$B43/1000</f>
        <v>5.0303311233135082</v>
      </c>
      <c r="AI41" s="74"/>
      <c r="AJ41" s="71">
        <f>B41*'Env Data and Conversions'!$C43/10000</f>
        <v>0.83293350612263406</v>
      </c>
      <c r="AK41" s="71">
        <f>C41*'Env Data and Conversions'!$C43/10000</f>
        <v>0.83293350612263406</v>
      </c>
      <c r="AL41" s="71">
        <f>D41*'Env Data and Conversions'!$C43/10000</f>
        <v>0.83293350612263406</v>
      </c>
      <c r="AM41" s="71">
        <f>E41*'Env Data and Conversions'!$C43/10000</f>
        <v>0.83293350612263406</v>
      </c>
      <c r="AN41" s="71">
        <f>F41*'Env Data and Conversions'!$C43/10000</f>
        <v>0.83293350612263406</v>
      </c>
      <c r="AO41" s="71">
        <f>G41*'Env Data and Conversions'!$C43/10000</f>
        <v>0.83293350612263406</v>
      </c>
      <c r="AP41" s="71">
        <f>H41*'Env Data and Conversions'!$C43/10000</f>
        <v>0.83293350612263406</v>
      </c>
      <c r="AQ41" s="71">
        <f>I41*'Env Data and Conversions'!$C43/10000</f>
        <v>0.83293350612263406</v>
      </c>
      <c r="AR41" s="71">
        <f>J41*'Env Data and Conversions'!$C43/10000</f>
        <v>0.83293350612263406</v>
      </c>
      <c r="AS41" s="71">
        <f>K41*'Env Data and Conversions'!$C43/10000</f>
        <v>0.83293350612263406</v>
      </c>
      <c r="AT41" s="71">
        <f>L41*'Env Data and Conversions'!$C43/10000</f>
        <v>0.83293350612263406</v>
      </c>
      <c r="AU41" s="71">
        <f>M41*'Env Data and Conversions'!$C43/10000</f>
        <v>0.83293350612263406</v>
      </c>
      <c r="AV41" s="71">
        <f>N41*'Env Data and Conversions'!$C43/10000</f>
        <v>0.83293350612263406</v>
      </c>
      <c r="AW41" s="71">
        <f>O41*'Env Data and Conversions'!$C43/10000</f>
        <v>0.83293350612263406</v>
      </c>
      <c r="AX41" s="71">
        <f>P41*'Env Data and Conversions'!$C43/10000</f>
        <v>0.83293350612263406</v>
      </c>
      <c r="AY41" s="71">
        <f>Q41*'Env Data and Conversions'!$C43/10000</f>
        <v>0.83293350612263406</v>
      </c>
      <c r="AZ41" s="74"/>
      <c r="BA41" s="71">
        <f>B41*'Env Data and Conversions'!$D43/1000</f>
        <v>12.068137980122916</v>
      </c>
      <c r="BB41" s="71">
        <f>C41*'Env Data and Conversions'!$D43/1000</f>
        <v>12.068137980122916</v>
      </c>
      <c r="BC41" s="71">
        <f>D41*'Env Data and Conversions'!$D43/1000</f>
        <v>12.068137980122916</v>
      </c>
      <c r="BD41" s="71">
        <f>E41*'Env Data and Conversions'!$D43/1000</f>
        <v>12.068137980122916</v>
      </c>
      <c r="BE41" s="71">
        <f>F41*'Env Data and Conversions'!$D43/1000</f>
        <v>12.068137980122916</v>
      </c>
      <c r="BF41" s="71">
        <f>G41*'Env Data and Conversions'!$D43/1000</f>
        <v>12.068137980122916</v>
      </c>
      <c r="BG41" s="71">
        <f>H41*'Env Data and Conversions'!$D43/1000</f>
        <v>12.068137980122916</v>
      </c>
      <c r="BH41" s="71">
        <f>I41*'Env Data and Conversions'!$D43/1000</f>
        <v>12.068137980122916</v>
      </c>
      <c r="BI41" s="71">
        <f>J41*'Env Data and Conversions'!$D43/1000</f>
        <v>12.068137980122916</v>
      </c>
      <c r="BJ41" s="71">
        <f>K41*'Env Data and Conversions'!$D43/1000</f>
        <v>12.068137980122916</v>
      </c>
      <c r="BK41" s="71">
        <f>L41*'Env Data and Conversions'!$D43/1000</f>
        <v>12.068137980122916</v>
      </c>
      <c r="BL41" s="71">
        <f>M41*'Env Data and Conversions'!$D43/1000</f>
        <v>12.068137980122916</v>
      </c>
      <c r="BM41" s="71">
        <f>N41*'Env Data and Conversions'!$D43/1000</f>
        <v>12.068137980122916</v>
      </c>
      <c r="BN41" s="71">
        <f>O41*'Env Data and Conversions'!$D43/1000</f>
        <v>12.068137980122916</v>
      </c>
      <c r="BO41" s="71">
        <f>P41*'Env Data and Conversions'!$D43/1000</f>
        <v>12.068137980122916</v>
      </c>
      <c r="BP41" s="71">
        <f>Q41*'Env Data and Conversions'!$D43/1000</f>
        <v>12.068137980122916</v>
      </c>
      <c r="BQ41" s="74"/>
      <c r="BR41" s="71">
        <f t="shared" si="6"/>
        <v>17.098469103436425</v>
      </c>
      <c r="BS41" s="71">
        <f t="shared" si="7"/>
        <v>17.098469103436425</v>
      </c>
      <c r="BT41" s="71">
        <f t="shared" si="8"/>
        <v>17.098469103436425</v>
      </c>
      <c r="BU41" s="71">
        <f t="shared" si="9"/>
        <v>17.098469103436425</v>
      </c>
      <c r="BV41" s="71">
        <f t="shared" si="10"/>
        <v>17.098469103436425</v>
      </c>
      <c r="BW41" s="71">
        <f t="shared" si="10"/>
        <v>17.098469103436425</v>
      </c>
      <c r="BX41" s="71">
        <f t="shared" si="10"/>
        <v>17.098469103436425</v>
      </c>
      <c r="BY41" s="71">
        <f t="shared" si="10"/>
        <v>17.098469103436425</v>
      </c>
      <c r="BZ41" s="71">
        <f t="shared" si="10"/>
        <v>17.098469103436425</v>
      </c>
      <c r="CA41" s="71">
        <f t="shared" si="10"/>
        <v>17.098469103436425</v>
      </c>
      <c r="CB41" s="71">
        <f t="shared" si="10"/>
        <v>17.098469103436425</v>
      </c>
      <c r="CC41" s="71">
        <f t="shared" si="10"/>
        <v>17.098469103436425</v>
      </c>
      <c r="CD41" s="71">
        <f t="shared" si="10"/>
        <v>17.098469103436425</v>
      </c>
      <c r="CE41" s="71">
        <f t="shared" si="10"/>
        <v>17.098469103436425</v>
      </c>
      <c r="CF41" s="71">
        <f t="shared" si="10"/>
        <v>17.098469103436425</v>
      </c>
      <c r="CG41" s="71">
        <f t="shared" si="10"/>
        <v>17.098469103436425</v>
      </c>
      <c r="CH41" s="75"/>
      <c r="CI41" s="71">
        <f>B41*'Env Data and Conversions'!$E43/'Env Data and Conversions'!$BP43/1000000</f>
        <v>3.4937977360278225</v>
      </c>
      <c r="CJ41" s="71">
        <f>C41*'Env Data and Conversions'!$E43/'Env Data and Conversions'!$BP43/1000000</f>
        <v>3.4937977360278225</v>
      </c>
      <c r="CK41" s="71">
        <f>D41*'Env Data and Conversions'!$E43/'Env Data and Conversions'!$BP43/1000000</f>
        <v>3.4937977360278225</v>
      </c>
      <c r="CL41" s="71">
        <f>E41*'Env Data and Conversions'!$E43/'Env Data and Conversions'!$BP43/1000000</f>
        <v>3.4937977360278225</v>
      </c>
      <c r="CM41" s="71">
        <f>F41*'Env Data and Conversions'!$E43/'Env Data and Conversions'!$BP43/1000000</f>
        <v>3.4937977360278225</v>
      </c>
      <c r="CN41" s="71">
        <f>G41*'Env Data and Conversions'!$E43/'Env Data and Conversions'!$BP43/1000000</f>
        <v>3.4937977360278225</v>
      </c>
      <c r="CO41" s="71">
        <f>H41*'Env Data and Conversions'!$E43/'Env Data and Conversions'!$BP43/1000000</f>
        <v>3.4937977360278225</v>
      </c>
      <c r="CP41" s="71">
        <f>I41*'Env Data and Conversions'!$E43/'Env Data and Conversions'!$BP43/1000000</f>
        <v>3.4937977360278225</v>
      </c>
      <c r="CQ41" s="71">
        <f>J41*'Env Data and Conversions'!$E43/'Env Data and Conversions'!$BP43/1000000</f>
        <v>3.4937977360278225</v>
      </c>
      <c r="CR41" s="71">
        <f>K41*'Env Data and Conversions'!$E43/'Env Data and Conversions'!$BP43/1000000</f>
        <v>3.4937977360278225</v>
      </c>
      <c r="CS41" s="71">
        <f>L41*'Env Data and Conversions'!$E43/'Env Data and Conversions'!$BP43/1000000</f>
        <v>3.4937977360278225</v>
      </c>
      <c r="CT41" s="71">
        <f>M41*'Env Data and Conversions'!$E43/'Env Data and Conversions'!$BP43/1000000</f>
        <v>3.4937977360278225</v>
      </c>
      <c r="CU41" s="71">
        <f>N41*'Env Data and Conversions'!$E43/'Env Data and Conversions'!$BP43/1000000</f>
        <v>3.4937977360278225</v>
      </c>
      <c r="CV41" s="71">
        <f>O41*'Env Data and Conversions'!$E43/'Env Data and Conversions'!$BP43/1000000</f>
        <v>3.4937977360278225</v>
      </c>
      <c r="CW41" s="71">
        <f>P41*'Env Data and Conversions'!$E43/'Env Data and Conversions'!$BP43/1000000</f>
        <v>3.4937977360278225</v>
      </c>
      <c r="CX41" s="71">
        <f>Q41*'Env Data and Conversions'!$E43/'Env Data and Conversions'!$BP43/1000000</f>
        <v>3.4937977360278225</v>
      </c>
      <c r="CY41" s="67"/>
      <c r="CZ41" s="4"/>
      <c r="DA41" s="4"/>
      <c r="DB41" s="4"/>
      <c r="DC41" s="4"/>
      <c r="DD41" s="4"/>
      <c r="DE41" s="4"/>
      <c r="DF41" s="4"/>
      <c r="DG41" s="4"/>
      <c r="DH41" s="4"/>
      <c r="DI41" s="4"/>
      <c r="DJ41" s="4"/>
      <c r="DK41" s="4"/>
      <c r="DL41" s="4"/>
      <c r="DM41" s="4"/>
    </row>
    <row r="42" spans="1:117" ht="16.5" x14ac:dyDescent="0.3">
      <c r="A42" s="188" t="s">
        <v>52</v>
      </c>
      <c r="B42" s="71">
        <f>'Inputs - Food purchases'!B45</f>
        <v>4865</v>
      </c>
      <c r="C42" s="71">
        <f>'Inputs - Food purchases'!C45</f>
        <v>4865</v>
      </c>
      <c r="D42" s="71">
        <f>'Inputs - Food purchases'!D45</f>
        <v>4865</v>
      </c>
      <c r="E42" s="71">
        <f>'Inputs - Food purchases'!E45</f>
        <v>4865</v>
      </c>
      <c r="F42" s="71">
        <f>'Inputs - Food purchases'!F45</f>
        <v>4865</v>
      </c>
      <c r="G42" s="71">
        <f>'Inputs - Food purchases'!G45</f>
        <v>4865</v>
      </c>
      <c r="H42" s="71">
        <f>'Inputs - Food purchases'!H45</f>
        <v>4865</v>
      </c>
      <c r="I42" s="71">
        <f>'Inputs - Food purchases'!I45</f>
        <v>4865</v>
      </c>
      <c r="J42" s="71">
        <f>'Inputs - Food purchases'!J45</f>
        <v>4865</v>
      </c>
      <c r="K42" s="71">
        <f>'Inputs - Food purchases'!K45</f>
        <v>4865</v>
      </c>
      <c r="L42" s="71">
        <f>'Inputs - Food purchases'!L45</f>
        <v>4865</v>
      </c>
      <c r="M42" s="71">
        <f>'Inputs - Food purchases'!M45</f>
        <v>4865</v>
      </c>
      <c r="N42" s="71">
        <f>'Inputs - Food purchases'!N45</f>
        <v>4865</v>
      </c>
      <c r="O42" s="71">
        <f>'Inputs - Food purchases'!O45</f>
        <v>4865</v>
      </c>
      <c r="P42" s="71">
        <f>'Inputs - Food purchases'!P45</f>
        <v>4865</v>
      </c>
      <c r="Q42" s="71">
        <f>'Inputs - Food purchases'!Q45</f>
        <v>4865</v>
      </c>
      <c r="R42" s="73"/>
      <c r="S42" s="71">
        <f>B42*'Env Data and Conversions'!$B44/1000</f>
        <v>1.742198331722066</v>
      </c>
      <c r="T42" s="71">
        <f>C42*'Env Data and Conversions'!$B44/1000</f>
        <v>1.742198331722066</v>
      </c>
      <c r="U42" s="71">
        <f>D42*'Env Data and Conversions'!$B44/1000</f>
        <v>1.742198331722066</v>
      </c>
      <c r="V42" s="71">
        <f>E42*'Env Data and Conversions'!$B44/1000</f>
        <v>1.742198331722066</v>
      </c>
      <c r="W42" s="71">
        <f>F42*'Env Data and Conversions'!$B44/1000</f>
        <v>1.742198331722066</v>
      </c>
      <c r="X42" s="71">
        <f>G42*'Env Data and Conversions'!$B44/1000</f>
        <v>1.742198331722066</v>
      </c>
      <c r="Y42" s="71">
        <f>H42*'Env Data and Conversions'!$B44/1000</f>
        <v>1.742198331722066</v>
      </c>
      <c r="Z42" s="71">
        <f>I42*'Env Data and Conversions'!$B44/1000</f>
        <v>1.742198331722066</v>
      </c>
      <c r="AA42" s="71">
        <f>J42*'Env Data and Conversions'!$B44/1000</f>
        <v>1.742198331722066</v>
      </c>
      <c r="AB42" s="71">
        <f>K42*'Env Data and Conversions'!$B44/1000</f>
        <v>1.742198331722066</v>
      </c>
      <c r="AC42" s="71">
        <f>L42*'Env Data and Conversions'!$B44/1000</f>
        <v>1.742198331722066</v>
      </c>
      <c r="AD42" s="71">
        <f>M42*'Env Data and Conversions'!$B44/1000</f>
        <v>1.742198331722066</v>
      </c>
      <c r="AE42" s="71">
        <f>N42*'Env Data and Conversions'!$B44/1000</f>
        <v>1.742198331722066</v>
      </c>
      <c r="AF42" s="71">
        <f>O42*'Env Data and Conversions'!$B44/1000</f>
        <v>1.742198331722066</v>
      </c>
      <c r="AG42" s="71">
        <f>P42*'Env Data and Conversions'!$B44/1000</f>
        <v>1.742198331722066</v>
      </c>
      <c r="AH42" s="71">
        <f>Q42*'Env Data and Conversions'!$B44/1000</f>
        <v>1.742198331722066</v>
      </c>
      <c r="AI42" s="74"/>
      <c r="AJ42" s="71">
        <f>B42*'Env Data and Conversions'!$C44/10000</f>
        <v>0.2978749823335724</v>
      </c>
      <c r="AK42" s="71">
        <f>C42*'Env Data and Conversions'!$C44/10000</f>
        <v>0.2978749823335724</v>
      </c>
      <c r="AL42" s="71">
        <f>D42*'Env Data and Conversions'!$C44/10000</f>
        <v>0.2978749823335724</v>
      </c>
      <c r="AM42" s="71">
        <f>E42*'Env Data and Conversions'!$C44/10000</f>
        <v>0.2978749823335724</v>
      </c>
      <c r="AN42" s="71">
        <f>F42*'Env Data and Conversions'!$C44/10000</f>
        <v>0.2978749823335724</v>
      </c>
      <c r="AO42" s="71">
        <f>G42*'Env Data and Conversions'!$C44/10000</f>
        <v>0.2978749823335724</v>
      </c>
      <c r="AP42" s="71">
        <f>H42*'Env Data and Conversions'!$C44/10000</f>
        <v>0.2978749823335724</v>
      </c>
      <c r="AQ42" s="71">
        <f>I42*'Env Data and Conversions'!$C44/10000</f>
        <v>0.2978749823335724</v>
      </c>
      <c r="AR42" s="71">
        <f>J42*'Env Data and Conversions'!$C44/10000</f>
        <v>0.2978749823335724</v>
      </c>
      <c r="AS42" s="71">
        <f>K42*'Env Data and Conversions'!$C44/10000</f>
        <v>0.2978749823335724</v>
      </c>
      <c r="AT42" s="71">
        <f>L42*'Env Data and Conversions'!$C44/10000</f>
        <v>0.2978749823335724</v>
      </c>
      <c r="AU42" s="71">
        <f>M42*'Env Data and Conversions'!$C44/10000</f>
        <v>0.2978749823335724</v>
      </c>
      <c r="AV42" s="71">
        <f>N42*'Env Data and Conversions'!$C44/10000</f>
        <v>0.2978749823335724</v>
      </c>
      <c r="AW42" s="71">
        <f>O42*'Env Data and Conversions'!$C44/10000</f>
        <v>0.2978749823335724</v>
      </c>
      <c r="AX42" s="71">
        <f>P42*'Env Data and Conversions'!$C44/10000</f>
        <v>0.2978749823335724</v>
      </c>
      <c r="AY42" s="71">
        <f>Q42*'Env Data and Conversions'!$C44/10000</f>
        <v>0.2978749823335724</v>
      </c>
      <c r="AZ42" s="74"/>
      <c r="BA42" s="71">
        <f>B42*'Env Data and Conversions'!$D44/1000</f>
        <v>4.5509092520480854</v>
      </c>
      <c r="BB42" s="71">
        <f>C42*'Env Data and Conversions'!$D44/1000</f>
        <v>4.5509092520480854</v>
      </c>
      <c r="BC42" s="71">
        <f>D42*'Env Data and Conversions'!$D44/1000</f>
        <v>4.5509092520480854</v>
      </c>
      <c r="BD42" s="71">
        <f>E42*'Env Data and Conversions'!$D44/1000</f>
        <v>4.5509092520480854</v>
      </c>
      <c r="BE42" s="71">
        <f>F42*'Env Data and Conversions'!$D44/1000</f>
        <v>4.5509092520480854</v>
      </c>
      <c r="BF42" s="71">
        <f>G42*'Env Data and Conversions'!$D44/1000</f>
        <v>4.5509092520480854</v>
      </c>
      <c r="BG42" s="71">
        <f>H42*'Env Data and Conversions'!$D44/1000</f>
        <v>4.5509092520480854</v>
      </c>
      <c r="BH42" s="71">
        <f>I42*'Env Data and Conversions'!$D44/1000</f>
        <v>4.5509092520480854</v>
      </c>
      <c r="BI42" s="71">
        <f>J42*'Env Data and Conversions'!$D44/1000</f>
        <v>4.5509092520480854</v>
      </c>
      <c r="BJ42" s="71">
        <f>K42*'Env Data and Conversions'!$D44/1000</f>
        <v>4.5509092520480854</v>
      </c>
      <c r="BK42" s="71">
        <f>L42*'Env Data and Conversions'!$D44/1000</f>
        <v>4.5509092520480854</v>
      </c>
      <c r="BL42" s="71">
        <f>M42*'Env Data and Conversions'!$D44/1000</f>
        <v>4.5509092520480854</v>
      </c>
      <c r="BM42" s="71">
        <f>N42*'Env Data and Conversions'!$D44/1000</f>
        <v>4.5509092520480854</v>
      </c>
      <c r="BN42" s="71">
        <f>O42*'Env Data and Conversions'!$D44/1000</f>
        <v>4.5509092520480854</v>
      </c>
      <c r="BO42" s="71">
        <f>P42*'Env Data and Conversions'!$D44/1000</f>
        <v>4.5509092520480854</v>
      </c>
      <c r="BP42" s="71">
        <f>Q42*'Env Data and Conversions'!$D44/1000</f>
        <v>4.5509092520480854</v>
      </c>
      <c r="BQ42" s="74"/>
      <c r="BR42" s="71">
        <f t="shared" si="6"/>
        <v>6.2931075837701513</v>
      </c>
      <c r="BS42" s="71">
        <f t="shared" si="7"/>
        <v>6.2931075837701513</v>
      </c>
      <c r="BT42" s="71">
        <f t="shared" si="8"/>
        <v>6.2931075837701513</v>
      </c>
      <c r="BU42" s="71">
        <f t="shared" si="9"/>
        <v>6.2931075837701513</v>
      </c>
      <c r="BV42" s="71">
        <f t="shared" si="10"/>
        <v>6.2931075837701513</v>
      </c>
      <c r="BW42" s="71">
        <f t="shared" si="10"/>
        <v>6.2931075837701513</v>
      </c>
      <c r="BX42" s="71">
        <f t="shared" si="10"/>
        <v>6.2931075837701513</v>
      </c>
      <c r="BY42" s="71">
        <f t="shared" si="10"/>
        <v>6.2931075837701513</v>
      </c>
      <c r="BZ42" s="71">
        <f t="shared" si="10"/>
        <v>6.2931075837701513</v>
      </c>
      <c r="CA42" s="71">
        <f t="shared" si="10"/>
        <v>6.2931075837701513</v>
      </c>
      <c r="CB42" s="71">
        <f t="shared" si="10"/>
        <v>6.2931075837701513</v>
      </c>
      <c r="CC42" s="71">
        <f t="shared" si="10"/>
        <v>6.2931075837701513</v>
      </c>
      <c r="CD42" s="71">
        <f t="shared" si="10"/>
        <v>6.2931075837701513</v>
      </c>
      <c r="CE42" s="71">
        <f t="shared" si="10"/>
        <v>6.2931075837701513</v>
      </c>
      <c r="CF42" s="71">
        <f t="shared" si="10"/>
        <v>6.2931075837701513</v>
      </c>
      <c r="CG42" s="71">
        <f t="shared" si="10"/>
        <v>6.2931075837701513</v>
      </c>
      <c r="CH42" s="75"/>
      <c r="CI42" s="71">
        <f>B42*'Env Data and Conversions'!$E44/'Env Data and Conversions'!$BP44/1000000</f>
        <v>1.5600634818819901</v>
      </c>
      <c r="CJ42" s="71">
        <f>C42*'Env Data and Conversions'!$E44/'Env Data and Conversions'!$BP44/1000000</f>
        <v>1.5600634818819901</v>
      </c>
      <c r="CK42" s="71">
        <f>D42*'Env Data and Conversions'!$E44/'Env Data and Conversions'!$BP44/1000000</f>
        <v>1.5600634818819901</v>
      </c>
      <c r="CL42" s="71">
        <f>E42*'Env Data and Conversions'!$E44/'Env Data and Conversions'!$BP44/1000000</f>
        <v>1.5600634818819901</v>
      </c>
      <c r="CM42" s="71">
        <f>F42*'Env Data and Conversions'!$E44/'Env Data and Conversions'!$BP44/1000000</f>
        <v>1.5600634818819901</v>
      </c>
      <c r="CN42" s="71">
        <f>G42*'Env Data and Conversions'!$E44/'Env Data and Conversions'!$BP44/1000000</f>
        <v>1.5600634818819901</v>
      </c>
      <c r="CO42" s="71">
        <f>H42*'Env Data and Conversions'!$E44/'Env Data and Conversions'!$BP44/1000000</f>
        <v>1.5600634818819901</v>
      </c>
      <c r="CP42" s="71">
        <f>I42*'Env Data and Conversions'!$E44/'Env Data and Conversions'!$BP44/1000000</f>
        <v>1.5600634818819901</v>
      </c>
      <c r="CQ42" s="71">
        <f>J42*'Env Data and Conversions'!$E44/'Env Data and Conversions'!$BP44/1000000</f>
        <v>1.5600634818819901</v>
      </c>
      <c r="CR42" s="71">
        <f>K42*'Env Data and Conversions'!$E44/'Env Data and Conversions'!$BP44/1000000</f>
        <v>1.5600634818819901</v>
      </c>
      <c r="CS42" s="71">
        <f>L42*'Env Data and Conversions'!$E44/'Env Data and Conversions'!$BP44/1000000</f>
        <v>1.5600634818819901</v>
      </c>
      <c r="CT42" s="71">
        <f>M42*'Env Data and Conversions'!$E44/'Env Data and Conversions'!$BP44/1000000</f>
        <v>1.5600634818819901</v>
      </c>
      <c r="CU42" s="71">
        <f>N42*'Env Data and Conversions'!$E44/'Env Data and Conversions'!$BP44/1000000</f>
        <v>1.5600634818819901</v>
      </c>
      <c r="CV42" s="71">
        <f>O42*'Env Data and Conversions'!$E44/'Env Data and Conversions'!$BP44/1000000</f>
        <v>1.5600634818819901</v>
      </c>
      <c r="CW42" s="71">
        <f>P42*'Env Data and Conversions'!$E44/'Env Data and Conversions'!$BP44/1000000</f>
        <v>1.5600634818819901</v>
      </c>
      <c r="CX42" s="71">
        <f>Q42*'Env Data and Conversions'!$E44/'Env Data and Conversions'!$BP44/1000000</f>
        <v>1.5600634818819901</v>
      </c>
      <c r="CY42" s="67"/>
      <c r="CZ42" s="4"/>
      <c r="DA42" s="4"/>
      <c r="DB42" s="4"/>
      <c r="DC42" s="4"/>
      <c r="DD42" s="4"/>
      <c r="DE42" s="4"/>
      <c r="DF42" s="4"/>
      <c r="DG42" s="4"/>
      <c r="DH42" s="4"/>
      <c r="DI42" s="4"/>
      <c r="DJ42" s="4"/>
      <c r="DK42" s="4"/>
      <c r="DL42" s="4"/>
      <c r="DM42" s="4"/>
    </row>
    <row r="43" spans="1:117" ht="16.5" x14ac:dyDescent="0.3">
      <c r="A43" s="188" t="s">
        <v>53</v>
      </c>
      <c r="B43" s="71">
        <f>'Inputs - Food purchases'!B46</f>
        <v>4630</v>
      </c>
      <c r="C43" s="71">
        <f>'Inputs - Food purchases'!C46</f>
        <v>4630</v>
      </c>
      <c r="D43" s="71">
        <f>'Inputs - Food purchases'!D46</f>
        <v>4630</v>
      </c>
      <c r="E43" s="71">
        <f>'Inputs - Food purchases'!E46</f>
        <v>4630</v>
      </c>
      <c r="F43" s="71">
        <f>'Inputs - Food purchases'!F46</f>
        <v>4630</v>
      </c>
      <c r="G43" s="71">
        <f>'Inputs - Food purchases'!G46</f>
        <v>4630</v>
      </c>
      <c r="H43" s="71">
        <f>'Inputs - Food purchases'!H46</f>
        <v>4630</v>
      </c>
      <c r="I43" s="71">
        <f>'Inputs - Food purchases'!I46</f>
        <v>4630</v>
      </c>
      <c r="J43" s="71">
        <f>'Inputs - Food purchases'!J46</f>
        <v>4630</v>
      </c>
      <c r="K43" s="71">
        <f>'Inputs - Food purchases'!K46</f>
        <v>4630</v>
      </c>
      <c r="L43" s="71">
        <f>'Inputs - Food purchases'!L46</f>
        <v>4630</v>
      </c>
      <c r="M43" s="71">
        <f>'Inputs - Food purchases'!M46</f>
        <v>4630</v>
      </c>
      <c r="N43" s="71">
        <f>'Inputs - Food purchases'!N46</f>
        <v>4630</v>
      </c>
      <c r="O43" s="71">
        <f>'Inputs - Food purchases'!O46</f>
        <v>4630</v>
      </c>
      <c r="P43" s="71">
        <f>'Inputs - Food purchases'!P46</f>
        <v>4630</v>
      </c>
      <c r="Q43" s="71">
        <f>'Inputs - Food purchases'!Q46</f>
        <v>4630</v>
      </c>
      <c r="R43" s="76"/>
      <c r="S43" s="71">
        <f>B43*'Env Data and Conversions'!$B45/1000</f>
        <v>3.294156521496713</v>
      </c>
      <c r="T43" s="71">
        <f>C43*'Env Data and Conversions'!$B45/1000</f>
        <v>3.294156521496713</v>
      </c>
      <c r="U43" s="71">
        <f>D43*'Env Data and Conversions'!$B45/1000</f>
        <v>3.294156521496713</v>
      </c>
      <c r="V43" s="71">
        <f>E43*'Env Data and Conversions'!$B45/1000</f>
        <v>3.294156521496713</v>
      </c>
      <c r="W43" s="71">
        <f>F43*'Env Data and Conversions'!$B45/1000</f>
        <v>3.294156521496713</v>
      </c>
      <c r="X43" s="71">
        <f>G43*'Env Data and Conversions'!$B45/1000</f>
        <v>3.294156521496713</v>
      </c>
      <c r="Y43" s="71">
        <f>H43*'Env Data and Conversions'!$B45/1000</f>
        <v>3.294156521496713</v>
      </c>
      <c r="Z43" s="71">
        <f>I43*'Env Data and Conversions'!$B45/1000</f>
        <v>3.294156521496713</v>
      </c>
      <c r="AA43" s="71">
        <f>J43*'Env Data and Conversions'!$B45/1000</f>
        <v>3.294156521496713</v>
      </c>
      <c r="AB43" s="71">
        <f>K43*'Env Data and Conversions'!$B45/1000</f>
        <v>3.294156521496713</v>
      </c>
      <c r="AC43" s="71">
        <f>L43*'Env Data and Conversions'!$B45/1000</f>
        <v>3.294156521496713</v>
      </c>
      <c r="AD43" s="71">
        <f>M43*'Env Data and Conversions'!$B45/1000</f>
        <v>3.294156521496713</v>
      </c>
      <c r="AE43" s="71">
        <f>N43*'Env Data and Conversions'!$B45/1000</f>
        <v>3.294156521496713</v>
      </c>
      <c r="AF43" s="71">
        <f>O43*'Env Data and Conversions'!$B45/1000</f>
        <v>3.294156521496713</v>
      </c>
      <c r="AG43" s="71">
        <f>P43*'Env Data and Conversions'!$B45/1000</f>
        <v>3.294156521496713</v>
      </c>
      <c r="AH43" s="71">
        <f>Q43*'Env Data and Conversions'!$B45/1000</f>
        <v>3.294156521496713</v>
      </c>
      <c r="AI43" s="74"/>
      <c r="AJ43" s="71">
        <f>B43*'Env Data and Conversions'!$C45/10000</f>
        <v>0.89335323732073246</v>
      </c>
      <c r="AK43" s="71">
        <f>C43*'Env Data and Conversions'!$C45/10000</f>
        <v>0.89335323732073246</v>
      </c>
      <c r="AL43" s="71">
        <f>D43*'Env Data and Conversions'!$C45/10000</f>
        <v>0.89335323732073246</v>
      </c>
      <c r="AM43" s="71">
        <f>E43*'Env Data and Conversions'!$C45/10000</f>
        <v>0.89335323732073246</v>
      </c>
      <c r="AN43" s="71">
        <f>F43*'Env Data and Conversions'!$C45/10000</f>
        <v>0.89335323732073246</v>
      </c>
      <c r="AO43" s="71">
        <f>G43*'Env Data and Conversions'!$C45/10000</f>
        <v>0.89335323732073246</v>
      </c>
      <c r="AP43" s="71">
        <f>H43*'Env Data and Conversions'!$C45/10000</f>
        <v>0.89335323732073246</v>
      </c>
      <c r="AQ43" s="71">
        <f>I43*'Env Data and Conversions'!$C45/10000</f>
        <v>0.89335323732073246</v>
      </c>
      <c r="AR43" s="71">
        <f>J43*'Env Data and Conversions'!$C45/10000</f>
        <v>0.89335323732073246</v>
      </c>
      <c r="AS43" s="71">
        <f>K43*'Env Data and Conversions'!$C45/10000</f>
        <v>0.89335323732073246</v>
      </c>
      <c r="AT43" s="71">
        <f>L43*'Env Data and Conversions'!$C45/10000</f>
        <v>0.89335323732073246</v>
      </c>
      <c r="AU43" s="71">
        <f>M43*'Env Data and Conversions'!$C45/10000</f>
        <v>0.89335323732073246</v>
      </c>
      <c r="AV43" s="71">
        <f>N43*'Env Data and Conversions'!$C45/10000</f>
        <v>0.89335323732073246</v>
      </c>
      <c r="AW43" s="71">
        <f>O43*'Env Data and Conversions'!$C45/10000</f>
        <v>0.89335323732073246</v>
      </c>
      <c r="AX43" s="71">
        <f>P43*'Env Data and Conversions'!$C45/10000</f>
        <v>0.89335323732073246</v>
      </c>
      <c r="AY43" s="71">
        <f>Q43*'Env Data and Conversions'!$C45/10000</f>
        <v>0.89335323732073246</v>
      </c>
      <c r="AZ43" s="74"/>
      <c r="BA43" s="71">
        <f>B43*'Env Data and Conversions'!$D45/1000</f>
        <v>5.2905840876894867</v>
      </c>
      <c r="BB43" s="71">
        <f>C43*'Env Data and Conversions'!$D45/1000</f>
        <v>5.2905840876894867</v>
      </c>
      <c r="BC43" s="71">
        <f>D43*'Env Data and Conversions'!$D45/1000</f>
        <v>5.2905840876894867</v>
      </c>
      <c r="BD43" s="71">
        <f>E43*'Env Data and Conversions'!$D45/1000</f>
        <v>5.2905840876894867</v>
      </c>
      <c r="BE43" s="71">
        <f>F43*'Env Data and Conversions'!$D45/1000</f>
        <v>5.2905840876894867</v>
      </c>
      <c r="BF43" s="71">
        <f>G43*'Env Data and Conversions'!$D45/1000</f>
        <v>5.2905840876894867</v>
      </c>
      <c r="BG43" s="71">
        <f>H43*'Env Data and Conversions'!$D45/1000</f>
        <v>5.2905840876894867</v>
      </c>
      <c r="BH43" s="71">
        <f>I43*'Env Data and Conversions'!$D45/1000</f>
        <v>5.2905840876894867</v>
      </c>
      <c r="BI43" s="71">
        <f>J43*'Env Data and Conversions'!$D45/1000</f>
        <v>5.2905840876894867</v>
      </c>
      <c r="BJ43" s="71">
        <f>K43*'Env Data and Conversions'!$D45/1000</f>
        <v>5.2905840876894867</v>
      </c>
      <c r="BK43" s="71">
        <f>L43*'Env Data and Conversions'!$D45/1000</f>
        <v>5.2905840876894867</v>
      </c>
      <c r="BL43" s="71">
        <f>M43*'Env Data and Conversions'!$D45/1000</f>
        <v>5.2905840876894867</v>
      </c>
      <c r="BM43" s="71">
        <f>N43*'Env Data and Conversions'!$D45/1000</f>
        <v>5.2905840876894867</v>
      </c>
      <c r="BN43" s="71">
        <f>O43*'Env Data and Conversions'!$D45/1000</f>
        <v>5.2905840876894867</v>
      </c>
      <c r="BO43" s="71">
        <f>P43*'Env Data and Conversions'!$D45/1000</f>
        <v>5.2905840876894867</v>
      </c>
      <c r="BP43" s="71">
        <f>Q43*'Env Data and Conversions'!$D45/1000</f>
        <v>5.2905840876894867</v>
      </c>
      <c r="BQ43" s="74"/>
      <c r="BR43" s="71">
        <f t="shared" si="6"/>
        <v>8.5847406091862002</v>
      </c>
      <c r="BS43" s="71">
        <f t="shared" si="7"/>
        <v>8.5847406091862002</v>
      </c>
      <c r="BT43" s="71">
        <f t="shared" si="8"/>
        <v>8.5847406091862002</v>
      </c>
      <c r="BU43" s="71">
        <f t="shared" si="9"/>
        <v>8.5847406091862002</v>
      </c>
      <c r="BV43" s="71">
        <f t="shared" si="10"/>
        <v>8.5847406091862002</v>
      </c>
      <c r="BW43" s="71">
        <f t="shared" si="10"/>
        <v>8.5847406091862002</v>
      </c>
      <c r="BX43" s="71">
        <f t="shared" si="10"/>
        <v>8.5847406091862002</v>
      </c>
      <c r="BY43" s="71">
        <f t="shared" si="10"/>
        <v>8.5847406091862002</v>
      </c>
      <c r="BZ43" s="71">
        <f t="shared" si="10"/>
        <v>8.5847406091862002</v>
      </c>
      <c r="CA43" s="71">
        <f t="shared" si="10"/>
        <v>8.5847406091862002</v>
      </c>
      <c r="CB43" s="71">
        <f t="shared" si="10"/>
        <v>8.5847406091862002</v>
      </c>
      <c r="CC43" s="71">
        <f t="shared" si="10"/>
        <v>8.5847406091862002</v>
      </c>
      <c r="CD43" s="71">
        <f t="shared" si="10"/>
        <v>8.5847406091862002</v>
      </c>
      <c r="CE43" s="71">
        <f t="shared" si="10"/>
        <v>8.5847406091862002</v>
      </c>
      <c r="CF43" s="71">
        <f t="shared" si="10"/>
        <v>8.5847406091862002</v>
      </c>
      <c r="CG43" s="71">
        <f t="shared" si="10"/>
        <v>8.5847406091862002</v>
      </c>
      <c r="CH43" s="75"/>
      <c r="CI43" s="71">
        <f>B43*'Env Data and Conversions'!$E45/'Env Data and Conversions'!$BP45/1000000</f>
        <v>2.7853306674725209</v>
      </c>
      <c r="CJ43" s="71">
        <f>C43*'Env Data and Conversions'!$E45/'Env Data and Conversions'!$BP45/1000000</f>
        <v>2.7853306674725209</v>
      </c>
      <c r="CK43" s="71">
        <f>D43*'Env Data and Conversions'!$E45/'Env Data and Conversions'!$BP45/1000000</f>
        <v>2.7853306674725209</v>
      </c>
      <c r="CL43" s="71">
        <f>E43*'Env Data and Conversions'!$E45/'Env Data and Conversions'!$BP45/1000000</f>
        <v>2.7853306674725209</v>
      </c>
      <c r="CM43" s="71">
        <f>F43*'Env Data and Conversions'!$E45/'Env Data and Conversions'!$BP45/1000000</f>
        <v>2.7853306674725209</v>
      </c>
      <c r="CN43" s="71">
        <f>G43*'Env Data and Conversions'!$E45/'Env Data and Conversions'!$BP45/1000000</f>
        <v>2.7853306674725209</v>
      </c>
      <c r="CO43" s="71">
        <f>H43*'Env Data and Conversions'!$E45/'Env Data and Conversions'!$BP45/1000000</f>
        <v>2.7853306674725209</v>
      </c>
      <c r="CP43" s="71">
        <f>I43*'Env Data and Conversions'!$E45/'Env Data and Conversions'!$BP45/1000000</f>
        <v>2.7853306674725209</v>
      </c>
      <c r="CQ43" s="71">
        <f>J43*'Env Data and Conversions'!$E45/'Env Data and Conversions'!$BP45/1000000</f>
        <v>2.7853306674725209</v>
      </c>
      <c r="CR43" s="71">
        <f>K43*'Env Data and Conversions'!$E45/'Env Data and Conversions'!$BP45/1000000</f>
        <v>2.7853306674725209</v>
      </c>
      <c r="CS43" s="71">
        <f>L43*'Env Data and Conversions'!$E45/'Env Data and Conversions'!$BP45/1000000</f>
        <v>2.7853306674725209</v>
      </c>
      <c r="CT43" s="71">
        <f>M43*'Env Data and Conversions'!$E45/'Env Data and Conversions'!$BP45/1000000</f>
        <v>2.7853306674725209</v>
      </c>
      <c r="CU43" s="71">
        <f>N43*'Env Data and Conversions'!$E45/'Env Data and Conversions'!$BP45/1000000</f>
        <v>2.7853306674725209</v>
      </c>
      <c r="CV43" s="71">
        <f>O43*'Env Data and Conversions'!$E45/'Env Data and Conversions'!$BP45/1000000</f>
        <v>2.7853306674725209</v>
      </c>
      <c r="CW43" s="71">
        <f>P43*'Env Data and Conversions'!$E45/'Env Data and Conversions'!$BP45/1000000</f>
        <v>2.7853306674725209</v>
      </c>
      <c r="CX43" s="71">
        <f>Q43*'Env Data and Conversions'!$E45/'Env Data and Conversions'!$BP45/1000000</f>
        <v>2.7853306674725209</v>
      </c>
      <c r="CY43" s="67"/>
      <c r="CZ43" s="4"/>
      <c r="DA43" s="4"/>
      <c r="DB43" s="4"/>
      <c r="DC43" s="4"/>
      <c r="DD43" s="4"/>
      <c r="DE43" s="4"/>
      <c r="DF43" s="4"/>
      <c r="DG43" s="4"/>
      <c r="DH43" s="4"/>
      <c r="DI43" s="4"/>
      <c r="DJ43" s="4"/>
      <c r="DK43" s="4"/>
      <c r="DL43" s="4"/>
      <c r="DM43" s="4"/>
    </row>
    <row r="44" spans="1:117" ht="16.5" x14ac:dyDescent="0.3">
      <c r="A44" s="188" t="s">
        <v>54</v>
      </c>
      <c r="B44" s="71">
        <f>'Inputs - Food purchases'!B47</f>
        <v>0</v>
      </c>
      <c r="C44" s="71">
        <f>'Inputs - Food purchases'!C47</f>
        <v>0</v>
      </c>
      <c r="D44" s="71">
        <f>'Inputs - Food purchases'!D47</f>
        <v>0</v>
      </c>
      <c r="E44" s="71">
        <f>'Inputs - Food purchases'!E47</f>
        <v>0</v>
      </c>
      <c r="F44" s="71">
        <f>'Inputs - Food purchases'!F47</f>
        <v>0</v>
      </c>
      <c r="G44" s="71">
        <f>'Inputs - Food purchases'!G47</f>
        <v>0</v>
      </c>
      <c r="H44" s="71">
        <f>'Inputs - Food purchases'!H47</f>
        <v>0</v>
      </c>
      <c r="I44" s="71">
        <f>'Inputs - Food purchases'!I47</f>
        <v>0</v>
      </c>
      <c r="J44" s="71">
        <f>'Inputs - Food purchases'!J47</f>
        <v>0</v>
      </c>
      <c r="K44" s="71">
        <f>'Inputs - Food purchases'!K47</f>
        <v>0</v>
      </c>
      <c r="L44" s="71">
        <f>'Inputs - Food purchases'!L47</f>
        <v>0</v>
      </c>
      <c r="M44" s="71">
        <f>'Inputs - Food purchases'!M47</f>
        <v>0</v>
      </c>
      <c r="N44" s="71">
        <f>'Inputs - Food purchases'!N47</f>
        <v>0</v>
      </c>
      <c r="O44" s="71">
        <f>'Inputs - Food purchases'!O47</f>
        <v>0</v>
      </c>
      <c r="P44" s="71">
        <f>'Inputs - Food purchases'!P47</f>
        <v>0</v>
      </c>
      <c r="Q44" s="71">
        <f>'Inputs - Food purchases'!Q47</f>
        <v>0</v>
      </c>
      <c r="R44" s="77"/>
      <c r="S44" s="71">
        <f>B44*'Env Data and Conversions'!$B46/1000</f>
        <v>0</v>
      </c>
      <c r="T44" s="71">
        <f>C44*'Env Data and Conversions'!$B46/1000</f>
        <v>0</v>
      </c>
      <c r="U44" s="71">
        <f>D44*'Env Data and Conversions'!$B46/1000</f>
        <v>0</v>
      </c>
      <c r="V44" s="71">
        <f>E44*'Env Data and Conversions'!$B46/1000</f>
        <v>0</v>
      </c>
      <c r="W44" s="71">
        <f>F44*'Env Data and Conversions'!$B46/1000</f>
        <v>0</v>
      </c>
      <c r="X44" s="71">
        <f>G44*'Env Data and Conversions'!$B46/1000</f>
        <v>0</v>
      </c>
      <c r="Y44" s="71">
        <f>H44*'Env Data and Conversions'!$B46/1000</f>
        <v>0</v>
      </c>
      <c r="Z44" s="71">
        <f>I44*'Env Data and Conversions'!$B46/1000</f>
        <v>0</v>
      </c>
      <c r="AA44" s="71">
        <f>J44*'Env Data and Conversions'!$B46/1000</f>
        <v>0</v>
      </c>
      <c r="AB44" s="71">
        <f>K44*'Env Data and Conversions'!$B46/1000</f>
        <v>0</v>
      </c>
      <c r="AC44" s="71">
        <f>L44*'Env Data and Conversions'!$B46/1000</f>
        <v>0</v>
      </c>
      <c r="AD44" s="71">
        <f>M44*'Env Data and Conversions'!$B46/1000</f>
        <v>0</v>
      </c>
      <c r="AE44" s="71">
        <f>N44*'Env Data and Conversions'!$B46/1000</f>
        <v>0</v>
      </c>
      <c r="AF44" s="71">
        <f>O44*'Env Data and Conversions'!$B46/1000</f>
        <v>0</v>
      </c>
      <c r="AG44" s="71">
        <f>P44*'Env Data and Conversions'!$B46/1000</f>
        <v>0</v>
      </c>
      <c r="AH44" s="71">
        <f>Q44*'Env Data and Conversions'!$B46/1000</f>
        <v>0</v>
      </c>
      <c r="AI44" s="74"/>
      <c r="AJ44" s="71">
        <f>B44*'Env Data and Conversions'!$C46/10000</f>
        <v>0</v>
      </c>
      <c r="AK44" s="71">
        <f>C44*'Env Data and Conversions'!$C46/10000</f>
        <v>0</v>
      </c>
      <c r="AL44" s="71">
        <f>D44*'Env Data and Conversions'!$C46/10000</f>
        <v>0</v>
      </c>
      <c r="AM44" s="71">
        <f>E44*'Env Data and Conversions'!$C46/10000</f>
        <v>0</v>
      </c>
      <c r="AN44" s="71">
        <f>F44*'Env Data and Conversions'!$C46/10000</f>
        <v>0</v>
      </c>
      <c r="AO44" s="71">
        <f>G44*'Env Data and Conversions'!$C46/10000</f>
        <v>0</v>
      </c>
      <c r="AP44" s="71">
        <f>H44*'Env Data and Conversions'!$C46/10000</f>
        <v>0</v>
      </c>
      <c r="AQ44" s="71">
        <f>I44*'Env Data and Conversions'!$C46/10000</f>
        <v>0</v>
      </c>
      <c r="AR44" s="71">
        <f>J44*'Env Data and Conversions'!$C46/10000</f>
        <v>0</v>
      </c>
      <c r="AS44" s="71">
        <f>K44*'Env Data and Conversions'!$C46/10000</f>
        <v>0</v>
      </c>
      <c r="AT44" s="71">
        <f>L44*'Env Data and Conversions'!$C46/10000</f>
        <v>0</v>
      </c>
      <c r="AU44" s="71">
        <f>M44*'Env Data and Conversions'!$C46/10000</f>
        <v>0</v>
      </c>
      <c r="AV44" s="71">
        <f>N44*'Env Data and Conversions'!$C46/10000</f>
        <v>0</v>
      </c>
      <c r="AW44" s="71">
        <f>O44*'Env Data and Conversions'!$C46/10000</f>
        <v>0</v>
      </c>
      <c r="AX44" s="71">
        <f>P44*'Env Data and Conversions'!$C46/10000</f>
        <v>0</v>
      </c>
      <c r="AY44" s="71">
        <f>Q44*'Env Data and Conversions'!$C46/10000</f>
        <v>0</v>
      </c>
      <c r="AZ44" s="74"/>
      <c r="BA44" s="71">
        <f>B44*'Env Data and Conversions'!$D46/1000</f>
        <v>0</v>
      </c>
      <c r="BB44" s="71">
        <f>C44*'Env Data and Conversions'!$D46/1000</f>
        <v>0</v>
      </c>
      <c r="BC44" s="71">
        <f>D44*'Env Data and Conversions'!$D46/1000</f>
        <v>0</v>
      </c>
      <c r="BD44" s="71">
        <f>E44*'Env Data and Conversions'!$D46/1000</f>
        <v>0</v>
      </c>
      <c r="BE44" s="71">
        <f>F44*'Env Data and Conversions'!$D46/1000</f>
        <v>0</v>
      </c>
      <c r="BF44" s="71">
        <f>G44*'Env Data and Conversions'!$D46/1000</f>
        <v>0</v>
      </c>
      <c r="BG44" s="71">
        <f>H44*'Env Data and Conversions'!$D46/1000</f>
        <v>0</v>
      </c>
      <c r="BH44" s="71">
        <f>I44*'Env Data and Conversions'!$D46/1000</f>
        <v>0</v>
      </c>
      <c r="BI44" s="71">
        <f>J44*'Env Data and Conversions'!$D46/1000</f>
        <v>0</v>
      </c>
      <c r="BJ44" s="71">
        <f>K44*'Env Data and Conversions'!$D46/1000</f>
        <v>0</v>
      </c>
      <c r="BK44" s="71">
        <f>L44*'Env Data and Conversions'!$D46/1000</f>
        <v>0</v>
      </c>
      <c r="BL44" s="71">
        <f>M44*'Env Data and Conversions'!$D46/1000</f>
        <v>0</v>
      </c>
      <c r="BM44" s="71">
        <f>N44*'Env Data and Conversions'!$D46/1000</f>
        <v>0</v>
      </c>
      <c r="BN44" s="71">
        <f>O44*'Env Data and Conversions'!$D46/1000</f>
        <v>0</v>
      </c>
      <c r="BO44" s="71">
        <f>P44*'Env Data and Conversions'!$D46/1000</f>
        <v>0</v>
      </c>
      <c r="BP44" s="71">
        <f>Q44*'Env Data and Conversions'!$D46/1000</f>
        <v>0</v>
      </c>
      <c r="BQ44" s="74"/>
      <c r="BR44" s="71">
        <f t="shared" si="6"/>
        <v>0</v>
      </c>
      <c r="BS44" s="71">
        <f t="shared" si="7"/>
        <v>0</v>
      </c>
      <c r="BT44" s="71">
        <f t="shared" si="8"/>
        <v>0</v>
      </c>
      <c r="BU44" s="71">
        <f t="shared" si="9"/>
        <v>0</v>
      </c>
      <c r="BV44" s="71">
        <f t="shared" si="10"/>
        <v>0</v>
      </c>
      <c r="BW44" s="71">
        <f t="shared" si="10"/>
        <v>0</v>
      </c>
      <c r="BX44" s="71">
        <f t="shared" si="10"/>
        <v>0</v>
      </c>
      <c r="BY44" s="71">
        <f t="shared" si="10"/>
        <v>0</v>
      </c>
      <c r="BZ44" s="71">
        <f t="shared" si="10"/>
        <v>0</v>
      </c>
      <c r="CA44" s="71">
        <f t="shared" si="10"/>
        <v>0</v>
      </c>
      <c r="CB44" s="71">
        <f t="shared" si="10"/>
        <v>0</v>
      </c>
      <c r="CC44" s="71">
        <f t="shared" si="10"/>
        <v>0</v>
      </c>
      <c r="CD44" s="71">
        <f t="shared" si="10"/>
        <v>0</v>
      </c>
      <c r="CE44" s="71">
        <f t="shared" si="10"/>
        <v>0</v>
      </c>
      <c r="CF44" s="71">
        <f t="shared" si="10"/>
        <v>0</v>
      </c>
      <c r="CG44" s="71">
        <f t="shared" si="10"/>
        <v>0</v>
      </c>
      <c r="CH44" s="75"/>
      <c r="CI44" s="71">
        <f>B44*'Env Data and Conversions'!$E46/'Env Data and Conversions'!$BP46/1000000</f>
        <v>0</v>
      </c>
      <c r="CJ44" s="71">
        <f>C44*'Env Data and Conversions'!$E46/'Env Data and Conversions'!$BP46/1000000</f>
        <v>0</v>
      </c>
      <c r="CK44" s="71">
        <f>D44*'Env Data and Conversions'!$E46/'Env Data and Conversions'!$BP46/1000000</f>
        <v>0</v>
      </c>
      <c r="CL44" s="71">
        <f>E44*'Env Data and Conversions'!$E46/'Env Data and Conversions'!$BP46/1000000</f>
        <v>0</v>
      </c>
      <c r="CM44" s="71">
        <f>F44*'Env Data and Conversions'!$E46/'Env Data and Conversions'!$BP46/1000000</f>
        <v>0</v>
      </c>
      <c r="CN44" s="71">
        <f>G44*'Env Data and Conversions'!$E46/'Env Data and Conversions'!$BP46/1000000</f>
        <v>0</v>
      </c>
      <c r="CO44" s="71">
        <f>H44*'Env Data and Conversions'!$E46/'Env Data and Conversions'!$BP46/1000000</f>
        <v>0</v>
      </c>
      <c r="CP44" s="71">
        <f>I44*'Env Data and Conversions'!$E46/'Env Data and Conversions'!$BP46/1000000</f>
        <v>0</v>
      </c>
      <c r="CQ44" s="71">
        <f>J44*'Env Data and Conversions'!$E46/'Env Data and Conversions'!$BP46/1000000</f>
        <v>0</v>
      </c>
      <c r="CR44" s="71">
        <f>K44*'Env Data and Conversions'!$E46/'Env Data and Conversions'!$BP46/1000000</f>
        <v>0</v>
      </c>
      <c r="CS44" s="71">
        <f>L44*'Env Data and Conversions'!$E46/'Env Data and Conversions'!$BP46/1000000</f>
        <v>0</v>
      </c>
      <c r="CT44" s="71">
        <f>M44*'Env Data and Conversions'!$E46/'Env Data and Conversions'!$BP46/1000000</f>
        <v>0</v>
      </c>
      <c r="CU44" s="71">
        <f>N44*'Env Data and Conversions'!$E46/'Env Data and Conversions'!$BP46/1000000</f>
        <v>0</v>
      </c>
      <c r="CV44" s="71">
        <f>O44*'Env Data and Conversions'!$E46/'Env Data and Conversions'!$BP46/1000000</f>
        <v>0</v>
      </c>
      <c r="CW44" s="71">
        <f>P44*'Env Data and Conversions'!$E46/'Env Data and Conversions'!$BP46/1000000</f>
        <v>0</v>
      </c>
      <c r="CX44" s="71">
        <f>Q44*'Env Data and Conversions'!$E46/'Env Data and Conversions'!$BP46/1000000</f>
        <v>0</v>
      </c>
      <c r="CY44" s="67"/>
      <c r="CZ44" s="4"/>
      <c r="DA44" s="4"/>
      <c r="DB44" s="4"/>
      <c r="DC44" s="4"/>
      <c r="DD44" s="4"/>
      <c r="DE44" s="4"/>
      <c r="DF44" s="4"/>
      <c r="DG44" s="4"/>
      <c r="DH44" s="4"/>
      <c r="DI44" s="4"/>
      <c r="DJ44" s="4"/>
      <c r="DK44" s="4"/>
      <c r="DL44" s="4"/>
      <c r="DM44" s="4"/>
    </row>
    <row r="45" spans="1:117" ht="16.5" x14ac:dyDescent="0.3">
      <c r="A45" s="188" t="s">
        <v>55</v>
      </c>
      <c r="B45" s="71">
        <f>'Inputs - Food purchases'!B48</f>
        <v>9745</v>
      </c>
      <c r="C45" s="71">
        <f>'Inputs - Food purchases'!C48</f>
        <v>9745</v>
      </c>
      <c r="D45" s="71">
        <f>'Inputs - Food purchases'!D48</f>
        <v>9745</v>
      </c>
      <c r="E45" s="71">
        <f>'Inputs - Food purchases'!E48</f>
        <v>9745</v>
      </c>
      <c r="F45" s="71">
        <f>'Inputs - Food purchases'!F48</f>
        <v>9745</v>
      </c>
      <c r="G45" s="71">
        <f>'Inputs - Food purchases'!G48</f>
        <v>9745</v>
      </c>
      <c r="H45" s="71">
        <f>'Inputs - Food purchases'!H48</f>
        <v>9745</v>
      </c>
      <c r="I45" s="71">
        <f>'Inputs - Food purchases'!I48</f>
        <v>9745</v>
      </c>
      <c r="J45" s="71">
        <f>'Inputs - Food purchases'!J48</f>
        <v>9745</v>
      </c>
      <c r="K45" s="71">
        <f>'Inputs - Food purchases'!K48</f>
        <v>9745</v>
      </c>
      <c r="L45" s="71">
        <f>'Inputs - Food purchases'!L48</f>
        <v>9745</v>
      </c>
      <c r="M45" s="71">
        <f>'Inputs - Food purchases'!M48</f>
        <v>9745</v>
      </c>
      <c r="N45" s="71">
        <f>'Inputs - Food purchases'!N48</f>
        <v>9745</v>
      </c>
      <c r="O45" s="71">
        <f>'Inputs - Food purchases'!O48</f>
        <v>9745</v>
      </c>
      <c r="P45" s="71">
        <f>'Inputs - Food purchases'!P48</f>
        <v>9745</v>
      </c>
      <c r="Q45" s="71">
        <f>'Inputs - Food purchases'!Q48</f>
        <v>9745</v>
      </c>
      <c r="R45" s="77"/>
      <c r="S45" s="71">
        <f>B45*'Env Data and Conversions'!$B47/1000</f>
        <v>3.8412874296630646</v>
      </c>
      <c r="T45" s="71">
        <f>C45*'Env Data and Conversions'!$B47/1000</f>
        <v>3.8412874296630646</v>
      </c>
      <c r="U45" s="71">
        <f>D45*'Env Data and Conversions'!$B47/1000</f>
        <v>3.8412874296630646</v>
      </c>
      <c r="V45" s="71">
        <f>E45*'Env Data and Conversions'!$B47/1000</f>
        <v>3.8412874296630646</v>
      </c>
      <c r="W45" s="71">
        <f>F45*'Env Data and Conversions'!$B47/1000</f>
        <v>3.8412874296630646</v>
      </c>
      <c r="X45" s="71">
        <f>G45*'Env Data and Conversions'!$B47/1000</f>
        <v>3.8412874296630646</v>
      </c>
      <c r="Y45" s="71">
        <f>H45*'Env Data and Conversions'!$B47/1000</f>
        <v>3.8412874296630646</v>
      </c>
      <c r="Z45" s="71">
        <f>I45*'Env Data and Conversions'!$B47/1000</f>
        <v>3.8412874296630646</v>
      </c>
      <c r="AA45" s="71">
        <f>J45*'Env Data and Conversions'!$B47/1000</f>
        <v>3.8412874296630646</v>
      </c>
      <c r="AB45" s="71">
        <f>K45*'Env Data and Conversions'!$B47/1000</f>
        <v>3.8412874296630646</v>
      </c>
      <c r="AC45" s="71">
        <f>L45*'Env Data and Conversions'!$B47/1000</f>
        <v>3.8412874296630646</v>
      </c>
      <c r="AD45" s="71">
        <f>M45*'Env Data and Conversions'!$B47/1000</f>
        <v>3.8412874296630646</v>
      </c>
      <c r="AE45" s="71">
        <f>N45*'Env Data and Conversions'!$B47/1000</f>
        <v>3.8412874296630646</v>
      </c>
      <c r="AF45" s="71">
        <f>O45*'Env Data and Conversions'!$B47/1000</f>
        <v>3.8412874296630646</v>
      </c>
      <c r="AG45" s="71">
        <f>P45*'Env Data and Conversions'!$B47/1000</f>
        <v>3.8412874296630646</v>
      </c>
      <c r="AH45" s="71">
        <f>Q45*'Env Data and Conversions'!$B47/1000</f>
        <v>3.8412874296630646</v>
      </c>
      <c r="AI45" s="74"/>
      <c r="AJ45" s="71">
        <f>B45*'Env Data and Conversions'!$C47/10000</f>
        <v>0.40690805472031422</v>
      </c>
      <c r="AK45" s="71">
        <f>C45*'Env Data and Conversions'!$C47/10000</f>
        <v>0.40690805472031422</v>
      </c>
      <c r="AL45" s="71">
        <f>D45*'Env Data and Conversions'!$C47/10000</f>
        <v>0.40690805472031422</v>
      </c>
      <c r="AM45" s="71">
        <f>E45*'Env Data and Conversions'!$C47/10000</f>
        <v>0.40690805472031422</v>
      </c>
      <c r="AN45" s="71">
        <f>F45*'Env Data and Conversions'!$C47/10000</f>
        <v>0.40690805472031422</v>
      </c>
      <c r="AO45" s="71">
        <f>G45*'Env Data and Conversions'!$C47/10000</f>
        <v>0.40690805472031422</v>
      </c>
      <c r="AP45" s="71">
        <f>H45*'Env Data and Conversions'!$C47/10000</f>
        <v>0.40690805472031422</v>
      </c>
      <c r="AQ45" s="71">
        <f>I45*'Env Data and Conversions'!$C47/10000</f>
        <v>0.40690805472031422</v>
      </c>
      <c r="AR45" s="71">
        <f>J45*'Env Data and Conversions'!$C47/10000</f>
        <v>0.40690805472031422</v>
      </c>
      <c r="AS45" s="71">
        <f>K45*'Env Data and Conversions'!$C47/10000</f>
        <v>0.40690805472031422</v>
      </c>
      <c r="AT45" s="71">
        <f>L45*'Env Data and Conversions'!$C47/10000</f>
        <v>0.40690805472031422</v>
      </c>
      <c r="AU45" s="71">
        <f>M45*'Env Data and Conversions'!$C47/10000</f>
        <v>0.40690805472031422</v>
      </c>
      <c r="AV45" s="71">
        <f>N45*'Env Data and Conversions'!$C47/10000</f>
        <v>0.40690805472031422</v>
      </c>
      <c r="AW45" s="71">
        <f>O45*'Env Data and Conversions'!$C47/10000</f>
        <v>0.40690805472031422</v>
      </c>
      <c r="AX45" s="71">
        <f>P45*'Env Data and Conversions'!$C47/10000</f>
        <v>0.40690805472031422</v>
      </c>
      <c r="AY45" s="71">
        <f>Q45*'Env Data and Conversions'!$C47/10000</f>
        <v>0.40690805472031422</v>
      </c>
      <c r="AZ45" s="74"/>
      <c r="BA45" s="71">
        <f>B45*'Env Data and Conversions'!$D47/1000</f>
        <v>9.7663281536754081</v>
      </c>
      <c r="BB45" s="71">
        <f>C45*'Env Data and Conversions'!$D47/1000</f>
        <v>9.7663281536754081</v>
      </c>
      <c r="BC45" s="71">
        <f>D45*'Env Data and Conversions'!$D47/1000</f>
        <v>9.7663281536754081</v>
      </c>
      <c r="BD45" s="71">
        <f>E45*'Env Data and Conversions'!$D47/1000</f>
        <v>9.7663281536754081</v>
      </c>
      <c r="BE45" s="71">
        <f>F45*'Env Data and Conversions'!$D47/1000</f>
        <v>9.7663281536754081</v>
      </c>
      <c r="BF45" s="71">
        <f>G45*'Env Data and Conversions'!$D47/1000</f>
        <v>9.7663281536754081</v>
      </c>
      <c r="BG45" s="71">
        <f>H45*'Env Data and Conversions'!$D47/1000</f>
        <v>9.7663281536754081</v>
      </c>
      <c r="BH45" s="71">
        <f>I45*'Env Data and Conversions'!$D47/1000</f>
        <v>9.7663281536754081</v>
      </c>
      <c r="BI45" s="71">
        <f>J45*'Env Data and Conversions'!$D47/1000</f>
        <v>9.7663281536754081</v>
      </c>
      <c r="BJ45" s="71">
        <f>K45*'Env Data and Conversions'!$D47/1000</f>
        <v>9.7663281536754081</v>
      </c>
      <c r="BK45" s="71">
        <f>L45*'Env Data and Conversions'!$D47/1000</f>
        <v>9.7663281536754081</v>
      </c>
      <c r="BL45" s="71">
        <f>M45*'Env Data and Conversions'!$D47/1000</f>
        <v>9.7663281536754081</v>
      </c>
      <c r="BM45" s="71">
        <f>N45*'Env Data and Conversions'!$D47/1000</f>
        <v>9.7663281536754081</v>
      </c>
      <c r="BN45" s="71">
        <f>O45*'Env Data and Conversions'!$D47/1000</f>
        <v>9.7663281536754081</v>
      </c>
      <c r="BO45" s="71">
        <f>P45*'Env Data and Conversions'!$D47/1000</f>
        <v>9.7663281536754081</v>
      </c>
      <c r="BP45" s="71">
        <f>Q45*'Env Data and Conversions'!$D47/1000</f>
        <v>9.7663281536754081</v>
      </c>
      <c r="BQ45" s="74"/>
      <c r="BR45" s="71">
        <f t="shared" si="6"/>
        <v>13.607615583338472</v>
      </c>
      <c r="BS45" s="71">
        <f t="shared" si="7"/>
        <v>13.607615583338472</v>
      </c>
      <c r="BT45" s="71">
        <f t="shared" si="8"/>
        <v>13.607615583338472</v>
      </c>
      <c r="BU45" s="71">
        <f t="shared" si="9"/>
        <v>13.607615583338472</v>
      </c>
      <c r="BV45" s="71">
        <f t="shared" si="10"/>
        <v>13.607615583338472</v>
      </c>
      <c r="BW45" s="71">
        <f t="shared" si="10"/>
        <v>13.607615583338472</v>
      </c>
      <c r="BX45" s="71">
        <f t="shared" si="10"/>
        <v>13.607615583338472</v>
      </c>
      <c r="BY45" s="71">
        <f t="shared" si="10"/>
        <v>13.607615583338472</v>
      </c>
      <c r="BZ45" s="71">
        <f t="shared" si="10"/>
        <v>13.607615583338472</v>
      </c>
      <c r="CA45" s="71">
        <f t="shared" si="10"/>
        <v>13.607615583338472</v>
      </c>
      <c r="CB45" s="71">
        <f t="shared" si="10"/>
        <v>13.607615583338472</v>
      </c>
      <c r="CC45" s="71">
        <f t="shared" si="10"/>
        <v>13.607615583338472</v>
      </c>
      <c r="CD45" s="71">
        <f t="shared" si="10"/>
        <v>13.607615583338472</v>
      </c>
      <c r="CE45" s="71">
        <f t="shared" si="10"/>
        <v>13.607615583338472</v>
      </c>
      <c r="CF45" s="71">
        <f t="shared" si="10"/>
        <v>13.607615583338472</v>
      </c>
      <c r="CG45" s="71">
        <f t="shared" si="10"/>
        <v>13.607615583338472</v>
      </c>
      <c r="CH45" s="75"/>
      <c r="CI45" s="71">
        <f>B45*'Env Data and Conversions'!$E47/'Env Data and Conversions'!$BP47/1000000</f>
        <v>1.8750354757617189</v>
      </c>
      <c r="CJ45" s="71">
        <f>C45*'Env Data and Conversions'!$E47/'Env Data and Conversions'!$BP47/1000000</f>
        <v>1.8750354757617189</v>
      </c>
      <c r="CK45" s="71">
        <f>D45*'Env Data and Conversions'!$E47/'Env Data and Conversions'!$BP47/1000000</f>
        <v>1.8750354757617189</v>
      </c>
      <c r="CL45" s="71">
        <f>E45*'Env Data and Conversions'!$E47/'Env Data and Conversions'!$BP47/1000000</f>
        <v>1.8750354757617189</v>
      </c>
      <c r="CM45" s="71">
        <f>F45*'Env Data and Conversions'!$E47/'Env Data and Conversions'!$BP47/1000000</f>
        <v>1.8750354757617189</v>
      </c>
      <c r="CN45" s="71">
        <f>G45*'Env Data and Conversions'!$E47/'Env Data and Conversions'!$BP47/1000000</f>
        <v>1.8750354757617189</v>
      </c>
      <c r="CO45" s="71">
        <f>H45*'Env Data and Conversions'!$E47/'Env Data and Conversions'!$BP47/1000000</f>
        <v>1.8750354757617189</v>
      </c>
      <c r="CP45" s="71">
        <f>I45*'Env Data and Conversions'!$E47/'Env Data and Conversions'!$BP47/1000000</f>
        <v>1.8750354757617189</v>
      </c>
      <c r="CQ45" s="71">
        <f>J45*'Env Data and Conversions'!$E47/'Env Data and Conversions'!$BP47/1000000</f>
        <v>1.8750354757617189</v>
      </c>
      <c r="CR45" s="71">
        <f>K45*'Env Data and Conversions'!$E47/'Env Data and Conversions'!$BP47/1000000</f>
        <v>1.8750354757617189</v>
      </c>
      <c r="CS45" s="71">
        <f>L45*'Env Data and Conversions'!$E47/'Env Data and Conversions'!$BP47/1000000</f>
        <v>1.8750354757617189</v>
      </c>
      <c r="CT45" s="71">
        <f>M45*'Env Data and Conversions'!$E47/'Env Data and Conversions'!$BP47/1000000</f>
        <v>1.8750354757617189</v>
      </c>
      <c r="CU45" s="71">
        <f>N45*'Env Data and Conversions'!$E47/'Env Data and Conversions'!$BP47/1000000</f>
        <v>1.8750354757617189</v>
      </c>
      <c r="CV45" s="71">
        <f>O45*'Env Data and Conversions'!$E47/'Env Data and Conversions'!$BP47/1000000</f>
        <v>1.8750354757617189</v>
      </c>
      <c r="CW45" s="71">
        <f>P45*'Env Data and Conversions'!$E47/'Env Data and Conversions'!$BP47/1000000</f>
        <v>1.8750354757617189</v>
      </c>
      <c r="CX45" s="71">
        <f>Q45*'Env Data and Conversions'!$E47/'Env Data and Conversions'!$BP47/1000000</f>
        <v>1.8750354757617189</v>
      </c>
      <c r="CY45" s="67"/>
      <c r="CZ45" s="4"/>
      <c r="DA45" s="4"/>
      <c r="DB45" s="4"/>
      <c r="DC45" s="4"/>
      <c r="DD45" s="4"/>
      <c r="DE45" s="4"/>
      <c r="DF45" s="4"/>
      <c r="DG45" s="4"/>
      <c r="DH45" s="4"/>
      <c r="DI45" s="4"/>
      <c r="DJ45" s="4"/>
      <c r="DK45" s="4"/>
      <c r="DL45" s="4"/>
      <c r="DM45" s="4"/>
    </row>
    <row r="46" spans="1:117" ht="16.5" x14ac:dyDescent="0.3">
      <c r="A46" s="167" t="s">
        <v>56</v>
      </c>
      <c r="B46" s="71">
        <f>'Inputs - Food purchases'!B49</f>
        <v>0</v>
      </c>
      <c r="C46" s="71">
        <f>'Inputs - Food purchases'!C49</f>
        <v>0</v>
      </c>
      <c r="D46" s="71">
        <f>'Inputs - Food purchases'!D49</f>
        <v>0</v>
      </c>
      <c r="E46" s="71">
        <f>'Inputs - Food purchases'!E49</f>
        <v>0</v>
      </c>
      <c r="F46" s="71">
        <f>'Inputs - Food purchases'!F49</f>
        <v>0</v>
      </c>
      <c r="G46" s="71">
        <f>'Inputs - Food purchases'!G49</f>
        <v>0</v>
      </c>
      <c r="H46" s="71">
        <f>'Inputs - Food purchases'!H49</f>
        <v>0</v>
      </c>
      <c r="I46" s="71">
        <f>'Inputs - Food purchases'!I49</f>
        <v>0</v>
      </c>
      <c r="J46" s="71">
        <f>'Inputs - Food purchases'!J49</f>
        <v>0</v>
      </c>
      <c r="K46" s="71">
        <f>'Inputs - Food purchases'!K49</f>
        <v>0</v>
      </c>
      <c r="L46" s="71">
        <f>'Inputs - Food purchases'!L49</f>
        <v>0</v>
      </c>
      <c r="M46" s="71">
        <f>'Inputs - Food purchases'!M49</f>
        <v>0</v>
      </c>
      <c r="N46" s="71">
        <f>'Inputs - Food purchases'!N49</f>
        <v>0</v>
      </c>
      <c r="O46" s="71">
        <f>'Inputs - Food purchases'!O49</f>
        <v>0</v>
      </c>
      <c r="P46" s="71">
        <f>'Inputs - Food purchases'!P49</f>
        <v>0</v>
      </c>
      <c r="Q46" s="71">
        <f>'Inputs - Food purchases'!Q49</f>
        <v>0</v>
      </c>
      <c r="R46" s="73"/>
      <c r="S46" s="71">
        <f>B46*'Env Data and Conversions'!$B48/1000</f>
        <v>0</v>
      </c>
      <c r="T46" s="71">
        <f>C46*'Env Data and Conversions'!$B48/1000</f>
        <v>0</v>
      </c>
      <c r="U46" s="71">
        <f>D46*'Env Data and Conversions'!$B48/1000</f>
        <v>0</v>
      </c>
      <c r="V46" s="71">
        <f>E46*'Env Data and Conversions'!$B48/1000</f>
        <v>0</v>
      </c>
      <c r="W46" s="71">
        <f>F46*'Env Data and Conversions'!$B48/1000</f>
        <v>0</v>
      </c>
      <c r="X46" s="71">
        <f>G46*'Env Data and Conversions'!$B48/1000</f>
        <v>0</v>
      </c>
      <c r="Y46" s="71">
        <f>H46*'Env Data and Conversions'!$B48/1000</f>
        <v>0</v>
      </c>
      <c r="Z46" s="71">
        <f>I46*'Env Data and Conversions'!$B48/1000</f>
        <v>0</v>
      </c>
      <c r="AA46" s="71">
        <f>J46*'Env Data and Conversions'!$B48/1000</f>
        <v>0</v>
      </c>
      <c r="AB46" s="71">
        <f>K46*'Env Data and Conversions'!$B48/1000</f>
        <v>0</v>
      </c>
      <c r="AC46" s="71">
        <f>L46*'Env Data and Conversions'!$B48/1000</f>
        <v>0</v>
      </c>
      <c r="AD46" s="71">
        <f>M46*'Env Data and Conversions'!$B48/1000</f>
        <v>0</v>
      </c>
      <c r="AE46" s="71">
        <f>N46*'Env Data and Conversions'!$B48/1000</f>
        <v>0</v>
      </c>
      <c r="AF46" s="71">
        <f>O46*'Env Data and Conversions'!$B48/1000</f>
        <v>0</v>
      </c>
      <c r="AG46" s="71">
        <f>P46*'Env Data and Conversions'!$B48/1000</f>
        <v>0</v>
      </c>
      <c r="AH46" s="71">
        <f>Q46*'Env Data and Conversions'!$B48/1000</f>
        <v>0</v>
      </c>
      <c r="AI46" s="74"/>
      <c r="AJ46" s="71">
        <f>B46*'Env Data and Conversions'!$C48/10000</f>
        <v>0</v>
      </c>
      <c r="AK46" s="71">
        <f>C46*'Env Data and Conversions'!$C48/10000</f>
        <v>0</v>
      </c>
      <c r="AL46" s="71">
        <f>D46*'Env Data and Conversions'!$C48/10000</f>
        <v>0</v>
      </c>
      <c r="AM46" s="71">
        <f>E46*'Env Data and Conversions'!$C48/10000</f>
        <v>0</v>
      </c>
      <c r="AN46" s="71">
        <f>F46*'Env Data and Conversions'!$C48/10000</f>
        <v>0</v>
      </c>
      <c r="AO46" s="71">
        <f>G46*'Env Data and Conversions'!$C48/10000</f>
        <v>0</v>
      </c>
      <c r="AP46" s="71">
        <f>H46*'Env Data and Conversions'!$C48/10000</f>
        <v>0</v>
      </c>
      <c r="AQ46" s="71">
        <f>I46*'Env Data and Conversions'!$C48/10000</f>
        <v>0</v>
      </c>
      <c r="AR46" s="71">
        <f>J46*'Env Data and Conversions'!$C48/10000</f>
        <v>0</v>
      </c>
      <c r="AS46" s="71">
        <f>K46*'Env Data and Conversions'!$C48/10000</f>
        <v>0</v>
      </c>
      <c r="AT46" s="71">
        <f>L46*'Env Data and Conversions'!$C48/10000</f>
        <v>0</v>
      </c>
      <c r="AU46" s="71">
        <f>M46*'Env Data and Conversions'!$C48/10000</f>
        <v>0</v>
      </c>
      <c r="AV46" s="71">
        <f>N46*'Env Data and Conversions'!$C48/10000</f>
        <v>0</v>
      </c>
      <c r="AW46" s="71">
        <f>O46*'Env Data and Conversions'!$C48/10000</f>
        <v>0</v>
      </c>
      <c r="AX46" s="71">
        <f>P46*'Env Data and Conversions'!$C48/10000</f>
        <v>0</v>
      </c>
      <c r="AY46" s="71">
        <f>Q46*'Env Data and Conversions'!$C48/10000</f>
        <v>0</v>
      </c>
      <c r="AZ46" s="74"/>
      <c r="BA46" s="71">
        <f>B46*'Env Data and Conversions'!$D48/1000</f>
        <v>0</v>
      </c>
      <c r="BB46" s="71">
        <f>C46*'Env Data and Conversions'!$D48/1000</f>
        <v>0</v>
      </c>
      <c r="BC46" s="71">
        <f>D46*'Env Data and Conversions'!$D48/1000</f>
        <v>0</v>
      </c>
      <c r="BD46" s="71">
        <f>E46*'Env Data and Conversions'!$D48/1000</f>
        <v>0</v>
      </c>
      <c r="BE46" s="71">
        <f>F46*'Env Data and Conversions'!$D48/1000</f>
        <v>0</v>
      </c>
      <c r="BF46" s="71">
        <f>G46*'Env Data and Conversions'!$D48/1000</f>
        <v>0</v>
      </c>
      <c r="BG46" s="71">
        <f>H46*'Env Data and Conversions'!$D48/1000</f>
        <v>0</v>
      </c>
      <c r="BH46" s="71">
        <f>I46*'Env Data and Conversions'!$D48/1000</f>
        <v>0</v>
      </c>
      <c r="BI46" s="71">
        <f>J46*'Env Data and Conversions'!$D48/1000</f>
        <v>0</v>
      </c>
      <c r="BJ46" s="71">
        <f>K46*'Env Data and Conversions'!$D48/1000</f>
        <v>0</v>
      </c>
      <c r="BK46" s="71">
        <f>L46*'Env Data and Conversions'!$D48/1000</f>
        <v>0</v>
      </c>
      <c r="BL46" s="71">
        <f>M46*'Env Data and Conversions'!$D48/1000</f>
        <v>0</v>
      </c>
      <c r="BM46" s="71">
        <f>N46*'Env Data and Conversions'!$D48/1000</f>
        <v>0</v>
      </c>
      <c r="BN46" s="71">
        <f>O46*'Env Data and Conversions'!$D48/1000</f>
        <v>0</v>
      </c>
      <c r="BO46" s="71">
        <f>P46*'Env Data and Conversions'!$D48/1000</f>
        <v>0</v>
      </c>
      <c r="BP46" s="71">
        <f>Q46*'Env Data and Conversions'!$D48/1000</f>
        <v>0</v>
      </c>
      <c r="BQ46" s="74"/>
      <c r="BR46" s="71">
        <f t="shared" si="6"/>
        <v>0</v>
      </c>
      <c r="BS46" s="71">
        <f t="shared" si="7"/>
        <v>0</v>
      </c>
      <c r="BT46" s="71">
        <f t="shared" si="8"/>
        <v>0</v>
      </c>
      <c r="BU46" s="71">
        <f t="shared" si="9"/>
        <v>0</v>
      </c>
      <c r="BV46" s="71">
        <f t="shared" si="10"/>
        <v>0</v>
      </c>
      <c r="BW46" s="71">
        <f t="shared" si="10"/>
        <v>0</v>
      </c>
      <c r="BX46" s="71">
        <f t="shared" si="10"/>
        <v>0</v>
      </c>
      <c r="BY46" s="71">
        <f t="shared" si="10"/>
        <v>0</v>
      </c>
      <c r="BZ46" s="71">
        <f t="shared" si="10"/>
        <v>0</v>
      </c>
      <c r="CA46" s="71">
        <f t="shared" si="10"/>
        <v>0</v>
      </c>
      <c r="CB46" s="71">
        <f t="shared" si="10"/>
        <v>0</v>
      </c>
      <c r="CC46" s="71">
        <f t="shared" si="10"/>
        <v>0</v>
      </c>
      <c r="CD46" s="71">
        <f t="shared" si="10"/>
        <v>0</v>
      </c>
      <c r="CE46" s="71">
        <f t="shared" si="10"/>
        <v>0</v>
      </c>
      <c r="CF46" s="71">
        <f t="shared" si="10"/>
        <v>0</v>
      </c>
      <c r="CG46" s="71">
        <f t="shared" si="10"/>
        <v>0</v>
      </c>
      <c r="CH46" s="75"/>
      <c r="CI46" s="71">
        <f>B46*'Env Data and Conversions'!$E48/'Env Data and Conversions'!$BP48/1000000</f>
        <v>0</v>
      </c>
      <c r="CJ46" s="71">
        <f>C46*'Env Data and Conversions'!$E48/'Env Data and Conversions'!$BP48/1000000</f>
        <v>0</v>
      </c>
      <c r="CK46" s="71">
        <f>D46*'Env Data and Conversions'!$E48/'Env Data and Conversions'!$BP48/1000000</f>
        <v>0</v>
      </c>
      <c r="CL46" s="71">
        <f>E46*'Env Data and Conversions'!$E48/'Env Data and Conversions'!$BP48/1000000</f>
        <v>0</v>
      </c>
      <c r="CM46" s="71">
        <f>F46*'Env Data and Conversions'!$E48/'Env Data and Conversions'!$BP48/1000000</f>
        <v>0</v>
      </c>
      <c r="CN46" s="71">
        <f>G46*'Env Data and Conversions'!$E48/'Env Data and Conversions'!$BP48/1000000</f>
        <v>0</v>
      </c>
      <c r="CO46" s="71">
        <f>H46*'Env Data and Conversions'!$E48/'Env Data and Conversions'!$BP48/1000000</f>
        <v>0</v>
      </c>
      <c r="CP46" s="71">
        <f>I46*'Env Data and Conversions'!$E48/'Env Data and Conversions'!$BP48/1000000</f>
        <v>0</v>
      </c>
      <c r="CQ46" s="71">
        <f>J46*'Env Data and Conversions'!$E48/'Env Data and Conversions'!$BP48/1000000</f>
        <v>0</v>
      </c>
      <c r="CR46" s="71">
        <f>K46*'Env Data and Conversions'!$E48/'Env Data and Conversions'!$BP48/1000000</f>
        <v>0</v>
      </c>
      <c r="CS46" s="71">
        <f>L46*'Env Data and Conversions'!$E48/'Env Data and Conversions'!$BP48/1000000</f>
        <v>0</v>
      </c>
      <c r="CT46" s="71">
        <f>M46*'Env Data and Conversions'!$E48/'Env Data and Conversions'!$BP48/1000000</f>
        <v>0</v>
      </c>
      <c r="CU46" s="71">
        <f>N46*'Env Data and Conversions'!$E48/'Env Data and Conversions'!$BP48/1000000</f>
        <v>0</v>
      </c>
      <c r="CV46" s="71">
        <f>O46*'Env Data and Conversions'!$E48/'Env Data and Conversions'!$BP48/1000000</f>
        <v>0</v>
      </c>
      <c r="CW46" s="71">
        <f>P46*'Env Data and Conversions'!$E48/'Env Data and Conversions'!$BP48/1000000</f>
        <v>0</v>
      </c>
      <c r="CX46" s="71">
        <f>Q46*'Env Data and Conversions'!$E48/'Env Data and Conversions'!$BP48/1000000</f>
        <v>0</v>
      </c>
      <c r="CY46" s="67"/>
      <c r="CZ46" s="4"/>
      <c r="DA46" s="4"/>
      <c r="DB46" s="4"/>
      <c r="DC46" s="4"/>
      <c r="DD46" s="4"/>
      <c r="DE46" s="4"/>
      <c r="DF46" s="4"/>
      <c r="DG46" s="4"/>
      <c r="DH46" s="4"/>
      <c r="DI46" s="4"/>
      <c r="DJ46" s="4"/>
      <c r="DK46" s="4"/>
      <c r="DL46" s="4"/>
      <c r="DM46" s="4"/>
    </row>
    <row r="47" spans="1:117" ht="16.5" x14ac:dyDescent="0.3">
      <c r="A47" s="188" t="s">
        <v>57</v>
      </c>
      <c r="B47" s="71">
        <f>'Inputs - Food purchases'!B50</f>
        <v>0</v>
      </c>
      <c r="C47" s="71">
        <f>'Inputs - Food purchases'!C50</f>
        <v>0</v>
      </c>
      <c r="D47" s="71">
        <f>'Inputs - Food purchases'!D50</f>
        <v>0</v>
      </c>
      <c r="E47" s="71">
        <f>'Inputs - Food purchases'!E50</f>
        <v>0</v>
      </c>
      <c r="F47" s="71">
        <f>'Inputs - Food purchases'!F50</f>
        <v>0</v>
      </c>
      <c r="G47" s="71">
        <f>'Inputs - Food purchases'!G50</f>
        <v>0</v>
      </c>
      <c r="H47" s="71">
        <f>'Inputs - Food purchases'!H50</f>
        <v>0</v>
      </c>
      <c r="I47" s="71">
        <f>'Inputs - Food purchases'!I50</f>
        <v>0</v>
      </c>
      <c r="J47" s="71">
        <f>'Inputs - Food purchases'!J50</f>
        <v>0</v>
      </c>
      <c r="K47" s="71">
        <f>'Inputs - Food purchases'!K50</f>
        <v>0</v>
      </c>
      <c r="L47" s="71">
        <f>'Inputs - Food purchases'!L50</f>
        <v>0</v>
      </c>
      <c r="M47" s="71">
        <f>'Inputs - Food purchases'!M50</f>
        <v>0</v>
      </c>
      <c r="N47" s="71">
        <f>'Inputs - Food purchases'!N50</f>
        <v>0</v>
      </c>
      <c r="O47" s="71">
        <f>'Inputs - Food purchases'!O50</f>
        <v>0</v>
      </c>
      <c r="P47" s="71">
        <f>'Inputs - Food purchases'!P50</f>
        <v>0</v>
      </c>
      <c r="Q47" s="71">
        <f>'Inputs - Food purchases'!Q50</f>
        <v>0</v>
      </c>
      <c r="R47" s="76"/>
      <c r="S47" s="71">
        <f>B47*'Env Data and Conversions'!$B49/1000</f>
        <v>0</v>
      </c>
      <c r="T47" s="71">
        <f>C47*'Env Data and Conversions'!$B49/1000</f>
        <v>0</v>
      </c>
      <c r="U47" s="71">
        <f>D47*'Env Data and Conversions'!$B49/1000</f>
        <v>0</v>
      </c>
      <c r="V47" s="71">
        <f>E47*'Env Data and Conversions'!$B49/1000</f>
        <v>0</v>
      </c>
      <c r="W47" s="71">
        <f>F47*'Env Data and Conversions'!$B49/1000</f>
        <v>0</v>
      </c>
      <c r="X47" s="71">
        <f>G47*'Env Data and Conversions'!$B49/1000</f>
        <v>0</v>
      </c>
      <c r="Y47" s="71">
        <f>H47*'Env Data and Conversions'!$B49/1000</f>
        <v>0</v>
      </c>
      <c r="Z47" s="71">
        <f>I47*'Env Data and Conversions'!$B49/1000</f>
        <v>0</v>
      </c>
      <c r="AA47" s="71">
        <f>J47*'Env Data and Conversions'!$B49/1000</f>
        <v>0</v>
      </c>
      <c r="AB47" s="71">
        <f>K47*'Env Data and Conversions'!$B49/1000</f>
        <v>0</v>
      </c>
      <c r="AC47" s="71">
        <f>L47*'Env Data and Conversions'!$B49/1000</f>
        <v>0</v>
      </c>
      <c r="AD47" s="71">
        <f>M47*'Env Data and Conversions'!$B49/1000</f>
        <v>0</v>
      </c>
      <c r="AE47" s="71">
        <f>N47*'Env Data and Conversions'!$B49/1000</f>
        <v>0</v>
      </c>
      <c r="AF47" s="71">
        <f>O47*'Env Data and Conversions'!$B49/1000</f>
        <v>0</v>
      </c>
      <c r="AG47" s="71">
        <f>P47*'Env Data and Conversions'!$B49/1000</f>
        <v>0</v>
      </c>
      <c r="AH47" s="71">
        <f>Q47*'Env Data and Conversions'!$B49/1000</f>
        <v>0</v>
      </c>
      <c r="AI47" s="74"/>
      <c r="AJ47" s="71">
        <f>B47*'Env Data and Conversions'!$C49/10000</f>
        <v>0</v>
      </c>
      <c r="AK47" s="71">
        <f>C47*'Env Data and Conversions'!$C49/10000</f>
        <v>0</v>
      </c>
      <c r="AL47" s="71">
        <f>D47*'Env Data and Conversions'!$C49/10000</f>
        <v>0</v>
      </c>
      <c r="AM47" s="71">
        <f>E47*'Env Data and Conversions'!$C49/10000</f>
        <v>0</v>
      </c>
      <c r="AN47" s="71">
        <f>F47*'Env Data and Conversions'!$C49/10000</f>
        <v>0</v>
      </c>
      <c r="AO47" s="71">
        <f>G47*'Env Data and Conversions'!$C49/10000</f>
        <v>0</v>
      </c>
      <c r="AP47" s="71">
        <f>H47*'Env Data and Conversions'!$C49/10000</f>
        <v>0</v>
      </c>
      <c r="AQ47" s="71">
        <f>I47*'Env Data and Conversions'!$C49/10000</f>
        <v>0</v>
      </c>
      <c r="AR47" s="71">
        <f>J47*'Env Data and Conversions'!$C49/10000</f>
        <v>0</v>
      </c>
      <c r="AS47" s="71">
        <f>K47*'Env Data and Conversions'!$C49/10000</f>
        <v>0</v>
      </c>
      <c r="AT47" s="71">
        <f>L47*'Env Data and Conversions'!$C49/10000</f>
        <v>0</v>
      </c>
      <c r="AU47" s="71">
        <f>M47*'Env Data and Conversions'!$C49/10000</f>
        <v>0</v>
      </c>
      <c r="AV47" s="71">
        <f>N47*'Env Data and Conversions'!$C49/10000</f>
        <v>0</v>
      </c>
      <c r="AW47" s="71">
        <f>O47*'Env Data and Conversions'!$C49/10000</f>
        <v>0</v>
      </c>
      <c r="AX47" s="71">
        <f>P47*'Env Data and Conversions'!$C49/10000</f>
        <v>0</v>
      </c>
      <c r="AY47" s="71">
        <f>Q47*'Env Data and Conversions'!$C49/10000</f>
        <v>0</v>
      </c>
      <c r="AZ47" s="74"/>
      <c r="BA47" s="71">
        <f>B47*'Env Data and Conversions'!$D49/1000</f>
        <v>0</v>
      </c>
      <c r="BB47" s="71">
        <f>C47*'Env Data and Conversions'!$D49/1000</f>
        <v>0</v>
      </c>
      <c r="BC47" s="71">
        <f>D47*'Env Data and Conversions'!$D49/1000</f>
        <v>0</v>
      </c>
      <c r="BD47" s="71">
        <f>E47*'Env Data and Conversions'!$D49/1000</f>
        <v>0</v>
      </c>
      <c r="BE47" s="71">
        <f>F47*'Env Data and Conversions'!$D49/1000</f>
        <v>0</v>
      </c>
      <c r="BF47" s="71">
        <f>G47*'Env Data and Conversions'!$D49/1000</f>
        <v>0</v>
      </c>
      <c r="BG47" s="71">
        <f>H47*'Env Data and Conversions'!$D49/1000</f>
        <v>0</v>
      </c>
      <c r="BH47" s="71">
        <f>I47*'Env Data and Conversions'!$D49/1000</f>
        <v>0</v>
      </c>
      <c r="BI47" s="71">
        <f>J47*'Env Data and Conversions'!$D49/1000</f>
        <v>0</v>
      </c>
      <c r="BJ47" s="71">
        <f>K47*'Env Data and Conversions'!$D49/1000</f>
        <v>0</v>
      </c>
      <c r="BK47" s="71">
        <f>L47*'Env Data and Conversions'!$D49/1000</f>
        <v>0</v>
      </c>
      <c r="BL47" s="71">
        <f>M47*'Env Data and Conversions'!$D49/1000</f>
        <v>0</v>
      </c>
      <c r="BM47" s="71">
        <f>N47*'Env Data and Conversions'!$D49/1000</f>
        <v>0</v>
      </c>
      <c r="BN47" s="71">
        <f>O47*'Env Data and Conversions'!$D49/1000</f>
        <v>0</v>
      </c>
      <c r="BO47" s="71">
        <f>P47*'Env Data and Conversions'!$D49/1000</f>
        <v>0</v>
      </c>
      <c r="BP47" s="71">
        <f>Q47*'Env Data and Conversions'!$D49/1000</f>
        <v>0</v>
      </c>
      <c r="BQ47" s="74"/>
      <c r="BR47" s="71">
        <f t="shared" si="6"/>
        <v>0</v>
      </c>
      <c r="BS47" s="71">
        <f t="shared" si="7"/>
        <v>0</v>
      </c>
      <c r="BT47" s="71">
        <f t="shared" si="8"/>
        <v>0</v>
      </c>
      <c r="BU47" s="71">
        <f t="shared" si="9"/>
        <v>0</v>
      </c>
      <c r="BV47" s="71">
        <f t="shared" si="10"/>
        <v>0</v>
      </c>
      <c r="BW47" s="71">
        <f t="shared" si="10"/>
        <v>0</v>
      </c>
      <c r="BX47" s="71">
        <f t="shared" si="10"/>
        <v>0</v>
      </c>
      <c r="BY47" s="71">
        <f t="shared" si="10"/>
        <v>0</v>
      </c>
      <c r="BZ47" s="71">
        <f t="shared" si="10"/>
        <v>0</v>
      </c>
      <c r="CA47" s="71">
        <f t="shared" si="10"/>
        <v>0</v>
      </c>
      <c r="CB47" s="71">
        <f t="shared" si="10"/>
        <v>0</v>
      </c>
      <c r="CC47" s="71">
        <f t="shared" si="10"/>
        <v>0</v>
      </c>
      <c r="CD47" s="71">
        <f t="shared" si="10"/>
        <v>0</v>
      </c>
      <c r="CE47" s="71">
        <f t="shared" si="10"/>
        <v>0</v>
      </c>
      <c r="CF47" s="71">
        <f t="shared" si="10"/>
        <v>0</v>
      </c>
      <c r="CG47" s="71">
        <f t="shared" si="10"/>
        <v>0</v>
      </c>
      <c r="CH47" s="75"/>
      <c r="CI47" s="71">
        <f>B47*'Env Data and Conversions'!$E49/'Env Data and Conversions'!$BP49/1000000</f>
        <v>0</v>
      </c>
      <c r="CJ47" s="71">
        <f>C47*'Env Data and Conversions'!$E49/'Env Data and Conversions'!$BP49/1000000</f>
        <v>0</v>
      </c>
      <c r="CK47" s="71">
        <f>D47*'Env Data and Conversions'!$E49/'Env Data and Conversions'!$BP49/1000000</f>
        <v>0</v>
      </c>
      <c r="CL47" s="71">
        <f>E47*'Env Data and Conversions'!$E49/'Env Data and Conversions'!$BP49/1000000</f>
        <v>0</v>
      </c>
      <c r="CM47" s="71">
        <f>F47*'Env Data and Conversions'!$E49/'Env Data and Conversions'!$BP49/1000000</f>
        <v>0</v>
      </c>
      <c r="CN47" s="71">
        <f>G47*'Env Data and Conversions'!$E49/'Env Data and Conversions'!$BP49/1000000</f>
        <v>0</v>
      </c>
      <c r="CO47" s="71">
        <f>H47*'Env Data and Conversions'!$E49/'Env Data and Conversions'!$BP49/1000000</f>
        <v>0</v>
      </c>
      <c r="CP47" s="71">
        <f>I47*'Env Data and Conversions'!$E49/'Env Data and Conversions'!$BP49/1000000</f>
        <v>0</v>
      </c>
      <c r="CQ47" s="71">
        <f>J47*'Env Data and Conversions'!$E49/'Env Data and Conversions'!$BP49/1000000</f>
        <v>0</v>
      </c>
      <c r="CR47" s="71">
        <f>K47*'Env Data and Conversions'!$E49/'Env Data and Conversions'!$BP49/1000000</f>
        <v>0</v>
      </c>
      <c r="CS47" s="71">
        <f>L47*'Env Data and Conversions'!$E49/'Env Data and Conversions'!$BP49/1000000</f>
        <v>0</v>
      </c>
      <c r="CT47" s="71">
        <f>M47*'Env Data and Conversions'!$E49/'Env Data and Conversions'!$BP49/1000000</f>
        <v>0</v>
      </c>
      <c r="CU47" s="71">
        <f>N47*'Env Data and Conversions'!$E49/'Env Data and Conversions'!$BP49/1000000</f>
        <v>0</v>
      </c>
      <c r="CV47" s="71">
        <f>O47*'Env Data and Conversions'!$E49/'Env Data and Conversions'!$BP49/1000000</f>
        <v>0</v>
      </c>
      <c r="CW47" s="71">
        <f>P47*'Env Data and Conversions'!$E49/'Env Data and Conversions'!$BP49/1000000</f>
        <v>0</v>
      </c>
      <c r="CX47" s="71">
        <f>Q47*'Env Data and Conversions'!$E49/'Env Data and Conversions'!$BP49/1000000</f>
        <v>0</v>
      </c>
      <c r="CY47" s="67"/>
      <c r="CZ47" s="4"/>
      <c r="DA47" s="4"/>
      <c r="DB47" s="4"/>
      <c r="DC47" s="4"/>
      <c r="DD47" s="4"/>
      <c r="DE47" s="4"/>
      <c r="DF47" s="4"/>
      <c r="DG47" s="4"/>
      <c r="DH47" s="4"/>
      <c r="DI47" s="4"/>
      <c r="DJ47" s="4"/>
      <c r="DK47" s="4"/>
      <c r="DL47" s="4"/>
      <c r="DM47" s="4"/>
    </row>
    <row r="48" spans="1:117" ht="16.5" x14ac:dyDescent="0.3">
      <c r="A48" s="188" t="s">
        <v>58</v>
      </c>
      <c r="B48" s="71">
        <f>'Inputs - Food purchases'!B51</f>
        <v>14318</v>
      </c>
      <c r="C48" s="71">
        <f>'Inputs - Food purchases'!C51</f>
        <v>14318</v>
      </c>
      <c r="D48" s="71">
        <f>'Inputs - Food purchases'!D51</f>
        <v>14318</v>
      </c>
      <c r="E48" s="71">
        <f>'Inputs - Food purchases'!E51</f>
        <v>14318</v>
      </c>
      <c r="F48" s="71">
        <f>'Inputs - Food purchases'!F51</f>
        <v>14318</v>
      </c>
      <c r="G48" s="71">
        <f>'Inputs - Food purchases'!G51</f>
        <v>14318</v>
      </c>
      <c r="H48" s="71">
        <f>'Inputs - Food purchases'!H51</f>
        <v>14318</v>
      </c>
      <c r="I48" s="71">
        <f>'Inputs - Food purchases'!I51</f>
        <v>14318</v>
      </c>
      <c r="J48" s="71">
        <f>'Inputs - Food purchases'!J51</f>
        <v>14318</v>
      </c>
      <c r="K48" s="71">
        <f>'Inputs - Food purchases'!K51</f>
        <v>14318</v>
      </c>
      <c r="L48" s="71">
        <f>'Inputs - Food purchases'!L51</f>
        <v>14318</v>
      </c>
      <c r="M48" s="71">
        <f>'Inputs - Food purchases'!M51</f>
        <v>14318</v>
      </c>
      <c r="N48" s="71">
        <f>'Inputs - Food purchases'!N51</f>
        <v>14318</v>
      </c>
      <c r="O48" s="71">
        <f>'Inputs - Food purchases'!O51</f>
        <v>14318</v>
      </c>
      <c r="P48" s="71">
        <f>'Inputs - Food purchases'!P51</f>
        <v>14318</v>
      </c>
      <c r="Q48" s="71">
        <f>'Inputs - Food purchases'!Q51</f>
        <v>14318</v>
      </c>
      <c r="R48" s="73"/>
      <c r="S48" s="71">
        <f>B48*'Env Data and Conversions'!$B50/1000</f>
        <v>9.9253908413973839</v>
      </c>
      <c r="T48" s="71">
        <f>C48*'Env Data and Conversions'!$B50/1000</f>
        <v>9.9253908413973839</v>
      </c>
      <c r="U48" s="71">
        <f>D48*'Env Data and Conversions'!$B50/1000</f>
        <v>9.9253908413973839</v>
      </c>
      <c r="V48" s="71">
        <f>E48*'Env Data and Conversions'!$B50/1000</f>
        <v>9.9253908413973839</v>
      </c>
      <c r="W48" s="71">
        <f>F48*'Env Data and Conversions'!$B50/1000</f>
        <v>9.9253908413973839</v>
      </c>
      <c r="X48" s="71">
        <f>G48*'Env Data and Conversions'!$B50/1000</f>
        <v>9.9253908413973839</v>
      </c>
      <c r="Y48" s="71">
        <f>H48*'Env Data and Conversions'!$B50/1000</f>
        <v>9.9253908413973839</v>
      </c>
      <c r="Z48" s="71">
        <f>I48*'Env Data and Conversions'!$B50/1000</f>
        <v>9.9253908413973839</v>
      </c>
      <c r="AA48" s="71">
        <f>J48*'Env Data and Conversions'!$B50/1000</f>
        <v>9.9253908413973839</v>
      </c>
      <c r="AB48" s="71">
        <f>K48*'Env Data and Conversions'!$B50/1000</f>
        <v>9.9253908413973839</v>
      </c>
      <c r="AC48" s="71">
        <f>L48*'Env Data and Conversions'!$B50/1000</f>
        <v>9.9253908413973839</v>
      </c>
      <c r="AD48" s="71">
        <f>M48*'Env Data and Conversions'!$B50/1000</f>
        <v>9.9253908413973839</v>
      </c>
      <c r="AE48" s="71">
        <f>N48*'Env Data and Conversions'!$B50/1000</f>
        <v>9.9253908413973839</v>
      </c>
      <c r="AF48" s="71">
        <f>O48*'Env Data and Conversions'!$B50/1000</f>
        <v>9.9253908413973839</v>
      </c>
      <c r="AG48" s="71">
        <f>P48*'Env Data and Conversions'!$B50/1000</f>
        <v>9.9253908413973839</v>
      </c>
      <c r="AH48" s="71">
        <f>Q48*'Env Data and Conversions'!$B50/1000</f>
        <v>9.9253908413973839</v>
      </c>
      <c r="AI48" s="74"/>
      <c r="AJ48" s="71">
        <f>B48*'Env Data and Conversions'!$C50/10000</f>
        <v>0.23541646721794035</v>
      </c>
      <c r="AK48" s="71">
        <f>C48*'Env Data and Conversions'!$C50/10000</f>
        <v>0.23541646721794035</v>
      </c>
      <c r="AL48" s="71">
        <f>D48*'Env Data and Conversions'!$C50/10000</f>
        <v>0.23541646721794035</v>
      </c>
      <c r="AM48" s="71">
        <f>E48*'Env Data and Conversions'!$C50/10000</f>
        <v>0.23541646721794035</v>
      </c>
      <c r="AN48" s="71">
        <f>F48*'Env Data and Conversions'!$C50/10000</f>
        <v>0.23541646721794035</v>
      </c>
      <c r="AO48" s="71">
        <f>G48*'Env Data and Conversions'!$C50/10000</f>
        <v>0.23541646721794035</v>
      </c>
      <c r="AP48" s="71">
        <f>H48*'Env Data and Conversions'!$C50/10000</f>
        <v>0.23541646721794035</v>
      </c>
      <c r="AQ48" s="71">
        <f>I48*'Env Data and Conversions'!$C50/10000</f>
        <v>0.23541646721794035</v>
      </c>
      <c r="AR48" s="71">
        <f>J48*'Env Data and Conversions'!$C50/10000</f>
        <v>0.23541646721794035</v>
      </c>
      <c r="AS48" s="71">
        <f>K48*'Env Data and Conversions'!$C50/10000</f>
        <v>0.23541646721794035</v>
      </c>
      <c r="AT48" s="71">
        <f>L48*'Env Data and Conversions'!$C50/10000</f>
        <v>0.23541646721794035</v>
      </c>
      <c r="AU48" s="71">
        <f>M48*'Env Data and Conversions'!$C50/10000</f>
        <v>0.23541646721794035</v>
      </c>
      <c r="AV48" s="71">
        <f>N48*'Env Data and Conversions'!$C50/10000</f>
        <v>0.23541646721794035</v>
      </c>
      <c r="AW48" s="71">
        <f>O48*'Env Data and Conversions'!$C50/10000</f>
        <v>0.23541646721794035</v>
      </c>
      <c r="AX48" s="71">
        <f>P48*'Env Data and Conversions'!$C50/10000</f>
        <v>0.23541646721794035</v>
      </c>
      <c r="AY48" s="71">
        <f>Q48*'Env Data and Conversions'!$C50/10000</f>
        <v>0.23541646721794035</v>
      </c>
      <c r="AZ48" s="74"/>
      <c r="BA48" s="71">
        <f>B48*'Env Data and Conversions'!$D50/1000</f>
        <v>10.122490935415685</v>
      </c>
      <c r="BB48" s="71">
        <f>C48*'Env Data and Conversions'!$D50/1000</f>
        <v>10.122490935415685</v>
      </c>
      <c r="BC48" s="71">
        <f>D48*'Env Data and Conversions'!$D50/1000</f>
        <v>10.122490935415685</v>
      </c>
      <c r="BD48" s="71">
        <f>E48*'Env Data and Conversions'!$D50/1000</f>
        <v>10.122490935415685</v>
      </c>
      <c r="BE48" s="71">
        <f>F48*'Env Data and Conversions'!$D50/1000</f>
        <v>10.122490935415685</v>
      </c>
      <c r="BF48" s="71">
        <f>G48*'Env Data and Conversions'!$D50/1000</f>
        <v>10.122490935415685</v>
      </c>
      <c r="BG48" s="71">
        <f>H48*'Env Data and Conversions'!$D50/1000</f>
        <v>10.122490935415685</v>
      </c>
      <c r="BH48" s="71">
        <f>I48*'Env Data and Conversions'!$D50/1000</f>
        <v>10.122490935415685</v>
      </c>
      <c r="BI48" s="71">
        <f>J48*'Env Data and Conversions'!$D50/1000</f>
        <v>10.122490935415685</v>
      </c>
      <c r="BJ48" s="71">
        <f>K48*'Env Data and Conversions'!$D50/1000</f>
        <v>10.122490935415685</v>
      </c>
      <c r="BK48" s="71">
        <f>L48*'Env Data and Conversions'!$D50/1000</f>
        <v>10.122490935415685</v>
      </c>
      <c r="BL48" s="71">
        <f>M48*'Env Data and Conversions'!$D50/1000</f>
        <v>10.122490935415685</v>
      </c>
      <c r="BM48" s="71">
        <f>N48*'Env Data and Conversions'!$D50/1000</f>
        <v>10.122490935415685</v>
      </c>
      <c r="BN48" s="71">
        <f>O48*'Env Data and Conversions'!$D50/1000</f>
        <v>10.122490935415685</v>
      </c>
      <c r="BO48" s="71">
        <f>P48*'Env Data and Conversions'!$D50/1000</f>
        <v>10.122490935415685</v>
      </c>
      <c r="BP48" s="71">
        <f>Q48*'Env Data and Conversions'!$D50/1000</f>
        <v>10.122490935415685</v>
      </c>
      <c r="BQ48" s="74"/>
      <c r="BR48" s="71">
        <f t="shared" si="6"/>
        <v>20.047881776813071</v>
      </c>
      <c r="BS48" s="71">
        <f t="shared" si="7"/>
        <v>20.047881776813071</v>
      </c>
      <c r="BT48" s="71">
        <f t="shared" si="8"/>
        <v>20.047881776813071</v>
      </c>
      <c r="BU48" s="71">
        <f t="shared" si="9"/>
        <v>20.047881776813071</v>
      </c>
      <c r="BV48" s="71">
        <f t="shared" si="10"/>
        <v>20.047881776813071</v>
      </c>
      <c r="BW48" s="71">
        <f t="shared" si="10"/>
        <v>20.047881776813071</v>
      </c>
      <c r="BX48" s="71">
        <f t="shared" si="10"/>
        <v>20.047881776813071</v>
      </c>
      <c r="BY48" s="71">
        <f t="shared" si="10"/>
        <v>20.047881776813071</v>
      </c>
      <c r="BZ48" s="71">
        <f t="shared" si="10"/>
        <v>20.047881776813071</v>
      </c>
      <c r="CA48" s="71">
        <f t="shared" si="10"/>
        <v>20.047881776813071</v>
      </c>
      <c r="CB48" s="71">
        <f t="shared" si="10"/>
        <v>20.047881776813071</v>
      </c>
      <c r="CC48" s="71">
        <f t="shared" si="10"/>
        <v>20.047881776813071</v>
      </c>
      <c r="CD48" s="71">
        <f t="shared" si="10"/>
        <v>20.047881776813071</v>
      </c>
      <c r="CE48" s="71">
        <f t="shared" si="10"/>
        <v>20.047881776813071</v>
      </c>
      <c r="CF48" s="71">
        <f t="shared" si="10"/>
        <v>20.047881776813071</v>
      </c>
      <c r="CG48" s="71">
        <f t="shared" si="10"/>
        <v>20.047881776813071</v>
      </c>
      <c r="CH48" s="75"/>
      <c r="CI48" s="71">
        <f>B48*'Env Data and Conversions'!$E50/'Env Data and Conversions'!$BP50/1000000</f>
        <v>2.494277957091902</v>
      </c>
      <c r="CJ48" s="71">
        <f>C48*'Env Data and Conversions'!$E50/'Env Data and Conversions'!$BP50/1000000</f>
        <v>2.494277957091902</v>
      </c>
      <c r="CK48" s="71">
        <f>D48*'Env Data and Conversions'!$E50/'Env Data and Conversions'!$BP50/1000000</f>
        <v>2.494277957091902</v>
      </c>
      <c r="CL48" s="71">
        <f>E48*'Env Data and Conversions'!$E50/'Env Data and Conversions'!$BP50/1000000</f>
        <v>2.494277957091902</v>
      </c>
      <c r="CM48" s="71">
        <f>F48*'Env Data and Conversions'!$E50/'Env Data and Conversions'!$BP50/1000000</f>
        <v>2.494277957091902</v>
      </c>
      <c r="CN48" s="71">
        <f>G48*'Env Data and Conversions'!$E50/'Env Data and Conversions'!$BP50/1000000</f>
        <v>2.494277957091902</v>
      </c>
      <c r="CO48" s="71">
        <f>H48*'Env Data and Conversions'!$E50/'Env Data and Conversions'!$BP50/1000000</f>
        <v>2.494277957091902</v>
      </c>
      <c r="CP48" s="71">
        <f>I48*'Env Data and Conversions'!$E50/'Env Data and Conversions'!$BP50/1000000</f>
        <v>2.494277957091902</v>
      </c>
      <c r="CQ48" s="71">
        <f>J48*'Env Data and Conversions'!$E50/'Env Data and Conversions'!$BP50/1000000</f>
        <v>2.494277957091902</v>
      </c>
      <c r="CR48" s="71">
        <f>K48*'Env Data and Conversions'!$E50/'Env Data and Conversions'!$BP50/1000000</f>
        <v>2.494277957091902</v>
      </c>
      <c r="CS48" s="71">
        <f>L48*'Env Data and Conversions'!$E50/'Env Data and Conversions'!$BP50/1000000</f>
        <v>2.494277957091902</v>
      </c>
      <c r="CT48" s="71">
        <f>M48*'Env Data and Conversions'!$E50/'Env Data and Conversions'!$BP50/1000000</f>
        <v>2.494277957091902</v>
      </c>
      <c r="CU48" s="71">
        <f>N48*'Env Data and Conversions'!$E50/'Env Data and Conversions'!$BP50/1000000</f>
        <v>2.494277957091902</v>
      </c>
      <c r="CV48" s="71">
        <f>O48*'Env Data and Conversions'!$E50/'Env Data and Conversions'!$BP50/1000000</f>
        <v>2.494277957091902</v>
      </c>
      <c r="CW48" s="71">
        <f>P48*'Env Data and Conversions'!$E50/'Env Data and Conversions'!$BP50/1000000</f>
        <v>2.494277957091902</v>
      </c>
      <c r="CX48" s="71">
        <f>Q48*'Env Data and Conversions'!$E50/'Env Data and Conversions'!$BP50/1000000</f>
        <v>2.494277957091902</v>
      </c>
      <c r="CY48" s="67"/>
      <c r="CZ48" s="4"/>
      <c r="DA48" s="4"/>
      <c r="DB48" s="4"/>
      <c r="DC48" s="4"/>
      <c r="DD48" s="4"/>
      <c r="DE48" s="4"/>
      <c r="DF48" s="4"/>
      <c r="DG48" s="4"/>
      <c r="DH48" s="4"/>
      <c r="DI48" s="4"/>
      <c r="DJ48" s="4"/>
      <c r="DK48" s="4"/>
      <c r="DL48" s="4"/>
      <c r="DM48" s="4"/>
    </row>
    <row r="49" spans="1:117" ht="16.5" x14ac:dyDescent="0.3">
      <c r="A49" s="188" t="s">
        <v>59</v>
      </c>
      <c r="B49" s="71">
        <f>'Inputs - Food purchases'!B52</f>
        <v>0</v>
      </c>
      <c r="C49" s="71">
        <f>'Inputs - Food purchases'!C52</f>
        <v>0</v>
      </c>
      <c r="D49" s="71">
        <f>'Inputs - Food purchases'!D52</f>
        <v>0</v>
      </c>
      <c r="E49" s="71">
        <f>'Inputs - Food purchases'!E52</f>
        <v>0</v>
      </c>
      <c r="F49" s="71">
        <f>'Inputs - Food purchases'!F52</f>
        <v>0</v>
      </c>
      <c r="G49" s="71">
        <f>'Inputs - Food purchases'!G52</f>
        <v>0</v>
      </c>
      <c r="H49" s="71">
        <f>'Inputs - Food purchases'!H52</f>
        <v>0</v>
      </c>
      <c r="I49" s="71">
        <f>'Inputs - Food purchases'!I52</f>
        <v>0</v>
      </c>
      <c r="J49" s="71">
        <f>'Inputs - Food purchases'!J52</f>
        <v>0</v>
      </c>
      <c r="K49" s="71">
        <f>'Inputs - Food purchases'!K52</f>
        <v>0</v>
      </c>
      <c r="L49" s="71">
        <f>'Inputs - Food purchases'!L52</f>
        <v>0</v>
      </c>
      <c r="M49" s="71">
        <f>'Inputs - Food purchases'!M52</f>
        <v>0</v>
      </c>
      <c r="N49" s="71">
        <f>'Inputs - Food purchases'!N52</f>
        <v>0</v>
      </c>
      <c r="O49" s="71">
        <f>'Inputs - Food purchases'!O52</f>
        <v>0</v>
      </c>
      <c r="P49" s="71">
        <f>'Inputs - Food purchases'!P52</f>
        <v>0</v>
      </c>
      <c r="Q49" s="71">
        <f>'Inputs - Food purchases'!Q52</f>
        <v>0</v>
      </c>
      <c r="R49" s="73"/>
      <c r="S49" s="71">
        <f>B49*'Env Data and Conversions'!$B51/1000</f>
        <v>0</v>
      </c>
      <c r="T49" s="71">
        <f>C49*'Env Data and Conversions'!$B51/1000</f>
        <v>0</v>
      </c>
      <c r="U49" s="71">
        <f>D49*'Env Data and Conversions'!$B51/1000</f>
        <v>0</v>
      </c>
      <c r="V49" s="71">
        <f>E49*'Env Data and Conversions'!$B51/1000</f>
        <v>0</v>
      </c>
      <c r="W49" s="71">
        <f>F49*'Env Data and Conversions'!$B51/1000</f>
        <v>0</v>
      </c>
      <c r="X49" s="71">
        <f>G49*'Env Data and Conversions'!$B51/1000</f>
        <v>0</v>
      </c>
      <c r="Y49" s="71">
        <f>H49*'Env Data and Conversions'!$B51/1000</f>
        <v>0</v>
      </c>
      <c r="Z49" s="71">
        <f>I49*'Env Data and Conversions'!$B51/1000</f>
        <v>0</v>
      </c>
      <c r="AA49" s="71">
        <f>J49*'Env Data and Conversions'!$B51/1000</f>
        <v>0</v>
      </c>
      <c r="AB49" s="71">
        <f>K49*'Env Data and Conversions'!$B51/1000</f>
        <v>0</v>
      </c>
      <c r="AC49" s="71">
        <f>L49*'Env Data and Conversions'!$B51/1000</f>
        <v>0</v>
      </c>
      <c r="AD49" s="71">
        <f>M49*'Env Data and Conversions'!$B51/1000</f>
        <v>0</v>
      </c>
      <c r="AE49" s="71">
        <f>N49*'Env Data and Conversions'!$B51/1000</f>
        <v>0</v>
      </c>
      <c r="AF49" s="71">
        <f>O49*'Env Data and Conversions'!$B51/1000</f>
        <v>0</v>
      </c>
      <c r="AG49" s="71">
        <f>P49*'Env Data and Conversions'!$B51/1000</f>
        <v>0</v>
      </c>
      <c r="AH49" s="71">
        <f>Q49*'Env Data and Conversions'!$B51/1000</f>
        <v>0</v>
      </c>
      <c r="AI49" s="74"/>
      <c r="AJ49" s="71">
        <f>B49*'Env Data and Conversions'!$C51/10000</f>
        <v>0</v>
      </c>
      <c r="AK49" s="71">
        <f>C49*'Env Data and Conversions'!$C51/10000</f>
        <v>0</v>
      </c>
      <c r="AL49" s="71">
        <f>D49*'Env Data and Conversions'!$C51/10000</f>
        <v>0</v>
      </c>
      <c r="AM49" s="71">
        <f>E49*'Env Data and Conversions'!$C51/10000</f>
        <v>0</v>
      </c>
      <c r="AN49" s="71">
        <f>F49*'Env Data and Conversions'!$C51/10000</f>
        <v>0</v>
      </c>
      <c r="AO49" s="71">
        <f>G49*'Env Data and Conversions'!$C51/10000</f>
        <v>0</v>
      </c>
      <c r="AP49" s="71">
        <f>H49*'Env Data and Conversions'!$C51/10000</f>
        <v>0</v>
      </c>
      <c r="AQ49" s="71">
        <f>I49*'Env Data and Conversions'!$C51/10000</f>
        <v>0</v>
      </c>
      <c r="AR49" s="71">
        <f>J49*'Env Data and Conversions'!$C51/10000</f>
        <v>0</v>
      </c>
      <c r="AS49" s="71">
        <f>K49*'Env Data and Conversions'!$C51/10000</f>
        <v>0</v>
      </c>
      <c r="AT49" s="71">
        <f>L49*'Env Data and Conversions'!$C51/10000</f>
        <v>0</v>
      </c>
      <c r="AU49" s="71">
        <f>M49*'Env Data and Conversions'!$C51/10000</f>
        <v>0</v>
      </c>
      <c r="AV49" s="71">
        <f>N49*'Env Data and Conversions'!$C51/10000</f>
        <v>0</v>
      </c>
      <c r="AW49" s="71">
        <f>O49*'Env Data and Conversions'!$C51/10000</f>
        <v>0</v>
      </c>
      <c r="AX49" s="71">
        <f>P49*'Env Data and Conversions'!$C51/10000</f>
        <v>0</v>
      </c>
      <c r="AY49" s="71">
        <f>Q49*'Env Data and Conversions'!$C51/10000</f>
        <v>0</v>
      </c>
      <c r="AZ49" s="74"/>
      <c r="BA49" s="71">
        <f>B49*'Env Data and Conversions'!$D51/1000</f>
        <v>0</v>
      </c>
      <c r="BB49" s="71">
        <f>C49*'Env Data and Conversions'!$D51/1000</f>
        <v>0</v>
      </c>
      <c r="BC49" s="71">
        <f>D49*'Env Data and Conversions'!$D51/1000</f>
        <v>0</v>
      </c>
      <c r="BD49" s="71">
        <f>E49*'Env Data and Conversions'!$D51/1000</f>
        <v>0</v>
      </c>
      <c r="BE49" s="71">
        <f>F49*'Env Data and Conversions'!$D51/1000</f>
        <v>0</v>
      </c>
      <c r="BF49" s="71">
        <f>G49*'Env Data and Conversions'!$D51/1000</f>
        <v>0</v>
      </c>
      <c r="BG49" s="71">
        <f>H49*'Env Data and Conversions'!$D51/1000</f>
        <v>0</v>
      </c>
      <c r="BH49" s="71">
        <f>I49*'Env Data and Conversions'!$D51/1000</f>
        <v>0</v>
      </c>
      <c r="BI49" s="71">
        <f>J49*'Env Data and Conversions'!$D51/1000</f>
        <v>0</v>
      </c>
      <c r="BJ49" s="71">
        <f>K49*'Env Data and Conversions'!$D51/1000</f>
        <v>0</v>
      </c>
      <c r="BK49" s="71">
        <f>L49*'Env Data and Conversions'!$D51/1000</f>
        <v>0</v>
      </c>
      <c r="BL49" s="71">
        <f>M49*'Env Data and Conversions'!$D51/1000</f>
        <v>0</v>
      </c>
      <c r="BM49" s="71">
        <f>N49*'Env Data and Conversions'!$D51/1000</f>
        <v>0</v>
      </c>
      <c r="BN49" s="71">
        <f>O49*'Env Data and Conversions'!$D51/1000</f>
        <v>0</v>
      </c>
      <c r="BO49" s="71">
        <f>P49*'Env Data and Conversions'!$D51/1000</f>
        <v>0</v>
      </c>
      <c r="BP49" s="71">
        <f>Q49*'Env Data and Conversions'!$D51/1000</f>
        <v>0</v>
      </c>
      <c r="BQ49" s="74"/>
      <c r="BR49" s="71">
        <f t="shared" si="6"/>
        <v>0</v>
      </c>
      <c r="BS49" s="71">
        <f t="shared" si="7"/>
        <v>0</v>
      </c>
      <c r="BT49" s="71">
        <f t="shared" si="8"/>
        <v>0</v>
      </c>
      <c r="BU49" s="71">
        <f t="shared" si="9"/>
        <v>0</v>
      </c>
      <c r="BV49" s="71">
        <f t="shared" si="10"/>
        <v>0</v>
      </c>
      <c r="BW49" s="71">
        <f t="shared" si="10"/>
        <v>0</v>
      </c>
      <c r="BX49" s="71">
        <f t="shared" si="10"/>
        <v>0</v>
      </c>
      <c r="BY49" s="71">
        <f t="shared" si="10"/>
        <v>0</v>
      </c>
      <c r="BZ49" s="71">
        <f t="shared" si="10"/>
        <v>0</v>
      </c>
      <c r="CA49" s="71">
        <f t="shared" si="10"/>
        <v>0</v>
      </c>
      <c r="CB49" s="71">
        <f t="shared" si="10"/>
        <v>0</v>
      </c>
      <c r="CC49" s="71">
        <f t="shared" si="10"/>
        <v>0</v>
      </c>
      <c r="CD49" s="71">
        <f t="shared" si="10"/>
        <v>0</v>
      </c>
      <c r="CE49" s="71">
        <f t="shared" si="10"/>
        <v>0</v>
      </c>
      <c r="CF49" s="71">
        <f t="shared" si="10"/>
        <v>0</v>
      </c>
      <c r="CG49" s="71">
        <f t="shared" si="10"/>
        <v>0</v>
      </c>
      <c r="CH49" s="75"/>
      <c r="CI49" s="71">
        <f>B49*'Env Data and Conversions'!$E51/'Env Data and Conversions'!$BP51/1000000</f>
        <v>0</v>
      </c>
      <c r="CJ49" s="71">
        <f>C49*'Env Data and Conversions'!$E51/'Env Data and Conversions'!$BP51/1000000</f>
        <v>0</v>
      </c>
      <c r="CK49" s="71">
        <f>D49*'Env Data and Conversions'!$E51/'Env Data and Conversions'!$BP51/1000000</f>
        <v>0</v>
      </c>
      <c r="CL49" s="71">
        <f>E49*'Env Data and Conversions'!$E51/'Env Data and Conversions'!$BP51/1000000</f>
        <v>0</v>
      </c>
      <c r="CM49" s="71">
        <f>F49*'Env Data and Conversions'!$E51/'Env Data and Conversions'!$BP51/1000000</f>
        <v>0</v>
      </c>
      <c r="CN49" s="71">
        <f>G49*'Env Data and Conversions'!$E51/'Env Data and Conversions'!$BP51/1000000</f>
        <v>0</v>
      </c>
      <c r="CO49" s="71">
        <f>H49*'Env Data and Conversions'!$E51/'Env Data and Conversions'!$BP51/1000000</f>
        <v>0</v>
      </c>
      <c r="CP49" s="71">
        <f>I49*'Env Data and Conversions'!$E51/'Env Data and Conversions'!$BP51/1000000</f>
        <v>0</v>
      </c>
      <c r="CQ49" s="71">
        <f>J49*'Env Data and Conversions'!$E51/'Env Data and Conversions'!$BP51/1000000</f>
        <v>0</v>
      </c>
      <c r="CR49" s="71">
        <f>K49*'Env Data and Conversions'!$E51/'Env Data and Conversions'!$BP51/1000000</f>
        <v>0</v>
      </c>
      <c r="CS49" s="71">
        <f>L49*'Env Data and Conversions'!$E51/'Env Data and Conversions'!$BP51/1000000</f>
        <v>0</v>
      </c>
      <c r="CT49" s="71">
        <f>M49*'Env Data and Conversions'!$E51/'Env Data and Conversions'!$BP51/1000000</f>
        <v>0</v>
      </c>
      <c r="CU49" s="71">
        <f>N49*'Env Data and Conversions'!$E51/'Env Data and Conversions'!$BP51/1000000</f>
        <v>0</v>
      </c>
      <c r="CV49" s="71">
        <f>O49*'Env Data and Conversions'!$E51/'Env Data and Conversions'!$BP51/1000000</f>
        <v>0</v>
      </c>
      <c r="CW49" s="71">
        <f>P49*'Env Data and Conversions'!$E51/'Env Data and Conversions'!$BP51/1000000</f>
        <v>0</v>
      </c>
      <c r="CX49" s="71">
        <f>Q49*'Env Data and Conversions'!$E51/'Env Data and Conversions'!$BP51/1000000</f>
        <v>0</v>
      </c>
      <c r="CY49" s="67"/>
      <c r="CZ49" s="4"/>
      <c r="DA49" s="4"/>
      <c r="DB49" s="4"/>
      <c r="DC49" s="4"/>
      <c r="DD49" s="4"/>
      <c r="DE49" s="4"/>
      <c r="DF49" s="4"/>
      <c r="DG49" s="4"/>
      <c r="DH49" s="4"/>
      <c r="DI49" s="4"/>
      <c r="DJ49" s="4"/>
      <c r="DK49" s="4"/>
      <c r="DL49" s="4"/>
      <c r="DM49" s="4"/>
    </row>
    <row r="50" spans="1:117" ht="16.5" x14ac:dyDescent="0.3">
      <c r="A50" s="188" t="s">
        <v>60</v>
      </c>
      <c r="B50" s="71">
        <f>'Inputs - Food purchases'!B53</f>
        <v>3529</v>
      </c>
      <c r="C50" s="71">
        <f>'Inputs - Food purchases'!C53</f>
        <v>3529</v>
      </c>
      <c r="D50" s="71">
        <f>'Inputs - Food purchases'!D53</f>
        <v>3529</v>
      </c>
      <c r="E50" s="71">
        <f>'Inputs - Food purchases'!E53</f>
        <v>3529</v>
      </c>
      <c r="F50" s="71">
        <f>'Inputs - Food purchases'!F53</f>
        <v>3529</v>
      </c>
      <c r="G50" s="71">
        <f>'Inputs - Food purchases'!G53</f>
        <v>3529</v>
      </c>
      <c r="H50" s="71">
        <f>'Inputs - Food purchases'!H53</f>
        <v>3529</v>
      </c>
      <c r="I50" s="71">
        <f>'Inputs - Food purchases'!I53</f>
        <v>3529</v>
      </c>
      <c r="J50" s="71">
        <f>'Inputs - Food purchases'!J53</f>
        <v>3529</v>
      </c>
      <c r="K50" s="71">
        <f>'Inputs - Food purchases'!K53</f>
        <v>3529</v>
      </c>
      <c r="L50" s="71">
        <f>'Inputs - Food purchases'!L53</f>
        <v>3529</v>
      </c>
      <c r="M50" s="71">
        <f>'Inputs - Food purchases'!M53</f>
        <v>3529</v>
      </c>
      <c r="N50" s="71">
        <f>'Inputs - Food purchases'!N53</f>
        <v>3529</v>
      </c>
      <c r="O50" s="71">
        <f>'Inputs - Food purchases'!O53</f>
        <v>3529</v>
      </c>
      <c r="P50" s="71">
        <f>'Inputs - Food purchases'!P53</f>
        <v>3529</v>
      </c>
      <c r="Q50" s="71">
        <f>'Inputs - Food purchases'!Q53</f>
        <v>3529</v>
      </c>
      <c r="R50" s="73"/>
      <c r="S50" s="71">
        <f>B50*'Env Data and Conversions'!$B52/1000</f>
        <v>1.0641220979512505</v>
      </c>
      <c r="T50" s="71">
        <f>C50*'Env Data and Conversions'!$B52/1000</f>
        <v>1.0641220979512505</v>
      </c>
      <c r="U50" s="71">
        <f>D50*'Env Data and Conversions'!$B52/1000</f>
        <v>1.0641220979512505</v>
      </c>
      <c r="V50" s="71">
        <f>E50*'Env Data and Conversions'!$B52/1000</f>
        <v>1.0641220979512505</v>
      </c>
      <c r="W50" s="71">
        <f>F50*'Env Data and Conversions'!$B52/1000</f>
        <v>1.0641220979512505</v>
      </c>
      <c r="X50" s="71">
        <f>G50*'Env Data and Conversions'!$B52/1000</f>
        <v>1.0641220979512505</v>
      </c>
      <c r="Y50" s="71">
        <f>H50*'Env Data and Conversions'!$B52/1000</f>
        <v>1.0641220979512505</v>
      </c>
      <c r="Z50" s="71">
        <f>I50*'Env Data and Conversions'!$B52/1000</f>
        <v>1.0641220979512505</v>
      </c>
      <c r="AA50" s="71">
        <f>J50*'Env Data and Conversions'!$B52/1000</f>
        <v>1.0641220979512505</v>
      </c>
      <c r="AB50" s="71">
        <f>K50*'Env Data and Conversions'!$B52/1000</f>
        <v>1.0641220979512505</v>
      </c>
      <c r="AC50" s="71">
        <f>L50*'Env Data and Conversions'!$B52/1000</f>
        <v>1.0641220979512505</v>
      </c>
      <c r="AD50" s="71">
        <f>M50*'Env Data and Conversions'!$B52/1000</f>
        <v>1.0641220979512505</v>
      </c>
      <c r="AE50" s="71">
        <f>N50*'Env Data and Conversions'!$B52/1000</f>
        <v>1.0641220979512505</v>
      </c>
      <c r="AF50" s="71">
        <f>O50*'Env Data and Conversions'!$B52/1000</f>
        <v>1.0641220979512505</v>
      </c>
      <c r="AG50" s="71">
        <f>P50*'Env Data and Conversions'!$B52/1000</f>
        <v>1.0641220979512505</v>
      </c>
      <c r="AH50" s="71">
        <f>Q50*'Env Data and Conversions'!$B52/1000</f>
        <v>1.0641220979512505</v>
      </c>
      <c r="AI50" s="74"/>
      <c r="AJ50" s="71">
        <f>B50*'Env Data and Conversions'!$C52/10000</f>
        <v>0.18708680326668772</v>
      </c>
      <c r="AK50" s="71">
        <f>C50*'Env Data and Conversions'!$C52/10000</f>
        <v>0.18708680326668772</v>
      </c>
      <c r="AL50" s="71">
        <f>D50*'Env Data and Conversions'!$C52/10000</f>
        <v>0.18708680326668772</v>
      </c>
      <c r="AM50" s="71">
        <f>E50*'Env Data and Conversions'!$C52/10000</f>
        <v>0.18708680326668772</v>
      </c>
      <c r="AN50" s="71">
        <f>F50*'Env Data and Conversions'!$C52/10000</f>
        <v>0.18708680326668772</v>
      </c>
      <c r="AO50" s="71">
        <f>G50*'Env Data and Conversions'!$C52/10000</f>
        <v>0.18708680326668772</v>
      </c>
      <c r="AP50" s="71">
        <f>H50*'Env Data and Conversions'!$C52/10000</f>
        <v>0.18708680326668772</v>
      </c>
      <c r="AQ50" s="71">
        <f>I50*'Env Data and Conversions'!$C52/10000</f>
        <v>0.18708680326668772</v>
      </c>
      <c r="AR50" s="71">
        <f>J50*'Env Data and Conversions'!$C52/10000</f>
        <v>0.18708680326668772</v>
      </c>
      <c r="AS50" s="71">
        <f>K50*'Env Data and Conversions'!$C52/10000</f>
        <v>0.18708680326668772</v>
      </c>
      <c r="AT50" s="71">
        <f>L50*'Env Data and Conversions'!$C52/10000</f>
        <v>0.18708680326668772</v>
      </c>
      <c r="AU50" s="71">
        <f>M50*'Env Data and Conversions'!$C52/10000</f>
        <v>0.18708680326668772</v>
      </c>
      <c r="AV50" s="71">
        <f>N50*'Env Data and Conversions'!$C52/10000</f>
        <v>0.18708680326668772</v>
      </c>
      <c r="AW50" s="71">
        <f>O50*'Env Data and Conversions'!$C52/10000</f>
        <v>0.18708680326668772</v>
      </c>
      <c r="AX50" s="71">
        <f>P50*'Env Data and Conversions'!$C52/10000</f>
        <v>0.18708680326668772</v>
      </c>
      <c r="AY50" s="71">
        <f>Q50*'Env Data and Conversions'!$C52/10000</f>
        <v>0.18708680326668772</v>
      </c>
      <c r="AZ50" s="74"/>
      <c r="BA50" s="71">
        <f>B50*'Env Data and Conversions'!$D52/1000</f>
        <v>2.4949204156363987</v>
      </c>
      <c r="BB50" s="71">
        <f>C50*'Env Data and Conversions'!$D52/1000</f>
        <v>2.4949204156363987</v>
      </c>
      <c r="BC50" s="71">
        <f>D50*'Env Data and Conversions'!$D52/1000</f>
        <v>2.4949204156363987</v>
      </c>
      <c r="BD50" s="71">
        <f>E50*'Env Data and Conversions'!$D52/1000</f>
        <v>2.4949204156363987</v>
      </c>
      <c r="BE50" s="71">
        <f>F50*'Env Data and Conversions'!$D52/1000</f>
        <v>2.4949204156363987</v>
      </c>
      <c r="BF50" s="71">
        <f>G50*'Env Data and Conversions'!$D52/1000</f>
        <v>2.4949204156363987</v>
      </c>
      <c r="BG50" s="71">
        <f>H50*'Env Data and Conversions'!$D52/1000</f>
        <v>2.4949204156363987</v>
      </c>
      <c r="BH50" s="71">
        <f>I50*'Env Data and Conversions'!$D52/1000</f>
        <v>2.4949204156363987</v>
      </c>
      <c r="BI50" s="71">
        <f>J50*'Env Data and Conversions'!$D52/1000</f>
        <v>2.4949204156363987</v>
      </c>
      <c r="BJ50" s="71">
        <f>K50*'Env Data and Conversions'!$D52/1000</f>
        <v>2.4949204156363987</v>
      </c>
      <c r="BK50" s="71">
        <f>L50*'Env Data and Conversions'!$D52/1000</f>
        <v>2.4949204156363987</v>
      </c>
      <c r="BL50" s="71">
        <f>M50*'Env Data and Conversions'!$D52/1000</f>
        <v>2.4949204156363987</v>
      </c>
      <c r="BM50" s="71">
        <f>N50*'Env Data and Conversions'!$D52/1000</f>
        <v>2.4949204156363987</v>
      </c>
      <c r="BN50" s="71">
        <f>O50*'Env Data and Conversions'!$D52/1000</f>
        <v>2.4949204156363987</v>
      </c>
      <c r="BO50" s="71">
        <f>P50*'Env Data and Conversions'!$D52/1000</f>
        <v>2.4949204156363987</v>
      </c>
      <c r="BP50" s="71">
        <f>Q50*'Env Data and Conversions'!$D52/1000</f>
        <v>2.4949204156363987</v>
      </c>
      <c r="BQ50" s="74"/>
      <c r="BR50" s="71">
        <f t="shared" si="6"/>
        <v>3.5590425135876491</v>
      </c>
      <c r="BS50" s="71">
        <f t="shared" si="7"/>
        <v>3.5590425135876491</v>
      </c>
      <c r="BT50" s="71">
        <f t="shared" si="8"/>
        <v>3.5590425135876491</v>
      </c>
      <c r="BU50" s="71">
        <f t="shared" si="9"/>
        <v>3.5590425135876491</v>
      </c>
      <c r="BV50" s="71">
        <f t="shared" si="10"/>
        <v>3.5590425135876491</v>
      </c>
      <c r="BW50" s="71">
        <f t="shared" si="10"/>
        <v>3.5590425135876491</v>
      </c>
      <c r="BX50" s="71">
        <f t="shared" si="10"/>
        <v>3.5590425135876491</v>
      </c>
      <c r="BY50" s="71">
        <f t="shared" si="10"/>
        <v>3.5590425135876491</v>
      </c>
      <c r="BZ50" s="71">
        <f t="shared" si="10"/>
        <v>3.5590425135876491</v>
      </c>
      <c r="CA50" s="71">
        <f t="shared" si="10"/>
        <v>3.5590425135876491</v>
      </c>
      <c r="CB50" s="71">
        <f t="shared" si="10"/>
        <v>3.5590425135876491</v>
      </c>
      <c r="CC50" s="71">
        <f t="shared" si="10"/>
        <v>3.5590425135876491</v>
      </c>
      <c r="CD50" s="71">
        <f t="shared" si="10"/>
        <v>3.5590425135876491</v>
      </c>
      <c r="CE50" s="71">
        <f t="shared" si="10"/>
        <v>3.5590425135876491</v>
      </c>
      <c r="CF50" s="71">
        <f t="shared" si="10"/>
        <v>3.5590425135876491</v>
      </c>
      <c r="CG50" s="71">
        <f t="shared" si="10"/>
        <v>3.5590425135876491</v>
      </c>
      <c r="CH50" s="75"/>
      <c r="CI50" s="71">
        <f>B50*'Env Data and Conversions'!$E52/'Env Data and Conversions'!$BP52/1000000</f>
        <v>1.1331349217457922</v>
      </c>
      <c r="CJ50" s="71">
        <f>C50*'Env Data and Conversions'!$E52/'Env Data and Conversions'!$BP52/1000000</f>
        <v>1.1331349217457922</v>
      </c>
      <c r="CK50" s="71">
        <f>D50*'Env Data and Conversions'!$E52/'Env Data and Conversions'!$BP52/1000000</f>
        <v>1.1331349217457922</v>
      </c>
      <c r="CL50" s="71">
        <f>E50*'Env Data and Conversions'!$E52/'Env Data and Conversions'!$BP52/1000000</f>
        <v>1.1331349217457922</v>
      </c>
      <c r="CM50" s="71">
        <f>F50*'Env Data and Conversions'!$E52/'Env Data and Conversions'!$BP52/1000000</f>
        <v>1.1331349217457922</v>
      </c>
      <c r="CN50" s="71">
        <f>G50*'Env Data and Conversions'!$E52/'Env Data and Conversions'!$BP52/1000000</f>
        <v>1.1331349217457922</v>
      </c>
      <c r="CO50" s="71">
        <f>H50*'Env Data and Conversions'!$E52/'Env Data and Conversions'!$BP52/1000000</f>
        <v>1.1331349217457922</v>
      </c>
      <c r="CP50" s="71">
        <f>I50*'Env Data and Conversions'!$E52/'Env Data and Conversions'!$BP52/1000000</f>
        <v>1.1331349217457922</v>
      </c>
      <c r="CQ50" s="71">
        <f>J50*'Env Data and Conversions'!$E52/'Env Data and Conversions'!$BP52/1000000</f>
        <v>1.1331349217457922</v>
      </c>
      <c r="CR50" s="71">
        <f>K50*'Env Data and Conversions'!$E52/'Env Data and Conversions'!$BP52/1000000</f>
        <v>1.1331349217457922</v>
      </c>
      <c r="CS50" s="71">
        <f>L50*'Env Data and Conversions'!$E52/'Env Data and Conversions'!$BP52/1000000</f>
        <v>1.1331349217457922</v>
      </c>
      <c r="CT50" s="71">
        <f>M50*'Env Data and Conversions'!$E52/'Env Data and Conversions'!$BP52/1000000</f>
        <v>1.1331349217457922</v>
      </c>
      <c r="CU50" s="71">
        <f>N50*'Env Data and Conversions'!$E52/'Env Data and Conversions'!$BP52/1000000</f>
        <v>1.1331349217457922</v>
      </c>
      <c r="CV50" s="71">
        <f>O50*'Env Data and Conversions'!$E52/'Env Data and Conversions'!$BP52/1000000</f>
        <v>1.1331349217457922</v>
      </c>
      <c r="CW50" s="71">
        <f>P50*'Env Data and Conversions'!$E52/'Env Data and Conversions'!$BP52/1000000</f>
        <v>1.1331349217457922</v>
      </c>
      <c r="CX50" s="71">
        <f>Q50*'Env Data and Conversions'!$E52/'Env Data and Conversions'!$BP52/1000000</f>
        <v>1.1331349217457922</v>
      </c>
      <c r="CY50" s="67"/>
      <c r="CZ50" s="4"/>
      <c r="DA50" s="4"/>
      <c r="DB50" s="4"/>
      <c r="DC50" s="4"/>
      <c r="DD50" s="4"/>
      <c r="DE50" s="4"/>
      <c r="DF50" s="4"/>
      <c r="DG50" s="4"/>
      <c r="DH50" s="4"/>
      <c r="DI50" s="4"/>
      <c r="DJ50" s="4"/>
      <c r="DK50" s="4"/>
      <c r="DL50" s="4"/>
      <c r="DM50" s="4"/>
    </row>
    <row r="51" spans="1:117" ht="16.5" x14ac:dyDescent="0.3">
      <c r="A51" s="188" t="s">
        <v>61</v>
      </c>
      <c r="B51" s="71">
        <f>'Inputs - Food purchases'!B54</f>
        <v>24215</v>
      </c>
      <c r="C51" s="71">
        <f>'Inputs - Food purchases'!C54</f>
        <v>29000</v>
      </c>
      <c r="D51" s="71">
        <f>'Inputs - Food purchases'!D54</f>
        <v>34000</v>
      </c>
      <c r="E51" s="71">
        <f>'Inputs - Food purchases'!E54</f>
        <v>39000</v>
      </c>
      <c r="F51" s="71">
        <f>'Inputs - Food purchases'!F54</f>
        <v>39000</v>
      </c>
      <c r="G51" s="71">
        <f>'Inputs - Food purchases'!G54</f>
        <v>39000</v>
      </c>
      <c r="H51" s="71">
        <f>'Inputs - Food purchases'!H54</f>
        <v>39000</v>
      </c>
      <c r="I51" s="71">
        <f>'Inputs - Food purchases'!I54</f>
        <v>39000</v>
      </c>
      <c r="J51" s="71">
        <f>'Inputs - Food purchases'!J54</f>
        <v>39000</v>
      </c>
      <c r="K51" s="71">
        <f>'Inputs - Food purchases'!K54</f>
        <v>39000</v>
      </c>
      <c r="L51" s="71">
        <f>'Inputs - Food purchases'!L54</f>
        <v>39000</v>
      </c>
      <c r="M51" s="71">
        <f>'Inputs - Food purchases'!M54</f>
        <v>39000</v>
      </c>
      <c r="N51" s="71">
        <f>'Inputs - Food purchases'!N54</f>
        <v>39000</v>
      </c>
      <c r="O51" s="71">
        <f>'Inputs - Food purchases'!O54</f>
        <v>39000</v>
      </c>
      <c r="P51" s="71">
        <f>'Inputs - Food purchases'!P54</f>
        <v>39000</v>
      </c>
      <c r="Q51" s="71">
        <f>'Inputs - Food purchases'!Q54</f>
        <v>39000</v>
      </c>
      <c r="R51" s="73"/>
      <c r="S51" s="71">
        <f>B51*'Env Data and Conversions'!$B53/1000</f>
        <v>12.176839363408936</v>
      </c>
      <c r="T51" s="71">
        <f>C51*'Env Data and Conversions'!$B53/1000</f>
        <v>14.583041153783157</v>
      </c>
      <c r="U51" s="71">
        <f>D51*'Env Data and Conversions'!$B53/1000</f>
        <v>17.097358594090597</v>
      </c>
      <c r="V51" s="71">
        <f>E51*'Env Data and Conversions'!$B53/1000</f>
        <v>19.611676034398037</v>
      </c>
      <c r="W51" s="71">
        <f>F51*'Env Data and Conversions'!$B53/1000</f>
        <v>19.611676034398037</v>
      </c>
      <c r="X51" s="71">
        <f>G51*'Env Data and Conversions'!$B53/1000</f>
        <v>19.611676034398037</v>
      </c>
      <c r="Y51" s="71">
        <f>H51*'Env Data and Conversions'!$B53/1000</f>
        <v>19.611676034398037</v>
      </c>
      <c r="Z51" s="71">
        <f>I51*'Env Data and Conversions'!$B53/1000</f>
        <v>19.611676034398037</v>
      </c>
      <c r="AA51" s="71">
        <f>J51*'Env Data and Conversions'!$B53/1000</f>
        <v>19.611676034398037</v>
      </c>
      <c r="AB51" s="71">
        <f>K51*'Env Data and Conversions'!$B53/1000</f>
        <v>19.611676034398037</v>
      </c>
      <c r="AC51" s="71">
        <f>L51*'Env Data and Conversions'!$B53/1000</f>
        <v>19.611676034398037</v>
      </c>
      <c r="AD51" s="71">
        <f>M51*'Env Data and Conversions'!$B53/1000</f>
        <v>19.611676034398037</v>
      </c>
      <c r="AE51" s="71">
        <f>N51*'Env Data and Conversions'!$B53/1000</f>
        <v>19.611676034398037</v>
      </c>
      <c r="AF51" s="71">
        <f>O51*'Env Data and Conversions'!$B53/1000</f>
        <v>19.611676034398037</v>
      </c>
      <c r="AG51" s="71">
        <f>P51*'Env Data and Conversions'!$B53/1000</f>
        <v>19.611676034398037</v>
      </c>
      <c r="AH51" s="71">
        <f>Q51*'Env Data and Conversions'!$B53/1000</f>
        <v>19.611676034398037</v>
      </c>
      <c r="AI51" s="74"/>
      <c r="AJ51" s="71">
        <f>B51*'Env Data and Conversions'!$C53/10000</f>
        <v>2.8920654270398032</v>
      </c>
      <c r="AK51" s="71">
        <f>C51*'Env Data and Conversions'!$C53/10000</f>
        <v>3.4635514096285069</v>
      </c>
      <c r="AL51" s="71">
        <f>D51*'Env Data and Conversions'!$C53/10000</f>
        <v>4.0607154457713532</v>
      </c>
      <c r="AM51" s="71">
        <f>E51*'Env Data and Conversions'!$C53/10000</f>
        <v>4.6578794819141995</v>
      </c>
      <c r="AN51" s="71">
        <f>F51*'Env Data and Conversions'!$C53/10000</f>
        <v>4.6578794819141995</v>
      </c>
      <c r="AO51" s="71">
        <f>G51*'Env Data and Conversions'!$C53/10000</f>
        <v>4.6578794819141995</v>
      </c>
      <c r="AP51" s="71">
        <f>H51*'Env Data and Conversions'!$C53/10000</f>
        <v>4.6578794819141995</v>
      </c>
      <c r="AQ51" s="71">
        <f>I51*'Env Data and Conversions'!$C53/10000</f>
        <v>4.6578794819141995</v>
      </c>
      <c r="AR51" s="71">
        <f>J51*'Env Data and Conversions'!$C53/10000</f>
        <v>4.6578794819141995</v>
      </c>
      <c r="AS51" s="71">
        <f>K51*'Env Data and Conversions'!$C53/10000</f>
        <v>4.6578794819141995</v>
      </c>
      <c r="AT51" s="71">
        <f>L51*'Env Data and Conversions'!$C53/10000</f>
        <v>4.6578794819141995</v>
      </c>
      <c r="AU51" s="71">
        <f>M51*'Env Data and Conversions'!$C53/10000</f>
        <v>4.6578794819141995</v>
      </c>
      <c r="AV51" s="71">
        <f>N51*'Env Data and Conversions'!$C53/10000</f>
        <v>4.6578794819141995</v>
      </c>
      <c r="AW51" s="71">
        <f>O51*'Env Data and Conversions'!$C53/10000</f>
        <v>4.6578794819141995</v>
      </c>
      <c r="AX51" s="71">
        <f>P51*'Env Data and Conversions'!$C53/10000</f>
        <v>4.6578794819141995</v>
      </c>
      <c r="AY51" s="71">
        <f>Q51*'Env Data and Conversions'!$C53/10000</f>
        <v>4.6578794819141995</v>
      </c>
      <c r="AZ51" s="74"/>
      <c r="BA51" s="71">
        <f>B51*'Env Data and Conversions'!$D53/1000</f>
        <v>17.119438329451796</v>
      </c>
      <c r="BB51" s="71">
        <f>C51*'Env Data and Conversions'!$D53/1000</f>
        <v>20.502321352636883</v>
      </c>
      <c r="BC51" s="71">
        <f>D51*'Env Data and Conversions'!$D53/1000</f>
        <v>24.03720434447083</v>
      </c>
      <c r="BD51" s="71">
        <f>E51*'Env Data and Conversions'!$D53/1000</f>
        <v>27.572087336304772</v>
      </c>
      <c r="BE51" s="71">
        <f>F51*'Env Data and Conversions'!$D53/1000</f>
        <v>27.572087336304772</v>
      </c>
      <c r="BF51" s="71">
        <f>G51*'Env Data and Conversions'!$D53/1000</f>
        <v>27.572087336304772</v>
      </c>
      <c r="BG51" s="71">
        <f>H51*'Env Data and Conversions'!$D53/1000</f>
        <v>27.572087336304772</v>
      </c>
      <c r="BH51" s="71">
        <f>I51*'Env Data and Conversions'!$D53/1000</f>
        <v>27.572087336304772</v>
      </c>
      <c r="BI51" s="71">
        <f>J51*'Env Data and Conversions'!$D53/1000</f>
        <v>27.572087336304772</v>
      </c>
      <c r="BJ51" s="71">
        <f>K51*'Env Data and Conversions'!$D53/1000</f>
        <v>27.572087336304772</v>
      </c>
      <c r="BK51" s="71">
        <f>L51*'Env Data and Conversions'!$D53/1000</f>
        <v>27.572087336304772</v>
      </c>
      <c r="BL51" s="71">
        <f>M51*'Env Data and Conversions'!$D53/1000</f>
        <v>27.572087336304772</v>
      </c>
      <c r="BM51" s="71">
        <f>N51*'Env Data and Conversions'!$D53/1000</f>
        <v>27.572087336304772</v>
      </c>
      <c r="BN51" s="71">
        <f>O51*'Env Data and Conversions'!$D53/1000</f>
        <v>27.572087336304772</v>
      </c>
      <c r="BO51" s="71">
        <f>P51*'Env Data and Conversions'!$D53/1000</f>
        <v>27.572087336304772</v>
      </c>
      <c r="BP51" s="71">
        <f>Q51*'Env Data and Conversions'!$D53/1000</f>
        <v>27.572087336304772</v>
      </c>
      <c r="BQ51" s="74"/>
      <c r="BR51" s="71">
        <f t="shared" si="6"/>
        <v>29.296277692860734</v>
      </c>
      <c r="BS51" s="71">
        <f t="shared" si="7"/>
        <v>35.08536250642004</v>
      </c>
      <c r="BT51" s="71">
        <f t="shared" si="8"/>
        <v>41.13456293856143</v>
      </c>
      <c r="BU51" s="71">
        <f t="shared" si="9"/>
        <v>47.183763370702806</v>
      </c>
      <c r="BV51" s="71">
        <f t="shared" si="10"/>
        <v>47.183763370702806</v>
      </c>
      <c r="BW51" s="71">
        <f t="shared" si="10"/>
        <v>47.183763370702806</v>
      </c>
      <c r="BX51" s="71">
        <f t="shared" si="10"/>
        <v>47.183763370702806</v>
      </c>
      <c r="BY51" s="71">
        <f t="shared" si="10"/>
        <v>47.183763370702806</v>
      </c>
      <c r="BZ51" s="71">
        <f t="shared" si="10"/>
        <v>47.183763370702806</v>
      </c>
      <c r="CA51" s="71">
        <f t="shared" si="10"/>
        <v>47.183763370702806</v>
      </c>
      <c r="CB51" s="71">
        <f t="shared" si="10"/>
        <v>47.183763370702806</v>
      </c>
      <c r="CC51" s="71">
        <f t="shared" si="10"/>
        <v>47.183763370702806</v>
      </c>
      <c r="CD51" s="71">
        <f t="shared" si="10"/>
        <v>47.183763370702806</v>
      </c>
      <c r="CE51" s="71">
        <f t="shared" si="10"/>
        <v>47.183763370702806</v>
      </c>
      <c r="CF51" s="71">
        <f t="shared" si="10"/>
        <v>47.183763370702806</v>
      </c>
      <c r="CG51" s="71">
        <f t="shared" si="10"/>
        <v>47.183763370702806</v>
      </c>
      <c r="CH51" s="75"/>
      <c r="CI51" s="71">
        <f>B51*'Env Data and Conversions'!$E53/'Env Data and Conversions'!$BP53/1000000</f>
        <v>5.7235291215559423</v>
      </c>
      <c r="CJ51" s="71">
        <f>C51*'Env Data and Conversions'!$E53/'Env Data and Conversions'!$BP53/1000000</f>
        <v>6.8545258940789724</v>
      </c>
      <c r="CK51" s="71">
        <f>D51*'Env Data and Conversions'!$E53/'Env Data and Conversions'!$BP53/1000000</f>
        <v>8.0363407034029333</v>
      </c>
      <c r="CL51" s="71">
        <f>E51*'Env Data and Conversions'!$E53/'Env Data and Conversions'!$BP53/1000000</f>
        <v>9.218155512726895</v>
      </c>
      <c r="CM51" s="71">
        <f>F51*'Env Data and Conversions'!$E53/'Env Data and Conversions'!$BP53/1000000</f>
        <v>9.218155512726895</v>
      </c>
      <c r="CN51" s="71">
        <f>G51*'Env Data and Conversions'!$E53/'Env Data and Conversions'!$BP53/1000000</f>
        <v>9.218155512726895</v>
      </c>
      <c r="CO51" s="71">
        <f>H51*'Env Data and Conversions'!$E53/'Env Data and Conversions'!$BP53/1000000</f>
        <v>9.218155512726895</v>
      </c>
      <c r="CP51" s="71">
        <f>I51*'Env Data and Conversions'!$E53/'Env Data and Conversions'!$BP53/1000000</f>
        <v>9.218155512726895</v>
      </c>
      <c r="CQ51" s="71">
        <f>J51*'Env Data and Conversions'!$E53/'Env Data and Conversions'!$BP53/1000000</f>
        <v>9.218155512726895</v>
      </c>
      <c r="CR51" s="71">
        <f>K51*'Env Data and Conversions'!$E53/'Env Data and Conversions'!$BP53/1000000</f>
        <v>9.218155512726895</v>
      </c>
      <c r="CS51" s="71">
        <f>L51*'Env Data and Conversions'!$E53/'Env Data and Conversions'!$BP53/1000000</f>
        <v>9.218155512726895</v>
      </c>
      <c r="CT51" s="71">
        <f>M51*'Env Data and Conversions'!$E53/'Env Data and Conversions'!$BP53/1000000</f>
        <v>9.218155512726895</v>
      </c>
      <c r="CU51" s="71">
        <f>N51*'Env Data and Conversions'!$E53/'Env Data and Conversions'!$BP53/1000000</f>
        <v>9.218155512726895</v>
      </c>
      <c r="CV51" s="71">
        <f>O51*'Env Data and Conversions'!$E53/'Env Data and Conversions'!$BP53/1000000</f>
        <v>9.218155512726895</v>
      </c>
      <c r="CW51" s="71">
        <f>P51*'Env Data and Conversions'!$E53/'Env Data and Conversions'!$BP53/1000000</f>
        <v>9.218155512726895</v>
      </c>
      <c r="CX51" s="71">
        <f>Q51*'Env Data and Conversions'!$E53/'Env Data and Conversions'!$BP53/1000000</f>
        <v>9.218155512726895</v>
      </c>
      <c r="CY51" s="67"/>
      <c r="CZ51" s="4"/>
      <c r="DA51" s="4"/>
      <c r="DB51" s="4"/>
      <c r="DC51" s="4"/>
      <c r="DD51" s="4"/>
      <c r="DE51" s="4"/>
      <c r="DF51" s="4"/>
      <c r="DG51" s="4"/>
      <c r="DH51" s="4"/>
      <c r="DI51" s="4"/>
      <c r="DJ51" s="4"/>
      <c r="DK51" s="4"/>
      <c r="DL51" s="4"/>
      <c r="DM51" s="4"/>
    </row>
    <row r="52" spans="1:117" ht="16.5" x14ac:dyDescent="0.3">
      <c r="A52" s="167" t="s">
        <v>37</v>
      </c>
      <c r="B52" s="71">
        <f>'Inputs - Food purchases'!B55</f>
        <v>0</v>
      </c>
      <c r="C52" s="71">
        <f>'Inputs - Food purchases'!C55</f>
        <v>0</v>
      </c>
      <c r="D52" s="71">
        <f>'Inputs - Food purchases'!D55</f>
        <v>0</v>
      </c>
      <c r="E52" s="71">
        <f>'Inputs - Food purchases'!E55</f>
        <v>0</v>
      </c>
      <c r="F52" s="71">
        <f>'Inputs - Food purchases'!F55</f>
        <v>0</v>
      </c>
      <c r="G52" s="71">
        <f>'Inputs - Food purchases'!G55</f>
        <v>0</v>
      </c>
      <c r="H52" s="71">
        <f>'Inputs - Food purchases'!H55</f>
        <v>0</v>
      </c>
      <c r="I52" s="71">
        <f>'Inputs - Food purchases'!I55</f>
        <v>0</v>
      </c>
      <c r="J52" s="71">
        <f>'Inputs - Food purchases'!J55</f>
        <v>0</v>
      </c>
      <c r="K52" s="71">
        <f>'Inputs - Food purchases'!K55</f>
        <v>0</v>
      </c>
      <c r="L52" s="71">
        <f>'Inputs - Food purchases'!L55</f>
        <v>0</v>
      </c>
      <c r="M52" s="71">
        <f>'Inputs - Food purchases'!M55</f>
        <v>0</v>
      </c>
      <c r="N52" s="71">
        <f>'Inputs - Food purchases'!N55</f>
        <v>0</v>
      </c>
      <c r="O52" s="71">
        <f>'Inputs - Food purchases'!O55</f>
        <v>0</v>
      </c>
      <c r="P52" s="71">
        <f>'Inputs - Food purchases'!P55</f>
        <v>0</v>
      </c>
      <c r="Q52" s="71">
        <f>'Inputs - Food purchases'!Q55</f>
        <v>0</v>
      </c>
      <c r="R52" s="76"/>
      <c r="S52" s="71">
        <f>B52*'Env Data and Conversions'!$B54/1000</f>
        <v>0</v>
      </c>
      <c r="T52" s="71">
        <f>C52*'Env Data and Conversions'!$B54/1000</f>
        <v>0</v>
      </c>
      <c r="U52" s="71">
        <f>D52*'Env Data and Conversions'!$B54/1000</f>
        <v>0</v>
      </c>
      <c r="V52" s="71">
        <f>E52*'Env Data and Conversions'!$B54/1000</f>
        <v>0</v>
      </c>
      <c r="W52" s="71">
        <f>F52*'Env Data and Conversions'!$B54/1000</f>
        <v>0</v>
      </c>
      <c r="X52" s="71">
        <f>G52*'Env Data and Conversions'!$B54/1000</f>
        <v>0</v>
      </c>
      <c r="Y52" s="71">
        <f>H52*'Env Data and Conversions'!$B54/1000</f>
        <v>0</v>
      </c>
      <c r="Z52" s="71">
        <f>I52*'Env Data and Conversions'!$B54/1000</f>
        <v>0</v>
      </c>
      <c r="AA52" s="71">
        <f>J52*'Env Data and Conversions'!$B54/1000</f>
        <v>0</v>
      </c>
      <c r="AB52" s="71">
        <f>K52*'Env Data and Conversions'!$B54/1000</f>
        <v>0</v>
      </c>
      <c r="AC52" s="71">
        <f>L52*'Env Data and Conversions'!$B54/1000</f>
        <v>0</v>
      </c>
      <c r="AD52" s="71">
        <f>M52*'Env Data and Conversions'!$B54/1000</f>
        <v>0</v>
      </c>
      <c r="AE52" s="71">
        <f>N52*'Env Data and Conversions'!$B54/1000</f>
        <v>0</v>
      </c>
      <c r="AF52" s="71">
        <f>O52*'Env Data and Conversions'!$B54/1000</f>
        <v>0</v>
      </c>
      <c r="AG52" s="71">
        <f>P52*'Env Data and Conversions'!$B54/1000</f>
        <v>0</v>
      </c>
      <c r="AH52" s="71">
        <f>Q52*'Env Data and Conversions'!$B54/1000</f>
        <v>0</v>
      </c>
      <c r="AI52" s="74"/>
      <c r="AJ52" s="71">
        <f>B52*'Env Data and Conversions'!$C54/10000</f>
        <v>0</v>
      </c>
      <c r="AK52" s="71">
        <f>C52*'Env Data and Conversions'!$C54/10000</f>
        <v>0</v>
      </c>
      <c r="AL52" s="71">
        <f>D52*'Env Data and Conversions'!$C54/10000</f>
        <v>0</v>
      </c>
      <c r="AM52" s="71">
        <f>E52*'Env Data and Conversions'!$C54/10000</f>
        <v>0</v>
      </c>
      <c r="AN52" s="71">
        <f>F52*'Env Data and Conversions'!$C54/10000</f>
        <v>0</v>
      </c>
      <c r="AO52" s="71">
        <f>G52*'Env Data and Conversions'!$C54/10000</f>
        <v>0</v>
      </c>
      <c r="AP52" s="71">
        <f>H52*'Env Data and Conversions'!$C54/10000</f>
        <v>0</v>
      </c>
      <c r="AQ52" s="71">
        <f>I52*'Env Data and Conversions'!$C54/10000</f>
        <v>0</v>
      </c>
      <c r="AR52" s="71">
        <f>J52*'Env Data and Conversions'!$C54/10000</f>
        <v>0</v>
      </c>
      <c r="AS52" s="71">
        <f>K52*'Env Data and Conversions'!$C54/10000</f>
        <v>0</v>
      </c>
      <c r="AT52" s="71">
        <f>L52*'Env Data and Conversions'!$C54/10000</f>
        <v>0</v>
      </c>
      <c r="AU52" s="71">
        <f>M52*'Env Data and Conversions'!$C54/10000</f>
        <v>0</v>
      </c>
      <c r="AV52" s="71">
        <f>N52*'Env Data and Conversions'!$C54/10000</f>
        <v>0</v>
      </c>
      <c r="AW52" s="71">
        <f>O52*'Env Data and Conversions'!$C54/10000</f>
        <v>0</v>
      </c>
      <c r="AX52" s="71">
        <f>P52*'Env Data and Conversions'!$C54/10000</f>
        <v>0</v>
      </c>
      <c r="AY52" s="71">
        <f>Q52*'Env Data and Conversions'!$C54/10000</f>
        <v>0</v>
      </c>
      <c r="AZ52" s="74"/>
      <c r="BA52" s="71">
        <f>B52*'Env Data and Conversions'!$D54/1000</f>
        <v>0</v>
      </c>
      <c r="BB52" s="71">
        <f>C52*'Env Data and Conversions'!$D54/1000</f>
        <v>0</v>
      </c>
      <c r="BC52" s="71">
        <f>D52*'Env Data and Conversions'!$D54/1000</f>
        <v>0</v>
      </c>
      <c r="BD52" s="71">
        <f>E52*'Env Data and Conversions'!$D54/1000</f>
        <v>0</v>
      </c>
      <c r="BE52" s="71">
        <f>F52*'Env Data and Conversions'!$D54/1000</f>
        <v>0</v>
      </c>
      <c r="BF52" s="71">
        <f>G52*'Env Data and Conversions'!$D54/1000</f>
        <v>0</v>
      </c>
      <c r="BG52" s="71">
        <f>H52*'Env Data and Conversions'!$D54/1000</f>
        <v>0</v>
      </c>
      <c r="BH52" s="71">
        <f>I52*'Env Data and Conversions'!$D54/1000</f>
        <v>0</v>
      </c>
      <c r="BI52" s="71">
        <f>J52*'Env Data and Conversions'!$D54/1000</f>
        <v>0</v>
      </c>
      <c r="BJ52" s="71">
        <f>K52*'Env Data and Conversions'!$D54/1000</f>
        <v>0</v>
      </c>
      <c r="BK52" s="71">
        <f>L52*'Env Data and Conversions'!$D54/1000</f>
        <v>0</v>
      </c>
      <c r="BL52" s="71">
        <f>M52*'Env Data and Conversions'!$D54/1000</f>
        <v>0</v>
      </c>
      <c r="BM52" s="71">
        <f>N52*'Env Data and Conversions'!$D54/1000</f>
        <v>0</v>
      </c>
      <c r="BN52" s="71">
        <f>O52*'Env Data and Conversions'!$D54/1000</f>
        <v>0</v>
      </c>
      <c r="BO52" s="71">
        <f>P52*'Env Data and Conversions'!$D54/1000</f>
        <v>0</v>
      </c>
      <c r="BP52" s="71">
        <f>Q52*'Env Data and Conversions'!$D54/1000</f>
        <v>0</v>
      </c>
      <c r="BQ52" s="74"/>
      <c r="BR52" s="71">
        <f t="shared" si="6"/>
        <v>0</v>
      </c>
      <c r="BS52" s="71">
        <f t="shared" si="7"/>
        <v>0</v>
      </c>
      <c r="BT52" s="71">
        <f t="shared" si="8"/>
        <v>0</v>
      </c>
      <c r="BU52" s="71">
        <f t="shared" si="9"/>
        <v>0</v>
      </c>
      <c r="BV52" s="71">
        <f t="shared" si="10"/>
        <v>0</v>
      </c>
      <c r="BW52" s="71">
        <f t="shared" si="10"/>
        <v>0</v>
      </c>
      <c r="BX52" s="71">
        <f t="shared" si="10"/>
        <v>0</v>
      </c>
      <c r="BY52" s="71">
        <f t="shared" si="10"/>
        <v>0</v>
      </c>
      <c r="BZ52" s="71">
        <f t="shared" si="10"/>
        <v>0</v>
      </c>
      <c r="CA52" s="71">
        <f t="shared" si="10"/>
        <v>0</v>
      </c>
      <c r="CB52" s="71">
        <f t="shared" si="10"/>
        <v>0</v>
      </c>
      <c r="CC52" s="71">
        <f t="shared" si="10"/>
        <v>0</v>
      </c>
      <c r="CD52" s="71">
        <f t="shared" si="10"/>
        <v>0</v>
      </c>
      <c r="CE52" s="71">
        <f t="shared" si="10"/>
        <v>0</v>
      </c>
      <c r="CF52" s="71">
        <f t="shared" si="10"/>
        <v>0</v>
      </c>
      <c r="CG52" s="71">
        <f t="shared" si="10"/>
        <v>0</v>
      </c>
      <c r="CH52" s="75"/>
      <c r="CI52" s="71">
        <f>B52*'Env Data and Conversions'!$E54/'Env Data and Conversions'!$BP54/1000000</f>
        <v>0</v>
      </c>
      <c r="CJ52" s="71">
        <f>C52*'Env Data and Conversions'!$E54/'Env Data and Conversions'!$BP54/1000000</f>
        <v>0</v>
      </c>
      <c r="CK52" s="71">
        <f>D52*'Env Data and Conversions'!$E54/'Env Data and Conversions'!$BP54/1000000</f>
        <v>0</v>
      </c>
      <c r="CL52" s="71">
        <f>E52*'Env Data and Conversions'!$E54/'Env Data and Conversions'!$BP54/1000000</f>
        <v>0</v>
      </c>
      <c r="CM52" s="71">
        <f>F52*'Env Data and Conversions'!$E54/'Env Data and Conversions'!$BP54/1000000</f>
        <v>0</v>
      </c>
      <c r="CN52" s="71">
        <f>G52*'Env Data and Conversions'!$E54/'Env Data and Conversions'!$BP54/1000000</f>
        <v>0</v>
      </c>
      <c r="CO52" s="71">
        <f>H52*'Env Data and Conversions'!$E54/'Env Data and Conversions'!$BP54/1000000</f>
        <v>0</v>
      </c>
      <c r="CP52" s="71">
        <f>I52*'Env Data and Conversions'!$E54/'Env Data and Conversions'!$BP54/1000000</f>
        <v>0</v>
      </c>
      <c r="CQ52" s="71">
        <f>J52*'Env Data and Conversions'!$E54/'Env Data and Conversions'!$BP54/1000000</f>
        <v>0</v>
      </c>
      <c r="CR52" s="71">
        <f>K52*'Env Data and Conversions'!$E54/'Env Data and Conversions'!$BP54/1000000</f>
        <v>0</v>
      </c>
      <c r="CS52" s="71">
        <f>L52*'Env Data and Conversions'!$E54/'Env Data and Conversions'!$BP54/1000000</f>
        <v>0</v>
      </c>
      <c r="CT52" s="71">
        <f>M52*'Env Data and Conversions'!$E54/'Env Data and Conversions'!$BP54/1000000</f>
        <v>0</v>
      </c>
      <c r="CU52" s="71">
        <f>N52*'Env Data and Conversions'!$E54/'Env Data and Conversions'!$BP54/1000000</f>
        <v>0</v>
      </c>
      <c r="CV52" s="71">
        <f>O52*'Env Data and Conversions'!$E54/'Env Data and Conversions'!$BP54/1000000</f>
        <v>0</v>
      </c>
      <c r="CW52" s="71">
        <f>P52*'Env Data and Conversions'!$E54/'Env Data and Conversions'!$BP54/1000000</f>
        <v>0</v>
      </c>
      <c r="CX52" s="71">
        <f>Q52*'Env Data and Conversions'!$E54/'Env Data and Conversions'!$BP54/1000000</f>
        <v>0</v>
      </c>
      <c r="CY52" s="67"/>
      <c r="CZ52" s="4"/>
      <c r="DA52" s="4"/>
      <c r="DB52" s="4"/>
      <c r="DC52" s="4"/>
      <c r="DD52" s="4"/>
      <c r="DE52" s="4"/>
      <c r="DF52" s="4"/>
      <c r="DG52" s="4"/>
      <c r="DH52" s="4"/>
      <c r="DI52" s="4"/>
      <c r="DJ52" s="4"/>
      <c r="DK52" s="4"/>
      <c r="DL52" s="4"/>
      <c r="DM52" s="4"/>
    </row>
    <row r="53" spans="1:117" ht="16.5" x14ac:dyDescent="0.3">
      <c r="A53" s="172" t="s">
        <v>38</v>
      </c>
      <c r="B53" s="71">
        <f>'Inputs - Food purchases'!B56</f>
        <v>18515</v>
      </c>
      <c r="C53" s="71">
        <f>'Inputs - Food purchases'!C56</f>
        <v>18515</v>
      </c>
      <c r="D53" s="71">
        <f>'Inputs - Food purchases'!D56</f>
        <v>18515</v>
      </c>
      <c r="E53" s="71">
        <f>'Inputs - Food purchases'!E56</f>
        <v>18515</v>
      </c>
      <c r="F53" s="71">
        <f>'Inputs - Food purchases'!F56</f>
        <v>18515</v>
      </c>
      <c r="G53" s="71">
        <f>'Inputs - Food purchases'!G56</f>
        <v>18515</v>
      </c>
      <c r="H53" s="71">
        <f>'Inputs - Food purchases'!H56</f>
        <v>18515</v>
      </c>
      <c r="I53" s="71">
        <f>'Inputs - Food purchases'!I56</f>
        <v>18515</v>
      </c>
      <c r="J53" s="71">
        <f>'Inputs - Food purchases'!J56</f>
        <v>18515</v>
      </c>
      <c r="K53" s="71">
        <f>'Inputs - Food purchases'!K56</f>
        <v>18515</v>
      </c>
      <c r="L53" s="71">
        <f>'Inputs - Food purchases'!L56</f>
        <v>18515</v>
      </c>
      <c r="M53" s="71">
        <f>'Inputs - Food purchases'!M56</f>
        <v>18515</v>
      </c>
      <c r="N53" s="71">
        <f>'Inputs - Food purchases'!N56</f>
        <v>18515</v>
      </c>
      <c r="O53" s="71">
        <f>'Inputs - Food purchases'!O56</f>
        <v>18515</v>
      </c>
      <c r="P53" s="71">
        <f>'Inputs - Food purchases'!P56</f>
        <v>18515</v>
      </c>
      <c r="Q53" s="71">
        <f>'Inputs - Food purchases'!Q56</f>
        <v>18515</v>
      </c>
      <c r="R53" s="76"/>
      <c r="S53" s="71">
        <f>B53*'Env Data and Conversions'!$B55/1000</f>
        <v>7.3496203956804784</v>
      </c>
      <c r="T53" s="71">
        <f>C53*'Env Data and Conversions'!$B55/1000</f>
        <v>7.3496203956804784</v>
      </c>
      <c r="U53" s="71">
        <f>D53*'Env Data and Conversions'!$B55/1000</f>
        <v>7.3496203956804784</v>
      </c>
      <c r="V53" s="71">
        <f>E53*'Env Data and Conversions'!$B55/1000</f>
        <v>7.3496203956804784</v>
      </c>
      <c r="W53" s="71">
        <f>F53*'Env Data and Conversions'!$B55/1000</f>
        <v>7.3496203956804784</v>
      </c>
      <c r="X53" s="71">
        <f>G53*'Env Data and Conversions'!$B55/1000</f>
        <v>7.3496203956804784</v>
      </c>
      <c r="Y53" s="71">
        <f>H53*'Env Data and Conversions'!$B55/1000</f>
        <v>7.3496203956804784</v>
      </c>
      <c r="Z53" s="71">
        <f>I53*'Env Data and Conversions'!$B55/1000</f>
        <v>7.3496203956804784</v>
      </c>
      <c r="AA53" s="71">
        <f>J53*'Env Data and Conversions'!$B55/1000</f>
        <v>7.3496203956804784</v>
      </c>
      <c r="AB53" s="71">
        <f>K53*'Env Data and Conversions'!$B55/1000</f>
        <v>7.3496203956804784</v>
      </c>
      <c r="AC53" s="71">
        <f>L53*'Env Data and Conversions'!$B55/1000</f>
        <v>7.3496203956804784</v>
      </c>
      <c r="AD53" s="71">
        <f>M53*'Env Data and Conversions'!$B55/1000</f>
        <v>7.3496203956804784</v>
      </c>
      <c r="AE53" s="71">
        <f>N53*'Env Data and Conversions'!$B55/1000</f>
        <v>7.3496203956804784</v>
      </c>
      <c r="AF53" s="71">
        <f>O53*'Env Data and Conversions'!$B55/1000</f>
        <v>7.3496203956804784</v>
      </c>
      <c r="AG53" s="71">
        <f>P53*'Env Data and Conversions'!$B55/1000</f>
        <v>7.3496203956804784</v>
      </c>
      <c r="AH53" s="71">
        <f>Q53*'Env Data and Conversions'!$B55/1000</f>
        <v>7.3496203956804784</v>
      </c>
      <c r="AI53" s="74"/>
      <c r="AJ53" s="71">
        <f>B53*'Env Data and Conversions'!$C55/10000</f>
        <v>0.96189215592185662</v>
      </c>
      <c r="AK53" s="71">
        <f>C53*'Env Data and Conversions'!$C55/10000</f>
        <v>0.96189215592185662</v>
      </c>
      <c r="AL53" s="71">
        <f>D53*'Env Data and Conversions'!$C55/10000</f>
        <v>0.96189215592185662</v>
      </c>
      <c r="AM53" s="71">
        <f>E53*'Env Data and Conversions'!$C55/10000</f>
        <v>0.96189215592185662</v>
      </c>
      <c r="AN53" s="71">
        <f>F53*'Env Data and Conversions'!$C55/10000</f>
        <v>0.96189215592185662</v>
      </c>
      <c r="AO53" s="71">
        <f>G53*'Env Data and Conversions'!$C55/10000</f>
        <v>0.96189215592185662</v>
      </c>
      <c r="AP53" s="71">
        <f>H53*'Env Data and Conversions'!$C55/10000</f>
        <v>0.96189215592185662</v>
      </c>
      <c r="AQ53" s="71">
        <f>I53*'Env Data and Conversions'!$C55/10000</f>
        <v>0.96189215592185662</v>
      </c>
      <c r="AR53" s="71">
        <f>J53*'Env Data and Conversions'!$C55/10000</f>
        <v>0.96189215592185662</v>
      </c>
      <c r="AS53" s="71">
        <f>K53*'Env Data and Conversions'!$C55/10000</f>
        <v>0.96189215592185662</v>
      </c>
      <c r="AT53" s="71">
        <f>L53*'Env Data and Conversions'!$C55/10000</f>
        <v>0.96189215592185662</v>
      </c>
      <c r="AU53" s="71">
        <f>M53*'Env Data and Conversions'!$C55/10000</f>
        <v>0.96189215592185662</v>
      </c>
      <c r="AV53" s="71">
        <f>N53*'Env Data and Conversions'!$C55/10000</f>
        <v>0.96189215592185662</v>
      </c>
      <c r="AW53" s="71">
        <f>O53*'Env Data and Conversions'!$C55/10000</f>
        <v>0.96189215592185662</v>
      </c>
      <c r="AX53" s="71">
        <f>P53*'Env Data and Conversions'!$C55/10000</f>
        <v>0.96189215592185662</v>
      </c>
      <c r="AY53" s="71">
        <f>Q53*'Env Data and Conversions'!$C55/10000</f>
        <v>0.96189215592185662</v>
      </c>
      <c r="AZ53" s="74"/>
      <c r="BA53" s="71">
        <f>B53*'Env Data and Conversions'!$D55/1000</f>
        <v>11.564197054362168</v>
      </c>
      <c r="BB53" s="71">
        <f>C53*'Env Data and Conversions'!$D55/1000</f>
        <v>11.564197054362168</v>
      </c>
      <c r="BC53" s="71">
        <f>D53*'Env Data and Conversions'!$D55/1000</f>
        <v>11.564197054362168</v>
      </c>
      <c r="BD53" s="71">
        <f>E53*'Env Data and Conversions'!$D55/1000</f>
        <v>11.564197054362168</v>
      </c>
      <c r="BE53" s="71">
        <f>F53*'Env Data and Conversions'!$D55/1000</f>
        <v>11.564197054362168</v>
      </c>
      <c r="BF53" s="71">
        <f>G53*'Env Data and Conversions'!$D55/1000</f>
        <v>11.564197054362168</v>
      </c>
      <c r="BG53" s="71">
        <f>H53*'Env Data and Conversions'!$D55/1000</f>
        <v>11.564197054362168</v>
      </c>
      <c r="BH53" s="71">
        <f>I53*'Env Data and Conversions'!$D55/1000</f>
        <v>11.564197054362168</v>
      </c>
      <c r="BI53" s="71">
        <f>J53*'Env Data and Conversions'!$D55/1000</f>
        <v>11.564197054362168</v>
      </c>
      <c r="BJ53" s="71">
        <f>K53*'Env Data and Conversions'!$D55/1000</f>
        <v>11.564197054362168</v>
      </c>
      <c r="BK53" s="71">
        <f>L53*'Env Data and Conversions'!$D55/1000</f>
        <v>11.564197054362168</v>
      </c>
      <c r="BL53" s="71">
        <f>M53*'Env Data and Conversions'!$D55/1000</f>
        <v>11.564197054362168</v>
      </c>
      <c r="BM53" s="71">
        <f>N53*'Env Data and Conversions'!$D55/1000</f>
        <v>11.564197054362168</v>
      </c>
      <c r="BN53" s="71">
        <f>O53*'Env Data and Conversions'!$D55/1000</f>
        <v>11.564197054362168</v>
      </c>
      <c r="BO53" s="71">
        <f>P53*'Env Data and Conversions'!$D55/1000</f>
        <v>11.564197054362168</v>
      </c>
      <c r="BP53" s="71">
        <f>Q53*'Env Data and Conversions'!$D55/1000</f>
        <v>11.564197054362168</v>
      </c>
      <c r="BQ53" s="74"/>
      <c r="BR53" s="71">
        <f t="shared" si="6"/>
        <v>18.913817450042647</v>
      </c>
      <c r="BS53" s="71">
        <f t="shared" si="7"/>
        <v>18.913817450042647</v>
      </c>
      <c r="BT53" s="71">
        <f t="shared" si="8"/>
        <v>18.913817450042647</v>
      </c>
      <c r="BU53" s="71">
        <f t="shared" si="9"/>
        <v>18.913817450042647</v>
      </c>
      <c r="BV53" s="71">
        <f t="shared" ref="BV53:CG68" si="11">W53+BE53</f>
        <v>18.913817450042647</v>
      </c>
      <c r="BW53" s="71">
        <f t="shared" si="11"/>
        <v>18.913817450042647</v>
      </c>
      <c r="BX53" s="71">
        <f t="shared" si="11"/>
        <v>18.913817450042647</v>
      </c>
      <c r="BY53" s="71">
        <f t="shared" si="11"/>
        <v>18.913817450042647</v>
      </c>
      <c r="BZ53" s="71">
        <f t="shared" si="11"/>
        <v>18.913817450042647</v>
      </c>
      <c r="CA53" s="71">
        <f t="shared" si="11"/>
        <v>18.913817450042647</v>
      </c>
      <c r="CB53" s="71">
        <f t="shared" si="11"/>
        <v>18.913817450042647</v>
      </c>
      <c r="CC53" s="71">
        <f t="shared" si="11"/>
        <v>18.913817450042647</v>
      </c>
      <c r="CD53" s="71">
        <f t="shared" si="11"/>
        <v>18.913817450042647</v>
      </c>
      <c r="CE53" s="71">
        <f t="shared" si="11"/>
        <v>18.913817450042647</v>
      </c>
      <c r="CF53" s="71">
        <f t="shared" si="11"/>
        <v>18.913817450042647</v>
      </c>
      <c r="CG53" s="71">
        <f t="shared" si="11"/>
        <v>18.913817450042647</v>
      </c>
      <c r="CH53" s="75"/>
      <c r="CI53" s="71">
        <f>B53*'Env Data and Conversions'!$E55/'Env Data and Conversions'!$BP55/1000000</f>
        <v>10.852453557755227</v>
      </c>
      <c r="CJ53" s="71">
        <f>C53*'Env Data and Conversions'!$E55/'Env Data and Conversions'!$BP55/1000000</f>
        <v>10.852453557755227</v>
      </c>
      <c r="CK53" s="71">
        <f>D53*'Env Data and Conversions'!$E55/'Env Data and Conversions'!$BP55/1000000</f>
        <v>10.852453557755227</v>
      </c>
      <c r="CL53" s="71">
        <f>E53*'Env Data and Conversions'!$E55/'Env Data and Conversions'!$BP55/1000000</f>
        <v>10.852453557755227</v>
      </c>
      <c r="CM53" s="71">
        <f>F53*'Env Data and Conversions'!$E55/'Env Data and Conversions'!$BP55/1000000</f>
        <v>10.852453557755227</v>
      </c>
      <c r="CN53" s="71">
        <f>G53*'Env Data and Conversions'!$E55/'Env Data and Conversions'!$BP55/1000000</f>
        <v>10.852453557755227</v>
      </c>
      <c r="CO53" s="71">
        <f>H53*'Env Data and Conversions'!$E55/'Env Data and Conversions'!$BP55/1000000</f>
        <v>10.852453557755227</v>
      </c>
      <c r="CP53" s="71">
        <f>I53*'Env Data and Conversions'!$E55/'Env Data and Conversions'!$BP55/1000000</f>
        <v>10.852453557755227</v>
      </c>
      <c r="CQ53" s="71">
        <f>J53*'Env Data and Conversions'!$E55/'Env Data and Conversions'!$BP55/1000000</f>
        <v>10.852453557755227</v>
      </c>
      <c r="CR53" s="71">
        <f>K53*'Env Data and Conversions'!$E55/'Env Data and Conversions'!$BP55/1000000</f>
        <v>10.852453557755227</v>
      </c>
      <c r="CS53" s="71">
        <f>L53*'Env Data and Conversions'!$E55/'Env Data and Conversions'!$BP55/1000000</f>
        <v>10.852453557755227</v>
      </c>
      <c r="CT53" s="71">
        <f>M53*'Env Data and Conversions'!$E55/'Env Data and Conversions'!$BP55/1000000</f>
        <v>10.852453557755227</v>
      </c>
      <c r="CU53" s="71">
        <f>N53*'Env Data and Conversions'!$E55/'Env Data and Conversions'!$BP55/1000000</f>
        <v>10.852453557755227</v>
      </c>
      <c r="CV53" s="71">
        <f>O53*'Env Data and Conversions'!$E55/'Env Data and Conversions'!$BP55/1000000</f>
        <v>10.852453557755227</v>
      </c>
      <c r="CW53" s="71">
        <f>P53*'Env Data and Conversions'!$E55/'Env Data and Conversions'!$BP55/1000000</f>
        <v>10.852453557755227</v>
      </c>
      <c r="CX53" s="71">
        <f>Q53*'Env Data and Conversions'!$E55/'Env Data and Conversions'!$BP55/1000000</f>
        <v>10.852453557755227</v>
      </c>
      <c r="CY53" s="67"/>
      <c r="CZ53" s="4"/>
      <c r="DA53" s="4"/>
      <c r="DB53" s="4"/>
      <c r="DC53" s="4"/>
      <c r="DD53" s="4"/>
      <c r="DE53" s="4"/>
      <c r="DF53" s="4"/>
      <c r="DG53" s="4"/>
      <c r="DH53" s="4"/>
      <c r="DI53" s="4"/>
      <c r="DJ53" s="4"/>
      <c r="DK53" s="4"/>
      <c r="DL53" s="4"/>
      <c r="DM53" s="4"/>
    </row>
    <row r="54" spans="1:117" ht="16.5" x14ac:dyDescent="0.3">
      <c r="A54" s="172" t="s">
        <v>39</v>
      </c>
      <c r="B54" s="71">
        <f>'Inputs - Food purchases'!B57</f>
        <v>1206</v>
      </c>
      <c r="C54" s="71">
        <f>'Inputs - Food purchases'!C57</f>
        <v>1206</v>
      </c>
      <c r="D54" s="71">
        <f>'Inputs - Food purchases'!D57</f>
        <v>1206</v>
      </c>
      <c r="E54" s="71">
        <f>'Inputs - Food purchases'!E57</f>
        <v>1206</v>
      </c>
      <c r="F54" s="71">
        <f>'Inputs - Food purchases'!F57</f>
        <v>1206</v>
      </c>
      <c r="G54" s="71">
        <f>'Inputs - Food purchases'!G57</f>
        <v>1206</v>
      </c>
      <c r="H54" s="71">
        <f>'Inputs - Food purchases'!H57</f>
        <v>1206</v>
      </c>
      <c r="I54" s="71">
        <f>'Inputs - Food purchases'!I57</f>
        <v>1206</v>
      </c>
      <c r="J54" s="71">
        <f>'Inputs - Food purchases'!J57</f>
        <v>1206</v>
      </c>
      <c r="K54" s="71">
        <f>'Inputs - Food purchases'!K57</f>
        <v>1206</v>
      </c>
      <c r="L54" s="71">
        <f>'Inputs - Food purchases'!L57</f>
        <v>1206</v>
      </c>
      <c r="M54" s="71">
        <f>'Inputs - Food purchases'!M57</f>
        <v>1206</v>
      </c>
      <c r="N54" s="71">
        <f>'Inputs - Food purchases'!N57</f>
        <v>1206</v>
      </c>
      <c r="O54" s="71">
        <f>'Inputs - Food purchases'!O57</f>
        <v>1206</v>
      </c>
      <c r="P54" s="71">
        <f>'Inputs - Food purchases'!P57</f>
        <v>1206</v>
      </c>
      <c r="Q54" s="71">
        <f>'Inputs - Food purchases'!Q57</f>
        <v>1206</v>
      </c>
      <c r="R54" s="76"/>
      <c r="S54" s="71">
        <f>B54*'Env Data and Conversions'!$B56/1000</f>
        <v>0.47872763689930631</v>
      </c>
      <c r="T54" s="71">
        <f>C54*'Env Data and Conversions'!$B56/1000</f>
        <v>0.47872763689930631</v>
      </c>
      <c r="U54" s="71">
        <f>D54*'Env Data and Conversions'!$B56/1000</f>
        <v>0.47872763689930631</v>
      </c>
      <c r="V54" s="71">
        <f>E54*'Env Data and Conversions'!$B56/1000</f>
        <v>0.47872763689930631</v>
      </c>
      <c r="W54" s="71">
        <f>F54*'Env Data and Conversions'!$B56/1000</f>
        <v>0.47872763689930631</v>
      </c>
      <c r="X54" s="71">
        <f>G54*'Env Data and Conversions'!$B56/1000</f>
        <v>0.47872763689930631</v>
      </c>
      <c r="Y54" s="71">
        <f>H54*'Env Data and Conversions'!$B56/1000</f>
        <v>0.47872763689930631</v>
      </c>
      <c r="Z54" s="71">
        <f>I54*'Env Data and Conversions'!$B56/1000</f>
        <v>0.47872763689930631</v>
      </c>
      <c r="AA54" s="71">
        <f>J54*'Env Data and Conversions'!$B56/1000</f>
        <v>0.47872763689930631</v>
      </c>
      <c r="AB54" s="71">
        <f>K54*'Env Data and Conversions'!$B56/1000</f>
        <v>0.47872763689930631</v>
      </c>
      <c r="AC54" s="71">
        <f>L54*'Env Data and Conversions'!$B56/1000</f>
        <v>0.47872763689930631</v>
      </c>
      <c r="AD54" s="71">
        <f>M54*'Env Data and Conversions'!$B56/1000</f>
        <v>0.47872763689930631</v>
      </c>
      <c r="AE54" s="71">
        <f>N54*'Env Data and Conversions'!$B56/1000</f>
        <v>0.47872763689930631</v>
      </c>
      <c r="AF54" s="71">
        <f>O54*'Env Data and Conversions'!$B56/1000</f>
        <v>0.47872763689930631</v>
      </c>
      <c r="AG54" s="71">
        <f>P54*'Env Data and Conversions'!$B56/1000</f>
        <v>0.47872763689930631</v>
      </c>
      <c r="AH54" s="71">
        <f>Q54*'Env Data and Conversions'!$B56/1000</f>
        <v>0.47872763689930631</v>
      </c>
      <c r="AI54" s="74"/>
      <c r="AJ54" s="71">
        <f>B54*'Env Data and Conversions'!$C56/10000</f>
        <v>6.2654169054375319E-2</v>
      </c>
      <c r="AK54" s="71">
        <f>C54*'Env Data and Conversions'!$C56/10000</f>
        <v>6.2654169054375319E-2</v>
      </c>
      <c r="AL54" s="71">
        <f>D54*'Env Data and Conversions'!$C56/10000</f>
        <v>6.2654169054375319E-2</v>
      </c>
      <c r="AM54" s="71">
        <f>E54*'Env Data and Conversions'!$C56/10000</f>
        <v>6.2654169054375319E-2</v>
      </c>
      <c r="AN54" s="71">
        <f>F54*'Env Data and Conversions'!$C56/10000</f>
        <v>6.2654169054375319E-2</v>
      </c>
      <c r="AO54" s="71">
        <f>G54*'Env Data and Conversions'!$C56/10000</f>
        <v>6.2654169054375319E-2</v>
      </c>
      <c r="AP54" s="71">
        <f>H54*'Env Data and Conversions'!$C56/10000</f>
        <v>6.2654169054375319E-2</v>
      </c>
      <c r="AQ54" s="71">
        <f>I54*'Env Data and Conversions'!$C56/10000</f>
        <v>6.2654169054375319E-2</v>
      </c>
      <c r="AR54" s="71">
        <f>J54*'Env Data and Conversions'!$C56/10000</f>
        <v>6.2654169054375319E-2</v>
      </c>
      <c r="AS54" s="71">
        <f>K54*'Env Data and Conversions'!$C56/10000</f>
        <v>6.2654169054375319E-2</v>
      </c>
      <c r="AT54" s="71">
        <f>L54*'Env Data and Conversions'!$C56/10000</f>
        <v>6.2654169054375319E-2</v>
      </c>
      <c r="AU54" s="71">
        <f>M54*'Env Data and Conversions'!$C56/10000</f>
        <v>6.2654169054375319E-2</v>
      </c>
      <c r="AV54" s="71">
        <f>N54*'Env Data and Conversions'!$C56/10000</f>
        <v>6.2654169054375319E-2</v>
      </c>
      <c r="AW54" s="71">
        <f>O54*'Env Data and Conversions'!$C56/10000</f>
        <v>6.2654169054375319E-2</v>
      </c>
      <c r="AX54" s="71">
        <f>P54*'Env Data and Conversions'!$C56/10000</f>
        <v>6.2654169054375319E-2</v>
      </c>
      <c r="AY54" s="71">
        <f>Q54*'Env Data and Conversions'!$C56/10000</f>
        <v>6.2654169054375319E-2</v>
      </c>
      <c r="AZ54" s="74"/>
      <c r="BA54" s="71">
        <f>B54*'Env Data and Conversions'!$D56/1000</f>
        <v>2.0089045410248354</v>
      </c>
      <c r="BB54" s="71">
        <f>C54*'Env Data and Conversions'!$D56/1000</f>
        <v>2.0089045410248354</v>
      </c>
      <c r="BC54" s="71">
        <f>D54*'Env Data and Conversions'!$D56/1000</f>
        <v>2.0089045410248354</v>
      </c>
      <c r="BD54" s="71">
        <f>E54*'Env Data and Conversions'!$D56/1000</f>
        <v>2.0089045410248354</v>
      </c>
      <c r="BE54" s="71">
        <f>F54*'Env Data and Conversions'!$D56/1000</f>
        <v>2.0089045410248354</v>
      </c>
      <c r="BF54" s="71">
        <f>G54*'Env Data and Conversions'!$D56/1000</f>
        <v>2.0089045410248354</v>
      </c>
      <c r="BG54" s="71">
        <f>H54*'Env Data and Conversions'!$D56/1000</f>
        <v>2.0089045410248354</v>
      </c>
      <c r="BH54" s="71">
        <f>I54*'Env Data and Conversions'!$D56/1000</f>
        <v>2.0089045410248354</v>
      </c>
      <c r="BI54" s="71">
        <f>J54*'Env Data and Conversions'!$D56/1000</f>
        <v>2.0089045410248354</v>
      </c>
      <c r="BJ54" s="71">
        <f>K54*'Env Data and Conversions'!$D56/1000</f>
        <v>2.0089045410248354</v>
      </c>
      <c r="BK54" s="71">
        <f>L54*'Env Data and Conversions'!$D56/1000</f>
        <v>2.0089045410248354</v>
      </c>
      <c r="BL54" s="71">
        <f>M54*'Env Data and Conversions'!$D56/1000</f>
        <v>2.0089045410248354</v>
      </c>
      <c r="BM54" s="71">
        <f>N54*'Env Data and Conversions'!$D56/1000</f>
        <v>2.0089045410248354</v>
      </c>
      <c r="BN54" s="71">
        <f>O54*'Env Data and Conversions'!$D56/1000</f>
        <v>2.0089045410248354</v>
      </c>
      <c r="BO54" s="71">
        <f>P54*'Env Data and Conversions'!$D56/1000</f>
        <v>2.0089045410248354</v>
      </c>
      <c r="BP54" s="71">
        <f>Q54*'Env Data and Conversions'!$D56/1000</f>
        <v>2.0089045410248354</v>
      </c>
      <c r="BQ54" s="74"/>
      <c r="BR54" s="71">
        <f t="shared" si="6"/>
        <v>2.4876321779241417</v>
      </c>
      <c r="BS54" s="71">
        <f t="shared" si="7"/>
        <v>2.4876321779241417</v>
      </c>
      <c r="BT54" s="71">
        <f t="shared" si="8"/>
        <v>2.4876321779241417</v>
      </c>
      <c r="BU54" s="71">
        <f t="shared" si="9"/>
        <v>2.4876321779241417</v>
      </c>
      <c r="BV54" s="71">
        <f t="shared" si="11"/>
        <v>2.4876321779241417</v>
      </c>
      <c r="BW54" s="71">
        <f t="shared" si="11"/>
        <v>2.4876321779241417</v>
      </c>
      <c r="BX54" s="71">
        <f t="shared" si="11"/>
        <v>2.4876321779241417</v>
      </c>
      <c r="BY54" s="71">
        <f t="shared" si="11"/>
        <v>2.4876321779241417</v>
      </c>
      <c r="BZ54" s="71">
        <f t="shared" si="11"/>
        <v>2.4876321779241417</v>
      </c>
      <c r="CA54" s="71">
        <f t="shared" si="11"/>
        <v>2.4876321779241417</v>
      </c>
      <c r="CB54" s="71">
        <f t="shared" si="11"/>
        <v>2.4876321779241417</v>
      </c>
      <c r="CC54" s="71">
        <f t="shared" si="11"/>
        <v>2.4876321779241417</v>
      </c>
      <c r="CD54" s="71">
        <f t="shared" si="11"/>
        <v>2.4876321779241417</v>
      </c>
      <c r="CE54" s="71">
        <f t="shared" si="11"/>
        <v>2.4876321779241417</v>
      </c>
      <c r="CF54" s="71">
        <f t="shared" si="11"/>
        <v>2.4876321779241417</v>
      </c>
      <c r="CG54" s="71">
        <f t="shared" si="11"/>
        <v>2.4876321779241417</v>
      </c>
      <c r="CH54" s="75"/>
      <c r="CI54" s="71">
        <f>B54*'Env Data and Conversions'!$E56/'Env Data and Conversions'!$BP56/1000000</f>
        <v>0.70688949449920635</v>
      </c>
      <c r="CJ54" s="71">
        <f>C54*'Env Data and Conversions'!$E56/'Env Data and Conversions'!$BP56/1000000</f>
        <v>0.70688949449920635</v>
      </c>
      <c r="CK54" s="71">
        <f>D54*'Env Data and Conversions'!$E56/'Env Data and Conversions'!$BP56/1000000</f>
        <v>0.70688949449920635</v>
      </c>
      <c r="CL54" s="71">
        <f>E54*'Env Data and Conversions'!$E56/'Env Data and Conversions'!$BP56/1000000</f>
        <v>0.70688949449920635</v>
      </c>
      <c r="CM54" s="71">
        <f>F54*'Env Data and Conversions'!$E56/'Env Data and Conversions'!$BP56/1000000</f>
        <v>0.70688949449920635</v>
      </c>
      <c r="CN54" s="71">
        <f>G54*'Env Data and Conversions'!$E56/'Env Data and Conversions'!$BP56/1000000</f>
        <v>0.70688949449920635</v>
      </c>
      <c r="CO54" s="71">
        <f>H54*'Env Data and Conversions'!$E56/'Env Data and Conversions'!$BP56/1000000</f>
        <v>0.70688949449920635</v>
      </c>
      <c r="CP54" s="71">
        <f>I54*'Env Data and Conversions'!$E56/'Env Data and Conversions'!$BP56/1000000</f>
        <v>0.70688949449920635</v>
      </c>
      <c r="CQ54" s="71">
        <f>J54*'Env Data and Conversions'!$E56/'Env Data and Conversions'!$BP56/1000000</f>
        <v>0.70688949449920635</v>
      </c>
      <c r="CR54" s="71">
        <f>K54*'Env Data and Conversions'!$E56/'Env Data and Conversions'!$BP56/1000000</f>
        <v>0.70688949449920635</v>
      </c>
      <c r="CS54" s="71">
        <f>L54*'Env Data and Conversions'!$E56/'Env Data and Conversions'!$BP56/1000000</f>
        <v>0.70688949449920635</v>
      </c>
      <c r="CT54" s="71">
        <f>M54*'Env Data and Conversions'!$E56/'Env Data and Conversions'!$BP56/1000000</f>
        <v>0.70688949449920635</v>
      </c>
      <c r="CU54" s="71">
        <f>N54*'Env Data and Conversions'!$E56/'Env Data and Conversions'!$BP56/1000000</f>
        <v>0.70688949449920635</v>
      </c>
      <c r="CV54" s="71">
        <f>O54*'Env Data and Conversions'!$E56/'Env Data and Conversions'!$BP56/1000000</f>
        <v>0.70688949449920635</v>
      </c>
      <c r="CW54" s="71">
        <f>P54*'Env Data and Conversions'!$E56/'Env Data and Conversions'!$BP56/1000000</f>
        <v>0.70688949449920635</v>
      </c>
      <c r="CX54" s="71">
        <f>Q54*'Env Data and Conversions'!$E56/'Env Data and Conversions'!$BP56/1000000</f>
        <v>0.70688949449920635</v>
      </c>
      <c r="CY54" s="67"/>
      <c r="CZ54" s="4"/>
      <c r="DA54" s="4"/>
      <c r="DB54" s="4"/>
      <c r="DC54" s="4"/>
      <c r="DD54" s="4"/>
      <c r="DE54" s="4"/>
      <c r="DF54" s="4"/>
      <c r="DG54" s="4"/>
      <c r="DH54" s="4"/>
      <c r="DI54" s="4"/>
      <c r="DJ54" s="4"/>
      <c r="DK54" s="4"/>
      <c r="DL54" s="4"/>
      <c r="DM54" s="4"/>
    </row>
    <row r="55" spans="1:117" s="6" customFormat="1" ht="16.5" x14ac:dyDescent="0.3">
      <c r="A55" s="167" t="s">
        <v>62</v>
      </c>
      <c r="B55" s="71">
        <f>'Inputs - Food purchases'!B58</f>
        <v>24630</v>
      </c>
      <c r="C55" s="71">
        <f>'Inputs - Food purchases'!C58</f>
        <v>24630</v>
      </c>
      <c r="D55" s="71">
        <f>'Inputs - Food purchases'!D58</f>
        <v>24630</v>
      </c>
      <c r="E55" s="71">
        <f>'Inputs - Food purchases'!E58</f>
        <v>24630</v>
      </c>
      <c r="F55" s="71">
        <f>'Inputs - Food purchases'!F58</f>
        <v>24630</v>
      </c>
      <c r="G55" s="71">
        <f>'Inputs - Food purchases'!G58</f>
        <v>24630</v>
      </c>
      <c r="H55" s="71">
        <f>'Inputs - Food purchases'!H58</f>
        <v>24630</v>
      </c>
      <c r="I55" s="71">
        <f>'Inputs - Food purchases'!I58</f>
        <v>24630</v>
      </c>
      <c r="J55" s="71">
        <f>'Inputs - Food purchases'!J58</f>
        <v>24630</v>
      </c>
      <c r="K55" s="71">
        <f>'Inputs - Food purchases'!K58</f>
        <v>24630</v>
      </c>
      <c r="L55" s="71">
        <f>'Inputs - Food purchases'!L58</f>
        <v>24630</v>
      </c>
      <c r="M55" s="71">
        <f>'Inputs - Food purchases'!M58</f>
        <v>24630</v>
      </c>
      <c r="N55" s="71">
        <f>'Inputs - Food purchases'!N58</f>
        <v>24630</v>
      </c>
      <c r="O55" s="71">
        <f>'Inputs - Food purchases'!O58</f>
        <v>24630</v>
      </c>
      <c r="P55" s="71">
        <f>'Inputs - Food purchases'!P58</f>
        <v>24630</v>
      </c>
      <c r="Q55" s="71">
        <f>'Inputs - Food purchases'!Q58</f>
        <v>24630</v>
      </c>
      <c r="R55" s="81"/>
      <c r="S55" s="71">
        <f>B55*'Env Data and Conversions'!$B57/1000</f>
        <v>40.426921968748346</v>
      </c>
      <c r="T55" s="71">
        <f>C55*'Env Data and Conversions'!$B57/1000</f>
        <v>40.426921968748346</v>
      </c>
      <c r="U55" s="71">
        <f>D55*'Env Data and Conversions'!$B57/1000</f>
        <v>40.426921968748346</v>
      </c>
      <c r="V55" s="71">
        <f>E55*'Env Data and Conversions'!$B57/1000</f>
        <v>40.426921968748346</v>
      </c>
      <c r="W55" s="71">
        <f>F55*'Env Data and Conversions'!$B57/1000</f>
        <v>40.426921968748346</v>
      </c>
      <c r="X55" s="71">
        <f>G55*'Env Data and Conversions'!$B57/1000</f>
        <v>40.426921968748346</v>
      </c>
      <c r="Y55" s="71">
        <f>H55*'Env Data and Conversions'!$B57/1000</f>
        <v>40.426921968748346</v>
      </c>
      <c r="Z55" s="71">
        <f>I55*'Env Data and Conversions'!$B57/1000</f>
        <v>40.426921968748346</v>
      </c>
      <c r="AA55" s="71">
        <f>J55*'Env Data and Conversions'!$B57/1000</f>
        <v>40.426921968748346</v>
      </c>
      <c r="AB55" s="71">
        <f>K55*'Env Data and Conversions'!$B57/1000</f>
        <v>40.426921968748346</v>
      </c>
      <c r="AC55" s="71">
        <f>L55*'Env Data and Conversions'!$B57/1000</f>
        <v>40.426921968748346</v>
      </c>
      <c r="AD55" s="71">
        <f>M55*'Env Data and Conversions'!$B57/1000</f>
        <v>40.426921968748346</v>
      </c>
      <c r="AE55" s="71">
        <f>N55*'Env Data and Conversions'!$B57/1000</f>
        <v>40.426921968748346</v>
      </c>
      <c r="AF55" s="71">
        <f>O55*'Env Data and Conversions'!$B57/1000</f>
        <v>40.426921968748346</v>
      </c>
      <c r="AG55" s="71">
        <f>P55*'Env Data and Conversions'!$B57/1000</f>
        <v>40.426921968748346</v>
      </c>
      <c r="AH55" s="71">
        <f>Q55*'Env Data and Conversions'!$B57/1000</f>
        <v>40.426921968748346</v>
      </c>
      <c r="AI55" s="82"/>
      <c r="AJ55" s="71">
        <f>B55*'Env Data and Conversions'!$C57/10000</f>
        <v>5.8943763271732363</v>
      </c>
      <c r="AK55" s="71">
        <f>C55*'Env Data and Conversions'!$C57/10000</f>
        <v>5.8943763271732363</v>
      </c>
      <c r="AL55" s="71">
        <f>D55*'Env Data and Conversions'!$C57/10000</f>
        <v>5.8943763271732363</v>
      </c>
      <c r="AM55" s="71">
        <f>E55*'Env Data and Conversions'!$C57/10000</f>
        <v>5.8943763271732363</v>
      </c>
      <c r="AN55" s="71">
        <f>F55*'Env Data and Conversions'!$C57/10000</f>
        <v>5.8943763271732363</v>
      </c>
      <c r="AO55" s="71">
        <f>G55*'Env Data and Conversions'!$C57/10000</f>
        <v>5.8943763271732363</v>
      </c>
      <c r="AP55" s="71">
        <f>H55*'Env Data and Conversions'!$C57/10000</f>
        <v>5.8943763271732363</v>
      </c>
      <c r="AQ55" s="71">
        <f>I55*'Env Data and Conversions'!$C57/10000</f>
        <v>5.8943763271732363</v>
      </c>
      <c r="AR55" s="71">
        <f>J55*'Env Data and Conversions'!$C57/10000</f>
        <v>5.8943763271732363</v>
      </c>
      <c r="AS55" s="71">
        <f>K55*'Env Data and Conversions'!$C57/10000</f>
        <v>5.8943763271732363</v>
      </c>
      <c r="AT55" s="71">
        <f>L55*'Env Data and Conversions'!$C57/10000</f>
        <v>5.8943763271732363</v>
      </c>
      <c r="AU55" s="71">
        <f>M55*'Env Data and Conversions'!$C57/10000</f>
        <v>5.8943763271732363</v>
      </c>
      <c r="AV55" s="71">
        <f>N55*'Env Data and Conversions'!$C57/10000</f>
        <v>5.8943763271732363</v>
      </c>
      <c r="AW55" s="71">
        <f>O55*'Env Data and Conversions'!$C57/10000</f>
        <v>5.8943763271732363</v>
      </c>
      <c r="AX55" s="71">
        <f>P55*'Env Data and Conversions'!$C57/10000</f>
        <v>5.8943763271732363</v>
      </c>
      <c r="AY55" s="71">
        <f>Q55*'Env Data and Conversions'!$C57/10000</f>
        <v>5.8943763271732363</v>
      </c>
      <c r="AZ55" s="82"/>
      <c r="BA55" s="71">
        <f>B55*'Env Data and Conversions'!$D57/1000</f>
        <v>42.944868</v>
      </c>
      <c r="BB55" s="71">
        <f>C55*'Env Data and Conversions'!$D57/1000</f>
        <v>42.944868</v>
      </c>
      <c r="BC55" s="71">
        <f>D55*'Env Data and Conversions'!$D57/1000</f>
        <v>42.944868</v>
      </c>
      <c r="BD55" s="71">
        <f>E55*'Env Data and Conversions'!$D57/1000</f>
        <v>42.944868</v>
      </c>
      <c r="BE55" s="71">
        <f>F55*'Env Data and Conversions'!$D57/1000</f>
        <v>42.944868</v>
      </c>
      <c r="BF55" s="71">
        <f>G55*'Env Data and Conversions'!$D57/1000</f>
        <v>42.944868</v>
      </c>
      <c r="BG55" s="71">
        <f>H55*'Env Data and Conversions'!$D57/1000</f>
        <v>42.944868</v>
      </c>
      <c r="BH55" s="71">
        <f>I55*'Env Data and Conversions'!$D57/1000</f>
        <v>42.944868</v>
      </c>
      <c r="BI55" s="71">
        <f>J55*'Env Data and Conversions'!$D57/1000</f>
        <v>42.944868</v>
      </c>
      <c r="BJ55" s="71">
        <f>K55*'Env Data and Conversions'!$D57/1000</f>
        <v>42.944868</v>
      </c>
      <c r="BK55" s="71">
        <f>L55*'Env Data and Conversions'!$D57/1000</f>
        <v>42.944868</v>
      </c>
      <c r="BL55" s="71">
        <f>M55*'Env Data and Conversions'!$D57/1000</f>
        <v>42.944868</v>
      </c>
      <c r="BM55" s="71">
        <f>N55*'Env Data and Conversions'!$D57/1000</f>
        <v>42.944868</v>
      </c>
      <c r="BN55" s="71">
        <f>O55*'Env Data and Conversions'!$D57/1000</f>
        <v>42.944868</v>
      </c>
      <c r="BO55" s="71">
        <f>P55*'Env Data and Conversions'!$D57/1000</f>
        <v>42.944868</v>
      </c>
      <c r="BP55" s="71">
        <f>Q55*'Env Data and Conversions'!$D57/1000</f>
        <v>42.944868</v>
      </c>
      <c r="BQ55" s="82"/>
      <c r="BR55" s="71">
        <f t="shared" si="6"/>
        <v>83.371789968748345</v>
      </c>
      <c r="BS55" s="71">
        <f t="shared" si="7"/>
        <v>83.371789968748345</v>
      </c>
      <c r="BT55" s="71">
        <f t="shared" si="8"/>
        <v>83.371789968748345</v>
      </c>
      <c r="BU55" s="71">
        <f t="shared" si="9"/>
        <v>83.371789968748345</v>
      </c>
      <c r="BV55" s="71">
        <f t="shared" si="11"/>
        <v>83.371789968748345</v>
      </c>
      <c r="BW55" s="71">
        <f t="shared" si="11"/>
        <v>83.371789968748345</v>
      </c>
      <c r="BX55" s="71">
        <f t="shared" si="11"/>
        <v>83.371789968748345</v>
      </c>
      <c r="BY55" s="71">
        <f t="shared" si="11"/>
        <v>83.371789968748345</v>
      </c>
      <c r="BZ55" s="71">
        <f t="shared" si="11"/>
        <v>83.371789968748345</v>
      </c>
      <c r="CA55" s="71">
        <f t="shared" si="11"/>
        <v>83.371789968748345</v>
      </c>
      <c r="CB55" s="71">
        <f t="shared" si="11"/>
        <v>83.371789968748345</v>
      </c>
      <c r="CC55" s="71">
        <f t="shared" si="11"/>
        <v>83.371789968748345</v>
      </c>
      <c r="CD55" s="71">
        <f t="shared" si="11"/>
        <v>83.371789968748345</v>
      </c>
      <c r="CE55" s="71">
        <f t="shared" si="11"/>
        <v>83.371789968748345</v>
      </c>
      <c r="CF55" s="71">
        <f t="shared" si="11"/>
        <v>83.371789968748345</v>
      </c>
      <c r="CG55" s="71">
        <f t="shared" si="11"/>
        <v>83.371789968748345</v>
      </c>
      <c r="CH55" s="83"/>
      <c r="CI55" s="71">
        <f>B55*'Env Data and Conversions'!$E57/'Env Data and Conversions'!$BP57/1000000</f>
        <v>90.799061910269259</v>
      </c>
      <c r="CJ55" s="71">
        <f>C55*'Env Data and Conversions'!$E57/'Env Data and Conversions'!$BP57/1000000</f>
        <v>90.799061910269259</v>
      </c>
      <c r="CK55" s="71">
        <f>D55*'Env Data and Conversions'!$E57/'Env Data and Conversions'!$BP57/1000000</f>
        <v>90.799061910269259</v>
      </c>
      <c r="CL55" s="71">
        <f>E55*'Env Data and Conversions'!$E57/'Env Data and Conversions'!$BP57/1000000</f>
        <v>90.799061910269259</v>
      </c>
      <c r="CM55" s="71">
        <f>F55*'Env Data and Conversions'!$E57/'Env Data and Conversions'!$BP57/1000000</f>
        <v>90.799061910269259</v>
      </c>
      <c r="CN55" s="71">
        <f>G55*'Env Data and Conversions'!$E57/'Env Data and Conversions'!$BP57/1000000</f>
        <v>90.799061910269259</v>
      </c>
      <c r="CO55" s="71">
        <f>H55*'Env Data and Conversions'!$E57/'Env Data and Conversions'!$BP57/1000000</f>
        <v>90.799061910269259</v>
      </c>
      <c r="CP55" s="71">
        <f>I55*'Env Data and Conversions'!$E57/'Env Data and Conversions'!$BP57/1000000</f>
        <v>90.799061910269259</v>
      </c>
      <c r="CQ55" s="71">
        <f>J55*'Env Data and Conversions'!$E57/'Env Data and Conversions'!$BP57/1000000</f>
        <v>90.799061910269259</v>
      </c>
      <c r="CR55" s="71">
        <f>K55*'Env Data and Conversions'!$E57/'Env Data and Conversions'!$BP57/1000000</f>
        <v>90.799061910269259</v>
      </c>
      <c r="CS55" s="71">
        <f>L55*'Env Data and Conversions'!$E57/'Env Data and Conversions'!$BP57/1000000</f>
        <v>90.799061910269259</v>
      </c>
      <c r="CT55" s="71">
        <f>M55*'Env Data and Conversions'!$E57/'Env Data and Conversions'!$BP57/1000000</f>
        <v>90.799061910269259</v>
      </c>
      <c r="CU55" s="71">
        <f>N55*'Env Data and Conversions'!$E57/'Env Data and Conversions'!$BP57/1000000</f>
        <v>90.799061910269259</v>
      </c>
      <c r="CV55" s="71">
        <f>O55*'Env Data and Conversions'!$E57/'Env Data and Conversions'!$BP57/1000000</f>
        <v>90.799061910269259</v>
      </c>
      <c r="CW55" s="71">
        <f>P55*'Env Data and Conversions'!$E57/'Env Data and Conversions'!$BP57/1000000</f>
        <v>90.799061910269259</v>
      </c>
      <c r="CX55" s="71">
        <f>Q55*'Env Data and Conversions'!$E57/'Env Data and Conversions'!$BP57/1000000</f>
        <v>90.799061910269259</v>
      </c>
      <c r="CY55" s="67"/>
      <c r="CZ55" s="7"/>
      <c r="DA55" s="7"/>
      <c r="DB55" s="7"/>
      <c r="DC55" s="7"/>
      <c r="DD55" s="7"/>
      <c r="DE55" s="7"/>
      <c r="DF55" s="7"/>
      <c r="DG55" s="7"/>
      <c r="DH55" s="7"/>
      <c r="DI55" s="7"/>
      <c r="DJ55" s="7"/>
      <c r="DK55" s="7"/>
      <c r="DL55" s="7"/>
      <c r="DM55" s="7"/>
    </row>
    <row r="56" spans="1:117" s="6" customFormat="1" ht="16.5" x14ac:dyDescent="0.3">
      <c r="A56" s="167" t="s">
        <v>63</v>
      </c>
      <c r="B56" s="71">
        <f>'Inputs - Food purchases'!B59</f>
        <v>1565</v>
      </c>
      <c r="C56" s="71">
        <f>'Inputs - Food purchases'!C59</f>
        <v>1565</v>
      </c>
      <c r="D56" s="71">
        <f>'Inputs - Food purchases'!D59</f>
        <v>1565</v>
      </c>
      <c r="E56" s="71">
        <f>'Inputs - Food purchases'!E59</f>
        <v>1565</v>
      </c>
      <c r="F56" s="71">
        <f>'Inputs - Food purchases'!F59</f>
        <v>1565</v>
      </c>
      <c r="G56" s="71">
        <f>'Inputs - Food purchases'!G59</f>
        <v>1565</v>
      </c>
      <c r="H56" s="71">
        <f>'Inputs - Food purchases'!H59</f>
        <v>1565</v>
      </c>
      <c r="I56" s="71">
        <f>'Inputs - Food purchases'!I59</f>
        <v>1565</v>
      </c>
      <c r="J56" s="71">
        <f>'Inputs - Food purchases'!J59</f>
        <v>1565</v>
      </c>
      <c r="K56" s="71">
        <f>'Inputs - Food purchases'!K59</f>
        <v>1565</v>
      </c>
      <c r="L56" s="71">
        <f>'Inputs - Food purchases'!L59</f>
        <v>1565</v>
      </c>
      <c r="M56" s="71">
        <f>'Inputs - Food purchases'!M59</f>
        <v>1565</v>
      </c>
      <c r="N56" s="71">
        <f>'Inputs - Food purchases'!N59</f>
        <v>1565</v>
      </c>
      <c r="O56" s="71">
        <f>'Inputs - Food purchases'!O59</f>
        <v>1565</v>
      </c>
      <c r="P56" s="71">
        <f>'Inputs - Food purchases'!P59</f>
        <v>1565</v>
      </c>
      <c r="Q56" s="71">
        <f>'Inputs - Food purchases'!Q59</f>
        <v>1565</v>
      </c>
      <c r="R56" s="81"/>
      <c r="S56" s="71">
        <f>B56*'Env Data and Conversions'!$B58/1000</f>
        <v>5.4010038205943305</v>
      </c>
      <c r="T56" s="71">
        <f>C56*'Env Data and Conversions'!$B58/1000</f>
        <v>5.4010038205943305</v>
      </c>
      <c r="U56" s="71">
        <f>D56*'Env Data and Conversions'!$B58/1000</f>
        <v>5.4010038205943305</v>
      </c>
      <c r="V56" s="71">
        <f>E56*'Env Data and Conversions'!$B58/1000</f>
        <v>5.4010038205943305</v>
      </c>
      <c r="W56" s="71">
        <f>F56*'Env Data and Conversions'!$B58/1000</f>
        <v>5.4010038205943305</v>
      </c>
      <c r="X56" s="71">
        <f>G56*'Env Data and Conversions'!$B58/1000</f>
        <v>5.4010038205943305</v>
      </c>
      <c r="Y56" s="71">
        <f>H56*'Env Data and Conversions'!$B58/1000</f>
        <v>5.4010038205943305</v>
      </c>
      <c r="Z56" s="71">
        <f>I56*'Env Data and Conversions'!$B58/1000</f>
        <v>5.4010038205943305</v>
      </c>
      <c r="AA56" s="71">
        <f>J56*'Env Data and Conversions'!$B58/1000</f>
        <v>5.4010038205943305</v>
      </c>
      <c r="AB56" s="71">
        <f>K56*'Env Data and Conversions'!$B58/1000</f>
        <v>5.4010038205943305</v>
      </c>
      <c r="AC56" s="71">
        <f>L56*'Env Data and Conversions'!$B58/1000</f>
        <v>5.4010038205943305</v>
      </c>
      <c r="AD56" s="71">
        <f>M56*'Env Data and Conversions'!$B58/1000</f>
        <v>5.4010038205943305</v>
      </c>
      <c r="AE56" s="71">
        <f>N56*'Env Data and Conversions'!$B58/1000</f>
        <v>5.4010038205943305</v>
      </c>
      <c r="AF56" s="71">
        <f>O56*'Env Data and Conversions'!$B58/1000</f>
        <v>5.4010038205943305</v>
      </c>
      <c r="AG56" s="71">
        <f>P56*'Env Data and Conversions'!$B58/1000</f>
        <v>5.4010038205943305</v>
      </c>
      <c r="AH56" s="71">
        <f>Q56*'Env Data and Conversions'!$B58/1000</f>
        <v>5.4010038205943305</v>
      </c>
      <c r="AI56" s="82"/>
      <c r="AJ56" s="71">
        <f>B56*'Env Data and Conversions'!$C58/10000</f>
        <v>2.0562797922761638</v>
      </c>
      <c r="AK56" s="71">
        <f>C56*'Env Data and Conversions'!$C58/10000</f>
        <v>2.0562797922761638</v>
      </c>
      <c r="AL56" s="71">
        <f>D56*'Env Data and Conversions'!$C58/10000</f>
        <v>2.0562797922761638</v>
      </c>
      <c r="AM56" s="71">
        <f>E56*'Env Data and Conversions'!$C58/10000</f>
        <v>2.0562797922761638</v>
      </c>
      <c r="AN56" s="71">
        <f>F56*'Env Data and Conversions'!$C58/10000</f>
        <v>2.0562797922761638</v>
      </c>
      <c r="AO56" s="71">
        <f>G56*'Env Data and Conversions'!$C58/10000</f>
        <v>2.0562797922761638</v>
      </c>
      <c r="AP56" s="71">
        <f>H56*'Env Data and Conversions'!$C58/10000</f>
        <v>2.0562797922761638</v>
      </c>
      <c r="AQ56" s="71">
        <f>I56*'Env Data and Conversions'!$C58/10000</f>
        <v>2.0562797922761638</v>
      </c>
      <c r="AR56" s="71">
        <f>J56*'Env Data and Conversions'!$C58/10000</f>
        <v>2.0562797922761638</v>
      </c>
      <c r="AS56" s="71">
        <f>K56*'Env Data and Conversions'!$C58/10000</f>
        <v>2.0562797922761638</v>
      </c>
      <c r="AT56" s="71">
        <f>L56*'Env Data and Conversions'!$C58/10000</f>
        <v>2.0562797922761638</v>
      </c>
      <c r="AU56" s="71">
        <f>M56*'Env Data and Conversions'!$C58/10000</f>
        <v>2.0562797922761638</v>
      </c>
      <c r="AV56" s="71">
        <f>N56*'Env Data and Conversions'!$C58/10000</f>
        <v>2.0562797922761638</v>
      </c>
      <c r="AW56" s="71">
        <f>O56*'Env Data and Conversions'!$C58/10000</f>
        <v>2.0562797922761638</v>
      </c>
      <c r="AX56" s="71">
        <f>P56*'Env Data and Conversions'!$C58/10000</f>
        <v>2.0562797922761638</v>
      </c>
      <c r="AY56" s="71">
        <f>Q56*'Env Data and Conversions'!$C58/10000</f>
        <v>2.0562797922761638</v>
      </c>
      <c r="AZ56" s="82"/>
      <c r="BA56" s="71">
        <f>B56*'Env Data and Conversions'!$D58/1000</f>
        <v>14.205490705236981</v>
      </c>
      <c r="BB56" s="71">
        <f>C56*'Env Data and Conversions'!$D58/1000</f>
        <v>14.205490705236981</v>
      </c>
      <c r="BC56" s="71">
        <f>D56*'Env Data and Conversions'!$D58/1000</f>
        <v>14.205490705236981</v>
      </c>
      <c r="BD56" s="71">
        <f>E56*'Env Data and Conversions'!$D58/1000</f>
        <v>14.205490705236981</v>
      </c>
      <c r="BE56" s="71">
        <f>F56*'Env Data and Conversions'!$D58/1000</f>
        <v>14.205490705236981</v>
      </c>
      <c r="BF56" s="71">
        <f>G56*'Env Data and Conversions'!$D58/1000</f>
        <v>14.205490705236981</v>
      </c>
      <c r="BG56" s="71">
        <f>H56*'Env Data and Conversions'!$D58/1000</f>
        <v>14.205490705236981</v>
      </c>
      <c r="BH56" s="71">
        <f>I56*'Env Data and Conversions'!$D58/1000</f>
        <v>14.205490705236981</v>
      </c>
      <c r="BI56" s="71">
        <f>J56*'Env Data and Conversions'!$D58/1000</f>
        <v>14.205490705236981</v>
      </c>
      <c r="BJ56" s="71">
        <f>K56*'Env Data and Conversions'!$D58/1000</f>
        <v>14.205490705236981</v>
      </c>
      <c r="BK56" s="71">
        <f>L56*'Env Data and Conversions'!$D58/1000</f>
        <v>14.205490705236981</v>
      </c>
      <c r="BL56" s="71">
        <f>M56*'Env Data and Conversions'!$D58/1000</f>
        <v>14.205490705236981</v>
      </c>
      <c r="BM56" s="71">
        <f>N56*'Env Data and Conversions'!$D58/1000</f>
        <v>14.205490705236981</v>
      </c>
      <c r="BN56" s="71">
        <f>O56*'Env Data and Conversions'!$D58/1000</f>
        <v>14.205490705236981</v>
      </c>
      <c r="BO56" s="71">
        <f>P56*'Env Data and Conversions'!$D58/1000</f>
        <v>14.205490705236981</v>
      </c>
      <c r="BP56" s="71">
        <f>Q56*'Env Data and Conversions'!$D58/1000</f>
        <v>14.205490705236981</v>
      </c>
      <c r="BQ56" s="82"/>
      <c r="BR56" s="71">
        <f t="shared" si="6"/>
        <v>19.606494525831312</v>
      </c>
      <c r="BS56" s="71">
        <f t="shared" si="7"/>
        <v>19.606494525831312</v>
      </c>
      <c r="BT56" s="71">
        <f t="shared" si="8"/>
        <v>19.606494525831312</v>
      </c>
      <c r="BU56" s="71">
        <f t="shared" si="9"/>
        <v>19.606494525831312</v>
      </c>
      <c r="BV56" s="71">
        <f t="shared" si="11"/>
        <v>19.606494525831312</v>
      </c>
      <c r="BW56" s="71">
        <f t="shared" si="11"/>
        <v>19.606494525831312</v>
      </c>
      <c r="BX56" s="71">
        <f t="shared" si="11"/>
        <v>19.606494525831312</v>
      </c>
      <c r="BY56" s="71">
        <f t="shared" si="11"/>
        <v>19.606494525831312</v>
      </c>
      <c r="BZ56" s="71">
        <f t="shared" si="11"/>
        <v>19.606494525831312</v>
      </c>
      <c r="CA56" s="71">
        <f t="shared" si="11"/>
        <v>19.606494525831312</v>
      </c>
      <c r="CB56" s="71">
        <f t="shared" si="11"/>
        <v>19.606494525831312</v>
      </c>
      <c r="CC56" s="71">
        <f t="shared" si="11"/>
        <v>19.606494525831312</v>
      </c>
      <c r="CD56" s="71">
        <f t="shared" si="11"/>
        <v>19.606494525831312</v>
      </c>
      <c r="CE56" s="71">
        <f t="shared" si="11"/>
        <v>19.606494525831312</v>
      </c>
      <c r="CF56" s="71">
        <f t="shared" si="11"/>
        <v>19.606494525831312</v>
      </c>
      <c r="CG56" s="71">
        <f t="shared" si="11"/>
        <v>19.606494525831312</v>
      </c>
      <c r="CH56" s="83"/>
      <c r="CI56" s="71">
        <f>B56*'Env Data and Conversions'!$E58/'Env Data and Conversions'!$BP58/1000000</f>
        <v>11.716678289213093</v>
      </c>
      <c r="CJ56" s="71">
        <f>C56*'Env Data and Conversions'!$E58/'Env Data and Conversions'!$BP58/1000000</f>
        <v>11.716678289213093</v>
      </c>
      <c r="CK56" s="71">
        <f>D56*'Env Data and Conversions'!$E58/'Env Data and Conversions'!$BP58/1000000</f>
        <v>11.716678289213093</v>
      </c>
      <c r="CL56" s="71">
        <f>E56*'Env Data and Conversions'!$E58/'Env Data and Conversions'!$BP58/1000000</f>
        <v>11.716678289213093</v>
      </c>
      <c r="CM56" s="71">
        <f>F56*'Env Data and Conversions'!$E58/'Env Data and Conversions'!$BP58/1000000</f>
        <v>11.716678289213093</v>
      </c>
      <c r="CN56" s="71">
        <f>G56*'Env Data and Conversions'!$E58/'Env Data and Conversions'!$BP58/1000000</f>
        <v>11.716678289213093</v>
      </c>
      <c r="CO56" s="71">
        <f>H56*'Env Data and Conversions'!$E58/'Env Data and Conversions'!$BP58/1000000</f>
        <v>11.716678289213093</v>
      </c>
      <c r="CP56" s="71">
        <f>I56*'Env Data and Conversions'!$E58/'Env Data and Conversions'!$BP58/1000000</f>
        <v>11.716678289213093</v>
      </c>
      <c r="CQ56" s="71">
        <f>J56*'Env Data and Conversions'!$E58/'Env Data and Conversions'!$BP58/1000000</f>
        <v>11.716678289213093</v>
      </c>
      <c r="CR56" s="71">
        <f>K56*'Env Data and Conversions'!$E58/'Env Data and Conversions'!$BP58/1000000</f>
        <v>11.716678289213093</v>
      </c>
      <c r="CS56" s="71">
        <f>L56*'Env Data and Conversions'!$E58/'Env Data and Conversions'!$BP58/1000000</f>
        <v>11.716678289213093</v>
      </c>
      <c r="CT56" s="71">
        <f>M56*'Env Data and Conversions'!$E58/'Env Data and Conversions'!$BP58/1000000</f>
        <v>11.716678289213093</v>
      </c>
      <c r="CU56" s="71">
        <f>N56*'Env Data and Conversions'!$E58/'Env Data and Conversions'!$BP58/1000000</f>
        <v>11.716678289213093</v>
      </c>
      <c r="CV56" s="71">
        <f>O56*'Env Data and Conversions'!$E58/'Env Data and Conversions'!$BP58/1000000</f>
        <v>11.716678289213093</v>
      </c>
      <c r="CW56" s="71">
        <f>P56*'Env Data and Conversions'!$E58/'Env Data and Conversions'!$BP58/1000000</f>
        <v>11.716678289213093</v>
      </c>
      <c r="CX56" s="71">
        <f>Q56*'Env Data and Conversions'!$E58/'Env Data and Conversions'!$BP58/1000000</f>
        <v>11.716678289213093</v>
      </c>
      <c r="CY56" s="67"/>
      <c r="CZ56" s="7"/>
      <c r="DA56" s="7"/>
      <c r="DB56" s="7"/>
      <c r="DC56" s="7"/>
      <c r="DD56" s="7"/>
      <c r="DE56" s="7"/>
      <c r="DF56" s="7"/>
      <c r="DG56" s="7"/>
      <c r="DH56" s="7"/>
      <c r="DI56" s="7"/>
      <c r="DJ56" s="7"/>
      <c r="DK56" s="7"/>
      <c r="DL56" s="7"/>
      <c r="DM56" s="7"/>
    </row>
    <row r="57" spans="1:117" s="6" customFormat="1" ht="16.5" x14ac:dyDescent="0.3">
      <c r="A57" s="188" t="s">
        <v>64</v>
      </c>
      <c r="B57" s="71">
        <f>'Inputs - Food purchases'!B60</f>
        <v>4715</v>
      </c>
      <c r="C57" s="71">
        <f>'Inputs - Food purchases'!C60</f>
        <v>4715</v>
      </c>
      <c r="D57" s="71">
        <f>'Inputs - Food purchases'!D60</f>
        <v>4715</v>
      </c>
      <c r="E57" s="71">
        <f>'Inputs - Food purchases'!E60</f>
        <v>4715</v>
      </c>
      <c r="F57" s="71">
        <f>'Inputs - Food purchases'!F60</f>
        <v>4715</v>
      </c>
      <c r="G57" s="71">
        <f>'Inputs - Food purchases'!G60</f>
        <v>4715</v>
      </c>
      <c r="H57" s="71">
        <f>'Inputs - Food purchases'!H60</f>
        <v>4715</v>
      </c>
      <c r="I57" s="71">
        <f>'Inputs - Food purchases'!I60</f>
        <v>4715</v>
      </c>
      <c r="J57" s="71">
        <f>'Inputs - Food purchases'!J60</f>
        <v>4715</v>
      </c>
      <c r="K57" s="71">
        <f>'Inputs - Food purchases'!K60</f>
        <v>4715</v>
      </c>
      <c r="L57" s="71">
        <f>'Inputs - Food purchases'!L60</f>
        <v>4715</v>
      </c>
      <c r="M57" s="71">
        <f>'Inputs - Food purchases'!M60</f>
        <v>4715</v>
      </c>
      <c r="N57" s="71">
        <f>'Inputs - Food purchases'!N60</f>
        <v>4715</v>
      </c>
      <c r="O57" s="71">
        <f>'Inputs - Food purchases'!O60</f>
        <v>4715</v>
      </c>
      <c r="P57" s="71">
        <f>'Inputs - Food purchases'!P60</f>
        <v>4715</v>
      </c>
      <c r="Q57" s="71">
        <f>'Inputs - Food purchases'!Q60</f>
        <v>4715</v>
      </c>
      <c r="R57" s="81"/>
      <c r="S57" s="71">
        <f>B57*'Env Data and Conversions'!$B59/1000</f>
        <v>15.379977505142929</v>
      </c>
      <c r="T57" s="71">
        <f>C57*'Env Data and Conversions'!$B59/1000</f>
        <v>15.379977505142929</v>
      </c>
      <c r="U57" s="71">
        <f>D57*'Env Data and Conversions'!$B59/1000</f>
        <v>15.379977505142929</v>
      </c>
      <c r="V57" s="71">
        <f>E57*'Env Data and Conversions'!$B59/1000</f>
        <v>15.379977505142929</v>
      </c>
      <c r="W57" s="71">
        <f>F57*'Env Data and Conversions'!$B59/1000</f>
        <v>15.379977505142929</v>
      </c>
      <c r="X57" s="71">
        <f>G57*'Env Data and Conversions'!$B59/1000</f>
        <v>15.379977505142929</v>
      </c>
      <c r="Y57" s="71">
        <f>H57*'Env Data and Conversions'!$B59/1000</f>
        <v>15.379977505142929</v>
      </c>
      <c r="Z57" s="71">
        <f>I57*'Env Data and Conversions'!$B59/1000</f>
        <v>15.379977505142929</v>
      </c>
      <c r="AA57" s="71">
        <f>J57*'Env Data and Conversions'!$B59/1000</f>
        <v>15.379977505142929</v>
      </c>
      <c r="AB57" s="71">
        <f>K57*'Env Data and Conversions'!$B59/1000</f>
        <v>15.379977505142929</v>
      </c>
      <c r="AC57" s="71">
        <f>L57*'Env Data and Conversions'!$B59/1000</f>
        <v>15.379977505142929</v>
      </c>
      <c r="AD57" s="71">
        <f>M57*'Env Data and Conversions'!$B59/1000</f>
        <v>15.379977505142929</v>
      </c>
      <c r="AE57" s="71">
        <f>N57*'Env Data and Conversions'!$B59/1000</f>
        <v>15.379977505142929</v>
      </c>
      <c r="AF57" s="71">
        <f>O57*'Env Data and Conversions'!$B59/1000</f>
        <v>15.379977505142929</v>
      </c>
      <c r="AG57" s="71">
        <f>P57*'Env Data and Conversions'!$B59/1000</f>
        <v>15.379977505142929</v>
      </c>
      <c r="AH57" s="71">
        <f>Q57*'Env Data and Conversions'!$B59/1000</f>
        <v>15.379977505142929</v>
      </c>
      <c r="AI57" s="82"/>
      <c r="AJ57" s="71">
        <f>B57*'Env Data and Conversions'!$C59/10000</f>
        <v>5.743416211748726</v>
      </c>
      <c r="AK57" s="71">
        <f>C57*'Env Data and Conversions'!$C59/10000</f>
        <v>5.743416211748726</v>
      </c>
      <c r="AL57" s="71">
        <f>D57*'Env Data and Conversions'!$C59/10000</f>
        <v>5.743416211748726</v>
      </c>
      <c r="AM57" s="71">
        <f>E57*'Env Data and Conversions'!$C59/10000</f>
        <v>5.743416211748726</v>
      </c>
      <c r="AN57" s="71">
        <f>F57*'Env Data and Conversions'!$C59/10000</f>
        <v>5.743416211748726</v>
      </c>
      <c r="AO57" s="71">
        <f>G57*'Env Data and Conversions'!$C59/10000</f>
        <v>5.743416211748726</v>
      </c>
      <c r="AP57" s="71">
        <f>H57*'Env Data and Conversions'!$C59/10000</f>
        <v>5.743416211748726</v>
      </c>
      <c r="AQ57" s="71">
        <f>I57*'Env Data and Conversions'!$C59/10000</f>
        <v>5.743416211748726</v>
      </c>
      <c r="AR57" s="71">
        <f>J57*'Env Data and Conversions'!$C59/10000</f>
        <v>5.743416211748726</v>
      </c>
      <c r="AS57" s="71">
        <f>K57*'Env Data and Conversions'!$C59/10000</f>
        <v>5.743416211748726</v>
      </c>
      <c r="AT57" s="71">
        <f>L57*'Env Data and Conversions'!$C59/10000</f>
        <v>5.743416211748726</v>
      </c>
      <c r="AU57" s="71">
        <f>M57*'Env Data and Conversions'!$C59/10000</f>
        <v>5.743416211748726</v>
      </c>
      <c r="AV57" s="71">
        <f>N57*'Env Data and Conversions'!$C59/10000</f>
        <v>5.743416211748726</v>
      </c>
      <c r="AW57" s="71">
        <f>O57*'Env Data and Conversions'!$C59/10000</f>
        <v>5.743416211748726</v>
      </c>
      <c r="AX57" s="71">
        <f>P57*'Env Data and Conversions'!$C59/10000</f>
        <v>5.743416211748726</v>
      </c>
      <c r="AY57" s="71">
        <f>Q57*'Env Data and Conversions'!$C59/10000</f>
        <v>5.743416211748726</v>
      </c>
      <c r="AZ57" s="82"/>
      <c r="BA57" s="71">
        <f>B57*'Env Data and Conversions'!$D59/1000</f>
        <v>47.045497530906012</v>
      </c>
      <c r="BB57" s="71">
        <f>C57*'Env Data and Conversions'!$D59/1000</f>
        <v>47.045497530906012</v>
      </c>
      <c r="BC57" s="71">
        <f>D57*'Env Data and Conversions'!$D59/1000</f>
        <v>47.045497530906012</v>
      </c>
      <c r="BD57" s="71">
        <f>E57*'Env Data and Conversions'!$D59/1000</f>
        <v>47.045497530906012</v>
      </c>
      <c r="BE57" s="71">
        <f>F57*'Env Data and Conversions'!$D59/1000</f>
        <v>47.045497530906012</v>
      </c>
      <c r="BF57" s="71">
        <f>G57*'Env Data and Conversions'!$D59/1000</f>
        <v>47.045497530906012</v>
      </c>
      <c r="BG57" s="71">
        <f>H57*'Env Data and Conversions'!$D59/1000</f>
        <v>47.045497530906012</v>
      </c>
      <c r="BH57" s="71">
        <f>I57*'Env Data and Conversions'!$D59/1000</f>
        <v>47.045497530906012</v>
      </c>
      <c r="BI57" s="71">
        <f>J57*'Env Data and Conversions'!$D59/1000</f>
        <v>47.045497530906012</v>
      </c>
      <c r="BJ57" s="71">
        <f>K57*'Env Data and Conversions'!$D59/1000</f>
        <v>47.045497530906012</v>
      </c>
      <c r="BK57" s="71">
        <f>L57*'Env Data and Conversions'!$D59/1000</f>
        <v>47.045497530906012</v>
      </c>
      <c r="BL57" s="71">
        <f>M57*'Env Data and Conversions'!$D59/1000</f>
        <v>47.045497530906012</v>
      </c>
      <c r="BM57" s="71">
        <f>N57*'Env Data and Conversions'!$D59/1000</f>
        <v>47.045497530906012</v>
      </c>
      <c r="BN57" s="71">
        <f>O57*'Env Data and Conversions'!$D59/1000</f>
        <v>47.045497530906012</v>
      </c>
      <c r="BO57" s="71">
        <f>P57*'Env Data and Conversions'!$D59/1000</f>
        <v>47.045497530906012</v>
      </c>
      <c r="BP57" s="71">
        <f>Q57*'Env Data and Conversions'!$D59/1000</f>
        <v>47.045497530906012</v>
      </c>
      <c r="BQ57" s="82"/>
      <c r="BR57" s="71">
        <f t="shared" si="6"/>
        <v>62.425475036048937</v>
      </c>
      <c r="BS57" s="71">
        <f t="shared" si="7"/>
        <v>62.425475036048937</v>
      </c>
      <c r="BT57" s="71">
        <f t="shared" si="8"/>
        <v>62.425475036048937</v>
      </c>
      <c r="BU57" s="71">
        <f t="shared" si="9"/>
        <v>62.425475036048937</v>
      </c>
      <c r="BV57" s="71">
        <f t="shared" si="11"/>
        <v>62.425475036048937</v>
      </c>
      <c r="BW57" s="71">
        <f t="shared" si="11"/>
        <v>62.425475036048937</v>
      </c>
      <c r="BX57" s="71">
        <f t="shared" si="11"/>
        <v>62.425475036048937</v>
      </c>
      <c r="BY57" s="71">
        <f t="shared" si="11"/>
        <v>62.425475036048937</v>
      </c>
      <c r="BZ57" s="71">
        <f t="shared" si="11"/>
        <v>62.425475036048937</v>
      </c>
      <c r="CA57" s="71">
        <f t="shared" si="11"/>
        <v>62.425475036048937</v>
      </c>
      <c r="CB57" s="71">
        <f t="shared" si="11"/>
        <v>62.425475036048937</v>
      </c>
      <c r="CC57" s="71">
        <f t="shared" si="11"/>
        <v>62.425475036048937</v>
      </c>
      <c r="CD57" s="71">
        <f t="shared" si="11"/>
        <v>62.425475036048937</v>
      </c>
      <c r="CE57" s="71">
        <f t="shared" si="11"/>
        <v>62.425475036048937</v>
      </c>
      <c r="CF57" s="71">
        <f t="shared" si="11"/>
        <v>62.425475036048937</v>
      </c>
      <c r="CG57" s="71">
        <f t="shared" si="11"/>
        <v>62.425475036048937</v>
      </c>
      <c r="CH57" s="83"/>
      <c r="CI57" s="71">
        <f>B57*'Env Data and Conversions'!$E59/'Env Data and Conversions'!$BP59/1000000</f>
        <v>35.615584436484497</v>
      </c>
      <c r="CJ57" s="71">
        <f>C57*'Env Data and Conversions'!$E59/'Env Data and Conversions'!$BP59/1000000</f>
        <v>35.615584436484497</v>
      </c>
      <c r="CK57" s="71">
        <f>D57*'Env Data and Conversions'!$E59/'Env Data and Conversions'!$BP59/1000000</f>
        <v>35.615584436484497</v>
      </c>
      <c r="CL57" s="71">
        <f>E57*'Env Data and Conversions'!$E59/'Env Data and Conversions'!$BP59/1000000</f>
        <v>35.615584436484497</v>
      </c>
      <c r="CM57" s="71">
        <f>F57*'Env Data and Conversions'!$E59/'Env Data and Conversions'!$BP59/1000000</f>
        <v>35.615584436484497</v>
      </c>
      <c r="CN57" s="71">
        <f>G57*'Env Data and Conversions'!$E59/'Env Data and Conversions'!$BP59/1000000</f>
        <v>35.615584436484497</v>
      </c>
      <c r="CO57" s="71">
        <f>H57*'Env Data and Conversions'!$E59/'Env Data and Conversions'!$BP59/1000000</f>
        <v>35.615584436484497</v>
      </c>
      <c r="CP57" s="71">
        <f>I57*'Env Data and Conversions'!$E59/'Env Data and Conversions'!$BP59/1000000</f>
        <v>35.615584436484497</v>
      </c>
      <c r="CQ57" s="71">
        <f>J57*'Env Data and Conversions'!$E59/'Env Data and Conversions'!$BP59/1000000</f>
        <v>35.615584436484497</v>
      </c>
      <c r="CR57" s="71">
        <f>K57*'Env Data and Conversions'!$E59/'Env Data and Conversions'!$BP59/1000000</f>
        <v>35.615584436484497</v>
      </c>
      <c r="CS57" s="71">
        <f>L57*'Env Data and Conversions'!$E59/'Env Data and Conversions'!$BP59/1000000</f>
        <v>35.615584436484497</v>
      </c>
      <c r="CT57" s="71">
        <f>M57*'Env Data and Conversions'!$E59/'Env Data and Conversions'!$BP59/1000000</f>
        <v>35.615584436484497</v>
      </c>
      <c r="CU57" s="71">
        <f>N57*'Env Data and Conversions'!$E59/'Env Data and Conversions'!$BP59/1000000</f>
        <v>35.615584436484497</v>
      </c>
      <c r="CV57" s="71">
        <f>O57*'Env Data and Conversions'!$E59/'Env Data and Conversions'!$BP59/1000000</f>
        <v>35.615584436484497</v>
      </c>
      <c r="CW57" s="71">
        <f>P57*'Env Data and Conversions'!$E59/'Env Data and Conversions'!$BP59/1000000</f>
        <v>35.615584436484497</v>
      </c>
      <c r="CX57" s="71">
        <f>Q57*'Env Data and Conversions'!$E59/'Env Data and Conversions'!$BP59/1000000</f>
        <v>35.615584436484497</v>
      </c>
      <c r="CY57" s="67"/>
      <c r="CZ57" s="7"/>
      <c r="DA57" s="7"/>
      <c r="DB57" s="7"/>
      <c r="DC57" s="7"/>
      <c r="DD57" s="7"/>
      <c r="DE57" s="7"/>
      <c r="DF57" s="7"/>
      <c r="DG57" s="7"/>
      <c r="DH57" s="7"/>
      <c r="DI57" s="7"/>
      <c r="DJ57" s="7"/>
      <c r="DK57" s="7"/>
      <c r="DL57" s="7"/>
      <c r="DM57" s="7"/>
    </row>
    <row r="58" spans="1:117" s="5" customFormat="1" ht="16.5" x14ac:dyDescent="0.3">
      <c r="A58" s="188" t="s">
        <v>65</v>
      </c>
      <c r="B58" s="71">
        <f>'Inputs - Food purchases'!B61</f>
        <v>17</v>
      </c>
      <c r="C58" s="71">
        <f>'Inputs - Food purchases'!C61</f>
        <v>17</v>
      </c>
      <c r="D58" s="71">
        <f>'Inputs - Food purchases'!D61</f>
        <v>17</v>
      </c>
      <c r="E58" s="71">
        <f>'Inputs - Food purchases'!E61</f>
        <v>17</v>
      </c>
      <c r="F58" s="71">
        <f>'Inputs - Food purchases'!F61</f>
        <v>17</v>
      </c>
      <c r="G58" s="71">
        <f>'Inputs - Food purchases'!G61</f>
        <v>17</v>
      </c>
      <c r="H58" s="71">
        <f>'Inputs - Food purchases'!H61</f>
        <v>17</v>
      </c>
      <c r="I58" s="71">
        <f>'Inputs - Food purchases'!I61</f>
        <v>17</v>
      </c>
      <c r="J58" s="71">
        <f>'Inputs - Food purchases'!J61</f>
        <v>17</v>
      </c>
      <c r="K58" s="71">
        <f>'Inputs - Food purchases'!K61</f>
        <v>17</v>
      </c>
      <c r="L58" s="71">
        <f>'Inputs - Food purchases'!L61</f>
        <v>17</v>
      </c>
      <c r="M58" s="71">
        <f>'Inputs - Food purchases'!M61</f>
        <v>17</v>
      </c>
      <c r="N58" s="71">
        <f>'Inputs - Food purchases'!N61</f>
        <v>17</v>
      </c>
      <c r="O58" s="71">
        <f>'Inputs - Food purchases'!O61</f>
        <v>17</v>
      </c>
      <c r="P58" s="71">
        <f>'Inputs - Food purchases'!P61</f>
        <v>17</v>
      </c>
      <c r="Q58" s="71">
        <f>'Inputs - Food purchases'!Q61</f>
        <v>17</v>
      </c>
      <c r="R58" s="77"/>
      <c r="S58" s="71">
        <f>B58*'Env Data and Conversions'!$B60/1000</f>
        <v>8.114761345196525E-2</v>
      </c>
      <c r="T58" s="71">
        <f>C58*'Env Data and Conversions'!$B60/1000</f>
        <v>8.114761345196525E-2</v>
      </c>
      <c r="U58" s="71">
        <f>D58*'Env Data and Conversions'!$B60/1000</f>
        <v>8.114761345196525E-2</v>
      </c>
      <c r="V58" s="71">
        <f>E58*'Env Data and Conversions'!$B60/1000</f>
        <v>8.114761345196525E-2</v>
      </c>
      <c r="W58" s="71">
        <f>F58*'Env Data and Conversions'!$B60/1000</f>
        <v>8.114761345196525E-2</v>
      </c>
      <c r="X58" s="71">
        <f>G58*'Env Data and Conversions'!$B60/1000</f>
        <v>8.114761345196525E-2</v>
      </c>
      <c r="Y58" s="71">
        <f>H58*'Env Data and Conversions'!$B60/1000</f>
        <v>8.114761345196525E-2</v>
      </c>
      <c r="Z58" s="71">
        <f>I58*'Env Data and Conversions'!$B60/1000</f>
        <v>8.114761345196525E-2</v>
      </c>
      <c r="AA58" s="71">
        <f>J58*'Env Data and Conversions'!$B60/1000</f>
        <v>8.114761345196525E-2</v>
      </c>
      <c r="AB58" s="71">
        <f>K58*'Env Data and Conversions'!$B60/1000</f>
        <v>8.114761345196525E-2</v>
      </c>
      <c r="AC58" s="71">
        <f>L58*'Env Data and Conversions'!$B60/1000</f>
        <v>8.114761345196525E-2</v>
      </c>
      <c r="AD58" s="71">
        <f>M58*'Env Data and Conversions'!$B60/1000</f>
        <v>8.114761345196525E-2</v>
      </c>
      <c r="AE58" s="71">
        <f>N58*'Env Data and Conversions'!$B60/1000</f>
        <v>8.114761345196525E-2</v>
      </c>
      <c r="AF58" s="71">
        <f>O58*'Env Data and Conversions'!$B60/1000</f>
        <v>8.114761345196525E-2</v>
      </c>
      <c r="AG58" s="71">
        <f>P58*'Env Data and Conversions'!$B60/1000</f>
        <v>8.114761345196525E-2</v>
      </c>
      <c r="AH58" s="71">
        <f>Q58*'Env Data and Conversions'!$B60/1000</f>
        <v>8.114761345196525E-2</v>
      </c>
      <c r="AI58" s="78"/>
      <c r="AJ58" s="71">
        <f>B58*'Env Data and Conversions'!$C60/10000</f>
        <v>4.1126911120113697E-3</v>
      </c>
      <c r="AK58" s="71">
        <f>C58*'Env Data and Conversions'!$C60/10000</f>
        <v>4.1126911120113697E-3</v>
      </c>
      <c r="AL58" s="71">
        <f>D58*'Env Data and Conversions'!$C60/10000</f>
        <v>4.1126911120113697E-3</v>
      </c>
      <c r="AM58" s="71">
        <f>E58*'Env Data and Conversions'!$C60/10000</f>
        <v>4.1126911120113697E-3</v>
      </c>
      <c r="AN58" s="71">
        <f>F58*'Env Data and Conversions'!$C60/10000</f>
        <v>4.1126911120113697E-3</v>
      </c>
      <c r="AO58" s="71">
        <f>G58*'Env Data and Conversions'!$C60/10000</f>
        <v>4.1126911120113697E-3</v>
      </c>
      <c r="AP58" s="71">
        <f>H58*'Env Data and Conversions'!$C60/10000</f>
        <v>4.1126911120113697E-3</v>
      </c>
      <c r="AQ58" s="71">
        <f>I58*'Env Data and Conversions'!$C60/10000</f>
        <v>4.1126911120113697E-3</v>
      </c>
      <c r="AR58" s="71">
        <f>J58*'Env Data and Conversions'!$C60/10000</f>
        <v>4.1126911120113697E-3</v>
      </c>
      <c r="AS58" s="71">
        <f>K58*'Env Data and Conversions'!$C60/10000</f>
        <v>4.1126911120113697E-3</v>
      </c>
      <c r="AT58" s="71">
        <f>L58*'Env Data and Conversions'!$C60/10000</f>
        <v>4.1126911120113697E-3</v>
      </c>
      <c r="AU58" s="71">
        <f>M58*'Env Data and Conversions'!$C60/10000</f>
        <v>4.1126911120113697E-3</v>
      </c>
      <c r="AV58" s="71">
        <f>N58*'Env Data and Conversions'!$C60/10000</f>
        <v>4.1126911120113697E-3</v>
      </c>
      <c r="AW58" s="71">
        <f>O58*'Env Data and Conversions'!$C60/10000</f>
        <v>4.1126911120113697E-3</v>
      </c>
      <c r="AX58" s="71">
        <f>P58*'Env Data and Conversions'!$C60/10000</f>
        <v>4.1126911120113697E-3</v>
      </c>
      <c r="AY58" s="71">
        <f>Q58*'Env Data and Conversions'!$C60/10000</f>
        <v>4.1126911120113697E-3</v>
      </c>
      <c r="AZ58" s="78"/>
      <c r="BA58" s="71">
        <f>B58*'Env Data and Conversions'!$D60/1000</f>
        <v>0.14039766644901924</v>
      </c>
      <c r="BB58" s="71">
        <f>C58*'Env Data and Conversions'!$D60/1000</f>
        <v>0.14039766644901924</v>
      </c>
      <c r="BC58" s="71">
        <f>D58*'Env Data and Conversions'!$D60/1000</f>
        <v>0.14039766644901924</v>
      </c>
      <c r="BD58" s="71">
        <f>E58*'Env Data and Conversions'!$D60/1000</f>
        <v>0.14039766644901924</v>
      </c>
      <c r="BE58" s="71">
        <f>F58*'Env Data and Conversions'!$D60/1000</f>
        <v>0.14039766644901924</v>
      </c>
      <c r="BF58" s="71">
        <f>G58*'Env Data and Conversions'!$D60/1000</f>
        <v>0.14039766644901924</v>
      </c>
      <c r="BG58" s="71">
        <f>H58*'Env Data and Conversions'!$D60/1000</f>
        <v>0.14039766644901924</v>
      </c>
      <c r="BH58" s="71">
        <f>I58*'Env Data and Conversions'!$D60/1000</f>
        <v>0.14039766644901924</v>
      </c>
      <c r="BI58" s="71">
        <f>J58*'Env Data and Conversions'!$D60/1000</f>
        <v>0.14039766644901924</v>
      </c>
      <c r="BJ58" s="71">
        <f>K58*'Env Data and Conversions'!$D60/1000</f>
        <v>0.14039766644901924</v>
      </c>
      <c r="BK58" s="71">
        <f>L58*'Env Data and Conversions'!$D60/1000</f>
        <v>0.14039766644901924</v>
      </c>
      <c r="BL58" s="71">
        <f>M58*'Env Data and Conversions'!$D60/1000</f>
        <v>0.14039766644901924</v>
      </c>
      <c r="BM58" s="71">
        <f>N58*'Env Data and Conversions'!$D60/1000</f>
        <v>0.14039766644901924</v>
      </c>
      <c r="BN58" s="71">
        <f>O58*'Env Data and Conversions'!$D60/1000</f>
        <v>0.14039766644901924</v>
      </c>
      <c r="BO58" s="71">
        <f>P58*'Env Data and Conversions'!$D60/1000</f>
        <v>0.14039766644901924</v>
      </c>
      <c r="BP58" s="71">
        <f>Q58*'Env Data and Conversions'!$D60/1000</f>
        <v>0.14039766644901924</v>
      </c>
      <c r="BQ58" s="78"/>
      <c r="BR58" s="71">
        <f t="shared" si="6"/>
        <v>0.22154527990098449</v>
      </c>
      <c r="BS58" s="71">
        <f t="shared" si="7"/>
        <v>0.22154527990098449</v>
      </c>
      <c r="BT58" s="71">
        <f t="shared" si="8"/>
        <v>0.22154527990098449</v>
      </c>
      <c r="BU58" s="71">
        <f t="shared" si="9"/>
        <v>0.22154527990098449</v>
      </c>
      <c r="BV58" s="71">
        <f t="shared" si="11"/>
        <v>0.22154527990098449</v>
      </c>
      <c r="BW58" s="71">
        <f t="shared" si="11"/>
        <v>0.22154527990098449</v>
      </c>
      <c r="BX58" s="71">
        <f t="shared" si="11"/>
        <v>0.22154527990098449</v>
      </c>
      <c r="BY58" s="71">
        <f t="shared" si="11"/>
        <v>0.22154527990098449</v>
      </c>
      <c r="BZ58" s="71">
        <f t="shared" si="11"/>
        <v>0.22154527990098449</v>
      </c>
      <c r="CA58" s="71">
        <f t="shared" si="11"/>
        <v>0.22154527990098449</v>
      </c>
      <c r="CB58" s="71">
        <f t="shared" si="11"/>
        <v>0.22154527990098449</v>
      </c>
      <c r="CC58" s="71">
        <f t="shared" si="11"/>
        <v>0.22154527990098449</v>
      </c>
      <c r="CD58" s="71">
        <f t="shared" si="11"/>
        <v>0.22154527990098449</v>
      </c>
      <c r="CE58" s="71">
        <f t="shared" si="11"/>
        <v>0.22154527990098449</v>
      </c>
      <c r="CF58" s="71">
        <f t="shared" si="11"/>
        <v>0.22154527990098449</v>
      </c>
      <c r="CG58" s="71">
        <f t="shared" si="11"/>
        <v>0.22154527990098449</v>
      </c>
      <c r="CH58" s="79"/>
      <c r="CI58" s="71">
        <f>B58*'Env Data and Conversions'!$E60/'Env Data and Conversions'!$BP60/1000000</f>
        <v>0.1340399985999845</v>
      </c>
      <c r="CJ58" s="71">
        <f>C58*'Env Data and Conversions'!$E60/'Env Data and Conversions'!$BP60/1000000</f>
        <v>0.1340399985999845</v>
      </c>
      <c r="CK58" s="71">
        <f>D58*'Env Data and Conversions'!$E60/'Env Data and Conversions'!$BP60/1000000</f>
        <v>0.1340399985999845</v>
      </c>
      <c r="CL58" s="71">
        <f>E58*'Env Data and Conversions'!$E60/'Env Data and Conversions'!$BP60/1000000</f>
        <v>0.1340399985999845</v>
      </c>
      <c r="CM58" s="71">
        <f>F58*'Env Data and Conversions'!$E60/'Env Data and Conversions'!$BP60/1000000</f>
        <v>0.1340399985999845</v>
      </c>
      <c r="CN58" s="71">
        <f>G58*'Env Data and Conversions'!$E60/'Env Data and Conversions'!$BP60/1000000</f>
        <v>0.1340399985999845</v>
      </c>
      <c r="CO58" s="71">
        <f>H58*'Env Data and Conversions'!$E60/'Env Data and Conversions'!$BP60/1000000</f>
        <v>0.1340399985999845</v>
      </c>
      <c r="CP58" s="71">
        <f>I58*'Env Data and Conversions'!$E60/'Env Data and Conversions'!$BP60/1000000</f>
        <v>0.1340399985999845</v>
      </c>
      <c r="CQ58" s="71">
        <f>J58*'Env Data and Conversions'!$E60/'Env Data and Conversions'!$BP60/1000000</f>
        <v>0.1340399985999845</v>
      </c>
      <c r="CR58" s="71">
        <f>K58*'Env Data and Conversions'!$E60/'Env Data and Conversions'!$BP60/1000000</f>
        <v>0.1340399985999845</v>
      </c>
      <c r="CS58" s="71">
        <f>L58*'Env Data and Conversions'!$E60/'Env Data and Conversions'!$BP60/1000000</f>
        <v>0.1340399985999845</v>
      </c>
      <c r="CT58" s="71">
        <f>M58*'Env Data and Conversions'!$E60/'Env Data and Conversions'!$BP60/1000000</f>
        <v>0.1340399985999845</v>
      </c>
      <c r="CU58" s="71">
        <f>N58*'Env Data and Conversions'!$E60/'Env Data and Conversions'!$BP60/1000000</f>
        <v>0.1340399985999845</v>
      </c>
      <c r="CV58" s="71">
        <f>O58*'Env Data and Conversions'!$E60/'Env Data and Conversions'!$BP60/1000000</f>
        <v>0.1340399985999845</v>
      </c>
      <c r="CW58" s="71">
        <f>P58*'Env Data and Conversions'!$E60/'Env Data and Conversions'!$BP60/1000000</f>
        <v>0.1340399985999845</v>
      </c>
      <c r="CX58" s="71">
        <f>Q58*'Env Data and Conversions'!$E60/'Env Data and Conversions'!$BP60/1000000</f>
        <v>0.1340399985999845</v>
      </c>
      <c r="CY58" s="67"/>
      <c r="CZ58" s="202"/>
      <c r="DA58" s="202"/>
      <c r="DB58" s="202"/>
      <c r="DC58" s="202"/>
      <c r="DD58" s="202"/>
      <c r="DE58" s="202"/>
      <c r="DF58" s="202"/>
      <c r="DG58" s="202"/>
      <c r="DH58" s="202"/>
      <c r="DI58" s="202"/>
      <c r="DJ58" s="202"/>
      <c r="DK58" s="202"/>
      <c r="DL58" s="202"/>
      <c r="DM58" s="202"/>
    </row>
    <row r="59" spans="1:117" s="5" customFormat="1" ht="16.5" x14ac:dyDescent="0.3">
      <c r="A59" s="188" t="s">
        <v>66</v>
      </c>
      <c r="B59" s="71">
        <f>'Inputs - Food purchases'!B62</f>
        <v>55</v>
      </c>
      <c r="C59" s="71">
        <f>'Inputs - Food purchases'!C62</f>
        <v>55</v>
      </c>
      <c r="D59" s="71">
        <f>'Inputs - Food purchases'!D62</f>
        <v>55</v>
      </c>
      <c r="E59" s="71">
        <f>'Inputs - Food purchases'!E62</f>
        <v>55</v>
      </c>
      <c r="F59" s="71">
        <f>'Inputs - Food purchases'!F62</f>
        <v>55</v>
      </c>
      <c r="G59" s="71">
        <f>'Inputs - Food purchases'!G62</f>
        <v>55</v>
      </c>
      <c r="H59" s="71">
        <f>'Inputs - Food purchases'!H62</f>
        <v>55</v>
      </c>
      <c r="I59" s="71">
        <f>'Inputs - Food purchases'!I62</f>
        <v>55</v>
      </c>
      <c r="J59" s="71">
        <f>'Inputs - Food purchases'!J62</f>
        <v>55</v>
      </c>
      <c r="K59" s="71">
        <f>'Inputs - Food purchases'!K62</f>
        <v>55</v>
      </c>
      <c r="L59" s="71">
        <f>'Inputs - Food purchases'!L62</f>
        <v>55</v>
      </c>
      <c r="M59" s="71">
        <f>'Inputs - Food purchases'!M62</f>
        <v>55</v>
      </c>
      <c r="N59" s="71">
        <f>'Inputs - Food purchases'!N62</f>
        <v>55</v>
      </c>
      <c r="O59" s="71">
        <f>'Inputs - Food purchases'!O62</f>
        <v>55</v>
      </c>
      <c r="P59" s="71">
        <f>'Inputs - Food purchases'!P62</f>
        <v>55</v>
      </c>
      <c r="Q59" s="71">
        <f>'Inputs - Food purchases'!Q62</f>
        <v>55</v>
      </c>
      <c r="R59" s="77"/>
      <c r="S59" s="71">
        <f>B59*'Env Data and Conversions'!$B61/1000</f>
        <v>0.18073052192064451</v>
      </c>
      <c r="T59" s="71">
        <f>C59*'Env Data and Conversions'!$B61/1000</f>
        <v>0.18073052192064451</v>
      </c>
      <c r="U59" s="71">
        <f>D59*'Env Data and Conversions'!$B61/1000</f>
        <v>0.18073052192064451</v>
      </c>
      <c r="V59" s="71">
        <f>E59*'Env Data and Conversions'!$B61/1000</f>
        <v>0.18073052192064451</v>
      </c>
      <c r="W59" s="71">
        <f>F59*'Env Data and Conversions'!$B61/1000</f>
        <v>0.18073052192064451</v>
      </c>
      <c r="X59" s="71">
        <f>G59*'Env Data and Conversions'!$B61/1000</f>
        <v>0.18073052192064451</v>
      </c>
      <c r="Y59" s="71">
        <f>H59*'Env Data and Conversions'!$B61/1000</f>
        <v>0.18073052192064451</v>
      </c>
      <c r="Z59" s="71">
        <f>I59*'Env Data and Conversions'!$B61/1000</f>
        <v>0.18073052192064451</v>
      </c>
      <c r="AA59" s="71">
        <f>J59*'Env Data and Conversions'!$B61/1000</f>
        <v>0.18073052192064451</v>
      </c>
      <c r="AB59" s="71">
        <f>K59*'Env Data and Conversions'!$B61/1000</f>
        <v>0.18073052192064451</v>
      </c>
      <c r="AC59" s="71">
        <f>L59*'Env Data and Conversions'!$B61/1000</f>
        <v>0.18073052192064451</v>
      </c>
      <c r="AD59" s="71">
        <f>M59*'Env Data and Conversions'!$B61/1000</f>
        <v>0.18073052192064451</v>
      </c>
      <c r="AE59" s="71">
        <f>N59*'Env Data and Conversions'!$B61/1000</f>
        <v>0.18073052192064451</v>
      </c>
      <c r="AF59" s="71">
        <f>O59*'Env Data and Conversions'!$B61/1000</f>
        <v>0.18073052192064451</v>
      </c>
      <c r="AG59" s="71">
        <f>P59*'Env Data and Conversions'!$B61/1000</f>
        <v>0.18073052192064451</v>
      </c>
      <c r="AH59" s="71">
        <f>Q59*'Env Data and Conversions'!$B61/1000</f>
        <v>0.18073052192064451</v>
      </c>
      <c r="AI59" s="78"/>
      <c r="AJ59" s="71">
        <f>B59*'Env Data and Conversions'!$C61/10000</f>
        <v>7.4654905378181508E-2</v>
      </c>
      <c r="AK59" s="71">
        <f>C59*'Env Data and Conversions'!$C61/10000</f>
        <v>7.4654905378181508E-2</v>
      </c>
      <c r="AL59" s="71">
        <f>D59*'Env Data and Conversions'!$C61/10000</f>
        <v>7.4654905378181508E-2</v>
      </c>
      <c r="AM59" s="71">
        <f>E59*'Env Data and Conversions'!$C61/10000</f>
        <v>7.4654905378181508E-2</v>
      </c>
      <c r="AN59" s="71">
        <f>F59*'Env Data and Conversions'!$C61/10000</f>
        <v>7.4654905378181508E-2</v>
      </c>
      <c r="AO59" s="71">
        <f>G59*'Env Data and Conversions'!$C61/10000</f>
        <v>7.4654905378181508E-2</v>
      </c>
      <c r="AP59" s="71">
        <f>H59*'Env Data and Conversions'!$C61/10000</f>
        <v>7.4654905378181508E-2</v>
      </c>
      <c r="AQ59" s="71">
        <f>I59*'Env Data and Conversions'!$C61/10000</f>
        <v>7.4654905378181508E-2</v>
      </c>
      <c r="AR59" s="71">
        <f>J59*'Env Data and Conversions'!$C61/10000</f>
        <v>7.4654905378181508E-2</v>
      </c>
      <c r="AS59" s="71">
        <f>K59*'Env Data and Conversions'!$C61/10000</f>
        <v>7.4654905378181508E-2</v>
      </c>
      <c r="AT59" s="71">
        <f>L59*'Env Data and Conversions'!$C61/10000</f>
        <v>7.4654905378181508E-2</v>
      </c>
      <c r="AU59" s="71">
        <f>M59*'Env Data and Conversions'!$C61/10000</f>
        <v>7.4654905378181508E-2</v>
      </c>
      <c r="AV59" s="71">
        <f>N59*'Env Data and Conversions'!$C61/10000</f>
        <v>7.4654905378181508E-2</v>
      </c>
      <c r="AW59" s="71">
        <f>O59*'Env Data and Conversions'!$C61/10000</f>
        <v>7.4654905378181508E-2</v>
      </c>
      <c r="AX59" s="71">
        <f>P59*'Env Data and Conversions'!$C61/10000</f>
        <v>7.4654905378181508E-2</v>
      </c>
      <c r="AY59" s="71">
        <f>Q59*'Env Data and Conversions'!$C61/10000</f>
        <v>7.4654905378181508E-2</v>
      </c>
      <c r="AZ59" s="78"/>
      <c r="BA59" s="71">
        <f>B59*'Env Data and Conversions'!$D61/1000</f>
        <v>0.37884556324818719</v>
      </c>
      <c r="BB59" s="71">
        <f>C59*'Env Data and Conversions'!$D61/1000</f>
        <v>0.37884556324818719</v>
      </c>
      <c r="BC59" s="71">
        <f>D59*'Env Data and Conversions'!$D61/1000</f>
        <v>0.37884556324818719</v>
      </c>
      <c r="BD59" s="71">
        <f>E59*'Env Data and Conversions'!$D61/1000</f>
        <v>0.37884556324818719</v>
      </c>
      <c r="BE59" s="71">
        <f>F59*'Env Data and Conversions'!$D61/1000</f>
        <v>0.37884556324818719</v>
      </c>
      <c r="BF59" s="71">
        <f>G59*'Env Data and Conversions'!$D61/1000</f>
        <v>0.37884556324818719</v>
      </c>
      <c r="BG59" s="71">
        <f>H59*'Env Data and Conversions'!$D61/1000</f>
        <v>0.37884556324818719</v>
      </c>
      <c r="BH59" s="71">
        <f>I59*'Env Data and Conversions'!$D61/1000</f>
        <v>0.37884556324818719</v>
      </c>
      <c r="BI59" s="71">
        <f>J59*'Env Data and Conversions'!$D61/1000</f>
        <v>0.37884556324818719</v>
      </c>
      <c r="BJ59" s="71">
        <f>K59*'Env Data and Conversions'!$D61/1000</f>
        <v>0.37884556324818719</v>
      </c>
      <c r="BK59" s="71">
        <f>L59*'Env Data and Conversions'!$D61/1000</f>
        <v>0.37884556324818719</v>
      </c>
      <c r="BL59" s="71">
        <f>M59*'Env Data and Conversions'!$D61/1000</f>
        <v>0.37884556324818719</v>
      </c>
      <c r="BM59" s="71">
        <f>N59*'Env Data and Conversions'!$D61/1000</f>
        <v>0.37884556324818719</v>
      </c>
      <c r="BN59" s="71">
        <f>O59*'Env Data and Conversions'!$D61/1000</f>
        <v>0.37884556324818719</v>
      </c>
      <c r="BO59" s="71">
        <f>P59*'Env Data and Conversions'!$D61/1000</f>
        <v>0.37884556324818719</v>
      </c>
      <c r="BP59" s="71">
        <f>Q59*'Env Data and Conversions'!$D61/1000</f>
        <v>0.37884556324818719</v>
      </c>
      <c r="BQ59" s="78"/>
      <c r="BR59" s="71">
        <f t="shared" si="6"/>
        <v>0.55957608516883173</v>
      </c>
      <c r="BS59" s="71">
        <f t="shared" si="7"/>
        <v>0.55957608516883173</v>
      </c>
      <c r="BT59" s="71">
        <f t="shared" si="8"/>
        <v>0.55957608516883173</v>
      </c>
      <c r="BU59" s="71">
        <f t="shared" si="9"/>
        <v>0.55957608516883173</v>
      </c>
      <c r="BV59" s="71">
        <f t="shared" si="11"/>
        <v>0.55957608516883173</v>
      </c>
      <c r="BW59" s="71">
        <f t="shared" si="11"/>
        <v>0.55957608516883173</v>
      </c>
      <c r="BX59" s="71">
        <f t="shared" si="11"/>
        <v>0.55957608516883173</v>
      </c>
      <c r="BY59" s="71">
        <f t="shared" si="11"/>
        <v>0.55957608516883173</v>
      </c>
      <c r="BZ59" s="71">
        <f t="shared" si="11"/>
        <v>0.55957608516883173</v>
      </c>
      <c r="CA59" s="71">
        <f t="shared" si="11"/>
        <v>0.55957608516883173</v>
      </c>
      <c r="CB59" s="71">
        <f t="shared" si="11"/>
        <v>0.55957608516883173</v>
      </c>
      <c r="CC59" s="71">
        <f t="shared" si="11"/>
        <v>0.55957608516883173</v>
      </c>
      <c r="CD59" s="71">
        <f t="shared" si="11"/>
        <v>0.55957608516883173</v>
      </c>
      <c r="CE59" s="71">
        <f t="shared" si="11"/>
        <v>0.55957608516883173</v>
      </c>
      <c r="CF59" s="71">
        <f t="shared" si="11"/>
        <v>0.55957608516883173</v>
      </c>
      <c r="CG59" s="71">
        <f t="shared" si="11"/>
        <v>0.55957608516883173</v>
      </c>
      <c r="CH59" s="79"/>
      <c r="CI59" s="71">
        <f>B59*'Env Data and Conversions'!$E61/'Env Data and Conversions'!$BP61/1000000</f>
        <v>0.42796386166560424</v>
      </c>
      <c r="CJ59" s="71">
        <f>C59*'Env Data and Conversions'!$E61/'Env Data and Conversions'!$BP61/1000000</f>
        <v>0.42796386166560424</v>
      </c>
      <c r="CK59" s="71">
        <f>D59*'Env Data and Conversions'!$E61/'Env Data and Conversions'!$BP61/1000000</f>
        <v>0.42796386166560424</v>
      </c>
      <c r="CL59" s="71">
        <f>E59*'Env Data and Conversions'!$E61/'Env Data and Conversions'!$BP61/1000000</f>
        <v>0.42796386166560424</v>
      </c>
      <c r="CM59" s="71">
        <f>F59*'Env Data and Conversions'!$E61/'Env Data and Conversions'!$BP61/1000000</f>
        <v>0.42796386166560424</v>
      </c>
      <c r="CN59" s="71">
        <f>G59*'Env Data and Conversions'!$E61/'Env Data and Conversions'!$BP61/1000000</f>
        <v>0.42796386166560424</v>
      </c>
      <c r="CO59" s="71">
        <f>H59*'Env Data and Conversions'!$E61/'Env Data and Conversions'!$BP61/1000000</f>
        <v>0.42796386166560424</v>
      </c>
      <c r="CP59" s="71">
        <f>I59*'Env Data and Conversions'!$E61/'Env Data and Conversions'!$BP61/1000000</f>
        <v>0.42796386166560424</v>
      </c>
      <c r="CQ59" s="71">
        <f>J59*'Env Data and Conversions'!$E61/'Env Data and Conversions'!$BP61/1000000</f>
        <v>0.42796386166560424</v>
      </c>
      <c r="CR59" s="71">
        <f>K59*'Env Data and Conversions'!$E61/'Env Data and Conversions'!$BP61/1000000</f>
        <v>0.42796386166560424</v>
      </c>
      <c r="CS59" s="71">
        <f>L59*'Env Data and Conversions'!$E61/'Env Data and Conversions'!$BP61/1000000</f>
        <v>0.42796386166560424</v>
      </c>
      <c r="CT59" s="71">
        <f>M59*'Env Data and Conversions'!$E61/'Env Data and Conversions'!$BP61/1000000</f>
        <v>0.42796386166560424</v>
      </c>
      <c r="CU59" s="71">
        <f>N59*'Env Data and Conversions'!$E61/'Env Data and Conversions'!$BP61/1000000</f>
        <v>0.42796386166560424</v>
      </c>
      <c r="CV59" s="71">
        <f>O59*'Env Data and Conversions'!$E61/'Env Data and Conversions'!$BP61/1000000</f>
        <v>0.42796386166560424</v>
      </c>
      <c r="CW59" s="71">
        <f>P59*'Env Data and Conversions'!$E61/'Env Data and Conversions'!$BP61/1000000</f>
        <v>0.42796386166560424</v>
      </c>
      <c r="CX59" s="71">
        <f>Q59*'Env Data and Conversions'!$E61/'Env Data and Conversions'!$BP61/1000000</f>
        <v>0.42796386166560424</v>
      </c>
      <c r="CY59" s="67"/>
      <c r="CZ59" s="202"/>
      <c r="DA59" s="202"/>
      <c r="DB59" s="202"/>
      <c r="DC59" s="202"/>
      <c r="DD59" s="202"/>
      <c r="DE59" s="202"/>
      <c r="DF59" s="202"/>
      <c r="DG59" s="202"/>
      <c r="DH59" s="202"/>
      <c r="DI59" s="202"/>
      <c r="DJ59" s="202"/>
      <c r="DK59" s="202"/>
      <c r="DL59" s="202"/>
      <c r="DM59" s="202"/>
    </row>
    <row r="60" spans="1:117" s="5" customFormat="1" ht="16.5" x14ac:dyDescent="0.3">
      <c r="A60" s="188" t="s">
        <v>67</v>
      </c>
      <c r="B60" s="71">
        <f>'Inputs - Food purchases'!B63</f>
        <v>1100</v>
      </c>
      <c r="C60" s="71">
        <f>'Inputs - Food purchases'!C63</f>
        <v>1100</v>
      </c>
      <c r="D60" s="71">
        <f>'Inputs - Food purchases'!D63</f>
        <v>1100</v>
      </c>
      <c r="E60" s="71">
        <f>'Inputs - Food purchases'!E63</f>
        <v>1100</v>
      </c>
      <c r="F60" s="71">
        <f>'Inputs - Food purchases'!F63</f>
        <v>1100</v>
      </c>
      <c r="G60" s="71">
        <f>'Inputs - Food purchases'!G63</f>
        <v>1100</v>
      </c>
      <c r="H60" s="71">
        <f>'Inputs - Food purchases'!H63</f>
        <v>1100</v>
      </c>
      <c r="I60" s="71">
        <f>'Inputs - Food purchases'!I63</f>
        <v>1100</v>
      </c>
      <c r="J60" s="71">
        <f>'Inputs - Food purchases'!J63</f>
        <v>1100</v>
      </c>
      <c r="K60" s="71">
        <f>'Inputs - Food purchases'!K63</f>
        <v>1100</v>
      </c>
      <c r="L60" s="71">
        <f>'Inputs - Food purchases'!L63</f>
        <v>1100</v>
      </c>
      <c r="M60" s="71">
        <f>'Inputs - Food purchases'!M63</f>
        <v>1100</v>
      </c>
      <c r="N60" s="71">
        <f>'Inputs - Food purchases'!N63</f>
        <v>1100</v>
      </c>
      <c r="O60" s="71">
        <f>'Inputs - Food purchases'!O63</f>
        <v>1100</v>
      </c>
      <c r="P60" s="71">
        <f>'Inputs - Food purchases'!P63</f>
        <v>1100</v>
      </c>
      <c r="Q60" s="71">
        <f>'Inputs - Food purchases'!Q63</f>
        <v>1100</v>
      </c>
      <c r="R60" s="77"/>
      <c r="S60" s="71">
        <f>B60*'Env Data and Conversions'!$B62/1000</f>
        <v>3.8740640583022294</v>
      </c>
      <c r="T60" s="71">
        <f>C60*'Env Data and Conversions'!$B62/1000</f>
        <v>3.8740640583022294</v>
      </c>
      <c r="U60" s="71">
        <f>D60*'Env Data and Conversions'!$B62/1000</f>
        <v>3.8740640583022294</v>
      </c>
      <c r="V60" s="71">
        <f>E60*'Env Data and Conversions'!$B62/1000</f>
        <v>3.8740640583022294</v>
      </c>
      <c r="W60" s="71">
        <f>F60*'Env Data and Conversions'!$B62/1000</f>
        <v>3.8740640583022294</v>
      </c>
      <c r="X60" s="71">
        <f>G60*'Env Data and Conversions'!$B62/1000</f>
        <v>3.8740640583022294</v>
      </c>
      <c r="Y60" s="71">
        <f>H60*'Env Data and Conversions'!$B62/1000</f>
        <v>3.8740640583022294</v>
      </c>
      <c r="Z60" s="71">
        <f>I60*'Env Data and Conversions'!$B62/1000</f>
        <v>3.8740640583022294</v>
      </c>
      <c r="AA60" s="71">
        <f>J60*'Env Data and Conversions'!$B62/1000</f>
        <v>3.8740640583022294</v>
      </c>
      <c r="AB60" s="71">
        <f>K60*'Env Data and Conversions'!$B62/1000</f>
        <v>3.8740640583022294</v>
      </c>
      <c r="AC60" s="71">
        <f>L60*'Env Data and Conversions'!$B62/1000</f>
        <v>3.8740640583022294</v>
      </c>
      <c r="AD60" s="71">
        <f>M60*'Env Data and Conversions'!$B62/1000</f>
        <v>3.8740640583022294</v>
      </c>
      <c r="AE60" s="71">
        <f>N60*'Env Data and Conversions'!$B62/1000</f>
        <v>3.8740640583022294</v>
      </c>
      <c r="AF60" s="71">
        <f>O60*'Env Data and Conversions'!$B62/1000</f>
        <v>3.8740640583022294</v>
      </c>
      <c r="AG60" s="71">
        <f>P60*'Env Data and Conversions'!$B62/1000</f>
        <v>3.8740640583022294</v>
      </c>
      <c r="AH60" s="71">
        <f>Q60*'Env Data and Conversions'!$B62/1000</f>
        <v>3.8740640583022294</v>
      </c>
      <c r="AI60" s="78"/>
      <c r="AJ60" s="71">
        <f>B60*'Env Data and Conversions'!$C62/10000</f>
        <v>1.74079958824612</v>
      </c>
      <c r="AK60" s="71">
        <f>C60*'Env Data and Conversions'!$C62/10000</f>
        <v>1.74079958824612</v>
      </c>
      <c r="AL60" s="71">
        <f>D60*'Env Data and Conversions'!$C62/10000</f>
        <v>1.74079958824612</v>
      </c>
      <c r="AM60" s="71">
        <f>E60*'Env Data and Conversions'!$C62/10000</f>
        <v>1.74079958824612</v>
      </c>
      <c r="AN60" s="71">
        <f>F60*'Env Data and Conversions'!$C62/10000</f>
        <v>1.74079958824612</v>
      </c>
      <c r="AO60" s="71">
        <f>G60*'Env Data and Conversions'!$C62/10000</f>
        <v>1.74079958824612</v>
      </c>
      <c r="AP60" s="71">
        <f>H60*'Env Data and Conversions'!$C62/10000</f>
        <v>1.74079958824612</v>
      </c>
      <c r="AQ60" s="71">
        <f>I60*'Env Data and Conversions'!$C62/10000</f>
        <v>1.74079958824612</v>
      </c>
      <c r="AR60" s="71">
        <f>J60*'Env Data and Conversions'!$C62/10000</f>
        <v>1.74079958824612</v>
      </c>
      <c r="AS60" s="71">
        <f>K60*'Env Data and Conversions'!$C62/10000</f>
        <v>1.74079958824612</v>
      </c>
      <c r="AT60" s="71">
        <f>L60*'Env Data and Conversions'!$C62/10000</f>
        <v>1.74079958824612</v>
      </c>
      <c r="AU60" s="71">
        <f>M60*'Env Data and Conversions'!$C62/10000</f>
        <v>1.74079958824612</v>
      </c>
      <c r="AV60" s="71">
        <f>N60*'Env Data and Conversions'!$C62/10000</f>
        <v>1.74079958824612</v>
      </c>
      <c r="AW60" s="71">
        <f>O60*'Env Data and Conversions'!$C62/10000</f>
        <v>1.74079958824612</v>
      </c>
      <c r="AX60" s="71">
        <f>P60*'Env Data and Conversions'!$C62/10000</f>
        <v>1.74079958824612</v>
      </c>
      <c r="AY60" s="71">
        <f>Q60*'Env Data and Conversions'!$C62/10000</f>
        <v>1.74079958824612</v>
      </c>
      <c r="AZ60" s="78"/>
      <c r="BA60" s="71">
        <f>B60*'Env Data and Conversions'!$D62/1000</f>
        <v>9.0082198491497572</v>
      </c>
      <c r="BB60" s="71">
        <f>C60*'Env Data and Conversions'!$D62/1000</f>
        <v>9.0082198491497572</v>
      </c>
      <c r="BC60" s="71">
        <f>D60*'Env Data and Conversions'!$D62/1000</f>
        <v>9.0082198491497572</v>
      </c>
      <c r="BD60" s="71">
        <f>E60*'Env Data and Conversions'!$D62/1000</f>
        <v>9.0082198491497572</v>
      </c>
      <c r="BE60" s="71">
        <f>F60*'Env Data and Conversions'!$D62/1000</f>
        <v>9.0082198491497572</v>
      </c>
      <c r="BF60" s="71">
        <f>G60*'Env Data and Conversions'!$D62/1000</f>
        <v>9.0082198491497572</v>
      </c>
      <c r="BG60" s="71">
        <f>H60*'Env Data and Conversions'!$D62/1000</f>
        <v>9.0082198491497572</v>
      </c>
      <c r="BH60" s="71">
        <f>I60*'Env Data and Conversions'!$D62/1000</f>
        <v>9.0082198491497572</v>
      </c>
      <c r="BI60" s="71">
        <f>J60*'Env Data and Conversions'!$D62/1000</f>
        <v>9.0082198491497572</v>
      </c>
      <c r="BJ60" s="71">
        <f>K60*'Env Data and Conversions'!$D62/1000</f>
        <v>9.0082198491497572</v>
      </c>
      <c r="BK60" s="71">
        <f>L60*'Env Data and Conversions'!$D62/1000</f>
        <v>9.0082198491497572</v>
      </c>
      <c r="BL60" s="71">
        <f>M60*'Env Data and Conversions'!$D62/1000</f>
        <v>9.0082198491497572</v>
      </c>
      <c r="BM60" s="71">
        <f>N60*'Env Data and Conversions'!$D62/1000</f>
        <v>9.0082198491497572</v>
      </c>
      <c r="BN60" s="71">
        <f>O60*'Env Data and Conversions'!$D62/1000</f>
        <v>9.0082198491497572</v>
      </c>
      <c r="BO60" s="71">
        <f>P60*'Env Data and Conversions'!$D62/1000</f>
        <v>9.0082198491497572</v>
      </c>
      <c r="BP60" s="71">
        <f>Q60*'Env Data and Conversions'!$D62/1000</f>
        <v>9.0082198491497572</v>
      </c>
      <c r="BQ60" s="78"/>
      <c r="BR60" s="71">
        <f t="shared" si="6"/>
        <v>12.882283907451987</v>
      </c>
      <c r="BS60" s="71">
        <f t="shared" si="7"/>
        <v>12.882283907451987</v>
      </c>
      <c r="BT60" s="71">
        <f t="shared" si="8"/>
        <v>12.882283907451987</v>
      </c>
      <c r="BU60" s="71">
        <f t="shared" si="9"/>
        <v>12.882283907451987</v>
      </c>
      <c r="BV60" s="71">
        <f t="shared" si="11"/>
        <v>12.882283907451987</v>
      </c>
      <c r="BW60" s="71">
        <f t="shared" si="11"/>
        <v>12.882283907451987</v>
      </c>
      <c r="BX60" s="71">
        <f t="shared" si="11"/>
        <v>12.882283907451987</v>
      </c>
      <c r="BY60" s="71">
        <f t="shared" si="11"/>
        <v>12.882283907451987</v>
      </c>
      <c r="BZ60" s="71">
        <f t="shared" si="11"/>
        <v>12.882283907451987</v>
      </c>
      <c r="CA60" s="71">
        <f t="shared" si="11"/>
        <v>12.882283907451987</v>
      </c>
      <c r="CB60" s="71">
        <f t="shared" si="11"/>
        <v>12.882283907451987</v>
      </c>
      <c r="CC60" s="71">
        <f t="shared" si="11"/>
        <v>12.882283907451987</v>
      </c>
      <c r="CD60" s="71">
        <f t="shared" si="11"/>
        <v>12.882283907451987</v>
      </c>
      <c r="CE60" s="71">
        <f t="shared" si="11"/>
        <v>12.882283907451987</v>
      </c>
      <c r="CF60" s="71">
        <f t="shared" si="11"/>
        <v>12.882283907451987</v>
      </c>
      <c r="CG60" s="71">
        <f t="shared" si="11"/>
        <v>12.882283907451987</v>
      </c>
      <c r="CH60" s="79"/>
      <c r="CI60" s="71">
        <f>B60*'Env Data and Conversions'!$E62/'Env Data and Conversions'!$BP62/1000000</f>
        <v>8.6496137557939043</v>
      </c>
      <c r="CJ60" s="71">
        <f>C60*'Env Data and Conversions'!$E62/'Env Data and Conversions'!$BP62/1000000</f>
        <v>8.6496137557939043</v>
      </c>
      <c r="CK60" s="71">
        <f>D60*'Env Data and Conversions'!$E62/'Env Data and Conversions'!$BP62/1000000</f>
        <v>8.6496137557939043</v>
      </c>
      <c r="CL60" s="71">
        <f>E60*'Env Data and Conversions'!$E62/'Env Data and Conversions'!$BP62/1000000</f>
        <v>8.6496137557939043</v>
      </c>
      <c r="CM60" s="71">
        <f>F60*'Env Data and Conversions'!$E62/'Env Data and Conversions'!$BP62/1000000</f>
        <v>8.6496137557939043</v>
      </c>
      <c r="CN60" s="71">
        <f>G60*'Env Data and Conversions'!$E62/'Env Data and Conversions'!$BP62/1000000</f>
        <v>8.6496137557939043</v>
      </c>
      <c r="CO60" s="71">
        <f>H60*'Env Data and Conversions'!$E62/'Env Data and Conversions'!$BP62/1000000</f>
        <v>8.6496137557939043</v>
      </c>
      <c r="CP60" s="71">
        <f>I60*'Env Data and Conversions'!$E62/'Env Data and Conversions'!$BP62/1000000</f>
        <v>8.6496137557939043</v>
      </c>
      <c r="CQ60" s="71">
        <f>J60*'Env Data and Conversions'!$E62/'Env Data and Conversions'!$BP62/1000000</f>
        <v>8.6496137557939043</v>
      </c>
      <c r="CR60" s="71">
        <f>K60*'Env Data and Conversions'!$E62/'Env Data and Conversions'!$BP62/1000000</f>
        <v>8.6496137557939043</v>
      </c>
      <c r="CS60" s="71">
        <f>L60*'Env Data and Conversions'!$E62/'Env Data and Conversions'!$BP62/1000000</f>
        <v>8.6496137557939043</v>
      </c>
      <c r="CT60" s="71">
        <f>M60*'Env Data and Conversions'!$E62/'Env Data and Conversions'!$BP62/1000000</f>
        <v>8.6496137557939043</v>
      </c>
      <c r="CU60" s="71">
        <f>N60*'Env Data and Conversions'!$E62/'Env Data and Conversions'!$BP62/1000000</f>
        <v>8.6496137557939043</v>
      </c>
      <c r="CV60" s="71">
        <f>O60*'Env Data and Conversions'!$E62/'Env Data and Conversions'!$BP62/1000000</f>
        <v>8.6496137557939043</v>
      </c>
      <c r="CW60" s="71">
        <f>P60*'Env Data and Conversions'!$E62/'Env Data and Conversions'!$BP62/1000000</f>
        <v>8.6496137557939043</v>
      </c>
      <c r="CX60" s="71">
        <f>Q60*'Env Data and Conversions'!$E62/'Env Data and Conversions'!$BP62/1000000</f>
        <v>8.6496137557939043</v>
      </c>
      <c r="CY60" s="67"/>
      <c r="CZ60" s="202"/>
      <c r="DA60" s="202"/>
      <c r="DB60" s="202"/>
      <c r="DC60" s="202"/>
      <c r="DD60" s="202"/>
      <c r="DE60" s="202"/>
      <c r="DF60" s="202"/>
      <c r="DG60" s="202"/>
      <c r="DH60" s="202"/>
      <c r="DI60" s="202"/>
      <c r="DJ60" s="202"/>
      <c r="DK60" s="202"/>
      <c r="DL60" s="202"/>
      <c r="DM60" s="202"/>
    </row>
    <row r="61" spans="1:117" s="5" customFormat="1" ht="16.5" x14ac:dyDescent="0.3">
      <c r="A61" s="188" t="s">
        <v>68</v>
      </c>
      <c r="B61" s="71">
        <f>'Inputs - Food purchases'!B64</f>
        <v>401</v>
      </c>
      <c r="C61" s="71">
        <f>'Inputs - Food purchases'!C64</f>
        <v>401</v>
      </c>
      <c r="D61" s="71">
        <f>'Inputs - Food purchases'!D64</f>
        <v>401</v>
      </c>
      <c r="E61" s="71">
        <f>'Inputs - Food purchases'!E64</f>
        <v>401</v>
      </c>
      <c r="F61" s="71">
        <f>'Inputs - Food purchases'!F64</f>
        <v>401</v>
      </c>
      <c r="G61" s="71">
        <f>'Inputs - Food purchases'!G64</f>
        <v>401</v>
      </c>
      <c r="H61" s="71">
        <f>'Inputs - Food purchases'!H64</f>
        <v>401</v>
      </c>
      <c r="I61" s="71">
        <f>'Inputs - Food purchases'!I64</f>
        <v>401</v>
      </c>
      <c r="J61" s="71">
        <f>'Inputs - Food purchases'!J64</f>
        <v>401</v>
      </c>
      <c r="K61" s="71">
        <f>'Inputs - Food purchases'!K64</f>
        <v>401</v>
      </c>
      <c r="L61" s="71">
        <f>'Inputs - Food purchases'!L64</f>
        <v>401</v>
      </c>
      <c r="M61" s="71">
        <f>'Inputs - Food purchases'!M64</f>
        <v>401</v>
      </c>
      <c r="N61" s="71">
        <f>'Inputs - Food purchases'!N64</f>
        <v>401</v>
      </c>
      <c r="O61" s="71">
        <f>'Inputs - Food purchases'!O64</f>
        <v>401</v>
      </c>
      <c r="P61" s="71">
        <f>'Inputs - Food purchases'!P64</f>
        <v>401</v>
      </c>
      <c r="Q61" s="71">
        <f>'Inputs - Food purchases'!Q64</f>
        <v>401</v>
      </c>
      <c r="R61" s="77"/>
      <c r="S61" s="71">
        <f>B61*'Env Data and Conversions'!$B63/1000</f>
        <v>2.6290167074042223</v>
      </c>
      <c r="T61" s="71">
        <f>C61*'Env Data and Conversions'!$B63/1000</f>
        <v>2.6290167074042223</v>
      </c>
      <c r="U61" s="71">
        <f>D61*'Env Data and Conversions'!$B63/1000</f>
        <v>2.6290167074042223</v>
      </c>
      <c r="V61" s="71">
        <f>E61*'Env Data and Conversions'!$B63/1000</f>
        <v>2.6290167074042223</v>
      </c>
      <c r="W61" s="71">
        <f>F61*'Env Data and Conversions'!$B63/1000</f>
        <v>2.6290167074042223</v>
      </c>
      <c r="X61" s="71">
        <f>G61*'Env Data and Conversions'!$B63/1000</f>
        <v>2.6290167074042223</v>
      </c>
      <c r="Y61" s="71">
        <f>H61*'Env Data and Conversions'!$B63/1000</f>
        <v>2.6290167074042223</v>
      </c>
      <c r="Z61" s="71">
        <f>I61*'Env Data and Conversions'!$B63/1000</f>
        <v>2.6290167074042223</v>
      </c>
      <c r="AA61" s="71">
        <f>J61*'Env Data and Conversions'!$B63/1000</f>
        <v>2.6290167074042223</v>
      </c>
      <c r="AB61" s="71">
        <f>K61*'Env Data and Conversions'!$B63/1000</f>
        <v>2.6290167074042223</v>
      </c>
      <c r="AC61" s="71">
        <f>L61*'Env Data and Conversions'!$B63/1000</f>
        <v>2.6290167074042223</v>
      </c>
      <c r="AD61" s="71">
        <f>M61*'Env Data and Conversions'!$B63/1000</f>
        <v>2.6290167074042223</v>
      </c>
      <c r="AE61" s="71">
        <f>N61*'Env Data and Conversions'!$B63/1000</f>
        <v>2.6290167074042223</v>
      </c>
      <c r="AF61" s="71">
        <f>O61*'Env Data and Conversions'!$B63/1000</f>
        <v>2.6290167074042223</v>
      </c>
      <c r="AG61" s="71">
        <f>P61*'Env Data and Conversions'!$B63/1000</f>
        <v>2.6290167074042223</v>
      </c>
      <c r="AH61" s="71">
        <f>Q61*'Env Data and Conversions'!$B63/1000</f>
        <v>2.6290167074042223</v>
      </c>
      <c r="AI61" s="78"/>
      <c r="AJ61" s="71">
        <f>B61*'Env Data and Conversions'!$C63/10000</f>
        <v>1.0708902148503643</v>
      </c>
      <c r="AK61" s="71">
        <f>C61*'Env Data and Conversions'!$C63/10000</f>
        <v>1.0708902148503643</v>
      </c>
      <c r="AL61" s="71">
        <f>D61*'Env Data and Conversions'!$C63/10000</f>
        <v>1.0708902148503643</v>
      </c>
      <c r="AM61" s="71">
        <f>E61*'Env Data and Conversions'!$C63/10000</f>
        <v>1.0708902148503643</v>
      </c>
      <c r="AN61" s="71">
        <f>F61*'Env Data and Conversions'!$C63/10000</f>
        <v>1.0708902148503643</v>
      </c>
      <c r="AO61" s="71">
        <f>G61*'Env Data and Conversions'!$C63/10000</f>
        <v>1.0708902148503643</v>
      </c>
      <c r="AP61" s="71">
        <f>H61*'Env Data and Conversions'!$C63/10000</f>
        <v>1.0708902148503643</v>
      </c>
      <c r="AQ61" s="71">
        <f>I61*'Env Data and Conversions'!$C63/10000</f>
        <v>1.0708902148503643</v>
      </c>
      <c r="AR61" s="71">
        <f>J61*'Env Data and Conversions'!$C63/10000</f>
        <v>1.0708902148503643</v>
      </c>
      <c r="AS61" s="71">
        <f>K61*'Env Data and Conversions'!$C63/10000</f>
        <v>1.0708902148503643</v>
      </c>
      <c r="AT61" s="71">
        <f>L61*'Env Data and Conversions'!$C63/10000</f>
        <v>1.0708902148503643</v>
      </c>
      <c r="AU61" s="71">
        <f>M61*'Env Data and Conversions'!$C63/10000</f>
        <v>1.0708902148503643</v>
      </c>
      <c r="AV61" s="71">
        <f>N61*'Env Data and Conversions'!$C63/10000</f>
        <v>1.0708902148503643</v>
      </c>
      <c r="AW61" s="71">
        <f>O61*'Env Data and Conversions'!$C63/10000</f>
        <v>1.0708902148503643</v>
      </c>
      <c r="AX61" s="71">
        <f>P61*'Env Data and Conversions'!$C63/10000</f>
        <v>1.0708902148503643</v>
      </c>
      <c r="AY61" s="71">
        <f>Q61*'Env Data and Conversions'!$C63/10000</f>
        <v>1.0708902148503643</v>
      </c>
      <c r="AZ61" s="78"/>
      <c r="BA61" s="71">
        <f>B61*'Env Data and Conversions'!$D63/1000</f>
        <v>1.4471980356824934</v>
      </c>
      <c r="BB61" s="71">
        <f>C61*'Env Data and Conversions'!$D63/1000</f>
        <v>1.4471980356824934</v>
      </c>
      <c r="BC61" s="71">
        <f>D61*'Env Data and Conversions'!$D63/1000</f>
        <v>1.4471980356824934</v>
      </c>
      <c r="BD61" s="71">
        <f>E61*'Env Data and Conversions'!$D63/1000</f>
        <v>1.4471980356824934</v>
      </c>
      <c r="BE61" s="71">
        <f>F61*'Env Data and Conversions'!$D63/1000</f>
        <v>1.4471980356824934</v>
      </c>
      <c r="BF61" s="71">
        <f>G61*'Env Data and Conversions'!$D63/1000</f>
        <v>1.4471980356824934</v>
      </c>
      <c r="BG61" s="71">
        <f>H61*'Env Data and Conversions'!$D63/1000</f>
        <v>1.4471980356824934</v>
      </c>
      <c r="BH61" s="71">
        <f>I61*'Env Data and Conversions'!$D63/1000</f>
        <v>1.4471980356824934</v>
      </c>
      <c r="BI61" s="71">
        <f>J61*'Env Data and Conversions'!$D63/1000</f>
        <v>1.4471980356824934</v>
      </c>
      <c r="BJ61" s="71">
        <f>K61*'Env Data and Conversions'!$D63/1000</f>
        <v>1.4471980356824934</v>
      </c>
      <c r="BK61" s="71">
        <f>L61*'Env Data and Conversions'!$D63/1000</f>
        <v>1.4471980356824934</v>
      </c>
      <c r="BL61" s="71">
        <f>M61*'Env Data and Conversions'!$D63/1000</f>
        <v>1.4471980356824934</v>
      </c>
      <c r="BM61" s="71">
        <f>N61*'Env Data and Conversions'!$D63/1000</f>
        <v>1.4471980356824934</v>
      </c>
      <c r="BN61" s="71">
        <f>O61*'Env Data and Conversions'!$D63/1000</f>
        <v>1.4471980356824934</v>
      </c>
      <c r="BO61" s="71">
        <f>P61*'Env Data and Conversions'!$D63/1000</f>
        <v>1.4471980356824934</v>
      </c>
      <c r="BP61" s="71">
        <f>Q61*'Env Data and Conversions'!$D63/1000</f>
        <v>1.4471980356824934</v>
      </c>
      <c r="BQ61" s="78"/>
      <c r="BR61" s="71">
        <f t="shared" si="6"/>
        <v>4.0762147430867159</v>
      </c>
      <c r="BS61" s="71">
        <f t="shared" si="7"/>
        <v>4.0762147430867159</v>
      </c>
      <c r="BT61" s="71">
        <f t="shared" si="8"/>
        <v>4.0762147430867159</v>
      </c>
      <c r="BU61" s="71">
        <f t="shared" si="9"/>
        <v>4.0762147430867159</v>
      </c>
      <c r="BV61" s="71">
        <f t="shared" si="11"/>
        <v>4.0762147430867159</v>
      </c>
      <c r="BW61" s="71">
        <f t="shared" si="11"/>
        <v>4.0762147430867159</v>
      </c>
      <c r="BX61" s="71">
        <f t="shared" si="11"/>
        <v>4.0762147430867159</v>
      </c>
      <c r="BY61" s="71">
        <f t="shared" si="11"/>
        <v>4.0762147430867159</v>
      </c>
      <c r="BZ61" s="71">
        <f t="shared" si="11"/>
        <v>4.0762147430867159</v>
      </c>
      <c r="CA61" s="71">
        <f t="shared" si="11"/>
        <v>4.0762147430867159</v>
      </c>
      <c r="CB61" s="71">
        <f t="shared" si="11"/>
        <v>4.0762147430867159</v>
      </c>
      <c r="CC61" s="71">
        <f t="shared" si="11"/>
        <v>4.0762147430867159</v>
      </c>
      <c r="CD61" s="71">
        <f t="shared" si="11"/>
        <v>4.0762147430867159</v>
      </c>
      <c r="CE61" s="71">
        <f t="shared" si="11"/>
        <v>4.0762147430867159</v>
      </c>
      <c r="CF61" s="71">
        <f t="shared" si="11"/>
        <v>4.0762147430867159</v>
      </c>
      <c r="CG61" s="71">
        <f t="shared" si="11"/>
        <v>4.0762147430867159</v>
      </c>
      <c r="CH61" s="79"/>
      <c r="CI61" s="71">
        <f>B61*'Env Data and Conversions'!$E63/'Env Data and Conversions'!$BP63/1000000</f>
        <v>3.0083256285688851</v>
      </c>
      <c r="CJ61" s="71">
        <f>C61*'Env Data and Conversions'!$E63/'Env Data and Conversions'!$BP63/1000000</f>
        <v>3.0083256285688851</v>
      </c>
      <c r="CK61" s="71">
        <f>D61*'Env Data and Conversions'!$E63/'Env Data and Conversions'!$BP63/1000000</f>
        <v>3.0083256285688851</v>
      </c>
      <c r="CL61" s="71">
        <f>E61*'Env Data and Conversions'!$E63/'Env Data and Conversions'!$BP63/1000000</f>
        <v>3.0083256285688851</v>
      </c>
      <c r="CM61" s="71">
        <f>F61*'Env Data and Conversions'!$E63/'Env Data and Conversions'!$BP63/1000000</f>
        <v>3.0083256285688851</v>
      </c>
      <c r="CN61" s="71">
        <f>G61*'Env Data and Conversions'!$E63/'Env Data and Conversions'!$BP63/1000000</f>
        <v>3.0083256285688851</v>
      </c>
      <c r="CO61" s="71">
        <f>H61*'Env Data and Conversions'!$E63/'Env Data and Conversions'!$BP63/1000000</f>
        <v>3.0083256285688851</v>
      </c>
      <c r="CP61" s="71">
        <f>I61*'Env Data and Conversions'!$E63/'Env Data and Conversions'!$BP63/1000000</f>
        <v>3.0083256285688851</v>
      </c>
      <c r="CQ61" s="71">
        <f>J61*'Env Data and Conversions'!$E63/'Env Data and Conversions'!$BP63/1000000</f>
        <v>3.0083256285688851</v>
      </c>
      <c r="CR61" s="71">
        <f>K61*'Env Data and Conversions'!$E63/'Env Data and Conversions'!$BP63/1000000</f>
        <v>3.0083256285688851</v>
      </c>
      <c r="CS61" s="71">
        <f>L61*'Env Data and Conversions'!$E63/'Env Data and Conversions'!$BP63/1000000</f>
        <v>3.0083256285688851</v>
      </c>
      <c r="CT61" s="71">
        <f>M61*'Env Data and Conversions'!$E63/'Env Data and Conversions'!$BP63/1000000</f>
        <v>3.0083256285688851</v>
      </c>
      <c r="CU61" s="71">
        <f>N61*'Env Data and Conversions'!$E63/'Env Data and Conversions'!$BP63/1000000</f>
        <v>3.0083256285688851</v>
      </c>
      <c r="CV61" s="71">
        <f>O61*'Env Data and Conversions'!$E63/'Env Data and Conversions'!$BP63/1000000</f>
        <v>3.0083256285688851</v>
      </c>
      <c r="CW61" s="71">
        <f>P61*'Env Data and Conversions'!$E63/'Env Data and Conversions'!$BP63/1000000</f>
        <v>3.0083256285688851</v>
      </c>
      <c r="CX61" s="71">
        <f>Q61*'Env Data and Conversions'!$E63/'Env Data and Conversions'!$BP63/1000000</f>
        <v>3.0083256285688851</v>
      </c>
      <c r="CY61" s="67"/>
      <c r="CZ61" s="202"/>
      <c r="DA61" s="202"/>
      <c r="DB61" s="202"/>
      <c r="DC61" s="202"/>
      <c r="DD61" s="202"/>
      <c r="DE61" s="202"/>
      <c r="DF61" s="202"/>
      <c r="DG61" s="202"/>
      <c r="DH61" s="202"/>
      <c r="DI61" s="202"/>
      <c r="DJ61" s="202"/>
      <c r="DK61" s="202"/>
      <c r="DL61" s="202"/>
      <c r="DM61" s="202"/>
    </row>
    <row r="62" spans="1:117" s="5" customFormat="1" ht="16.5" x14ac:dyDescent="0.3">
      <c r="A62" s="167" t="s">
        <v>69</v>
      </c>
      <c r="B62" s="71">
        <f>'Inputs - Food purchases'!B65</f>
        <v>0</v>
      </c>
      <c r="C62" s="71">
        <f>'Inputs - Food purchases'!C65</f>
        <v>0</v>
      </c>
      <c r="D62" s="71">
        <f>'Inputs - Food purchases'!D65</f>
        <v>0</v>
      </c>
      <c r="E62" s="71">
        <f>'Inputs - Food purchases'!E65</f>
        <v>0</v>
      </c>
      <c r="F62" s="71">
        <f>'Inputs - Food purchases'!F65</f>
        <v>0</v>
      </c>
      <c r="G62" s="71">
        <f>'Inputs - Food purchases'!G65</f>
        <v>0</v>
      </c>
      <c r="H62" s="71">
        <f>'Inputs - Food purchases'!H65</f>
        <v>0</v>
      </c>
      <c r="I62" s="71">
        <f>'Inputs - Food purchases'!I65</f>
        <v>0</v>
      </c>
      <c r="J62" s="71">
        <f>'Inputs - Food purchases'!J65</f>
        <v>0</v>
      </c>
      <c r="K62" s="71">
        <f>'Inputs - Food purchases'!K65</f>
        <v>0</v>
      </c>
      <c r="L62" s="71">
        <f>'Inputs - Food purchases'!L65</f>
        <v>0</v>
      </c>
      <c r="M62" s="71">
        <f>'Inputs - Food purchases'!M65</f>
        <v>0</v>
      </c>
      <c r="N62" s="71">
        <f>'Inputs - Food purchases'!N65</f>
        <v>0</v>
      </c>
      <c r="O62" s="71">
        <f>'Inputs - Food purchases'!O65</f>
        <v>0</v>
      </c>
      <c r="P62" s="71">
        <f>'Inputs - Food purchases'!P65</f>
        <v>0</v>
      </c>
      <c r="Q62" s="71">
        <f>'Inputs - Food purchases'!Q65</f>
        <v>0</v>
      </c>
      <c r="R62" s="77"/>
      <c r="S62" s="71">
        <f>B62*'Env Data and Conversions'!$B64/1000</f>
        <v>0</v>
      </c>
      <c r="T62" s="71">
        <f>C62*'Env Data and Conversions'!$B64/1000</f>
        <v>0</v>
      </c>
      <c r="U62" s="71">
        <f>D62*'Env Data and Conversions'!$B64/1000</f>
        <v>0</v>
      </c>
      <c r="V62" s="71">
        <f>E62*'Env Data and Conversions'!$B64/1000</f>
        <v>0</v>
      </c>
      <c r="W62" s="71">
        <f>F62*'Env Data and Conversions'!$B64/1000</f>
        <v>0</v>
      </c>
      <c r="X62" s="71">
        <f>G62*'Env Data and Conversions'!$B64/1000</f>
        <v>0</v>
      </c>
      <c r="Y62" s="71">
        <f>H62*'Env Data and Conversions'!$B64/1000</f>
        <v>0</v>
      </c>
      <c r="Z62" s="71">
        <f>I62*'Env Data and Conversions'!$B64/1000</f>
        <v>0</v>
      </c>
      <c r="AA62" s="71">
        <f>J62*'Env Data and Conversions'!$B64/1000</f>
        <v>0</v>
      </c>
      <c r="AB62" s="71">
        <f>K62*'Env Data and Conversions'!$B64/1000</f>
        <v>0</v>
      </c>
      <c r="AC62" s="71">
        <f>L62*'Env Data and Conversions'!$B64/1000</f>
        <v>0</v>
      </c>
      <c r="AD62" s="71">
        <f>M62*'Env Data and Conversions'!$B64/1000</f>
        <v>0</v>
      </c>
      <c r="AE62" s="71">
        <f>N62*'Env Data and Conversions'!$B64/1000</f>
        <v>0</v>
      </c>
      <c r="AF62" s="71">
        <f>O62*'Env Data and Conversions'!$B64/1000</f>
        <v>0</v>
      </c>
      <c r="AG62" s="71">
        <f>P62*'Env Data and Conversions'!$B64/1000</f>
        <v>0</v>
      </c>
      <c r="AH62" s="71">
        <f>Q62*'Env Data and Conversions'!$B64/1000</f>
        <v>0</v>
      </c>
      <c r="AI62" s="78"/>
      <c r="AJ62" s="71">
        <f>B62*'Env Data and Conversions'!$C64/10000</f>
        <v>0</v>
      </c>
      <c r="AK62" s="71">
        <f>C62*'Env Data and Conversions'!$C64/10000</f>
        <v>0</v>
      </c>
      <c r="AL62" s="71">
        <f>D62*'Env Data and Conversions'!$C64/10000</f>
        <v>0</v>
      </c>
      <c r="AM62" s="71">
        <f>E62*'Env Data and Conversions'!$C64/10000</f>
        <v>0</v>
      </c>
      <c r="AN62" s="71">
        <f>F62*'Env Data and Conversions'!$C64/10000</f>
        <v>0</v>
      </c>
      <c r="AO62" s="71">
        <f>G62*'Env Data and Conversions'!$C64/10000</f>
        <v>0</v>
      </c>
      <c r="AP62" s="71">
        <f>H62*'Env Data and Conversions'!$C64/10000</f>
        <v>0</v>
      </c>
      <c r="AQ62" s="71">
        <f>I62*'Env Data and Conversions'!$C64/10000</f>
        <v>0</v>
      </c>
      <c r="AR62" s="71">
        <f>J62*'Env Data and Conversions'!$C64/10000</f>
        <v>0</v>
      </c>
      <c r="AS62" s="71">
        <f>K62*'Env Data and Conversions'!$C64/10000</f>
        <v>0</v>
      </c>
      <c r="AT62" s="71">
        <f>L62*'Env Data and Conversions'!$C64/10000</f>
        <v>0</v>
      </c>
      <c r="AU62" s="71">
        <f>M62*'Env Data and Conversions'!$C64/10000</f>
        <v>0</v>
      </c>
      <c r="AV62" s="71">
        <f>N62*'Env Data and Conversions'!$C64/10000</f>
        <v>0</v>
      </c>
      <c r="AW62" s="71">
        <f>O62*'Env Data and Conversions'!$C64/10000</f>
        <v>0</v>
      </c>
      <c r="AX62" s="71">
        <f>P62*'Env Data and Conversions'!$C64/10000</f>
        <v>0</v>
      </c>
      <c r="AY62" s="71">
        <f>Q62*'Env Data and Conversions'!$C64/10000</f>
        <v>0</v>
      </c>
      <c r="AZ62" s="78"/>
      <c r="BA62" s="71">
        <f>B62*'Env Data and Conversions'!$D64/1000</f>
        <v>0</v>
      </c>
      <c r="BB62" s="71">
        <f>C62*'Env Data and Conversions'!$D64/1000</f>
        <v>0</v>
      </c>
      <c r="BC62" s="71">
        <f>D62*'Env Data and Conversions'!$D64/1000</f>
        <v>0</v>
      </c>
      <c r="BD62" s="71">
        <f>E62*'Env Data and Conversions'!$D64/1000</f>
        <v>0</v>
      </c>
      <c r="BE62" s="71">
        <f>F62*'Env Data and Conversions'!$D64/1000</f>
        <v>0</v>
      </c>
      <c r="BF62" s="71">
        <f>G62*'Env Data and Conversions'!$D64/1000</f>
        <v>0</v>
      </c>
      <c r="BG62" s="71">
        <f>H62*'Env Data and Conversions'!$D64/1000</f>
        <v>0</v>
      </c>
      <c r="BH62" s="71">
        <f>I62*'Env Data and Conversions'!$D64/1000</f>
        <v>0</v>
      </c>
      <c r="BI62" s="71">
        <f>J62*'Env Data and Conversions'!$D64/1000</f>
        <v>0</v>
      </c>
      <c r="BJ62" s="71">
        <f>K62*'Env Data and Conversions'!$D64/1000</f>
        <v>0</v>
      </c>
      <c r="BK62" s="71">
        <f>L62*'Env Data and Conversions'!$D64/1000</f>
        <v>0</v>
      </c>
      <c r="BL62" s="71">
        <f>M62*'Env Data and Conversions'!$D64/1000</f>
        <v>0</v>
      </c>
      <c r="BM62" s="71">
        <f>N62*'Env Data and Conversions'!$D64/1000</f>
        <v>0</v>
      </c>
      <c r="BN62" s="71">
        <f>O62*'Env Data and Conversions'!$D64/1000</f>
        <v>0</v>
      </c>
      <c r="BO62" s="71">
        <f>P62*'Env Data and Conversions'!$D64/1000</f>
        <v>0</v>
      </c>
      <c r="BP62" s="71">
        <f>Q62*'Env Data and Conversions'!$D64/1000</f>
        <v>0</v>
      </c>
      <c r="BQ62" s="78"/>
      <c r="BR62" s="71">
        <f t="shared" si="6"/>
        <v>0</v>
      </c>
      <c r="BS62" s="71">
        <f t="shared" si="7"/>
        <v>0</v>
      </c>
      <c r="BT62" s="71">
        <f t="shared" si="8"/>
        <v>0</v>
      </c>
      <c r="BU62" s="71">
        <f t="shared" si="9"/>
        <v>0</v>
      </c>
      <c r="BV62" s="71">
        <f t="shared" si="11"/>
        <v>0</v>
      </c>
      <c r="BW62" s="71">
        <f t="shared" si="11"/>
        <v>0</v>
      </c>
      <c r="BX62" s="71">
        <f t="shared" si="11"/>
        <v>0</v>
      </c>
      <c r="BY62" s="71">
        <f t="shared" si="11"/>
        <v>0</v>
      </c>
      <c r="BZ62" s="71">
        <f t="shared" si="11"/>
        <v>0</v>
      </c>
      <c r="CA62" s="71">
        <f t="shared" si="11"/>
        <v>0</v>
      </c>
      <c r="CB62" s="71">
        <f t="shared" si="11"/>
        <v>0</v>
      </c>
      <c r="CC62" s="71">
        <f t="shared" si="11"/>
        <v>0</v>
      </c>
      <c r="CD62" s="71">
        <f t="shared" si="11"/>
        <v>0</v>
      </c>
      <c r="CE62" s="71">
        <f t="shared" si="11"/>
        <v>0</v>
      </c>
      <c r="CF62" s="71">
        <f t="shared" si="11"/>
        <v>0</v>
      </c>
      <c r="CG62" s="71">
        <f t="shared" si="11"/>
        <v>0</v>
      </c>
      <c r="CH62" s="79"/>
      <c r="CI62" s="71"/>
      <c r="CJ62" s="71"/>
      <c r="CK62" s="71"/>
      <c r="CL62" s="71"/>
      <c r="CM62" s="71"/>
      <c r="CN62" s="71"/>
      <c r="CO62" s="71"/>
      <c r="CP62" s="71"/>
      <c r="CQ62" s="71"/>
      <c r="CR62" s="71"/>
      <c r="CS62" s="71"/>
      <c r="CT62" s="71"/>
      <c r="CU62" s="71"/>
      <c r="CV62" s="71"/>
      <c r="CW62" s="71"/>
      <c r="CX62" s="71"/>
      <c r="CY62" s="67"/>
      <c r="CZ62" s="202"/>
      <c r="DA62" s="202"/>
      <c r="DB62" s="202"/>
      <c r="DC62" s="202"/>
      <c r="DD62" s="202"/>
      <c r="DE62" s="202"/>
      <c r="DF62" s="202"/>
      <c r="DG62" s="202"/>
      <c r="DH62" s="202"/>
      <c r="DI62" s="202"/>
      <c r="DJ62" s="202"/>
      <c r="DK62" s="202"/>
      <c r="DL62" s="202"/>
      <c r="DM62" s="202"/>
    </row>
    <row r="63" spans="1:117" s="5" customFormat="1" ht="16.5" x14ac:dyDescent="0.3">
      <c r="A63" s="188" t="s">
        <v>70</v>
      </c>
      <c r="B63" s="71">
        <f>'Inputs - Food purchases'!B66</f>
        <v>28910</v>
      </c>
      <c r="C63" s="71">
        <f>'Inputs - Food purchases'!C66</f>
        <v>28910</v>
      </c>
      <c r="D63" s="71">
        <f>'Inputs - Food purchases'!D66</f>
        <v>28910</v>
      </c>
      <c r="E63" s="71">
        <f>'Inputs - Food purchases'!E66</f>
        <v>28910</v>
      </c>
      <c r="F63" s="71">
        <f>'Inputs - Food purchases'!F66</f>
        <v>28910</v>
      </c>
      <c r="G63" s="71">
        <f>'Inputs - Food purchases'!G66</f>
        <v>28910</v>
      </c>
      <c r="H63" s="71">
        <f>'Inputs - Food purchases'!H66</f>
        <v>28910</v>
      </c>
      <c r="I63" s="71">
        <f>'Inputs - Food purchases'!I66</f>
        <v>28910</v>
      </c>
      <c r="J63" s="71">
        <f>'Inputs - Food purchases'!J66</f>
        <v>28910</v>
      </c>
      <c r="K63" s="71">
        <f>'Inputs - Food purchases'!K66</f>
        <v>28910</v>
      </c>
      <c r="L63" s="71">
        <f>'Inputs - Food purchases'!L66</f>
        <v>28910</v>
      </c>
      <c r="M63" s="71">
        <f>'Inputs - Food purchases'!M66</f>
        <v>28910</v>
      </c>
      <c r="N63" s="71">
        <f>'Inputs - Food purchases'!N66</f>
        <v>28910</v>
      </c>
      <c r="O63" s="71">
        <f>'Inputs - Food purchases'!O66</f>
        <v>28910</v>
      </c>
      <c r="P63" s="71">
        <f>'Inputs - Food purchases'!P66</f>
        <v>28910</v>
      </c>
      <c r="Q63" s="71">
        <f>'Inputs - Food purchases'!Q66</f>
        <v>28910</v>
      </c>
      <c r="R63" s="84"/>
      <c r="S63" s="71">
        <f>B63*'Env Data and Conversions'!$B65/1000</f>
        <v>27.565841883970641</v>
      </c>
      <c r="T63" s="71">
        <f>C63*'Env Data and Conversions'!$B65/1000</f>
        <v>27.565841883970641</v>
      </c>
      <c r="U63" s="71">
        <f>D63*'Env Data and Conversions'!$B65/1000</f>
        <v>27.565841883970641</v>
      </c>
      <c r="V63" s="71">
        <f>E63*'Env Data and Conversions'!$B65/1000</f>
        <v>27.565841883970641</v>
      </c>
      <c r="W63" s="71">
        <f>F63*'Env Data and Conversions'!$B65/1000</f>
        <v>27.565841883970641</v>
      </c>
      <c r="X63" s="71">
        <f>G63*'Env Data and Conversions'!$B65/1000</f>
        <v>27.565841883970641</v>
      </c>
      <c r="Y63" s="71">
        <f>H63*'Env Data and Conversions'!$B65/1000</f>
        <v>27.565841883970641</v>
      </c>
      <c r="Z63" s="71">
        <f>I63*'Env Data and Conversions'!$B65/1000</f>
        <v>27.565841883970641</v>
      </c>
      <c r="AA63" s="71">
        <f>J63*'Env Data and Conversions'!$B65/1000</f>
        <v>27.565841883970641</v>
      </c>
      <c r="AB63" s="71">
        <f>K63*'Env Data and Conversions'!$B65/1000</f>
        <v>27.565841883970641</v>
      </c>
      <c r="AC63" s="71">
        <f>L63*'Env Data and Conversions'!$B65/1000</f>
        <v>27.565841883970641</v>
      </c>
      <c r="AD63" s="71">
        <f>M63*'Env Data and Conversions'!$B65/1000</f>
        <v>27.565841883970641</v>
      </c>
      <c r="AE63" s="71">
        <f>N63*'Env Data and Conversions'!$B65/1000</f>
        <v>27.565841883970641</v>
      </c>
      <c r="AF63" s="71">
        <f>O63*'Env Data and Conversions'!$B65/1000</f>
        <v>27.565841883970641</v>
      </c>
      <c r="AG63" s="71">
        <f>P63*'Env Data and Conversions'!$B65/1000</f>
        <v>27.565841883970641</v>
      </c>
      <c r="AH63" s="71">
        <f>Q63*'Env Data and Conversions'!$B65/1000</f>
        <v>27.565841883970641</v>
      </c>
      <c r="AI63" s="78"/>
      <c r="AJ63" s="71">
        <f>B63*'Env Data and Conversions'!$C65/10000</f>
        <v>3.7658535117069376</v>
      </c>
      <c r="AK63" s="71">
        <f>C63*'Env Data and Conversions'!$C65/10000</f>
        <v>3.7658535117069376</v>
      </c>
      <c r="AL63" s="71">
        <f>D63*'Env Data and Conversions'!$C65/10000</f>
        <v>3.7658535117069376</v>
      </c>
      <c r="AM63" s="71">
        <f>E63*'Env Data and Conversions'!$C65/10000</f>
        <v>3.7658535117069376</v>
      </c>
      <c r="AN63" s="71">
        <f>F63*'Env Data and Conversions'!$C65/10000</f>
        <v>3.7658535117069376</v>
      </c>
      <c r="AO63" s="71">
        <f>G63*'Env Data and Conversions'!$C65/10000</f>
        <v>3.7658535117069376</v>
      </c>
      <c r="AP63" s="71">
        <f>H63*'Env Data and Conversions'!$C65/10000</f>
        <v>3.7658535117069376</v>
      </c>
      <c r="AQ63" s="71">
        <f>I63*'Env Data and Conversions'!$C65/10000</f>
        <v>3.7658535117069376</v>
      </c>
      <c r="AR63" s="71">
        <f>J63*'Env Data and Conversions'!$C65/10000</f>
        <v>3.7658535117069376</v>
      </c>
      <c r="AS63" s="71">
        <f>K63*'Env Data and Conversions'!$C65/10000</f>
        <v>3.7658535117069376</v>
      </c>
      <c r="AT63" s="71">
        <f>L63*'Env Data and Conversions'!$C65/10000</f>
        <v>3.7658535117069376</v>
      </c>
      <c r="AU63" s="71">
        <f>M63*'Env Data and Conversions'!$C65/10000</f>
        <v>3.7658535117069376</v>
      </c>
      <c r="AV63" s="71">
        <f>N63*'Env Data and Conversions'!$C65/10000</f>
        <v>3.7658535117069376</v>
      </c>
      <c r="AW63" s="71">
        <f>O63*'Env Data and Conversions'!$C65/10000</f>
        <v>3.7658535117069376</v>
      </c>
      <c r="AX63" s="71">
        <f>P63*'Env Data and Conversions'!$C65/10000</f>
        <v>3.7658535117069376</v>
      </c>
      <c r="AY63" s="71">
        <f>Q63*'Env Data and Conversions'!$C65/10000</f>
        <v>3.7658535117069376</v>
      </c>
      <c r="AZ63" s="78"/>
      <c r="BA63" s="71">
        <f>B63*'Env Data and Conversions'!$D65/1000</f>
        <v>156.1223190805749</v>
      </c>
      <c r="BB63" s="71">
        <f>C63*'Env Data and Conversions'!$D65/1000</f>
        <v>156.1223190805749</v>
      </c>
      <c r="BC63" s="71">
        <f>D63*'Env Data and Conversions'!$D65/1000</f>
        <v>156.1223190805749</v>
      </c>
      <c r="BD63" s="71">
        <f>E63*'Env Data and Conversions'!$D65/1000</f>
        <v>156.1223190805749</v>
      </c>
      <c r="BE63" s="71">
        <f>F63*'Env Data and Conversions'!$D65/1000</f>
        <v>156.1223190805749</v>
      </c>
      <c r="BF63" s="71">
        <f>G63*'Env Data and Conversions'!$D65/1000</f>
        <v>156.1223190805749</v>
      </c>
      <c r="BG63" s="71">
        <f>H63*'Env Data and Conversions'!$D65/1000</f>
        <v>156.1223190805749</v>
      </c>
      <c r="BH63" s="71">
        <f>I63*'Env Data and Conversions'!$D65/1000</f>
        <v>156.1223190805749</v>
      </c>
      <c r="BI63" s="71">
        <f>J63*'Env Data and Conversions'!$D65/1000</f>
        <v>156.1223190805749</v>
      </c>
      <c r="BJ63" s="71">
        <f>K63*'Env Data and Conversions'!$D65/1000</f>
        <v>156.1223190805749</v>
      </c>
      <c r="BK63" s="71">
        <f>L63*'Env Data and Conversions'!$D65/1000</f>
        <v>156.1223190805749</v>
      </c>
      <c r="BL63" s="71">
        <f>M63*'Env Data and Conversions'!$D65/1000</f>
        <v>156.1223190805749</v>
      </c>
      <c r="BM63" s="71">
        <f>N63*'Env Data and Conversions'!$D65/1000</f>
        <v>156.1223190805749</v>
      </c>
      <c r="BN63" s="71">
        <f>O63*'Env Data and Conversions'!$D65/1000</f>
        <v>156.1223190805749</v>
      </c>
      <c r="BO63" s="71">
        <f>P63*'Env Data and Conversions'!$D65/1000</f>
        <v>156.1223190805749</v>
      </c>
      <c r="BP63" s="71">
        <f>Q63*'Env Data and Conversions'!$D65/1000</f>
        <v>156.1223190805749</v>
      </c>
      <c r="BQ63" s="78"/>
      <c r="BR63" s="71">
        <f t="shared" si="6"/>
        <v>183.68816096454555</v>
      </c>
      <c r="BS63" s="71">
        <f t="shared" si="7"/>
        <v>183.68816096454555</v>
      </c>
      <c r="BT63" s="71">
        <f t="shared" si="8"/>
        <v>183.68816096454555</v>
      </c>
      <c r="BU63" s="71">
        <f t="shared" si="9"/>
        <v>183.68816096454555</v>
      </c>
      <c r="BV63" s="71">
        <f t="shared" si="11"/>
        <v>183.68816096454555</v>
      </c>
      <c r="BW63" s="71">
        <f t="shared" si="11"/>
        <v>183.68816096454555</v>
      </c>
      <c r="BX63" s="71">
        <f t="shared" si="11"/>
        <v>183.68816096454555</v>
      </c>
      <c r="BY63" s="71">
        <f t="shared" si="11"/>
        <v>183.68816096454555</v>
      </c>
      <c r="BZ63" s="71">
        <f t="shared" si="11"/>
        <v>183.68816096454555</v>
      </c>
      <c r="CA63" s="71">
        <f t="shared" si="11"/>
        <v>183.68816096454555</v>
      </c>
      <c r="CB63" s="71">
        <f t="shared" si="11"/>
        <v>183.68816096454555</v>
      </c>
      <c r="CC63" s="71">
        <f t="shared" si="11"/>
        <v>183.68816096454555</v>
      </c>
      <c r="CD63" s="71">
        <f t="shared" si="11"/>
        <v>183.68816096454555</v>
      </c>
      <c r="CE63" s="71">
        <f t="shared" si="11"/>
        <v>183.68816096454555</v>
      </c>
      <c r="CF63" s="71">
        <f t="shared" si="11"/>
        <v>183.68816096454555</v>
      </c>
      <c r="CG63" s="71">
        <f t="shared" si="11"/>
        <v>183.68816096454555</v>
      </c>
      <c r="CH63" s="79"/>
      <c r="CI63" s="71">
        <f>B63*'Env Data and Conversions'!$E65/'Env Data and Conversions'!$BP65/1000000</f>
        <v>12.085057348222653</v>
      </c>
      <c r="CJ63" s="71">
        <f>C63*'Env Data and Conversions'!$E65/'Env Data and Conversions'!$BP65/1000000</f>
        <v>12.085057348222653</v>
      </c>
      <c r="CK63" s="71">
        <f>D63*'Env Data and Conversions'!$E65/'Env Data and Conversions'!$BP65/1000000</f>
        <v>12.085057348222653</v>
      </c>
      <c r="CL63" s="71">
        <f>E63*'Env Data and Conversions'!$E65/'Env Data and Conversions'!$BP65/1000000</f>
        <v>12.085057348222653</v>
      </c>
      <c r="CM63" s="71">
        <f>F63*'Env Data and Conversions'!$E65/'Env Data and Conversions'!$BP65/1000000</f>
        <v>12.085057348222653</v>
      </c>
      <c r="CN63" s="71">
        <f>G63*'Env Data and Conversions'!$E65/'Env Data and Conversions'!$BP65/1000000</f>
        <v>12.085057348222653</v>
      </c>
      <c r="CO63" s="71">
        <f>H63*'Env Data and Conversions'!$E65/'Env Data and Conversions'!$BP65/1000000</f>
        <v>12.085057348222653</v>
      </c>
      <c r="CP63" s="71">
        <f>I63*'Env Data and Conversions'!$E65/'Env Data and Conversions'!$BP65/1000000</f>
        <v>12.085057348222653</v>
      </c>
      <c r="CQ63" s="71">
        <f>J63*'Env Data and Conversions'!$E65/'Env Data and Conversions'!$BP65/1000000</f>
        <v>12.085057348222653</v>
      </c>
      <c r="CR63" s="71">
        <f>K63*'Env Data and Conversions'!$E65/'Env Data and Conversions'!$BP65/1000000</f>
        <v>12.085057348222653</v>
      </c>
      <c r="CS63" s="71">
        <f>L63*'Env Data and Conversions'!$E65/'Env Data and Conversions'!$BP65/1000000</f>
        <v>12.085057348222653</v>
      </c>
      <c r="CT63" s="71">
        <f>M63*'Env Data and Conversions'!$E65/'Env Data and Conversions'!$BP65/1000000</f>
        <v>12.085057348222653</v>
      </c>
      <c r="CU63" s="71">
        <f>N63*'Env Data and Conversions'!$E65/'Env Data and Conversions'!$BP65/1000000</f>
        <v>12.085057348222653</v>
      </c>
      <c r="CV63" s="71">
        <f>O63*'Env Data and Conversions'!$E65/'Env Data and Conversions'!$BP65/1000000</f>
        <v>12.085057348222653</v>
      </c>
      <c r="CW63" s="71">
        <f>P63*'Env Data and Conversions'!$E65/'Env Data and Conversions'!$BP65/1000000</f>
        <v>12.085057348222653</v>
      </c>
      <c r="CX63" s="71">
        <f>Q63*'Env Data and Conversions'!$E65/'Env Data and Conversions'!$BP65/1000000</f>
        <v>12.085057348222653</v>
      </c>
      <c r="CY63" s="67"/>
      <c r="CZ63" s="202"/>
      <c r="DA63" s="202"/>
      <c r="DB63" s="202"/>
      <c r="DC63" s="202"/>
      <c r="DD63" s="202"/>
      <c r="DE63" s="202"/>
      <c r="DF63" s="202"/>
      <c r="DG63" s="202"/>
      <c r="DH63" s="202"/>
      <c r="DI63" s="202"/>
      <c r="DJ63" s="202"/>
      <c r="DK63" s="202"/>
      <c r="DL63" s="202"/>
      <c r="DM63" s="202"/>
    </row>
    <row r="64" spans="1:117" s="4" customFormat="1" ht="16.5" x14ac:dyDescent="0.3">
      <c r="A64" s="188" t="s">
        <v>71</v>
      </c>
      <c r="B64" s="71">
        <f>'Inputs - Food purchases'!B67</f>
        <v>5845</v>
      </c>
      <c r="C64" s="71">
        <f>'Inputs - Food purchases'!C67</f>
        <v>5845</v>
      </c>
      <c r="D64" s="71">
        <f>'Inputs - Food purchases'!D67</f>
        <v>5845</v>
      </c>
      <c r="E64" s="71">
        <f>'Inputs - Food purchases'!E67</f>
        <v>5845</v>
      </c>
      <c r="F64" s="71">
        <f>'Inputs - Food purchases'!F67</f>
        <v>5845</v>
      </c>
      <c r="G64" s="71">
        <f>'Inputs - Food purchases'!G67</f>
        <v>5845</v>
      </c>
      <c r="H64" s="71">
        <f>'Inputs - Food purchases'!H67</f>
        <v>5845</v>
      </c>
      <c r="I64" s="71">
        <f>'Inputs - Food purchases'!I67</f>
        <v>5845</v>
      </c>
      <c r="J64" s="71">
        <f>'Inputs - Food purchases'!J67</f>
        <v>5845</v>
      </c>
      <c r="K64" s="71">
        <f>'Inputs - Food purchases'!K67</f>
        <v>5845</v>
      </c>
      <c r="L64" s="71">
        <f>'Inputs - Food purchases'!L67</f>
        <v>5845</v>
      </c>
      <c r="M64" s="71">
        <f>'Inputs - Food purchases'!M67</f>
        <v>5845</v>
      </c>
      <c r="N64" s="71">
        <f>'Inputs - Food purchases'!N67</f>
        <v>5845</v>
      </c>
      <c r="O64" s="71">
        <f>'Inputs - Food purchases'!O67</f>
        <v>5845</v>
      </c>
      <c r="P64" s="71">
        <f>'Inputs - Food purchases'!P67</f>
        <v>5845</v>
      </c>
      <c r="Q64" s="71">
        <f>'Inputs - Food purchases'!Q67</f>
        <v>5845</v>
      </c>
      <c r="R64" s="77"/>
      <c r="S64" s="71">
        <f>B64*'Env Data and Conversions'!$B66/1000</f>
        <v>8.1331941955986569</v>
      </c>
      <c r="T64" s="71">
        <f>C64*'Env Data and Conversions'!$B66/1000</f>
        <v>8.1331941955986569</v>
      </c>
      <c r="U64" s="71">
        <f>D64*'Env Data and Conversions'!$B66/1000</f>
        <v>8.1331941955986569</v>
      </c>
      <c r="V64" s="71">
        <f>E64*'Env Data and Conversions'!$B66/1000</f>
        <v>8.1331941955986569</v>
      </c>
      <c r="W64" s="71">
        <f>F64*'Env Data and Conversions'!$B66/1000</f>
        <v>8.1331941955986569</v>
      </c>
      <c r="X64" s="71">
        <f>G64*'Env Data and Conversions'!$B66/1000</f>
        <v>8.1331941955986569</v>
      </c>
      <c r="Y64" s="71">
        <f>H64*'Env Data and Conversions'!$B66/1000</f>
        <v>8.1331941955986569</v>
      </c>
      <c r="Z64" s="71">
        <f>I64*'Env Data and Conversions'!$B66/1000</f>
        <v>8.1331941955986569</v>
      </c>
      <c r="AA64" s="71">
        <f>J64*'Env Data and Conversions'!$B66/1000</f>
        <v>8.1331941955986569</v>
      </c>
      <c r="AB64" s="71">
        <f>K64*'Env Data and Conversions'!$B66/1000</f>
        <v>8.1331941955986569</v>
      </c>
      <c r="AC64" s="71">
        <f>L64*'Env Data and Conversions'!$B66/1000</f>
        <v>8.1331941955986569</v>
      </c>
      <c r="AD64" s="71">
        <f>M64*'Env Data and Conversions'!$B66/1000</f>
        <v>8.1331941955986569</v>
      </c>
      <c r="AE64" s="71">
        <f>N64*'Env Data and Conversions'!$B66/1000</f>
        <v>8.1331941955986569</v>
      </c>
      <c r="AF64" s="71">
        <f>O64*'Env Data and Conversions'!$B66/1000</f>
        <v>8.1331941955986569</v>
      </c>
      <c r="AG64" s="71">
        <f>P64*'Env Data and Conversions'!$B66/1000</f>
        <v>8.1331941955986569</v>
      </c>
      <c r="AH64" s="71">
        <f>Q64*'Env Data and Conversions'!$B66/1000</f>
        <v>8.1331941955986569</v>
      </c>
      <c r="AI64" s="74"/>
      <c r="AJ64" s="71">
        <f>B64*'Env Data and Conversions'!$C66/10000</f>
        <v>0.779796597937229</v>
      </c>
      <c r="AK64" s="71">
        <f>C64*'Env Data and Conversions'!$C66/10000</f>
        <v>0.779796597937229</v>
      </c>
      <c r="AL64" s="71">
        <f>D64*'Env Data and Conversions'!$C66/10000</f>
        <v>0.779796597937229</v>
      </c>
      <c r="AM64" s="71">
        <f>E64*'Env Data and Conversions'!$C66/10000</f>
        <v>0.779796597937229</v>
      </c>
      <c r="AN64" s="71">
        <f>F64*'Env Data and Conversions'!$C66/10000</f>
        <v>0.779796597937229</v>
      </c>
      <c r="AO64" s="71">
        <f>G64*'Env Data and Conversions'!$C66/10000</f>
        <v>0.779796597937229</v>
      </c>
      <c r="AP64" s="71">
        <f>H64*'Env Data and Conversions'!$C66/10000</f>
        <v>0.779796597937229</v>
      </c>
      <c r="AQ64" s="71">
        <f>I64*'Env Data and Conversions'!$C66/10000</f>
        <v>0.779796597937229</v>
      </c>
      <c r="AR64" s="71">
        <f>J64*'Env Data and Conversions'!$C66/10000</f>
        <v>0.779796597937229</v>
      </c>
      <c r="AS64" s="71">
        <f>K64*'Env Data and Conversions'!$C66/10000</f>
        <v>0.779796597937229</v>
      </c>
      <c r="AT64" s="71">
        <f>L64*'Env Data and Conversions'!$C66/10000</f>
        <v>0.779796597937229</v>
      </c>
      <c r="AU64" s="71">
        <f>M64*'Env Data and Conversions'!$C66/10000</f>
        <v>0.779796597937229</v>
      </c>
      <c r="AV64" s="71">
        <f>N64*'Env Data and Conversions'!$C66/10000</f>
        <v>0.779796597937229</v>
      </c>
      <c r="AW64" s="71">
        <f>O64*'Env Data and Conversions'!$C66/10000</f>
        <v>0.779796597937229</v>
      </c>
      <c r="AX64" s="71">
        <f>P64*'Env Data and Conversions'!$C66/10000</f>
        <v>0.779796597937229</v>
      </c>
      <c r="AY64" s="71">
        <f>Q64*'Env Data and Conversions'!$C66/10000</f>
        <v>0.779796597937229</v>
      </c>
      <c r="AZ64" s="74"/>
      <c r="BA64" s="71">
        <f>B64*'Env Data and Conversions'!$D66/1000</f>
        <v>50.553033757089828</v>
      </c>
      <c r="BB64" s="71">
        <f>C64*'Env Data and Conversions'!$D66/1000</f>
        <v>50.553033757089828</v>
      </c>
      <c r="BC64" s="71">
        <f>D64*'Env Data and Conversions'!$D66/1000</f>
        <v>50.553033757089828</v>
      </c>
      <c r="BD64" s="71">
        <f>E64*'Env Data and Conversions'!$D66/1000</f>
        <v>50.553033757089828</v>
      </c>
      <c r="BE64" s="71">
        <f>F64*'Env Data and Conversions'!$D66/1000</f>
        <v>50.553033757089828</v>
      </c>
      <c r="BF64" s="71">
        <f>G64*'Env Data and Conversions'!$D66/1000</f>
        <v>50.553033757089828</v>
      </c>
      <c r="BG64" s="71">
        <f>H64*'Env Data and Conversions'!$D66/1000</f>
        <v>50.553033757089828</v>
      </c>
      <c r="BH64" s="71">
        <f>I64*'Env Data and Conversions'!$D66/1000</f>
        <v>50.553033757089828</v>
      </c>
      <c r="BI64" s="71">
        <f>J64*'Env Data and Conversions'!$D66/1000</f>
        <v>50.553033757089828</v>
      </c>
      <c r="BJ64" s="71">
        <f>K64*'Env Data and Conversions'!$D66/1000</f>
        <v>50.553033757089828</v>
      </c>
      <c r="BK64" s="71">
        <f>L64*'Env Data and Conversions'!$D66/1000</f>
        <v>50.553033757089828</v>
      </c>
      <c r="BL64" s="71">
        <f>M64*'Env Data and Conversions'!$D66/1000</f>
        <v>50.553033757089828</v>
      </c>
      <c r="BM64" s="71">
        <f>N64*'Env Data and Conversions'!$D66/1000</f>
        <v>50.553033757089828</v>
      </c>
      <c r="BN64" s="71">
        <f>O64*'Env Data and Conversions'!$D66/1000</f>
        <v>50.553033757089828</v>
      </c>
      <c r="BO64" s="71">
        <f>P64*'Env Data and Conversions'!$D66/1000</f>
        <v>50.553033757089828</v>
      </c>
      <c r="BP64" s="71">
        <f>Q64*'Env Data and Conversions'!$D66/1000</f>
        <v>50.553033757089828</v>
      </c>
      <c r="BQ64" s="74"/>
      <c r="BR64" s="71">
        <f t="shared" si="6"/>
        <v>58.686227952688483</v>
      </c>
      <c r="BS64" s="71">
        <f t="shared" si="7"/>
        <v>58.686227952688483</v>
      </c>
      <c r="BT64" s="71">
        <f t="shared" si="8"/>
        <v>58.686227952688483</v>
      </c>
      <c r="BU64" s="71">
        <f t="shared" si="9"/>
        <v>58.686227952688483</v>
      </c>
      <c r="BV64" s="71">
        <f t="shared" si="11"/>
        <v>58.686227952688483</v>
      </c>
      <c r="BW64" s="71">
        <f t="shared" si="11"/>
        <v>58.686227952688483</v>
      </c>
      <c r="BX64" s="71">
        <f t="shared" si="11"/>
        <v>58.686227952688483</v>
      </c>
      <c r="BY64" s="71">
        <f t="shared" si="11"/>
        <v>58.686227952688483</v>
      </c>
      <c r="BZ64" s="71">
        <f t="shared" si="11"/>
        <v>58.686227952688483</v>
      </c>
      <c r="CA64" s="71">
        <f t="shared" si="11"/>
        <v>58.686227952688483</v>
      </c>
      <c r="CB64" s="71">
        <f t="shared" si="11"/>
        <v>58.686227952688483</v>
      </c>
      <c r="CC64" s="71">
        <f t="shared" si="11"/>
        <v>58.686227952688483</v>
      </c>
      <c r="CD64" s="71">
        <f t="shared" si="11"/>
        <v>58.686227952688483</v>
      </c>
      <c r="CE64" s="71">
        <f t="shared" si="11"/>
        <v>58.686227952688483</v>
      </c>
      <c r="CF64" s="71">
        <f t="shared" si="11"/>
        <v>58.686227952688483</v>
      </c>
      <c r="CG64" s="71">
        <f t="shared" si="11"/>
        <v>58.686227952688483</v>
      </c>
      <c r="CH64" s="75"/>
      <c r="CI64" s="71">
        <f>B64*'Env Data and Conversions'!$E66/'Env Data and Conversions'!$BP66/1000000</f>
        <v>3.929673964549377</v>
      </c>
      <c r="CJ64" s="71">
        <f>C64*'Env Data and Conversions'!$E66/'Env Data and Conversions'!$BP66/1000000</f>
        <v>3.929673964549377</v>
      </c>
      <c r="CK64" s="71">
        <f>D64*'Env Data and Conversions'!$E66/'Env Data and Conversions'!$BP66/1000000</f>
        <v>3.929673964549377</v>
      </c>
      <c r="CL64" s="71">
        <f>E64*'Env Data and Conversions'!$E66/'Env Data and Conversions'!$BP66/1000000</f>
        <v>3.929673964549377</v>
      </c>
      <c r="CM64" s="71">
        <f>F64*'Env Data and Conversions'!$E66/'Env Data and Conversions'!$BP66/1000000</f>
        <v>3.929673964549377</v>
      </c>
      <c r="CN64" s="71">
        <f>G64*'Env Data and Conversions'!$E66/'Env Data and Conversions'!$BP66/1000000</f>
        <v>3.929673964549377</v>
      </c>
      <c r="CO64" s="71">
        <f>H64*'Env Data and Conversions'!$E66/'Env Data and Conversions'!$BP66/1000000</f>
        <v>3.929673964549377</v>
      </c>
      <c r="CP64" s="71">
        <f>I64*'Env Data and Conversions'!$E66/'Env Data and Conversions'!$BP66/1000000</f>
        <v>3.929673964549377</v>
      </c>
      <c r="CQ64" s="71">
        <f>J64*'Env Data and Conversions'!$E66/'Env Data and Conversions'!$BP66/1000000</f>
        <v>3.929673964549377</v>
      </c>
      <c r="CR64" s="71">
        <f>K64*'Env Data and Conversions'!$E66/'Env Data and Conversions'!$BP66/1000000</f>
        <v>3.929673964549377</v>
      </c>
      <c r="CS64" s="71">
        <f>L64*'Env Data and Conversions'!$E66/'Env Data and Conversions'!$BP66/1000000</f>
        <v>3.929673964549377</v>
      </c>
      <c r="CT64" s="71">
        <f>M64*'Env Data and Conversions'!$E66/'Env Data and Conversions'!$BP66/1000000</f>
        <v>3.929673964549377</v>
      </c>
      <c r="CU64" s="71">
        <f>N64*'Env Data and Conversions'!$E66/'Env Data and Conversions'!$BP66/1000000</f>
        <v>3.929673964549377</v>
      </c>
      <c r="CV64" s="71">
        <f>O64*'Env Data and Conversions'!$E66/'Env Data and Conversions'!$BP66/1000000</f>
        <v>3.929673964549377</v>
      </c>
      <c r="CW64" s="71">
        <f>P64*'Env Data and Conversions'!$E66/'Env Data and Conversions'!$BP66/1000000</f>
        <v>3.929673964549377</v>
      </c>
      <c r="CX64" s="71">
        <f>Q64*'Env Data and Conversions'!$E66/'Env Data and Conversions'!$BP66/1000000</f>
        <v>3.929673964549377</v>
      </c>
      <c r="CY64" s="67"/>
    </row>
    <row r="65" spans="1:117" s="4" customFormat="1" ht="16.5" x14ac:dyDescent="0.3">
      <c r="A65" s="167" t="s">
        <v>72</v>
      </c>
      <c r="B65" s="71">
        <f>'Inputs - Food purchases'!B68</f>
        <v>0</v>
      </c>
      <c r="C65" s="71">
        <f>'Inputs - Food purchases'!C68</f>
        <v>0</v>
      </c>
      <c r="D65" s="71">
        <f>'Inputs - Food purchases'!D68</f>
        <v>0</v>
      </c>
      <c r="E65" s="71">
        <f>'Inputs - Food purchases'!E68</f>
        <v>0</v>
      </c>
      <c r="F65" s="71">
        <f>'Inputs - Food purchases'!F68</f>
        <v>0</v>
      </c>
      <c r="G65" s="71">
        <f>'Inputs - Food purchases'!G68</f>
        <v>0</v>
      </c>
      <c r="H65" s="71">
        <f>'Inputs - Food purchases'!H68</f>
        <v>0</v>
      </c>
      <c r="I65" s="71">
        <f>'Inputs - Food purchases'!I68</f>
        <v>0</v>
      </c>
      <c r="J65" s="71">
        <f>'Inputs - Food purchases'!J68</f>
        <v>0</v>
      </c>
      <c r="K65" s="71">
        <f>'Inputs - Food purchases'!K68</f>
        <v>0</v>
      </c>
      <c r="L65" s="71">
        <f>'Inputs - Food purchases'!L68</f>
        <v>0</v>
      </c>
      <c r="M65" s="71">
        <f>'Inputs - Food purchases'!M68</f>
        <v>0</v>
      </c>
      <c r="N65" s="71">
        <f>'Inputs - Food purchases'!N68</f>
        <v>0</v>
      </c>
      <c r="O65" s="71">
        <f>'Inputs - Food purchases'!O68</f>
        <v>0</v>
      </c>
      <c r="P65" s="71">
        <f>'Inputs - Food purchases'!P68</f>
        <v>0</v>
      </c>
      <c r="Q65" s="71">
        <f>'Inputs - Food purchases'!Q68</f>
        <v>0</v>
      </c>
      <c r="R65" s="77"/>
      <c r="S65" s="71">
        <f>B65*'Env Data and Conversions'!$B67/1000</f>
        <v>0</v>
      </c>
      <c r="T65" s="71">
        <f>C65*'Env Data and Conversions'!$B67/1000</f>
        <v>0</v>
      </c>
      <c r="U65" s="71">
        <f>D65*'Env Data and Conversions'!$B67/1000</f>
        <v>0</v>
      </c>
      <c r="V65" s="71">
        <f>E65*'Env Data and Conversions'!$B67/1000</f>
        <v>0</v>
      </c>
      <c r="W65" s="71">
        <f>F65*'Env Data and Conversions'!$B67/1000</f>
        <v>0</v>
      </c>
      <c r="X65" s="71">
        <f>G65*'Env Data and Conversions'!$B67/1000</f>
        <v>0</v>
      </c>
      <c r="Y65" s="71">
        <f>H65*'Env Data and Conversions'!$B67/1000</f>
        <v>0</v>
      </c>
      <c r="Z65" s="71">
        <f>I65*'Env Data and Conversions'!$B67/1000</f>
        <v>0</v>
      </c>
      <c r="AA65" s="71">
        <f>J65*'Env Data and Conversions'!$B67/1000</f>
        <v>0</v>
      </c>
      <c r="AB65" s="71">
        <f>K65*'Env Data and Conversions'!$B67/1000</f>
        <v>0</v>
      </c>
      <c r="AC65" s="71">
        <f>L65*'Env Data and Conversions'!$B67/1000</f>
        <v>0</v>
      </c>
      <c r="AD65" s="71">
        <f>M65*'Env Data and Conversions'!$B67/1000</f>
        <v>0</v>
      </c>
      <c r="AE65" s="71">
        <f>N65*'Env Data and Conversions'!$B67/1000</f>
        <v>0</v>
      </c>
      <c r="AF65" s="71">
        <f>O65*'Env Data and Conversions'!$B67/1000</f>
        <v>0</v>
      </c>
      <c r="AG65" s="71">
        <f>P65*'Env Data and Conversions'!$B67/1000</f>
        <v>0</v>
      </c>
      <c r="AH65" s="71">
        <f>Q65*'Env Data and Conversions'!$B67/1000</f>
        <v>0</v>
      </c>
      <c r="AI65" s="74"/>
      <c r="AJ65" s="71">
        <f>B65*'Env Data and Conversions'!$C67/10000</f>
        <v>0</v>
      </c>
      <c r="AK65" s="71">
        <f>C65*'Env Data and Conversions'!$C67/10000</f>
        <v>0</v>
      </c>
      <c r="AL65" s="71">
        <f>D65*'Env Data and Conversions'!$C67/10000</f>
        <v>0</v>
      </c>
      <c r="AM65" s="71">
        <f>E65*'Env Data and Conversions'!$C67/10000</f>
        <v>0</v>
      </c>
      <c r="AN65" s="71">
        <f>F65*'Env Data and Conversions'!$C67/10000</f>
        <v>0</v>
      </c>
      <c r="AO65" s="71">
        <f>G65*'Env Data and Conversions'!$C67/10000</f>
        <v>0</v>
      </c>
      <c r="AP65" s="71">
        <f>H65*'Env Data and Conversions'!$C67/10000</f>
        <v>0</v>
      </c>
      <c r="AQ65" s="71">
        <f>I65*'Env Data and Conversions'!$C67/10000</f>
        <v>0</v>
      </c>
      <c r="AR65" s="71">
        <f>J65*'Env Data and Conversions'!$C67/10000</f>
        <v>0</v>
      </c>
      <c r="AS65" s="71">
        <f>K65*'Env Data and Conversions'!$C67/10000</f>
        <v>0</v>
      </c>
      <c r="AT65" s="71">
        <f>L65*'Env Data and Conversions'!$C67/10000</f>
        <v>0</v>
      </c>
      <c r="AU65" s="71">
        <f>M65*'Env Data and Conversions'!$C67/10000</f>
        <v>0</v>
      </c>
      <c r="AV65" s="71">
        <f>N65*'Env Data and Conversions'!$C67/10000</f>
        <v>0</v>
      </c>
      <c r="AW65" s="71">
        <f>O65*'Env Data and Conversions'!$C67/10000</f>
        <v>0</v>
      </c>
      <c r="AX65" s="71">
        <f>P65*'Env Data and Conversions'!$C67/10000</f>
        <v>0</v>
      </c>
      <c r="AY65" s="71">
        <f>Q65*'Env Data and Conversions'!$C67/10000</f>
        <v>0</v>
      </c>
      <c r="AZ65" s="74"/>
      <c r="BA65" s="71">
        <f>B65*'Env Data and Conversions'!$D67/1000</f>
        <v>0</v>
      </c>
      <c r="BB65" s="71">
        <f>C65*'Env Data and Conversions'!$D67/1000</f>
        <v>0</v>
      </c>
      <c r="BC65" s="71">
        <f>D65*'Env Data and Conversions'!$D67/1000</f>
        <v>0</v>
      </c>
      <c r="BD65" s="71">
        <f>E65*'Env Data and Conversions'!$D67/1000</f>
        <v>0</v>
      </c>
      <c r="BE65" s="71">
        <f>F65*'Env Data and Conversions'!$D67/1000</f>
        <v>0</v>
      </c>
      <c r="BF65" s="71">
        <f>G65*'Env Data and Conversions'!$D67/1000</f>
        <v>0</v>
      </c>
      <c r="BG65" s="71">
        <f>H65*'Env Data and Conversions'!$D67/1000</f>
        <v>0</v>
      </c>
      <c r="BH65" s="71">
        <f>I65*'Env Data and Conversions'!$D67/1000</f>
        <v>0</v>
      </c>
      <c r="BI65" s="71">
        <f>J65*'Env Data and Conversions'!$D67/1000</f>
        <v>0</v>
      </c>
      <c r="BJ65" s="71">
        <f>K65*'Env Data and Conversions'!$D67/1000</f>
        <v>0</v>
      </c>
      <c r="BK65" s="71">
        <f>L65*'Env Data and Conversions'!$D67/1000</f>
        <v>0</v>
      </c>
      <c r="BL65" s="71">
        <f>M65*'Env Data and Conversions'!$D67/1000</f>
        <v>0</v>
      </c>
      <c r="BM65" s="71">
        <f>N65*'Env Data and Conversions'!$D67/1000</f>
        <v>0</v>
      </c>
      <c r="BN65" s="71">
        <f>O65*'Env Data and Conversions'!$D67/1000</f>
        <v>0</v>
      </c>
      <c r="BO65" s="71">
        <f>P65*'Env Data and Conversions'!$D67/1000</f>
        <v>0</v>
      </c>
      <c r="BP65" s="71">
        <f>Q65*'Env Data and Conversions'!$D67/1000</f>
        <v>0</v>
      </c>
      <c r="BQ65" s="74"/>
      <c r="BR65" s="71">
        <f t="shared" si="6"/>
        <v>0</v>
      </c>
      <c r="BS65" s="71">
        <f t="shared" si="7"/>
        <v>0</v>
      </c>
      <c r="BT65" s="71">
        <f t="shared" si="8"/>
        <v>0</v>
      </c>
      <c r="BU65" s="71">
        <f t="shared" si="9"/>
        <v>0</v>
      </c>
      <c r="BV65" s="71">
        <f t="shared" si="11"/>
        <v>0</v>
      </c>
      <c r="BW65" s="71">
        <f t="shared" si="11"/>
        <v>0</v>
      </c>
      <c r="BX65" s="71">
        <f t="shared" si="11"/>
        <v>0</v>
      </c>
      <c r="BY65" s="71">
        <f t="shared" si="11"/>
        <v>0</v>
      </c>
      <c r="BZ65" s="71">
        <f t="shared" si="11"/>
        <v>0</v>
      </c>
      <c r="CA65" s="71">
        <f t="shared" si="11"/>
        <v>0</v>
      </c>
      <c r="CB65" s="71">
        <f t="shared" si="11"/>
        <v>0</v>
      </c>
      <c r="CC65" s="71">
        <f t="shared" si="11"/>
        <v>0</v>
      </c>
      <c r="CD65" s="71">
        <f t="shared" si="11"/>
        <v>0</v>
      </c>
      <c r="CE65" s="71">
        <f t="shared" si="11"/>
        <v>0</v>
      </c>
      <c r="CF65" s="71">
        <f t="shared" si="11"/>
        <v>0</v>
      </c>
      <c r="CG65" s="71">
        <f t="shared" si="11"/>
        <v>0</v>
      </c>
      <c r="CH65" s="75"/>
      <c r="CI65" s="71">
        <f>B65*'Env Data and Conversions'!$E67/'Env Data and Conversions'!$BP67/1000000</f>
        <v>0</v>
      </c>
      <c r="CJ65" s="71">
        <f>C65*'Env Data and Conversions'!$E67/'Env Data and Conversions'!$BP67/1000000</f>
        <v>0</v>
      </c>
      <c r="CK65" s="71">
        <f>D65*'Env Data and Conversions'!$E67/'Env Data and Conversions'!$BP67/1000000</f>
        <v>0</v>
      </c>
      <c r="CL65" s="71">
        <f>E65*'Env Data and Conversions'!$E67/'Env Data and Conversions'!$BP67/1000000</f>
        <v>0</v>
      </c>
      <c r="CM65" s="71">
        <f>F65*'Env Data and Conversions'!$E67/'Env Data and Conversions'!$BP67/1000000</f>
        <v>0</v>
      </c>
      <c r="CN65" s="71">
        <f>G65*'Env Data and Conversions'!$E67/'Env Data and Conversions'!$BP67/1000000</f>
        <v>0</v>
      </c>
      <c r="CO65" s="71">
        <f>H65*'Env Data and Conversions'!$E67/'Env Data and Conversions'!$BP67/1000000</f>
        <v>0</v>
      </c>
      <c r="CP65" s="71">
        <f>I65*'Env Data and Conversions'!$E67/'Env Data and Conversions'!$BP67/1000000</f>
        <v>0</v>
      </c>
      <c r="CQ65" s="71">
        <f>J65*'Env Data and Conversions'!$E67/'Env Data and Conversions'!$BP67/1000000</f>
        <v>0</v>
      </c>
      <c r="CR65" s="71">
        <f>K65*'Env Data and Conversions'!$E67/'Env Data and Conversions'!$BP67/1000000</f>
        <v>0</v>
      </c>
      <c r="CS65" s="71">
        <f>L65*'Env Data and Conversions'!$E67/'Env Data and Conversions'!$BP67/1000000</f>
        <v>0</v>
      </c>
      <c r="CT65" s="71">
        <f>M65*'Env Data and Conversions'!$E67/'Env Data and Conversions'!$BP67/1000000</f>
        <v>0</v>
      </c>
      <c r="CU65" s="71">
        <f>N65*'Env Data and Conversions'!$E67/'Env Data and Conversions'!$BP67/1000000</f>
        <v>0</v>
      </c>
      <c r="CV65" s="71">
        <f>O65*'Env Data and Conversions'!$E67/'Env Data and Conversions'!$BP67/1000000</f>
        <v>0</v>
      </c>
      <c r="CW65" s="71">
        <f>P65*'Env Data and Conversions'!$E67/'Env Data and Conversions'!$BP67/1000000</f>
        <v>0</v>
      </c>
      <c r="CX65" s="71">
        <f>Q65*'Env Data and Conversions'!$E67/'Env Data and Conversions'!$BP67/1000000</f>
        <v>0</v>
      </c>
      <c r="CY65" s="67"/>
    </row>
    <row r="66" spans="1:117" s="4" customFormat="1" ht="16.5" x14ac:dyDescent="0.3">
      <c r="A66" s="188" t="s">
        <v>73</v>
      </c>
      <c r="B66" s="71">
        <f>'Inputs - Food purchases'!B69</f>
        <v>0</v>
      </c>
      <c r="C66" s="71">
        <f>'Inputs - Food purchases'!C69</f>
        <v>0</v>
      </c>
      <c r="D66" s="71">
        <f>'Inputs - Food purchases'!D69</f>
        <v>0</v>
      </c>
      <c r="E66" s="71">
        <f>'Inputs - Food purchases'!E69</f>
        <v>0</v>
      </c>
      <c r="F66" s="71">
        <f>'Inputs - Food purchases'!F69</f>
        <v>0</v>
      </c>
      <c r="G66" s="71">
        <f>'Inputs - Food purchases'!G69</f>
        <v>0</v>
      </c>
      <c r="H66" s="71">
        <f>'Inputs - Food purchases'!H69</f>
        <v>0</v>
      </c>
      <c r="I66" s="71">
        <f>'Inputs - Food purchases'!I69</f>
        <v>0</v>
      </c>
      <c r="J66" s="71">
        <f>'Inputs - Food purchases'!J69</f>
        <v>0</v>
      </c>
      <c r="K66" s="71">
        <f>'Inputs - Food purchases'!K69</f>
        <v>0</v>
      </c>
      <c r="L66" s="71">
        <f>'Inputs - Food purchases'!L69</f>
        <v>0</v>
      </c>
      <c r="M66" s="71">
        <f>'Inputs - Food purchases'!M69</f>
        <v>0</v>
      </c>
      <c r="N66" s="71">
        <f>'Inputs - Food purchases'!N69</f>
        <v>0</v>
      </c>
      <c r="O66" s="71">
        <f>'Inputs - Food purchases'!O69</f>
        <v>0</v>
      </c>
      <c r="P66" s="71">
        <f>'Inputs - Food purchases'!P69</f>
        <v>0</v>
      </c>
      <c r="Q66" s="71">
        <f>'Inputs - Food purchases'!Q69</f>
        <v>0</v>
      </c>
      <c r="R66" s="77"/>
      <c r="S66" s="71">
        <f>B66*'Env Data and Conversions'!$B68/1000</f>
        <v>0</v>
      </c>
      <c r="T66" s="71">
        <f>C66*'Env Data and Conversions'!$B68/1000</f>
        <v>0</v>
      </c>
      <c r="U66" s="71">
        <f>D66*'Env Data and Conversions'!$B68/1000</f>
        <v>0</v>
      </c>
      <c r="V66" s="71">
        <f>E66*'Env Data and Conversions'!$B68/1000</f>
        <v>0</v>
      </c>
      <c r="W66" s="71">
        <f>F66*'Env Data and Conversions'!$B68/1000</f>
        <v>0</v>
      </c>
      <c r="X66" s="71">
        <f>G66*'Env Data and Conversions'!$B68/1000</f>
        <v>0</v>
      </c>
      <c r="Y66" s="71">
        <f>H66*'Env Data and Conversions'!$B68/1000</f>
        <v>0</v>
      </c>
      <c r="Z66" s="71">
        <f>I66*'Env Data and Conversions'!$B68/1000</f>
        <v>0</v>
      </c>
      <c r="AA66" s="71">
        <f>J66*'Env Data and Conversions'!$B68/1000</f>
        <v>0</v>
      </c>
      <c r="AB66" s="71">
        <f>K66*'Env Data and Conversions'!$B68/1000</f>
        <v>0</v>
      </c>
      <c r="AC66" s="71">
        <f>L66*'Env Data and Conversions'!$B68/1000</f>
        <v>0</v>
      </c>
      <c r="AD66" s="71">
        <f>M66*'Env Data and Conversions'!$B68/1000</f>
        <v>0</v>
      </c>
      <c r="AE66" s="71">
        <f>N66*'Env Data and Conversions'!$B68/1000</f>
        <v>0</v>
      </c>
      <c r="AF66" s="71">
        <f>O66*'Env Data and Conversions'!$B68/1000</f>
        <v>0</v>
      </c>
      <c r="AG66" s="71">
        <f>P66*'Env Data and Conversions'!$B68/1000</f>
        <v>0</v>
      </c>
      <c r="AH66" s="71">
        <f>Q66*'Env Data and Conversions'!$B68/1000</f>
        <v>0</v>
      </c>
      <c r="AI66" s="74"/>
      <c r="AJ66" s="71">
        <f>B66*'Env Data and Conversions'!$C68/10000</f>
        <v>0</v>
      </c>
      <c r="AK66" s="71">
        <f>C66*'Env Data and Conversions'!$C68/10000</f>
        <v>0</v>
      </c>
      <c r="AL66" s="71">
        <f>D66*'Env Data and Conversions'!$C68/10000</f>
        <v>0</v>
      </c>
      <c r="AM66" s="71">
        <f>E66*'Env Data and Conversions'!$C68/10000</f>
        <v>0</v>
      </c>
      <c r="AN66" s="71">
        <f>F66*'Env Data and Conversions'!$C68/10000</f>
        <v>0</v>
      </c>
      <c r="AO66" s="71">
        <f>G66*'Env Data and Conversions'!$C68/10000</f>
        <v>0</v>
      </c>
      <c r="AP66" s="71">
        <f>H66*'Env Data and Conversions'!$C68/10000</f>
        <v>0</v>
      </c>
      <c r="AQ66" s="71">
        <f>I66*'Env Data and Conversions'!$C68/10000</f>
        <v>0</v>
      </c>
      <c r="AR66" s="71">
        <f>J66*'Env Data and Conversions'!$C68/10000</f>
        <v>0</v>
      </c>
      <c r="AS66" s="71">
        <f>K66*'Env Data and Conversions'!$C68/10000</f>
        <v>0</v>
      </c>
      <c r="AT66" s="71">
        <f>L66*'Env Data and Conversions'!$C68/10000</f>
        <v>0</v>
      </c>
      <c r="AU66" s="71">
        <f>M66*'Env Data and Conversions'!$C68/10000</f>
        <v>0</v>
      </c>
      <c r="AV66" s="71">
        <f>N66*'Env Data and Conversions'!$C68/10000</f>
        <v>0</v>
      </c>
      <c r="AW66" s="71">
        <f>O66*'Env Data and Conversions'!$C68/10000</f>
        <v>0</v>
      </c>
      <c r="AX66" s="71">
        <f>P66*'Env Data and Conversions'!$C68/10000</f>
        <v>0</v>
      </c>
      <c r="AY66" s="71">
        <f>Q66*'Env Data and Conversions'!$C68/10000</f>
        <v>0</v>
      </c>
      <c r="AZ66" s="74"/>
      <c r="BA66" s="71">
        <f>B66*'Env Data and Conversions'!$D68/1000</f>
        <v>0</v>
      </c>
      <c r="BB66" s="71">
        <f>C66*'Env Data and Conversions'!$D68/1000</f>
        <v>0</v>
      </c>
      <c r="BC66" s="71">
        <f>D66*'Env Data and Conversions'!$D68/1000</f>
        <v>0</v>
      </c>
      <c r="BD66" s="71">
        <f>E66*'Env Data and Conversions'!$D68/1000</f>
        <v>0</v>
      </c>
      <c r="BE66" s="71">
        <f>F66*'Env Data and Conversions'!$D68/1000</f>
        <v>0</v>
      </c>
      <c r="BF66" s="71">
        <f>G66*'Env Data and Conversions'!$D68/1000</f>
        <v>0</v>
      </c>
      <c r="BG66" s="71">
        <f>H66*'Env Data and Conversions'!$D68/1000</f>
        <v>0</v>
      </c>
      <c r="BH66" s="71">
        <f>I66*'Env Data and Conversions'!$D68/1000</f>
        <v>0</v>
      </c>
      <c r="BI66" s="71">
        <f>J66*'Env Data and Conversions'!$D68/1000</f>
        <v>0</v>
      </c>
      <c r="BJ66" s="71">
        <f>K66*'Env Data and Conversions'!$D68/1000</f>
        <v>0</v>
      </c>
      <c r="BK66" s="71">
        <f>L66*'Env Data and Conversions'!$D68/1000</f>
        <v>0</v>
      </c>
      <c r="BL66" s="71">
        <f>M66*'Env Data and Conversions'!$D68/1000</f>
        <v>0</v>
      </c>
      <c r="BM66" s="71">
        <f>N66*'Env Data and Conversions'!$D68/1000</f>
        <v>0</v>
      </c>
      <c r="BN66" s="71">
        <f>O66*'Env Data and Conversions'!$D68/1000</f>
        <v>0</v>
      </c>
      <c r="BO66" s="71">
        <f>P66*'Env Data and Conversions'!$D68/1000</f>
        <v>0</v>
      </c>
      <c r="BP66" s="71">
        <f>Q66*'Env Data and Conversions'!$D68/1000</f>
        <v>0</v>
      </c>
      <c r="BQ66" s="74"/>
      <c r="BR66" s="71">
        <f t="shared" si="6"/>
        <v>0</v>
      </c>
      <c r="BS66" s="71">
        <f t="shared" si="7"/>
        <v>0</v>
      </c>
      <c r="BT66" s="71">
        <f t="shared" si="8"/>
        <v>0</v>
      </c>
      <c r="BU66" s="71">
        <f t="shared" si="9"/>
        <v>0</v>
      </c>
      <c r="BV66" s="71">
        <f t="shared" si="11"/>
        <v>0</v>
      </c>
      <c r="BW66" s="71">
        <f t="shared" si="11"/>
        <v>0</v>
      </c>
      <c r="BX66" s="71">
        <f t="shared" si="11"/>
        <v>0</v>
      </c>
      <c r="BY66" s="71">
        <f t="shared" si="11"/>
        <v>0</v>
      </c>
      <c r="BZ66" s="71">
        <f t="shared" si="11"/>
        <v>0</v>
      </c>
      <c r="CA66" s="71">
        <f t="shared" si="11"/>
        <v>0</v>
      </c>
      <c r="CB66" s="71">
        <f t="shared" si="11"/>
        <v>0</v>
      </c>
      <c r="CC66" s="71">
        <f t="shared" si="11"/>
        <v>0</v>
      </c>
      <c r="CD66" s="71">
        <f t="shared" si="11"/>
        <v>0</v>
      </c>
      <c r="CE66" s="71">
        <f t="shared" si="11"/>
        <v>0</v>
      </c>
      <c r="CF66" s="71">
        <f t="shared" si="11"/>
        <v>0</v>
      </c>
      <c r="CG66" s="71">
        <f t="shared" si="11"/>
        <v>0</v>
      </c>
      <c r="CH66" s="75"/>
      <c r="CI66" s="71">
        <f>B66*'Env Data and Conversions'!$E68/'Env Data and Conversions'!$BP68/1000000</f>
        <v>0</v>
      </c>
      <c r="CJ66" s="71">
        <f>C66*'Env Data and Conversions'!$E68/'Env Data and Conversions'!$BP68/1000000</f>
        <v>0</v>
      </c>
      <c r="CK66" s="71">
        <f>D66*'Env Data and Conversions'!$E68/'Env Data and Conversions'!$BP68/1000000</f>
        <v>0</v>
      </c>
      <c r="CL66" s="71">
        <f>E66*'Env Data and Conversions'!$E68/'Env Data and Conversions'!$BP68/1000000</f>
        <v>0</v>
      </c>
      <c r="CM66" s="71">
        <f>F66*'Env Data and Conversions'!$E68/'Env Data and Conversions'!$BP68/1000000</f>
        <v>0</v>
      </c>
      <c r="CN66" s="71">
        <f>G66*'Env Data and Conversions'!$E68/'Env Data and Conversions'!$BP68/1000000</f>
        <v>0</v>
      </c>
      <c r="CO66" s="71">
        <f>H66*'Env Data and Conversions'!$E68/'Env Data and Conversions'!$BP68/1000000</f>
        <v>0</v>
      </c>
      <c r="CP66" s="71">
        <f>I66*'Env Data and Conversions'!$E68/'Env Data and Conversions'!$BP68/1000000</f>
        <v>0</v>
      </c>
      <c r="CQ66" s="71">
        <f>J66*'Env Data and Conversions'!$E68/'Env Data and Conversions'!$BP68/1000000</f>
        <v>0</v>
      </c>
      <c r="CR66" s="71">
        <f>K66*'Env Data and Conversions'!$E68/'Env Data and Conversions'!$BP68/1000000</f>
        <v>0</v>
      </c>
      <c r="CS66" s="71">
        <f>L66*'Env Data and Conversions'!$E68/'Env Data and Conversions'!$BP68/1000000</f>
        <v>0</v>
      </c>
      <c r="CT66" s="71">
        <f>M66*'Env Data and Conversions'!$E68/'Env Data and Conversions'!$BP68/1000000</f>
        <v>0</v>
      </c>
      <c r="CU66" s="71">
        <f>N66*'Env Data and Conversions'!$E68/'Env Data and Conversions'!$BP68/1000000</f>
        <v>0</v>
      </c>
      <c r="CV66" s="71">
        <f>O66*'Env Data and Conversions'!$E68/'Env Data and Conversions'!$BP68/1000000</f>
        <v>0</v>
      </c>
      <c r="CW66" s="71">
        <f>P66*'Env Data and Conversions'!$E68/'Env Data and Conversions'!$BP68/1000000</f>
        <v>0</v>
      </c>
      <c r="CX66" s="71">
        <f>Q66*'Env Data and Conversions'!$E68/'Env Data and Conversions'!$BP68/1000000</f>
        <v>0</v>
      </c>
      <c r="CY66" s="67"/>
    </row>
    <row r="67" spans="1:117" s="7" customFormat="1" ht="16.5" x14ac:dyDescent="0.3">
      <c r="A67" s="188" t="s">
        <v>74</v>
      </c>
      <c r="B67" s="71">
        <f>'Inputs - Food purchases'!B70</f>
        <v>1360</v>
      </c>
      <c r="C67" s="71">
        <f>'Inputs - Food purchases'!C70</f>
        <v>1360</v>
      </c>
      <c r="D67" s="71">
        <f>'Inputs - Food purchases'!D70</f>
        <v>1360</v>
      </c>
      <c r="E67" s="71">
        <f>'Inputs - Food purchases'!E70</f>
        <v>1360</v>
      </c>
      <c r="F67" s="71">
        <f>'Inputs - Food purchases'!F70</f>
        <v>1360</v>
      </c>
      <c r="G67" s="71">
        <f>'Inputs - Food purchases'!G70</f>
        <v>1360</v>
      </c>
      <c r="H67" s="71">
        <f>'Inputs - Food purchases'!H70</f>
        <v>1360</v>
      </c>
      <c r="I67" s="71">
        <f>'Inputs - Food purchases'!I70</f>
        <v>1360</v>
      </c>
      <c r="J67" s="71">
        <f>'Inputs - Food purchases'!J70</f>
        <v>1360</v>
      </c>
      <c r="K67" s="71">
        <f>'Inputs - Food purchases'!K70</f>
        <v>1360</v>
      </c>
      <c r="L67" s="71">
        <f>'Inputs - Food purchases'!L70</f>
        <v>1360</v>
      </c>
      <c r="M67" s="71">
        <f>'Inputs - Food purchases'!M70</f>
        <v>1360</v>
      </c>
      <c r="N67" s="71">
        <f>'Inputs - Food purchases'!N70</f>
        <v>1360</v>
      </c>
      <c r="O67" s="71">
        <f>'Inputs - Food purchases'!O70</f>
        <v>1360</v>
      </c>
      <c r="P67" s="71">
        <f>'Inputs - Food purchases'!P70</f>
        <v>1360</v>
      </c>
      <c r="Q67" s="71">
        <f>'Inputs - Food purchases'!Q70</f>
        <v>1360</v>
      </c>
      <c r="R67" s="81"/>
      <c r="S67" s="71">
        <f>B67*'Env Data and Conversions'!$B69/1000</f>
        <v>22.71134865099722</v>
      </c>
      <c r="T67" s="71">
        <f>C67*'Env Data and Conversions'!$B69/1000</f>
        <v>22.71134865099722</v>
      </c>
      <c r="U67" s="71">
        <f>D67*'Env Data and Conversions'!$B69/1000</f>
        <v>22.71134865099722</v>
      </c>
      <c r="V67" s="71">
        <f>E67*'Env Data and Conversions'!$B69/1000</f>
        <v>22.71134865099722</v>
      </c>
      <c r="W67" s="71">
        <f>F67*'Env Data and Conversions'!$B69/1000</f>
        <v>22.71134865099722</v>
      </c>
      <c r="X67" s="71">
        <f>G67*'Env Data and Conversions'!$B69/1000</f>
        <v>22.71134865099722</v>
      </c>
      <c r="Y67" s="71">
        <f>H67*'Env Data and Conversions'!$B69/1000</f>
        <v>22.71134865099722</v>
      </c>
      <c r="Z67" s="71">
        <f>I67*'Env Data and Conversions'!$B69/1000</f>
        <v>22.71134865099722</v>
      </c>
      <c r="AA67" s="71">
        <f>J67*'Env Data and Conversions'!$B69/1000</f>
        <v>22.71134865099722</v>
      </c>
      <c r="AB67" s="71">
        <f>K67*'Env Data and Conversions'!$B69/1000</f>
        <v>22.71134865099722</v>
      </c>
      <c r="AC67" s="71">
        <f>L67*'Env Data and Conversions'!$B69/1000</f>
        <v>22.71134865099722</v>
      </c>
      <c r="AD67" s="71">
        <f>M67*'Env Data and Conversions'!$B69/1000</f>
        <v>22.71134865099722</v>
      </c>
      <c r="AE67" s="71">
        <f>N67*'Env Data and Conversions'!$B69/1000</f>
        <v>22.71134865099722</v>
      </c>
      <c r="AF67" s="71">
        <f>O67*'Env Data and Conversions'!$B69/1000</f>
        <v>22.71134865099722</v>
      </c>
      <c r="AG67" s="71">
        <f>P67*'Env Data and Conversions'!$B69/1000</f>
        <v>22.71134865099722</v>
      </c>
      <c r="AH67" s="71">
        <f>Q67*'Env Data and Conversions'!$B69/1000</f>
        <v>22.71134865099722</v>
      </c>
      <c r="AI67" s="82"/>
      <c r="AJ67" s="71">
        <f>B67*'Env Data and Conversions'!$C69/10000</f>
        <v>2.9399613954117116</v>
      </c>
      <c r="AK67" s="71">
        <f>C67*'Env Data and Conversions'!$C69/10000</f>
        <v>2.9399613954117116</v>
      </c>
      <c r="AL67" s="71">
        <f>D67*'Env Data and Conversions'!$C69/10000</f>
        <v>2.9399613954117116</v>
      </c>
      <c r="AM67" s="71">
        <f>E67*'Env Data and Conversions'!$C69/10000</f>
        <v>2.9399613954117116</v>
      </c>
      <c r="AN67" s="71">
        <f>F67*'Env Data and Conversions'!$C69/10000</f>
        <v>2.9399613954117116</v>
      </c>
      <c r="AO67" s="71">
        <f>G67*'Env Data and Conversions'!$C69/10000</f>
        <v>2.9399613954117116</v>
      </c>
      <c r="AP67" s="71">
        <f>H67*'Env Data and Conversions'!$C69/10000</f>
        <v>2.9399613954117116</v>
      </c>
      <c r="AQ67" s="71">
        <f>I67*'Env Data and Conversions'!$C69/10000</f>
        <v>2.9399613954117116</v>
      </c>
      <c r="AR67" s="71">
        <f>J67*'Env Data and Conversions'!$C69/10000</f>
        <v>2.9399613954117116</v>
      </c>
      <c r="AS67" s="71">
        <f>K67*'Env Data and Conversions'!$C69/10000</f>
        <v>2.9399613954117116</v>
      </c>
      <c r="AT67" s="71">
        <f>L67*'Env Data and Conversions'!$C69/10000</f>
        <v>2.9399613954117116</v>
      </c>
      <c r="AU67" s="71">
        <f>M67*'Env Data and Conversions'!$C69/10000</f>
        <v>2.9399613954117116</v>
      </c>
      <c r="AV67" s="71">
        <f>N67*'Env Data and Conversions'!$C69/10000</f>
        <v>2.9399613954117116</v>
      </c>
      <c r="AW67" s="71">
        <f>O67*'Env Data and Conversions'!$C69/10000</f>
        <v>2.9399613954117116</v>
      </c>
      <c r="AX67" s="71">
        <f>P67*'Env Data and Conversions'!$C69/10000</f>
        <v>2.9399613954117116</v>
      </c>
      <c r="AY67" s="71">
        <f>Q67*'Env Data and Conversions'!$C69/10000</f>
        <v>2.9399613954117116</v>
      </c>
      <c r="AZ67" s="82"/>
      <c r="BA67" s="71">
        <f>B67*'Env Data and Conversions'!$D69/1000</f>
        <v>51.550772266058594</v>
      </c>
      <c r="BB67" s="71">
        <f>C67*'Env Data and Conversions'!$D69/1000</f>
        <v>51.550772266058594</v>
      </c>
      <c r="BC67" s="71">
        <f>D67*'Env Data and Conversions'!$D69/1000</f>
        <v>51.550772266058594</v>
      </c>
      <c r="BD67" s="71">
        <f>E67*'Env Data and Conversions'!$D69/1000</f>
        <v>51.550772266058594</v>
      </c>
      <c r="BE67" s="71">
        <f>F67*'Env Data and Conversions'!$D69/1000</f>
        <v>51.550772266058594</v>
      </c>
      <c r="BF67" s="71">
        <f>G67*'Env Data and Conversions'!$D69/1000</f>
        <v>51.550772266058594</v>
      </c>
      <c r="BG67" s="71">
        <f>H67*'Env Data and Conversions'!$D69/1000</f>
        <v>51.550772266058594</v>
      </c>
      <c r="BH67" s="71">
        <f>I67*'Env Data and Conversions'!$D69/1000</f>
        <v>51.550772266058594</v>
      </c>
      <c r="BI67" s="71">
        <f>J67*'Env Data and Conversions'!$D69/1000</f>
        <v>51.550772266058594</v>
      </c>
      <c r="BJ67" s="71">
        <f>K67*'Env Data and Conversions'!$D69/1000</f>
        <v>51.550772266058594</v>
      </c>
      <c r="BK67" s="71">
        <f>L67*'Env Data and Conversions'!$D69/1000</f>
        <v>51.550772266058594</v>
      </c>
      <c r="BL67" s="71">
        <f>M67*'Env Data and Conversions'!$D69/1000</f>
        <v>51.550772266058594</v>
      </c>
      <c r="BM67" s="71">
        <f>N67*'Env Data and Conversions'!$D69/1000</f>
        <v>51.550772266058594</v>
      </c>
      <c r="BN67" s="71">
        <f>O67*'Env Data and Conversions'!$D69/1000</f>
        <v>51.550772266058594</v>
      </c>
      <c r="BO67" s="71">
        <f>P67*'Env Data and Conversions'!$D69/1000</f>
        <v>51.550772266058594</v>
      </c>
      <c r="BP67" s="71">
        <f>Q67*'Env Data and Conversions'!$D69/1000</f>
        <v>51.550772266058594</v>
      </c>
      <c r="BQ67" s="82"/>
      <c r="BR67" s="71">
        <f t="shared" si="6"/>
        <v>74.26212091705581</v>
      </c>
      <c r="BS67" s="71">
        <f t="shared" si="7"/>
        <v>74.26212091705581</v>
      </c>
      <c r="BT67" s="71">
        <f t="shared" si="8"/>
        <v>74.26212091705581</v>
      </c>
      <c r="BU67" s="71">
        <f t="shared" si="9"/>
        <v>74.26212091705581</v>
      </c>
      <c r="BV67" s="71">
        <f t="shared" si="11"/>
        <v>74.26212091705581</v>
      </c>
      <c r="BW67" s="71">
        <f t="shared" si="11"/>
        <v>74.26212091705581</v>
      </c>
      <c r="BX67" s="71">
        <f t="shared" si="11"/>
        <v>74.26212091705581</v>
      </c>
      <c r="BY67" s="71">
        <f t="shared" si="11"/>
        <v>74.26212091705581</v>
      </c>
      <c r="BZ67" s="71">
        <f t="shared" si="11"/>
        <v>74.26212091705581</v>
      </c>
      <c r="CA67" s="71">
        <f t="shared" si="11"/>
        <v>74.26212091705581</v>
      </c>
      <c r="CB67" s="71">
        <f t="shared" si="11"/>
        <v>74.26212091705581</v>
      </c>
      <c r="CC67" s="71">
        <f t="shared" si="11"/>
        <v>74.26212091705581</v>
      </c>
      <c r="CD67" s="71">
        <f t="shared" si="11"/>
        <v>74.26212091705581</v>
      </c>
      <c r="CE67" s="71">
        <f t="shared" si="11"/>
        <v>74.26212091705581</v>
      </c>
      <c r="CF67" s="71">
        <f t="shared" si="11"/>
        <v>74.26212091705581</v>
      </c>
      <c r="CG67" s="71">
        <f t="shared" si="11"/>
        <v>74.26212091705581</v>
      </c>
      <c r="CH67" s="83"/>
      <c r="CI67" s="71">
        <f>B67*'Env Data and Conversions'!$E69/'Env Data and Conversions'!$BP69/1000000</f>
        <v>0.74913445497923803</v>
      </c>
      <c r="CJ67" s="71">
        <f>C67*'Env Data and Conversions'!$E69/'Env Data and Conversions'!$BP69/1000000</f>
        <v>0.74913445497923803</v>
      </c>
      <c r="CK67" s="71">
        <f>D67*'Env Data and Conversions'!$E69/'Env Data and Conversions'!$BP69/1000000</f>
        <v>0.74913445497923803</v>
      </c>
      <c r="CL67" s="71">
        <f>E67*'Env Data and Conversions'!$E69/'Env Data and Conversions'!$BP69/1000000</f>
        <v>0.74913445497923803</v>
      </c>
      <c r="CM67" s="71">
        <f>F67*'Env Data and Conversions'!$E69/'Env Data and Conversions'!$BP69/1000000</f>
        <v>0.74913445497923803</v>
      </c>
      <c r="CN67" s="71">
        <f>G67*'Env Data and Conversions'!$E69/'Env Data and Conversions'!$BP69/1000000</f>
        <v>0.74913445497923803</v>
      </c>
      <c r="CO67" s="71">
        <f>H67*'Env Data and Conversions'!$E69/'Env Data and Conversions'!$BP69/1000000</f>
        <v>0.74913445497923803</v>
      </c>
      <c r="CP67" s="71">
        <f>I67*'Env Data and Conversions'!$E69/'Env Data and Conversions'!$BP69/1000000</f>
        <v>0.74913445497923803</v>
      </c>
      <c r="CQ67" s="71">
        <f>J67*'Env Data and Conversions'!$E69/'Env Data and Conversions'!$BP69/1000000</f>
        <v>0.74913445497923803</v>
      </c>
      <c r="CR67" s="71">
        <f>K67*'Env Data and Conversions'!$E69/'Env Data and Conversions'!$BP69/1000000</f>
        <v>0.74913445497923803</v>
      </c>
      <c r="CS67" s="71">
        <f>L67*'Env Data and Conversions'!$E69/'Env Data and Conversions'!$BP69/1000000</f>
        <v>0.74913445497923803</v>
      </c>
      <c r="CT67" s="71">
        <f>M67*'Env Data and Conversions'!$E69/'Env Data and Conversions'!$BP69/1000000</f>
        <v>0.74913445497923803</v>
      </c>
      <c r="CU67" s="71">
        <f>N67*'Env Data and Conversions'!$E69/'Env Data and Conversions'!$BP69/1000000</f>
        <v>0.74913445497923803</v>
      </c>
      <c r="CV67" s="71">
        <f>O67*'Env Data and Conversions'!$E69/'Env Data and Conversions'!$BP69/1000000</f>
        <v>0.74913445497923803</v>
      </c>
      <c r="CW67" s="71">
        <f>P67*'Env Data and Conversions'!$E69/'Env Data and Conversions'!$BP69/1000000</f>
        <v>0.74913445497923803</v>
      </c>
      <c r="CX67" s="71">
        <f>Q67*'Env Data and Conversions'!$E69/'Env Data and Conversions'!$BP69/1000000</f>
        <v>0.74913445497923803</v>
      </c>
      <c r="CY67" s="67"/>
    </row>
    <row r="68" spans="1:117" s="7" customFormat="1" ht="16.5" x14ac:dyDescent="0.3">
      <c r="A68" s="188" t="s">
        <v>75</v>
      </c>
      <c r="B68" s="71">
        <f>'Inputs - Food purchases'!B71</f>
        <v>415</v>
      </c>
      <c r="C68" s="71">
        <f>'Inputs - Food purchases'!C71</f>
        <v>415</v>
      </c>
      <c r="D68" s="71">
        <f>'Inputs - Food purchases'!D71</f>
        <v>415</v>
      </c>
      <c r="E68" s="71">
        <f>'Inputs - Food purchases'!E71</f>
        <v>415</v>
      </c>
      <c r="F68" s="71">
        <f>'Inputs - Food purchases'!F71</f>
        <v>415</v>
      </c>
      <c r="G68" s="71">
        <f>'Inputs - Food purchases'!G71</f>
        <v>415</v>
      </c>
      <c r="H68" s="71">
        <f>'Inputs - Food purchases'!H71</f>
        <v>415</v>
      </c>
      <c r="I68" s="71">
        <f>'Inputs - Food purchases'!I71</f>
        <v>415</v>
      </c>
      <c r="J68" s="71">
        <f>'Inputs - Food purchases'!J71</f>
        <v>415</v>
      </c>
      <c r="K68" s="71">
        <f>'Inputs - Food purchases'!K71</f>
        <v>415</v>
      </c>
      <c r="L68" s="71">
        <f>'Inputs - Food purchases'!L71</f>
        <v>415</v>
      </c>
      <c r="M68" s="71">
        <f>'Inputs - Food purchases'!M71</f>
        <v>415</v>
      </c>
      <c r="N68" s="71">
        <f>'Inputs - Food purchases'!N71</f>
        <v>415</v>
      </c>
      <c r="O68" s="71">
        <f>'Inputs - Food purchases'!O71</f>
        <v>415</v>
      </c>
      <c r="P68" s="71">
        <f>'Inputs - Food purchases'!P71</f>
        <v>415</v>
      </c>
      <c r="Q68" s="71">
        <f>'Inputs - Food purchases'!Q71</f>
        <v>415</v>
      </c>
      <c r="R68" s="81"/>
      <c r="S68" s="71">
        <f>B68*'Env Data and Conversions'!$B70/1000</f>
        <v>3.8886641809081293</v>
      </c>
      <c r="T68" s="71">
        <f>C68*'Env Data and Conversions'!$B70/1000</f>
        <v>3.8886641809081293</v>
      </c>
      <c r="U68" s="71">
        <f>D68*'Env Data and Conversions'!$B70/1000</f>
        <v>3.8886641809081293</v>
      </c>
      <c r="V68" s="71">
        <f>E68*'Env Data and Conversions'!$B70/1000</f>
        <v>3.8886641809081293</v>
      </c>
      <c r="W68" s="71">
        <f>F68*'Env Data and Conversions'!$B70/1000</f>
        <v>3.8886641809081293</v>
      </c>
      <c r="X68" s="71">
        <f>G68*'Env Data and Conversions'!$B70/1000</f>
        <v>3.8886641809081293</v>
      </c>
      <c r="Y68" s="71">
        <f>H68*'Env Data and Conversions'!$B70/1000</f>
        <v>3.8886641809081293</v>
      </c>
      <c r="Z68" s="71">
        <f>I68*'Env Data and Conversions'!$B70/1000</f>
        <v>3.8886641809081293</v>
      </c>
      <c r="AA68" s="71">
        <f>J68*'Env Data and Conversions'!$B70/1000</f>
        <v>3.8886641809081293</v>
      </c>
      <c r="AB68" s="71">
        <f>K68*'Env Data and Conversions'!$B70/1000</f>
        <v>3.8886641809081293</v>
      </c>
      <c r="AC68" s="71">
        <f>L68*'Env Data and Conversions'!$B70/1000</f>
        <v>3.8886641809081293</v>
      </c>
      <c r="AD68" s="71">
        <f>M68*'Env Data and Conversions'!$B70/1000</f>
        <v>3.8886641809081293</v>
      </c>
      <c r="AE68" s="71">
        <f>N68*'Env Data and Conversions'!$B70/1000</f>
        <v>3.8886641809081293</v>
      </c>
      <c r="AF68" s="71">
        <f>O68*'Env Data and Conversions'!$B70/1000</f>
        <v>3.8886641809081293</v>
      </c>
      <c r="AG68" s="71">
        <f>P68*'Env Data and Conversions'!$B70/1000</f>
        <v>3.8886641809081293</v>
      </c>
      <c r="AH68" s="71">
        <f>Q68*'Env Data and Conversions'!$B70/1000</f>
        <v>3.8886641809081293</v>
      </c>
      <c r="AI68" s="82"/>
      <c r="AJ68" s="71">
        <f>B68*'Env Data and Conversions'!$C70/10000</f>
        <v>1.2863447303768483</v>
      </c>
      <c r="AK68" s="71">
        <f>C68*'Env Data and Conversions'!$C70/10000</f>
        <v>1.2863447303768483</v>
      </c>
      <c r="AL68" s="71">
        <f>D68*'Env Data and Conversions'!$C70/10000</f>
        <v>1.2863447303768483</v>
      </c>
      <c r="AM68" s="71">
        <f>E68*'Env Data and Conversions'!$C70/10000</f>
        <v>1.2863447303768483</v>
      </c>
      <c r="AN68" s="71">
        <f>F68*'Env Data and Conversions'!$C70/10000</f>
        <v>1.2863447303768483</v>
      </c>
      <c r="AO68" s="71">
        <f>G68*'Env Data and Conversions'!$C70/10000</f>
        <v>1.2863447303768483</v>
      </c>
      <c r="AP68" s="71">
        <f>H68*'Env Data and Conversions'!$C70/10000</f>
        <v>1.2863447303768483</v>
      </c>
      <c r="AQ68" s="71">
        <f>I68*'Env Data and Conversions'!$C70/10000</f>
        <v>1.2863447303768483</v>
      </c>
      <c r="AR68" s="71">
        <f>J68*'Env Data and Conversions'!$C70/10000</f>
        <v>1.2863447303768483</v>
      </c>
      <c r="AS68" s="71">
        <f>K68*'Env Data and Conversions'!$C70/10000</f>
        <v>1.2863447303768483</v>
      </c>
      <c r="AT68" s="71">
        <f>L68*'Env Data and Conversions'!$C70/10000</f>
        <v>1.2863447303768483</v>
      </c>
      <c r="AU68" s="71">
        <f>M68*'Env Data and Conversions'!$C70/10000</f>
        <v>1.2863447303768483</v>
      </c>
      <c r="AV68" s="71">
        <f>N68*'Env Data and Conversions'!$C70/10000</f>
        <v>1.2863447303768483</v>
      </c>
      <c r="AW68" s="71">
        <f>O68*'Env Data and Conversions'!$C70/10000</f>
        <v>1.2863447303768483</v>
      </c>
      <c r="AX68" s="71">
        <f>P68*'Env Data and Conversions'!$C70/10000</f>
        <v>1.2863447303768483</v>
      </c>
      <c r="AY68" s="71">
        <f>Q68*'Env Data and Conversions'!$C70/10000</f>
        <v>1.2863447303768483</v>
      </c>
      <c r="AZ68" s="82"/>
      <c r="BA68" s="71">
        <f>B68*'Env Data and Conversions'!$D70/1000</f>
        <v>23.361596419626363</v>
      </c>
      <c r="BB68" s="71">
        <f>C68*'Env Data and Conversions'!$D70/1000</f>
        <v>23.361596419626363</v>
      </c>
      <c r="BC68" s="71">
        <f>D68*'Env Data and Conversions'!$D70/1000</f>
        <v>23.361596419626363</v>
      </c>
      <c r="BD68" s="71">
        <f>E68*'Env Data and Conversions'!$D70/1000</f>
        <v>23.361596419626363</v>
      </c>
      <c r="BE68" s="71">
        <f>F68*'Env Data and Conversions'!$D70/1000</f>
        <v>23.361596419626363</v>
      </c>
      <c r="BF68" s="71">
        <f>G68*'Env Data and Conversions'!$D70/1000</f>
        <v>23.361596419626363</v>
      </c>
      <c r="BG68" s="71">
        <f>H68*'Env Data and Conversions'!$D70/1000</f>
        <v>23.361596419626363</v>
      </c>
      <c r="BH68" s="71">
        <f>I68*'Env Data and Conversions'!$D70/1000</f>
        <v>23.361596419626363</v>
      </c>
      <c r="BI68" s="71">
        <f>J68*'Env Data and Conversions'!$D70/1000</f>
        <v>23.361596419626363</v>
      </c>
      <c r="BJ68" s="71">
        <f>K68*'Env Data and Conversions'!$D70/1000</f>
        <v>23.361596419626363</v>
      </c>
      <c r="BK68" s="71">
        <f>L68*'Env Data and Conversions'!$D70/1000</f>
        <v>23.361596419626363</v>
      </c>
      <c r="BL68" s="71">
        <f>M68*'Env Data and Conversions'!$D70/1000</f>
        <v>23.361596419626363</v>
      </c>
      <c r="BM68" s="71">
        <f>N68*'Env Data and Conversions'!$D70/1000</f>
        <v>23.361596419626363</v>
      </c>
      <c r="BN68" s="71">
        <f>O68*'Env Data and Conversions'!$D70/1000</f>
        <v>23.361596419626363</v>
      </c>
      <c r="BO68" s="71">
        <f>P68*'Env Data and Conversions'!$D70/1000</f>
        <v>23.361596419626363</v>
      </c>
      <c r="BP68" s="71">
        <f>Q68*'Env Data and Conversions'!$D70/1000</f>
        <v>23.361596419626363</v>
      </c>
      <c r="BQ68" s="82"/>
      <c r="BR68" s="71">
        <f t="shared" si="6"/>
        <v>27.250260600534492</v>
      </c>
      <c r="BS68" s="71">
        <f t="shared" si="7"/>
        <v>27.250260600534492</v>
      </c>
      <c r="BT68" s="71">
        <f t="shared" si="8"/>
        <v>27.250260600534492</v>
      </c>
      <c r="BU68" s="71">
        <f t="shared" si="9"/>
        <v>27.250260600534492</v>
      </c>
      <c r="BV68" s="71">
        <f t="shared" si="11"/>
        <v>27.250260600534492</v>
      </c>
      <c r="BW68" s="71">
        <f t="shared" si="11"/>
        <v>27.250260600534492</v>
      </c>
      <c r="BX68" s="71">
        <f t="shared" si="11"/>
        <v>27.250260600534492</v>
      </c>
      <c r="BY68" s="71">
        <f t="shared" si="11"/>
        <v>27.250260600534492</v>
      </c>
      <c r="BZ68" s="71">
        <f t="shared" si="11"/>
        <v>27.250260600534492</v>
      </c>
      <c r="CA68" s="71">
        <f t="shared" si="11"/>
        <v>27.250260600534492</v>
      </c>
      <c r="CB68" s="71">
        <f t="shared" si="11"/>
        <v>27.250260600534492</v>
      </c>
      <c r="CC68" s="71">
        <f t="shared" si="11"/>
        <v>27.250260600534492</v>
      </c>
      <c r="CD68" s="71">
        <f t="shared" si="11"/>
        <v>27.250260600534492</v>
      </c>
      <c r="CE68" s="71">
        <f t="shared" si="11"/>
        <v>27.250260600534492</v>
      </c>
      <c r="CF68" s="71">
        <f t="shared" si="11"/>
        <v>27.250260600534492</v>
      </c>
      <c r="CG68" s="71">
        <f t="shared" si="11"/>
        <v>27.250260600534492</v>
      </c>
      <c r="CH68" s="83"/>
      <c r="CI68" s="71">
        <f>B68*'Env Data and Conversions'!$E70/'Env Data and Conversions'!$BP70/1000000</f>
        <v>1.6765392691904106</v>
      </c>
      <c r="CJ68" s="71">
        <f>C68*'Env Data and Conversions'!$E70/'Env Data and Conversions'!$BP70/1000000</f>
        <v>1.6765392691904106</v>
      </c>
      <c r="CK68" s="71">
        <f>D68*'Env Data and Conversions'!$E70/'Env Data and Conversions'!$BP70/1000000</f>
        <v>1.6765392691904106</v>
      </c>
      <c r="CL68" s="71">
        <f>E68*'Env Data and Conversions'!$E70/'Env Data and Conversions'!$BP70/1000000</f>
        <v>1.6765392691904106</v>
      </c>
      <c r="CM68" s="71">
        <f>F68*'Env Data and Conversions'!$E70/'Env Data and Conversions'!$BP70/1000000</f>
        <v>1.6765392691904106</v>
      </c>
      <c r="CN68" s="71">
        <f>G68*'Env Data and Conversions'!$E70/'Env Data and Conversions'!$BP70/1000000</f>
        <v>1.6765392691904106</v>
      </c>
      <c r="CO68" s="71">
        <f>H68*'Env Data and Conversions'!$E70/'Env Data and Conversions'!$BP70/1000000</f>
        <v>1.6765392691904106</v>
      </c>
      <c r="CP68" s="71">
        <f>I68*'Env Data and Conversions'!$E70/'Env Data and Conversions'!$BP70/1000000</f>
        <v>1.6765392691904106</v>
      </c>
      <c r="CQ68" s="71">
        <f>J68*'Env Data and Conversions'!$E70/'Env Data and Conversions'!$BP70/1000000</f>
        <v>1.6765392691904106</v>
      </c>
      <c r="CR68" s="71">
        <f>K68*'Env Data and Conversions'!$E70/'Env Data and Conversions'!$BP70/1000000</f>
        <v>1.6765392691904106</v>
      </c>
      <c r="CS68" s="71">
        <f>L68*'Env Data and Conversions'!$E70/'Env Data and Conversions'!$BP70/1000000</f>
        <v>1.6765392691904106</v>
      </c>
      <c r="CT68" s="71">
        <f>M68*'Env Data and Conversions'!$E70/'Env Data and Conversions'!$BP70/1000000</f>
        <v>1.6765392691904106</v>
      </c>
      <c r="CU68" s="71">
        <f>N68*'Env Data and Conversions'!$E70/'Env Data and Conversions'!$BP70/1000000</f>
        <v>1.6765392691904106</v>
      </c>
      <c r="CV68" s="71">
        <f>O68*'Env Data and Conversions'!$E70/'Env Data and Conversions'!$BP70/1000000</f>
        <v>1.6765392691904106</v>
      </c>
      <c r="CW68" s="71">
        <f>P68*'Env Data and Conversions'!$E70/'Env Data and Conversions'!$BP70/1000000</f>
        <v>1.6765392691904106</v>
      </c>
      <c r="CX68" s="71">
        <f>Q68*'Env Data and Conversions'!$E70/'Env Data and Conversions'!$BP70/1000000</f>
        <v>1.6765392691904106</v>
      </c>
      <c r="CY68" s="67"/>
    </row>
    <row r="69" spans="1:117" ht="16.5" x14ac:dyDescent="0.3">
      <c r="A69" s="262"/>
      <c r="B69" s="64"/>
      <c r="C69" s="64"/>
      <c r="D69" s="64"/>
      <c r="E69" s="64"/>
      <c r="F69" s="64"/>
      <c r="G69" s="64"/>
      <c r="H69" s="64"/>
      <c r="I69" s="64"/>
      <c r="J69" s="64"/>
      <c r="K69" s="64"/>
      <c r="L69" s="64"/>
      <c r="M69" s="64"/>
      <c r="N69" s="64"/>
      <c r="O69" s="64"/>
      <c r="P69" s="64"/>
      <c r="Q69" s="64"/>
      <c r="R69" s="58"/>
      <c r="S69" s="64"/>
      <c r="T69" s="64"/>
      <c r="U69" s="64"/>
      <c r="V69" s="64"/>
      <c r="W69" s="64"/>
      <c r="X69" s="64"/>
      <c r="Y69" s="64"/>
      <c r="Z69" s="64"/>
      <c r="AA69" s="64"/>
      <c r="AB69" s="64"/>
      <c r="AC69" s="64"/>
      <c r="AD69" s="64"/>
      <c r="AE69" s="64"/>
      <c r="AF69" s="64"/>
      <c r="AG69" s="64"/>
      <c r="AH69" s="64"/>
      <c r="AI69" s="66"/>
      <c r="AJ69" s="64"/>
      <c r="AK69" s="64"/>
      <c r="AL69" s="64"/>
      <c r="AM69" s="64"/>
      <c r="AN69" s="64"/>
      <c r="AO69" s="64"/>
      <c r="AP69" s="64"/>
      <c r="AQ69" s="64"/>
      <c r="AR69" s="64"/>
      <c r="AS69" s="64"/>
      <c r="AT69" s="64"/>
      <c r="AU69" s="64"/>
      <c r="AV69" s="64"/>
      <c r="AW69" s="64"/>
      <c r="AX69" s="64"/>
      <c r="AY69" s="64"/>
      <c r="AZ69" s="66"/>
      <c r="BA69" s="64"/>
      <c r="BB69" s="64"/>
      <c r="BC69" s="64"/>
      <c r="BD69" s="64"/>
      <c r="BE69" s="64"/>
      <c r="BF69" s="64"/>
      <c r="BG69" s="64"/>
      <c r="BH69" s="64"/>
      <c r="BI69" s="64"/>
      <c r="BJ69" s="64"/>
      <c r="BK69" s="64"/>
      <c r="BL69" s="64"/>
      <c r="BM69" s="64"/>
      <c r="BN69" s="64"/>
      <c r="BO69" s="64"/>
      <c r="BP69" s="64"/>
      <c r="BQ69" s="66"/>
      <c r="BR69" s="64"/>
      <c r="BS69" s="64"/>
      <c r="BT69" s="64"/>
      <c r="BU69" s="64"/>
      <c r="BV69" s="64"/>
      <c r="BW69" s="64"/>
      <c r="BX69" s="64"/>
      <c r="BY69" s="64"/>
      <c r="BZ69" s="64"/>
      <c r="CA69" s="64"/>
      <c r="CB69" s="64"/>
      <c r="CC69" s="64"/>
      <c r="CD69" s="64"/>
      <c r="CE69" s="64"/>
      <c r="CF69" s="64"/>
      <c r="CG69" s="64"/>
      <c r="CH69" s="60"/>
      <c r="CI69" s="64"/>
      <c r="CJ69" s="64"/>
      <c r="CK69" s="64"/>
      <c r="CL69" s="64"/>
      <c r="CM69" s="64"/>
      <c r="CN69" s="64"/>
      <c r="CO69" s="64"/>
      <c r="CP69" s="64"/>
      <c r="CQ69" s="64"/>
      <c r="CR69" s="64"/>
      <c r="CS69" s="64"/>
      <c r="CT69" s="64"/>
      <c r="CU69" s="64"/>
      <c r="CV69" s="64"/>
      <c r="CW69" s="64"/>
      <c r="CX69" s="64"/>
      <c r="CY69" s="67"/>
      <c r="CZ69" s="4"/>
      <c r="DA69" s="4"/>
      <c r="DB69" s="4"/>
      <c r="DC69" s="4"/>
      <c r="DD69" s="4"/>
      <c r="DE69" s="4"/>
      <c r="DF69" s="4"/>
      <c r="DG69" s="4"/>
      <c r="DH69" s="4"/>
      <c r="DI69" s="4"/>
      <c r="DJ69" s="4"/>
      <c r="DK69" s="4"/>
      <c r="DL69" s="4"/>
      <c r="DM69" s="4"/>
    </row>
    <row r="70" spans="1:117" s="8" customFormat="1" ht="15.75" x14ac:dyDescent="0.25">
      <c r="A70" s="163" t="s">
        <v>8</v>
      </c>
      <c r="B70" s="90">
        <f>SUM(B5:B68)</f>
        <v>332280</v>
      </c>
      <c r="C70" s="90">
        <f>SUM(C5:C68)</f>
        <v>333764</v>
      </c>
      <c r="D70" s="90">
        <f>SUM(D5:D68)</f>
        <v>334764</v>
      </c>
      <c r="E70" s="90">
        <f>SUM(E5:E68)</f>
        <v>335864</v>
      </c>
      <c r="F70" s="90">
        <f t="shared" ref="F70:Q70" si="12">SUM(F5:F68)</f>
        <v>335264</v>
      </c>
      <c r="G70" s="90">
        <f t="shared" si="12"/>
        <v>334764</v>
      </c>
      <c r="H70" s="90">
        <f t="shared" si="12"/>
        <v>334264</v>
      </c>
      <c r="I70" s="90">
        <f t="shared" si="12"/>
        <v>333764</v>
      </c>
      <c r="J70" s="90">
        <f t="shared" si="12"/>
        <v>333264</v>
      </c>
      <c r="K70" s="90">
        <f t="shared" si="12"/>
        <v>333064</v>
      </c>
      <c r="L70" s="90">
        <f t="shared" si="12"/>
        <v>332864</v>
      </c>
      <c r="M70" s="90">
        <f t="shared" si="12"/>
        <v>332664</v>
      </c>
      <c r="N70" s="90">
        <f t="shared" si="12"/>
        <v>332564</v>
      </c>
      <c r="O70" s="90">
        <f t="shared" si="12"/>
        <v>332464</v>
      </c>
      <c r="P70" s="90">
        <f t="shared" si="12"/>
        <v>332364</v>
      </c>
      <c r="Q70" s="90">
        <f t="shared" si="12"/>
        <v>332264</v>
      </c>
      <c r="R70" s="89"/>
      <c r="S70" s="90">
        <f>SUM(S5:S68)</f>
        <v>1015.0061196638156</v>
      </c>
      <c r="T70" s="90">
        <f>SUM(T5:T68)</f>
        <v>992.57656416586349</v>
      </c>
      <c r="U70" s="90">
        <f>SUM(U5:U68)</f>
        <v>966.58669237955826</v>
      </c>
      <c r="V70" s="90">
        <f>SUM(V5:V68)</f>
        <v>944.73144922725692</v>
      </c>
      <c r="W70" s="90">
        <f t="shared" ref="W70:AH70" si="13">SUM(W5:W68)</f>
        <v>919.9236774232329</v>
      </c>
      <c r="X70" s="90">
        <f t="shared" si="13"/>
        <v>899.250534253213</v>
      </c>
      <c r="Y70" s="90">
        <f t="shared" si="13"/>
        <v>878.57739108319288</v>
      </c>
      <c r="Z70" s="90">
        <f t="shared" si="13"/>
        <v>857.90424791317287</v>
      </c>
      <c r="AA70" s="90">
        <f t="shared" si="13"/>
        <v>837.23110474315286</v>
      </c>
      <c r="AB70" s="90">
        <f t="shared" si="13"/>
        <v>828.96184747514485</v>
      </c>
      <c r="AC70" s="90">
        <f t="shared" si="13"/>
        <v>820.69259020713685</v>
      </c>
      <c r="AD70" s="90">
        <f t="shared" si="13"/>
        <v>812.42333293912884</v>
      </c>
      <c r="AE70" s="90">
        <f t="shared" si="13"/>
        <v>808.28870430512484</v>
      </c>
      <c r="AF70" s="90">
        <f t="shared" si="13"/>
        <v>804.15407567112084</v>
      </c>
      <c r="AG70" s="90">
        <f t="shared" si="13"/>
        <v>800.01944703711683</v>
      </c>
      <c r="AH70" s="90">
        <f t="shared" si="13"/>
        <v>795.88481840311283</v>
      </c>
      <c r="AI70" s="91"/>
      <c r="AJ70" s="90">
        <f>SUM(AJ5:AJ68)</f>
        <v>223.84979300537157</v>
      </c>
      <c r="AK70" s="90">
        <f>SUM(AK5:AK68)</f>
        <v>218.65702444521165</v>
      </c>
      <c r="AL70" s="90">
        <f>SUM(AL5:AL68)</f>
        <v>212.7587111816473</v>
      </c>
      <c r="AM70" s="90">
        <f>SUM(AM5:AM68)</f>
        <v>208.12487281389116</v>
      </c>
      <c r="AN70" s="90">
        <f t="shared" ref="AN70:AY70" si="14">SUM(AN5:AN68)</f>
        <v>200.53802343904147</v>
      </c>
      <c r="AO70" s="90">
        <f t="shared" si="14"/>
        <v>194.21564895999995</v>
      </c>
      <c r="AP70" s="90">
        <f t="shared" si="14"/>
        <v>187.89327448095855</v>
      </c>
      <c r="AQ70" s="90">
        <f t="shared" si="14"/>
        <v>181.57090000191704</v>
      </c>
      <c r="AR70" s="90">
        <f t="shared" si="14"/>
        <v>175.24852552287552</v>
      </c>
      <c r="AS70" s="90">
        <f t="shared" si="14"/>
        <v>172.71957573125894</v>
      </c>
      <c r="AT70" s="90">
        <f t="shared" si="14"/>
        <v>170.19062593964236</v>
      </c>
      <c r="AU70" s="90">
        <f t="shared" si="14"/>
        <v>167.66167614802578</v>
      </c>
      <c r="AV70" s="90">
        <f t="shared" si="14"/>
        <v>166.39720125221749</v>
      </c>
      <c r="AW70" s="90">
        <f t="shared" si="14"/>
        <v>165.13272635640919</v>
      </c>
      <c r="AX70" s="90">
        <f t="shared" si="14"/>
        <v>163.8682514606009</v>
      </c>
      <c r="AY70" s="90">
        <f t="shared" si="14"/>
        <v>162.60377656479264</v>
      </c>
      <c r="AZ70" s="91"/>
      <c r="BA70" s="90">
        <f>SUM(BA5:BA68)</f>
        <v>3461.3454275707268</v>
      </c>
      <c r="BB70" s="90">
        <f>SUM(BB5:BB68)</f>
        <v>3358.7280727642201</v>
      </c>
      <c r="BC70" s="90">
        <f>SUM(BC5:BC68)</f>
        <v>3241.6730731620969</v>
      </c>
      <c r="BD70" s="90">
        <f>SUM(BD5:BD68)</f>
        <v>3144.7827894631041</v>
      </c>
      <c r="BE70" s="90">
        <f t="shared" ref="BE70:BP70" si="15">SUM(BE5:BE68)</f>
        <v>3023.7944940443181</v>
      </c>
      <c r="BF70" s="90">
        <f t="shared" si="15"/>
        <v>2922.9709145286629</v>
      </c>
      <c r="BG70" s="90">
        <f t="shared" si="15"/>
        <v>2822.1473350130077</v>
      </c>
      <c r="BH70" s="90">
        <f t="shared" si="15"/>
        <v>2721.3237554973516</v>
      </c>
      <c r="BI70" s="90">
        <f t="shared" si="15"/>
        <v>2620.5001759816969</v>
      </c>
      <c r="BJ70" s="90">
        <f t="shared" si="15"/>
        <v>2580.1707441754352</v>
      </c>
      <c r="BK70" s="90">
        <f t="shared" si="15"/>
        <v>2539.8413123691721</v>
      </c>
      <c r="BL70" s="90">
        <f t="shared" si="15"/>
        <v>2499.5118805629104</v>
      </c>
      <c r="BM70" s="90">
        <f t="shared" si="15"/>
        <v>2479.3471646597795</v>
      </c>
      <c r="BN70" s="90">
        <f t="shared" si="15"/>
        <v>2459.1824487566487</v>
      </c>
      <c r="BO70" s="90">
        <f t="shared" si="15"/>
        <v>2439.0177328535174</v>
      </c>
      <c r="BP70" s="90">
        <f t="shared" si="15"/>
        <v>2418.8530169503865</v>
      </c>
      <c r="BQ70" s="91"/>
      <c r="BR70" s="90">
        <f>SUM(BR5:BR68)</f>
        <v>4476.3515472345416</v>
      </c>
      <c r="BS70" s="90">
        <f>SUM(BS5:BS68)</f>
        <v>4351.3046369300837</v>
      </c>
      <c r="BT70" s="90">
        <f>SUM(BT5:BT68)</f>
        <v>4208.2597655416548</v>
      </c>
      <c r="BU70" s="90">
        <f>SUM(BU5:BU68)</f>
        <v>4089.5142386903613</v>
      </c>
      <c r="BV70" s="90">
        <f t="shared" ref="BV70:CG70" si="16">SUM(BV5:BV68)</f>
        <v>3943.7181714675512</v>
      </c>
      <c r="BW70" s="90">
        <f t="shared" si="16"/>
        <v>3822.2214487818751</v>
      </c>
      <c r="BX70" s="90">
        <f t="shared" si="16"/>
        <v>3700.7247260961999</v>
      </c>
      <c r="BY70" s="90">
        <f t="shared" si="16"/>
        <v>3579.2280034105247</v>
      </c>
      <c r="BZ70" s="90">
        <f t="shared" si="16"/>
        <v>3457.7312807248495</v>
      </c>
      <c r="CA70" s="90">
        <f t="shared" si="16"/>
        <v>3409.1325916505793</v>
      </c>
      <c r="CB70" s="90">
        <f t="shared" si="16"/>
        <v>3360.5339025763087</v>
      </c>
      <c r="CC70" s="90">
        <f t="shared" si="16"/>
        <v>3311.935213502039</v>
      </c>
      <c r="CD70" s="90">
        <f t="shared" si="16"/>
        <v>3287.6358689649037</v>
      </c>
      <c r="CE70" s="90">
        <f t="shared" si="16"/>
        <v>3263.3365244277688</v>
      </c>
      <c r="CF70" s="90">
        <f t="shared" si="16"/>
        <v>3239.0371798906335</v>
      </c>
      <c r="CG70" s="90">
        <f t="shared" si="16"/>
        <v>3214.7378353534987</v>
      </c>
      <c r="CH70" s="92"/>
      <c r="CI70" s="90">
        <f t="shared" ref="CI70:CN70" si="17">SUM(CI5:CI68)</f>
        <v>459.00953174640284</v>
      </c>
      <c r="CJ70" s="90">
        <f t="shared" si="17"/>
        <v>459.24745700073692</v>
      </c>
      <c r="CK70" s="90">
        <f t="shared" si="17"/>
        <v>459.34614315067114</v>
      </c>
      <c r="CL70" s="90">
        <f t="shared" si="17"/>
        <v>459.58642914812771</v>
      </c>
      <c r="CM70" s="90">
        <f t="shared" si="17"/>
        <v>458.73683006299365</v>
      </c>
      <c r="CN70" s="90">
        <f t="shared" si="17"/>
        <v>458.02883082538193</v>
      </c>
      <c r="CO70" s="90">
        <f t="shared" ref="CO70:CX70" si="18">SUM(CO5:CO68)</f>
        <v>457.32083158777021</v>
      </c>
      <c r="CP70" s="90">
        <f t="shared" si="18"/>
        <v>456.6128323501585</v>
      </c>
      <c r="CQ70" s="90">
        <f t="shared" si="18"/>
        <v>455.90483311254667</v>
      </c>
      <c r="CR70" s="90">
        <f t="shared" si="18"/>
        <v>455.62163341750198</v>
      </c>
      <c r="CS70" s="90">
        <f t="shared" si="18"/>
        <v>455.3384337224573</v>
      </c>
      <c r="CT70" s="90">
        <f t="shared" si="18"/>
        <v>455.05523402741261</v>
      </c>
      <c r="CU70" s="90">
        <f t="shared" si="18"/>
        <v>454.91363417989027</v>
      </c>
      <c r="CV70" s="90">
        <f t="shared" si="18"/>
        <v>454.77203433236792</v>
      </c>
      <c r="CW70" s="90">
        <f t="shared" si="18"/>
        <v>454.63043448484558</v>
      </c>
      <c r="CX70" s="90">
        <f t="shared" si="18"/>
        <v>454.48883463732324</v>
      </c>
      <c r="CY70" s="93"/>
      <c r="CZ70" s="203"/>
      <c r="DA70" s="203"/>
      <c r="DB70" s="203"/>
      <c r="DC70" s="203"/>
      <c r="DD70" s="203"/>
      <c r="DE70" s="203"/>
      <c r="DF70" s="203"/>
      <c r="DG70" s="203"/>
      <c r="DH70" s="203"/>
      <c r="DI70" s="203"/>
      <c r="DJ70" s="203"/>
      <c r="DK70" s="203"/>
      <c r="DL70" s="203"/>
      <c r="DM70" s="203"/>
    </row>
    <row r="71" spans="1:117" s="6" customFormat="1" ht="15.75" x14ac:dyDescent="0.25">
      <c r="A71" s="94"/>
      <c r="B71" s="95"/>
      <c r="C71" s="95"/>
      <c r="D71" s="95"/>
      <c r="E71" s="95"/>
      <c r="F71" s="95"/>
      <c r="G71" s="95"/>
      <c r="H71" s="95"/>
      <c r="I71" s="95"/>
      <c r="J71" s="95"/>
      <c r="K71" s="95"/>
      <c r="L71" s="95"/>
      <c r="M71" s="95"/>
      <c r="N71" s="95"/>
      <c r="O71" s="95"/>
      <c r="P71" s="95"/>
      <c r="Q71" s="95"/>
      <c r="R71" s="96"/>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7"/>
      <c r="CI71" s="95"/>
      <c r="CJ71" s="95"/>
      <c r="CK71" s="95"/>
      <c r="CL71" s="95"/>
      <c r="CM71" s="95"/>
      <c r="CN71" s="95"/>
      <c r="CO71" s="95"/>
      <c r="CP71" s="95"/>
      <c r="CQ71" s="95"/>
      <c r="CR71" s="95"/>
      <c r="CS71" s="95"/>
      <c r="CT71" s="95"/>
      <c r="CU71" s="95"/>
      <c r="CV71" s="95"/>
      <c r="CW71" s="95"/>
      <c r="CX71" s="95"/>
      <c r="CY71" s="98"/>
      <c r="CZ71" s="7"/>
      <c r="DA71" s="7"/>
      <c r="DB71" s="7"/>
      <c r="DC71" s="7"/>
      <c r="DD71" s="7"/>
      <c r="DE71" s="7"/>
      <c r="DF71" s="7"/>
      <c r="DG71" s="7"/>
      <c r="DH71" s="7"/>
      <c r="DI71" s="7"/>
      <c r="DJ71" s="7"/>
      <c r="DK71" s="7"/>
      <c r="DL71" s="7"/>
      <c r="DM71" s="7"/>
    </row>
    <row r="72" spans="1:117" s="6" customFormat="1" ht="15.75" x14ac:dyDescent="0.25">
      <c r="A72" s="163" t="s">
        <v>76</v>
      </c>
      <c r="B72" s="95"/>
      <c r="C72" s="95"/>
      <c r="D72" s="95"/>
      <c r="E72" s="95"/>
      <c r="F72" s="95"/>
      <c r="G72" s="95"/>
      <c r="H72" s="95"/>
      <c r="I72" s="95"/>
      <c r="J72" s="95"/>
      <c r="K72" s="95"/>
      <c r="L72" s="95"/>
      <c r="M72" s="95"/>
      <c r="N72" s="95"/>
      <c r="O72" s="95"/>
      <c r="P72" s="95"/>
      <c r="Q72" s="95"/>
      <c r="R72" s="96"/>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7"/>
      <c r="CI72" s="95"/>
      <c r="CJ72" s="95"/>
      <c r="CK72" s="95"/>
      <c r="CL72" s="95"/>
      <c r="CM72" s="95"/>
      <c r="CN72" s="95"/>
      <c r="CO72" s="95"/>
      <c r="CP72" s="95"/>
      <c r="CQ72" s="95"/>
      <c r="CR72" s="95"/>
      <c r="CS72" s="95"/>
      <c r="CT72" s="95"/>
      <c r="CU72" s="95"/>
      <c r="CV72" s="95"/>
      <c r="CW72" s="95"/>
      <c r="CX72" s="95"/>
      <c r="CY72" s="98"/>
      <c r="CZ72" s="7"/>
      <c r="DA72" s="7"/>
      <c r="DB72" s="7"/>
      <c r="DC72" s="7"/>
      <c r="DD72" s="7"/>
      <c r="DE72" s="7"/>
      <c r="DF72" s="7"/>
      <c r="DG72" s="7"/>
      <c r="DH72" s="7"/>
      <c r="DI72" s="7"/>
      <c r="DJ72" s="7"/>
      <c r="DK72" s="7"/>
      <c r="DL72" s="7"/>
      <c r="DM72" s="7"/>
    </row>
    <row r="73" spans="1:117" x14ac:dyDescent="0.25">
      <c r="A73" s="188" t="s">
        <v>162</v>
      </c>
      <c r="B73" s="71">
        <f>SUM(B5:B40)</f>
        <v>170561</v>
      </c>
      <c r="C73" s="71">
        <f>SUM(C5:C40)</f>
        <v>167260</v>
      </c>
      <c r="D73" s="71">
        <f>SUM(D5:D40)</f>
        <v>163260</v>
      </c>
      <c r="E73" s="71">
        <f>SUM(E5:E40)</f>
        <v>159360</v>
      </c>
      <c r="F73" s="71">
        <f t="shared" ref="F73:Q73" si="19">SUM(F5:F40)</f>
        <v>158760</v>
      </c>
      <c r="G73" s="71">
        <f t="shared" si="19"/>
        <v>158260</v>
      </c>
      <c r="H73" s="71">
        <f t="shared" si="19"/>
        <v>157760</v>
      </c>
      <c r="I73" s="71">
        <f t="shared" si="19"/>
        <v>157260</v>
      </c>
      <c r="J73" s="71">
        <f t="shared" si="19"/>
        <v>156760</v>
      </c>
      <c r="K73" s="71">
        <f t="shared" si="19"/>
        <v>156560</v>
      </c>
      <c r="L73" s="71">
        <f t="shared" si="19"/>
        <v>156360</v>
      </c>
      <c r="M73" s="71">
        <f t="shared" si="19"/>
        <v>156160</v>
      </c>
      <c r="N73" s="71">
        <f t="shared" si="19"/>
        <v>156060</v>
      </c>
      <c r="O73" s="71">
        <f t="shared" si="19"/>
        <v>155960</v>
      </c>
      <c r="P73" s="71">
        <f t="shared" si="19"/>
        <v>155860</v>
      </c>
      <c r="Q73" s="71">
        <f t="shared" si="19"/>
        <v>155760</v>
      </c>
      <c r="R73" s="76"/>
      <c r="S73" s="71">
        <f>SUM(S5:S40)</f>
        <v>839.83153481524334</v>
      </c>
      <c r="T73" s="71">
        <f>SUM(T5:T40)</f>
        <v>814.99577752691698</v>
      </c>
      <c r="U73" s="71">
        <f>SUM(U5:U40)</f>
        <v>786.49158830030433</v>
      </c>
      <c r="V73" s="71">
        <f>SUM(V5:V40)</f>
        <v>762.12202770769557</v>
      </c>
      <c r="W73" s="71">
        <f t="shared" ref="W73:AH73" si="20">SUM(W5:W40)</f>
        <v>737.31425590367155</v>
      </c>
      <c r="X73" s="71">
        <f t="shared" si="20"/>
        <v>716.64111273365165</v>
      </c>
      <c r="Y73" s="71">
        <f t="shared" si="20"/>
        <v>695.96796956363153</v>
      </c>
      <c r="Z73" s="71">
        <f t="shared" si="20"/>
        <v>675.29482639361152</v>
      </c>
      <c r="AA73" s="71">
        <f t="shared" si="20"/>
        <v>654.6216832235915</v>
      </c>
      <c r="AB73" s="71">
        <f t="shared" si="20"/>
        <v>646.3524259555835</v>
      </c>
      <c r="AC73" s="71">
        <f t="shared" si="20"/>
        <v>638.08316868757549</v>
      </c>
      <c r="AD73" s="71">
        <f t="shared" si="20"/>
        <v>629.81391141956749</v>
      </c>
      <c r="AE73" s="71">
        <f t="shared" si="20"/>
        <v>625.67928278556349</v>
      </c>
      <c r="AF73" s="71">
        <f t="shared" si="20"/>
        <v>621.54465415155948</v>
      </c>
      <c r="AG73" s="71">
        <f t="shared" si="20"/>
        <v>617.41002551755548</v>
      </c>
      <c r="AH73" s="71">
        <f t="shared" si="20"/>
        <v>613.27539688355148</v>
      </c>
      <c r="AI73" s="100"/>
      <c r="AJ73" s="71">
        <f>SUM(AJ5:AJ40)</f>
        <v>191.7231222361562</v>
      </c>
      <c r="AK73" s="71">
        <f>SUM(AK5:AK40)</f>
        <v>185.95886769340757</v>
      </c>
      <c r="AL73" s="71">
        <f>SUM(AL5:AL40)</f>
        <v>179.46339039370037</v>
      </c>
      <c r="AM73" s="71">
        <f>SUM(AM5:AM40)</f>
        <v>174.2323879898014</v>
      </c>
      <c r="AN73" s="71">
        <f t="shared" ref="AN73:AY73" si="21">SUM(AN5:AN40)</f>
        <v>166.6455386149517</v>
      </c>
      <c r="AO73" s="71">
        <f t="shared" si="21"/>
        <v>160.32316413591019</v>
      </c>
      <c r="AP73" s="71">
        <f t="shared" si="21"/>
        <v>154.00078965686879</v>
      </c>
      <c r="AQ73" s="71">
        <f t="shared" si="21"/>
        <v>147.67841517782728</v>
      </c>
      <c r="AR73" s="71">
        <f t="shared" si="21"/>
        <v>141.35604069878576</v>
      </c>
      <c r="AS73" s="71">
        <f t="shared" si="21"/>
        <v>138.82709090716918</v>
      </c>
      <c r="AT73" s="71">
        <f t="shared" si="21"/>
        <v>136.2981411155526</v>
      </c>
      <c r="AU73" s="71">
        <f t="shared" si="21"/>
        <v>133.76919132393601</v>
      </c>
      <c r="AV73" s="71">
        <f t="shared" si="21"/>
        <v>132.50471642812772</v>
      </c>
      <c r="AW73" s="71">
        <f t="shared" si="21"/>
        <v>131.24024153231943</v>
      </c>
      <c r="AX73" s="71">
        <f t="shared" si="21"/>
        <v>129.97576663651114</v>
      </c>
      <c r="AY73" s="71">
        <f t="shared" si="21"/>
        <v>128.71129174070288</v>
      </c>
      <c r="AZ73" s="100"/>
      <c r="BA73" s="71">
        <f>SUM(BA5:BA40)</f>
        <v>2989.6012779472776</v>
      </c>
      <c r="BB73" s="71">
        <f>SUM(BB5:BB40)</f>
        <v>2883.6010401175859</v>
      </c>
      <c r="BC73" s="71">
        <f>SUM(BC5:BC40)</f>
        <v>2763.0111575236288</v>
      </c>
      <c r="BD73" s="71">
        <f>SUM(BD5:BD40)</f>
        <v>2662.5859908328021</v>
      </c>
      <c r="BE73" s="71">
        <f t="shared" ref="BE73:BP73" si="22">SUM(BE5:BE40)</f>
        <v>2541.597695414016</v>
      </c>
      <c r="BF73" s="71">
        <f t="shared" si="22"/>
        <v>2440.7741158983608</v>
      </c>
      <c r="BG73" s="71">
        <f t="shared" si="22"/>
        <v>2339.9505363827056</v>
      </c>
      <c r="BH73" s="71">
        <f t="shared" si="22"/>
        <v>2239.1269568670496</v>
      </c>
      <c r="BI73" s="71">
        <f t="shared" si="22"/>
        <v>2138.3033773513948</v>
      </c>
      <c r="BJ73" s="71">
        <f t="shared" si="22"/>
        <v>2097.9739455451331</v>
      </c>
      <c r="BK73" s="71">
        <f t="shared" si="22"/>
        <v>2057.64451373887</v>
      </c>
      <c r="BL73" s="71">
        <f t="shared" si="22"/>
        <v>2017.3150819326086</v>
      </c>
      <c r="BM73" s="71">
        <f t="shared" si="22"/>
        <v>1997.1503660294773</v>
      </c>
      <c r="BN73" s="71">
        <f t="shared" si="22"/>
        <v>1976.9856501263464</v>
      </c>
      <c r="BO73" s="71">
        <f t="shared" si="22"/>
        <v>1956.8209342232151</v>
      </c>
      <c r="BP73" s="71">
        <f t="shared" si="22"/>
        <v>1936.6562183200842</v>
      </c>
      <c r="BQ73" s="100"/>
      <c r="BR73" s="71">
        <f>SUM(BR5:BR40)</f>
        <v>3829.4328127625208</v>
      </c>
      <c r="BS73" s="71">
        <f>SUM(BS5:BS40)</f>
        <v>3698.5968176445035</v>
      </c>
      <c r="BT73" s="71">
        <f>SUM(BT5:BT40)</f>
        <v>3549.5027458239333</v>
      </c>
      <c r="BU73" s="71">
        <f>SUM(BU5:BU40)</f>
        <v>3424.7080185404984</v>
      </c>
      <c r="BV73" s="71">
        <f t="shared" ref="BV73:CG73" si="23">SUM(BV5:BV40)</f>
        <v>3278.9119513176884</v>
      </c>
      <c r="BW73" s="71">
        <f t="shared" si="23"/>
        <v>3157.4152286320123</v>
      </c>
      <c r="BX73" s="71">
        <f t="shared" si="23"/>
        <v>3035.9185059463371</v>
      </c>
      <c r="BY73" s="71">
        <f t="shared" si="23"/>
        <v>2914.4217832606619</v>
      </c>
      <c r="BZ73" s="71">
        <f t="shared" si="23"/>
        <v>2792.9250605749867</v>
      </c>
      <c r="CA73" s="71">
        <f t="shared" si="23"/>
        <v>2744.3263715007165</v>
      </c>
      <c r="CB73" s="71">
        <f t="shared" si="23"/>
        <v>2695.7276824264459</v>
      </c>
      <c r="CC73" s="71">
        <f t="shared" si="23"/>
        <v>2647.1289933521762</v>
      </c>
      <c r="CD73" s="71">
        <f t="shared" si="23"/>
        <v>2622.8296488150409</v>
      </c>
      <c r="CE73" s="71">
        <f t="shared" si="23"/>
        <v>2598.530304277906</v>
      </c>
      <c r="CF73" s="71">
        <f t="shared" si="23"/>
        <v>2574.2309597407707</v>
      </c>
      <c r="CG73" s="71">
        <f t="shared" si="23"/>
        <v>2549.9316152036358</v>
      </c>
      <c r="CH73" s="75"/>
      <c r="CI73" s="71">
        <f t="shared" ref="CI73:CN73" si="24">SUM(CI5:CI40)</f>
        <v>259.59334641507388</v>
      </c>
      <c r="CJ73" s="71">
        <f t="shared" si="24"/>
        <v>258.70027489688488</v>
      </c>
      <c r="CK73" s="71">
        <f t="shared" si="24"/>
        <v>257.61714623749515</v>
      </c>
      <c r="CL73" s="71">
        <f t="shared" si="24"/>
        <v>256.67561742562776</v>
      </c>
      <c r="CM73" s="71">
        <f t="shared" si="24"/>
        <v>255.8260183404937</v>
      </c>
      <c r="CN73" s="71">
        <f t="shared" si="24"/>
        <v>255.11801910288199</v>
      </c>
      <c r="CO73" s="71">
        <f t="shared" ref="CO73:CX73" si="25">SUM(CO5:CO40)</f>
        <v>254.41001986527027</v>
      </c>
      <c r="CP73" s="71">
        <f t="shared" si="25"/>
        <v>253.70202062765856</v>
      </c>
      <c r="CQ73" s="71">
        <f t="shared" si="25"/>
        <v>252.99402139004678</v>
      </c>
      <c r="CR73" s="71">
        <f t="shared" si="25"/>
        <v>252.7108216950021</v>
      </c>
      <c r="CS73" s="71">
        <f t="shared" si="25"/>
        <v>252.42762199995741</v>
      </c>
      <c r="CT73" s="71">
        <f t="shared" si="25"/>
        <v>252.14442230491272</v>
      </c>
      <c r="CU73" s="71">
        <f t="shared" si="25"/>
        <v>252.00282245739038</v>
      </c>
      <c r="CV73" s="71">
        <f t="shared" si="25"/>
        <v>251.86122260986804</v>
      </c>
      <c r="CW73" s="71">
        <f t="shared" si="25"/>
        <v>251.71962276234569</v>
      </c>
      <c r="CX73" s="71">
        <f t="shared" si="25"/>
        <v>251.57802291482335</v>
      </c>
      <c r="CY73" s="101"/>
      <c r="CZ73" s="4"/>
      <c r="DA73" s="4"/>
      <c r="DB73" s="4"/>
      <c r="DC73" s="4"/>
      <c r="DD73" s="4"/>
      <c r="DE73" s="4"/>
      <c r="DF73" s="4"/>
      <c r="DG73" s="4"/>
      <c r="DH73" s="4"/>
      <c r="DI73" s="4"/>
      <c r="DJ73" s="4"/>
      <c r="DK73" s="4"/>
      <c r="DL73" s="4"/>
      <c r="DM73" s="4"/>
    </row>
    <row r="74" spans="1:117" s="9" customFormat="1" x14ac:dyDescent="0.25">
      <c r="A74" s="263" t="s">
        <v>77</v>
      </c>
      <c r="B74" s="104">
        <f>B73/B70</f>
        <v>0.51330504393884679</v>
      </c>
      <c r="C74" s="104">
        <f>C73/C70</f>
        <v>0.5011325367625028</v>
      </c>
      <c r="D74" s="104">
        <f>D73/D70</f>
        <v>0.48768684804817725</v>
      </c>
      <c r="E74" s="104">
        <f>E73/E70</f>
        <v>0.47447776480956577</v>
      </c>
      <c r="F74" s="104">
        <f t="shared" ref="F74:Q74" si="26">F73/F70</f>
        <v>0.47353727211988167</v>
      </c>
      <c r="G74" s="104">
        <f t="shared" si="26"/>
        <v>0.47275095291010982</v>
      </c>
      <c r="H74" s="104">
        <f t="shared" si="26"/>
        <v>0.47196228131058088</v>
      </c>
      <c r="I74" s="104">
        <f t="shared" si="26"/>
        <v>0.47117124674920002</v>
      </c>
      <c r="J74" s="104">
        <f t="shared" si="26"/>
        <v>0.47037783859042681</v>
      </c>
      <c r="K74" s="104">
        <f t="shared" si="26"/>
        <v>0.47005980832512673</v>
      </c>
      <c r="L74" s="104">
        <f t="shared" si="26"/>
        <v>0.46974139588540664</v>
      </c>
      <c r="M74" s="104">
        <f t="shared" si="26"/>
        <v>0.46942260058196861</v>
      </c>
      <c r="N74" s="104">
        <f t="shared" si="26"/>
        <v>0.46926305914049626</v>
      </c>
      <c r="O74" s="104">
        <f t="shared" si="26"/>
        <v>0.46910342172385583</v>
      </c>
      <c r="P74" s="104">
        <f t="shared" si="26"/>
        <v>0.46894368824541766</v>
      </c>
      <c r="Q74" s="104">
        <f t="shared" si="26"/>
        <v>0.46878385861844796</v>
      </c>
      <c r="R74" s="106"/>
      <c r="S74" s="104">
        <f>S73/S70</f>
        <v>0.82741524267204158</v>
      </c>
      <c r="T74" s="104">
        <f>T73/T70</f>
        <v>0.82109109458152385</v>
      </c>
      <c r="U74" s="104">
        <f>U73/U70</f>
        <v>0.81367930523035348</v>
      </c>
      <c r="V74" s="104">
        <f>V73/V70</f>
        <v>0.80670758693496791</v>
      </c>
      <c r="W74" s="104">
        <f t="shared" ref="W74:AH74" si="27">W73/W70</f>
        <v>0.80149503051050663</v>
      </c>
      <c r="X74" s="104">
        <f t="shared" si="27"/>
        <v>0.79693153958344853</v>
      </c>
      <c r="Y74" s="104">
        <f t="shared" si="27"/>
        <v>0.79215328851744837</v>
      </c>
      <c r="Z74" s="104">
        <f t="shared" si="27"/>
        <v>0.78714475191869782</v>
      </c>
      <c r="AA74" s="104">
        <f t="shared" si="27"/>
        <v>0.78188887096403026</v>
      </c>
      <c r="AB74" s="104">
        <f t="shared" si="27"/>
        <v>0.77971311698390722</v>
      </c>
      <c r="AC74" s="104">
        <f t="shared" si="27"/>
        <v>0.77749351742840511</v>
      </c>
      <c r="AD74" s="104">
        <f t="shared" si="27"/>
        <v>0.77522873344992493</v>
      </c>
      <c r="AE74" s="104">
        <f t="shared" si="27"/>
        <v>0.77407896393090359</v>
      </c>
      <c r="AF74" s="104">
        <f t="shared" si="27"/>
        <v>0.77291737113044978</v>
      </c>
      <c r="AG74" s="104">
        <f t="shared" si="27"/>
        <v>0.7717437717347273</v>
      </c>
      <c r="AH74" s="104">
        <f t="shared" si="27"/>
        <v>0.77055797862063213</v>
      </c>
      <c r="AI74" s="106"/>
      <c r="AJ74" s="104">
        <f t="shared" ref="AJ74:AM74" si="28">AJ73/AJ70</f>
        <v>0.85648112362362361</v>
      </c>
      <c r="AK74" s="104">
        <f t="shared" si="28"/>
        <v>0.85045915247969917</v>
      </c>
      <c r="AL74" s="104">
        <f t="shared" si="28"/>
        <v>0.84350666253321893</v>
      </c>
      <c r="AM74" s="104">
        <f t="shared" si="28"/>
        <v>0.83715312655399432</v>
      </c>
      <c r="AN74" s="104">
        <f t="shared" ref="AN74:AY74" si="29">AN73/AN70</f>
        <v>0.83099222659690652</v>
      </c>
      <c r="AO74" s="104">
        <f t="shared" si="29"/>
        <v>0.82549045349548456</v>
      </c>
      <c r="AP74" s="104">
        <f t="shared" si="29"/>
        <v>0.81961842478015634</v>
      </c>
      <c r="AQ74" s="104">
        <f t="shared" si="29"/>
        <v>0.81333746308614474</v>
      </c>
      <c r="AR74" s="104">
        <f t="shared" si="29"/>
        <v>0.80660330965429028</v>
      </c>
      <c r="AS74" s="104">
        <f t="shared" si="29"/>
        <v>0.80377160677591986</v>
      </c>
      <c r="AT74" s="104">
        <f t="shared" si="29"/>
        <v>0.80085574844698182</v>
      </c>
      <c r="AU74" s="104">
        <f t="shared" si="29"/>
        <v>0.79785192655376636</v>
      </c>
      <c r="AV74" s="104">
        <f t="shared" si="29"/>
        <v>0.79631577593233049</v>
      </c>
      <c r="AW74" s="104">
        <f t="shared" si="29"/>
        <v>0.79475609970285988</v>
      </c>
      <c r="AX74" s="104">
        <f t="shared" si="29"/>
        <v>0.79317235326552205</v>
      </c>
      <c r="AY74" s="104">
        <f t="shared" si="29"/>
        <v>0.79156397508034115</v>
      </c>
      <c r="AZ74" s="106"/>
      <c r="BA74" s="104">
        <f t="shared" ref="BA74:BD74" si="30">BA73/BA70</f>
        <v>0.86371075655557061</v>
      </c>
      <c r="BB74" s="104">
        <f t="shared" si="30"/>
        <v>0.85853959524159795</v>
      </c>
      <c r="BC74" s="104">
        <f t="shared" si="30"/>
        <v>0.85234108905018102</v>
      </c>
      <c r="BD74" s="104">
        <f t="shared" si="30"/>
        <v>0.84666769347442739</v>
      </c>
      <c r="BE74" s="104">
        <f t="shared" ref="BE74:BP74" si="31">BE73/BE70</f>
        <v>0.84053254955651269</v>
      </c>
      <c r="BF74" s="104">
        <f t="shared" si="31"/>
        <v>0.83503195456597368</v>
      </c>
      <c r="BG74" s="104">
        <f t="shared" si="31"/>
        <v>0.82913833284041505</v>
      </c>
      <c r="BH74" s="104">
        <f t="shared" si="31"/>
        <v>0.82280800009325783</v>
      </c>
      <c r="BI74" s="104">
        <f t="shared" si="31"/>
        <v>0.81599054903720414</v>
      </c>
      <c r="BJ74" s="104">
        <f t="shared" si="31"/>
        <v>0.81311438410855974</v>
      </c>
      <c r="BK74" s="104">
        <f t="shared" si="31"/>
        <v>0.8101468795385065</v>
      </c>
      <c r="BL74" s="104">
        <f t="shared" si="31"/>
        <v>0.80708361405279372</v>
      </c>
      <c r="BM74" s="104">
        <f t="shared" si="31"/>
        <v>0.80551461065902397</v>
      </c>
      <c r="BN74" s="104">
        <f t="shared" si="31"/>
        <v>0.80391987634992323</v>
      </c>
      <c r="BO74" s="104">
        <f t="shared" si="31"/>
        <v>0.8022987729301343</v>
      </c>
      <c r="BP74" s="104">
        <f t="shared" si="31"/>
        <v>0.80065064092309302</v>
      </c>
      <c r="BQ74" s="106"/>
      <c r="BR74" s="104">
        <f t="shared" ref="BR74:BU74" si="32">BR73/BR70</f>
        <v>0.85548080224581946</v>
      </c>
      <c r="BS74" s="104">
        <f t="shared" si="32"/>
        <v>0.84999721376757564</v>
      </c>
      <c r="BT74" s="104">
        <f t="shared" si="32"/>
        <v>0.84346094195234844</v>
      </c>
      <c r="BU74" s="104">
        <f t="shared" si="32"/>
        <v>0.83743638453187963</v>
      </c>
      <c r="BV74" s="104">
        <f t="shared" ref="BV74:CG74" si="33">BV73/BV70</f>
        <v>0.8314265393101169</v>
      </c>
      <c r="BW74" s="104">
        <f t="shared" si="33"/>
        <v>0.8260681048813292</v>
      </c>
      <c r="BX74" s="104">
        <f t="shared" si="33"/>
        <v>0.82035783005910035</v>
      </c>
      <c r="BY74" s="104">
        <f t="shared" si="33"/>
        <v>0.8142598852276548</v>
      </c>
      <c r="BZ74" s="104">
        <f t="shared" si="33"/>
        <v>0.80773340489012824</v>
      </c>
      <c r="CA74" s="104">
        <f t="shared" si="33"/>
        <v>0.80499255975609108</v>
      </c>
      <c r="CB74" s="104">
        <f t="shared" si="33"/>
        <v>0.80217244062314086</v>
      </c>
      <c r="CC74" s="104">
        <f t="shared" si="33"/>
        <v>0.79926955773784691</v>
      </c>
      <c r="CD74" s="104">
        <f t="shared" si="33"/>
        <v>0.79778593291745115</v>
      </c>
      <c r="CE74" s="104">
        <f t="shared" si="33"/>
        <v>0.79628021346451927</v>
      </c>
      <c r="CF74" s="104">
        <f t="shared" si="33"/>
        <v>0.79475190211545821</v>
      </c>
      <c r="CG74" s="104">
        <f t="shared" si="33"/>
        <v>0.79320048657194486</v>
      </c>
      <c r="CH74" s="106"/>
      <c r="CI74" s="104">
        <f t="shared" ref="CI74:CL74" si="34">CI73/CI70</f>
        <v>0.56555110179824331</v>
      </c>
      <c r="CJ74" s="104">
        <f t="shared" si="34"/>
        <v>0.56331346195449872</v>
      </c>
      <c r="CK74" s="104">
        <f t="shared" si="34"/>
        <v>0.56083446019703176</v>
      </c>
      <c r="CL74" s="104">
        <f t="shared" si="34"/>
        <v>0.55849259496498216</v>
      </c>
      <c r="CM74" s="104">
        <f t="shared" ref="CM74:CX74" si="35">CM73/CM70</f>
        <v>0.55767490546892373</v>
      </c>
      <c r="CN74" s="104">
        <f t="shared" si="35"/>
        <v>0.55699118032188399</v>
      </c>
      <c r="CO74" s="104">
        <f t="shared" si="35"/>
        <v>0.55630533816267502</v>
      </c>
      <c r="CP74" s="104">
        <f t="shared" si="35"/>
        <v>0.55561736914372217</v>
      </c>
      <c r="CQ74" s="104">
        <f t="shared" si="35"/>
        <v>0.5549272633562794</v>
      </c>
      <c r="CR74" s="104">
        <f t="shared" si="35"/>
        <v>0.55465062051483927</v>
      </c>
      <c r="CS74" s="104">
        <f t="shared" si="35"/>
        <v>0.5543736335549917</v>
      </c>
      <c r="CT74" s="104">
        <f t="shared" si="35"/>
        <v>0.55409630183425929</v>
      </c>
      <c r="CU74" s="104">
        <f t="shared" si="35"/>
        <v>0.55395750648734965</v>
      </c>
      <c r="CV74" s="104">
        <f t="shared" si="35"/>
        <v>0.55381862470856436</v>
      </c>
      <c r="CW74" s="104">
        <f t="shared" si="35"/>
        <v>0.5536796564171429</v>
      </c>
      <c r="CX74" s="104">
        <f t="shared" si="35"/>
        <v>0.55354060153222395</v>
      </c>
      <c r="CY74" s="107"/>
      <c r="CZ74" s="283"/>
      <c r="DA74" s="283"/>
      <c r="DB74" s="283"/>
      <c r="DC74" s="283"/>
      <c r="DD74" s="283"/>
      <c r="DE74" s="283"/>
      <c r="DF74" s="283"/>
      <c r="DG74" s="283"/>
      <c r="DH74" s="283"/>
      <c r="DI74" s="283"/>
      <c r="DJ74" s="283"/>
      <c r="DK74" s="283"/>
      <c r="DL74" s="283"/>
      <c r="DM74" s="283"/>
    </row>
    <row r="75" spans="1:117" x14ac:dyDescent="0.25">
      <c r="A75" s="188" t="s">
        <v>78</v>
      </c>
      <c r="B75" s="71">
        <f>SUM(B5:B22)</f>
        <v>128165</v>
      </c>
      <c r="C75" s="71">
        <f>SUM(C5:C22)</f>
        <v>124441</v>
      </c>
      <c r="D75" s="71">
        <f>SUM(D5:D22)</f>
        <v>119941</v>
      </c>
      <c r="E75" s="71">
        <f>SUM(E5:E22)</f>
        <v>115541</v>
      </c>
      <c r="F75" s="71">
        <f t="shared" ref="F75:Q75" si="36">SUM(F5:F22)</f>
        <v>114941</v>
      </c>
      <c r="G75" s="71">
        <f t="shared" si="36"/>
        <v>114441</v>
      </c>
      <c r="H75" s="71">
        <f t="shared" si="36"/>
        <v>113941</v>
      </c>
      <c r="I75" s="71">
        <f t="shared" si="36"/>
        <v>113441</v>
      </c>
      <c r="J75" s="71">
        <f t="shared" si="36"/>
        <v>112941</v>
      </c>
      <c r="K75" s="71">
        <f t="shared" si="36"/>
        <v>112741</v>
      </c>
      <c r="L75" s="71">
        <f t="shared" si="36"/>
        <v>112541</v>
      </c>
      <c r="M75" s="71">
        <f t="shared" si="36"/>
        <v>112341</v>
      </c>
      <c r="N75" s="71">
        <f t="shared" si="36"/>
        <v>112241</v>
      </c>
      <c r="O75" s="71">
        <f t="shared" si="36"/>
        <v>112141</v>
      </c>
      <c r="P75" s="71">
        <f t="shared" si="36"/>
        <v>112041</v>
      </c>
      <c r="Q75" s="71">
        <f t="shared" si="36"/>
        <v>111941</v>
      </c>
      <c r="R75" s="76"/>
      <c r="S75" s="71">
        <f>SUM(S5:S22)</f>
        <v>768.7311945720312</v>
      </c>
      <c r="T75" s="71">
        <f>SUM(T5:T22)</f>
        <v>743.18579771193083</v>
      </c>
      <c r="U75" s="71">
        <f>SUM(U5:U22)</f>
        <v>713.84279102459243</v>
      </c>
      <c r="V75" s="71">
        <f>SUM(V5:V22)</f>
        <v>688.63441297125792</v>
      </c>
      <c r="W75" s="71">
        <f t="shared" ref="W75:AH75" si="37">SUM(W5:W22)</f>
        <v>663.8266411672339</v>
      </c>
      <c r="X75" s="71">
        <f t="shared" si="37"/>
        <v>643.153497997214</v>
      </c>
      <c r="Y75" s="71">
        <f t="shared" si="37"/>
        <v>622.48035482719388</v>
      </c>
      <c r="Z75" s="71">
        <f t="shared" si="37"/>
        <v>601.80721165717387</v>
      </c>
      <c r="AA75" s="71">
        <f t="shared" si="37"/>
        <v>581.13406848715385</v>
      </c>
      <c r="AB75" s="71">
        <f t="shared" si="37"/>
        <v>572.86481121914585</v>
      </c>
      <c r="AC75" s="71">
        <f t="shared" si="37"/>
        <v>564.59555395113784</v>
      </c>
      <c r="AD75" s="71">
        <f t="shared" si="37"/>
        <v>556.32629668312984</v>
      </c>
      <c r="AE75" s="71">
        <f t="shared" si="37"/>
        <v>552.19166804912584</v>
      </c>
      <c r="AF75" s="71">
        <f t="shared" si="37"/>
        <v>548.05703941512184</v>
      </c>
      <c r="AG75" s="71">
        <f t="shared" si="37"/>
        <v>543.92241078111783</v>
      </c>
      <c r="AH75" s="71">
        <f t="shared" si="37"/>
        <v>539.78778214711383</v>
      </c>
      <c r="AI75" s="100"/>
      <c r="AJ75" s="71">
        <f>SUM(AJ5:AJ22)</f>
        <v>171.32784818709357</v>
      </c>
      <c r="AK75" s="71">
        <f>SUM(AK5:AK22)</f>
        <v>165.01572870239076</v>
      </c>
      <c r="AL75" s="71">
        <f>SUM(AL5:AL22)</f>
        <v>157.87265690864788</v>
      </c>
      <c r="AM75" s="71">
        <f>SUM(AM5:AM22)</f>
        <v>151.99406001071327</v>
      </c>
      <c r="AN75" s="71">
        <f t="shared" ref="AN75:AY75" si="38">SUM(AN5:AN22)</f>
        <v>144.40721063586355</v>
      </c>
      <c r="AO75" s="71">
        <f t="shared" si="38"/>
        <v>138.08483615682206</v>
      </c>
      <c r="AP75" s="71">
        <f t="shared" si="38"/>
        <v>131.76246167778064</v>
      </c>
      <c r="AQ75" s="71">
        <f t="shared" si="38"/>
        <v>125.44008719873916</v>
      </c>
      <c r="AR75" s="71">
        <f t="shared" si="38"/>
        <v>119.11771271969771</v>
      </c>
      <c r="AS75" s="71">
        <f t="shared" si="38"/>
        <v>116.58876292808112</v>
      </c>
      <c r="AT75" s="71">
        <f t="shared" si="38"/>
        <v>114.05981313646453</v>
      </c>
      <c r="AU75" s="71">
        <f t="shared" si="38"/>
        <v>111.53086334484796</v>
      </c>
      <c r="AV75" s="71">
        <f t="shared" si="38"/>
        <v>110.26638844903967</v>
      </c>
      <c r="AW75" s="71">
        <f t="shared" si="38"/>
        <v>109.00191355323138</v>
      </c>
      <c r="AX75" s="71">
        <f t="shared" si="38"/>
        <v>107.73743865742308</v>
      </c>
      <c r="AY75" s="71">
        <f t="shared" si="38"/>
        <v>106.47296376161479</v>
      </c>
      <c r="AZ75" s="100"/>
      <c r="BA75" s="71">
        <f>SUM(BA5:BA22)</f>
        <v>2879.6357123412599</v>
      </c>
      <c r="BB75" s="71">
        <f>SUM(BB5:BB22)</f>
        <v>2769.3933281561995</v>
      </c>
      <c r="BC75" s="71">
        <f>SUM(BC5:BC22)</f>
        <v>2643.7890881681897</v>
      </c>
      <c r="BD75" s="71">
        <f>SUM(BD5:BD22)</f>
        <v>2538.3495640833098</v>
      </c>
      <c r="BE75" s="71">
        <f t="shared" ref="BE75:BP75" si="39">SUM(BE5:BE22)</f>
        <v>2417.3612686645238</v>
      </c>
      <c r="BF75" s="71">
        <f t="shared" si="39"/>
        <v>2316.5376891488686</v>
      </c>
      <c r="BG75" s="71">
        <f t="shared" si="39"/>
        <v>2215.7141096332134</v>
      </c>
      <c r="BH75" s="71">
        <f t="shared" si="39"/>
        <v>2114.8905301175573</v>
      </c>
      <c r="BI75" s="71">
        <f t="shared" si="39"/>
        <v>2014.0669506019026</v>
      </c>
      <c r="BJ75" s="71">
        <f t="shared" si="39"/>
        <v>1973.7375187956409</v>
      </c>
      <c r="BK75" s="71">
        <f t="shared" si="39"/>
        <v>1933.4080869893783</v>
      </c>
      <c r="BL75" s="71">
        <f t="shared" si="39"/>
        <v>1893.0786551831166</v>
      </c>
      <c r="BM75" s="71">
        <f t="shared" si="39"/>
        <v>1872.9139392799852</v>
      </c>
      <c r="BN75" s="71">
        <f t="shared" si="39"/>
        <v>1852.7492233768544</v>
      </c>
      <c r="BO75" s="71">
        <f t="shared" si="39"/>
        <v>1832.5845074737231</v>
      </c>
      <c r="BP75" s="71">
        <f t="shared" si="39"/>
        <v>1812.4197915705922</v>
      </c>
      <c r="BQ75" s="100"/>
      <c r="BR75" s="71">
        <f>SUM(BR5:BR22)</f>
        <v>3648.3669069132911</v>
      </c>
      <c r="BS75" s="71">
        <f>SUM(BS5:BS22)</f>
        <v>3512.5791258681311</v>
      </c>
      <c r="BT75" s="71">
        <f>SUM(BT5:BT22)</f>
        <v>3357.6318791927824</v>
      </c>
      <c r="BU75" s="71">
        <f>SUM(BU5:BU22)</f>
        <v>3226.9839770545686</v>
      </c>
      <c r="BV75" s="71">
        <f t="shared" ref="BV75:CG75" si="40">SUM(BV5:BV22)</f>
        <v>3081.1879098317586</v>
      </c>
      <c r="BW75" s="71">
        <f t="shared" si="40"/>
        <v>2959.6911871460825</v>
      </c>
      <c r="BX75" s="71">
        <f t="shared" si="40"/>
        <v>2838.1944644604073</v>
      </c>
      <c r="BY75" s="71">
        <f t="shared" si="40"/>
        <v>2716.6977417747321</v>
      </c>
      <c r="BZ75" s="71">
        <f t="shared" si="40"/>
        <v>2595.2010190890569</v>
      </c>
      <c r="CA75" s="71">
        <f t="shared" si="40"/>
        <v>2546.6023300147867</v>
      </c>
      <c r="CB75" s="71">
        <f t="shared" si="40"/>
        <v>2498.0036409405161</v>
      </c>
      <c r="CC75" s="71">
        <f t="shared" si="40"/>
        <v>2449.4049518662464</v>
      </c>
      <c r="CD75" s="71">
        <f t="shared" si="40"/>
        <v>2425.1056073291111</v>
      </c>
      <c r="CE75" s="71">
        <f t="shared" si="40"/>
        <v>2400.8062627919762</v>
      </c>
      <c r="CF75" s="71">
        <f t="shared" si="40"/>
        <v>2376.5069182548409</v>
      </c>
      <c r="CG75" s="71">
        <f t="shared" si="40"/>
        <v>2352.2075737177061</v>
      </c>
      <c r="CH75" s="75"/>
      <c r="CI75" s="71">
        <f t="shared" ref="CI75:CN75" si="41">SUM(CI5:CI22)</f>
        <v>125.8914608368396</v>
      </c>
      <c r="CJ75" s="71">
        <f t="shared" si="41"/>
        <v>123.53361652544461</v>
      </c>
      <c r="CK75" s="71">
        <f t="shared" si="41"/>
        <v>120.7190779450076</v>
      </c>
      <c r="CL75" s="71">
        <f t="shared" si="41"/>
        <v>118.04613921209295</v>
      </c>
      <c r="CM75" s="71">
        <f t="shared" si="41"/>
        <v>117.19654012695889</v>
      </c>
      <c r="CN75" s="71">
        <f t="shared" si="41"/>
        <v>116.48854088934715</v>
      </c>
      <c r="CO75" s="71">
        <f t="shared" ref="CO75:CX75" si="42">SUM(CO5:CO22)</f>
        <v>115.78054165173543</v>
      </c>
      <c r="CP75" s="71">
        <f t="shared" si="42"/>
        <v>115.07254241412372</v>
      </c>
      <c r="CQ75" s="71">
        <f t="shared" si="42"/>
        <v>114.36454317651197</v>
      </c>
      <c r="CR75" s="71">
        <f t="shared" si="42"/>
        <v>114.08134348146729</v>
      </c>
      <c r="CS75" s="71">
        <f t="shared" si="42"/>
        <v>113.7981437864226</v>
      </c>
      <c r="CT75" s="71">
        <f t="shared" si="42"/>
        <v>113.51494409137791</v>
      </c>
      <c r="CU75" s="71">
        <f t="shared" si="42"/>
        <v>113.37334424385557</v>
      </c>
      <c r="CV75" s="71">
        <f t="shared" si="42"/>
        <v>113.23174439633323</v>
      </c>
      <c r="CW75" s="71">
        <f t="shared" si="42"/>
        <v>113.09014454881088</v>
      </c>
      <c r="CX75" s="71">
        <f t="shared" si="42"/>
        <v>112.94854470128854</v>
      </c>
      <c r="CY75" s="101"/>
      <c r="CZ75" s="4"/>
      <c r="DA75" s="4"/>
      <c r="DB75" s="4"/>
      <c r="DC75" s="4"/>
      <c r="DD75" s="4"/>
      <c r="DE75" s="4"/>
      <c r="DF75" s="4"/>
      <c r="DG75" s="4"/>
      <c r="DH75" s="4"/>
      <c r="DI75" s="4"/>
      <c r="DJ75" s="4"/>
      <c r="DK75" s="4"/>
      <c r="DL75" s="4"/>
      <c r="DM75" s="4"/>
    </row>
    <row r="76" spans="1:117" s="9" customFormat="1" x14ac:dyDescent="0.25">
      <c r="A76" s="263" t="s">
        <v>77</v>
      </c>
      <c r="B76" s="104">
        <f>B75/B70</f>
        <v>0.3857138557842783</v>
      </c>
      <c r="C76" s="104">
        <f>C75/C70</f>
        <v>0.37284128905454156</v>
      </c>
      <c r="D76" s="104">
        <f>D75/D70</f>
        <v>0.35828523975098875</v>
      </c>
      <c r="E76" s="104">
        <f>E75/E70</f>
        <v>0.34401126646499774</v>
      </c>
      <c r="F76" s="104">
        <f t="shared" ref="F76:Q76" si="43">F75/F70</f>
        <v>0.34283728643695716</v>
      </c>
      <c r="G76" s="104">
        <f t="shared" si="43"/>
        <v>0.34185575509911459</v>
      </c>
      <c r="H76" s="104">
        <f t="shared" si="43"/>
        <v>0.34087128736567501</v>
      </c>
      <c r="I76" s="104">
        <f t="shared" si="43"/>
        <v>0.33988387003990844</v>
      </c>
      <c r="J76" s="104">
        <f t="shared" si="43"/>
        <v>0.33889348984588796</v>
      </c>
      <c r="K76" s="104">
        <f t="shared" si="43"/>
        <v>0.33849650517618235</v>
      </c>
      <c r="L76" s="104">
        <f t="shared" si="43"/>
        <v>0.33809904345318209</v>
      </c>
      <c r="M76" s="104">
        <f t="shared" si="43"/>
        <v>0.33770110381646345</v>
      </c>
      <c r="N76" s="104">
        <f t="shared" si="43"/>
        <v>0.33750195451101139</v>
      </c>
      <c r="O76" s="104">
        <f t="shared" si="43"/>
        <v>0.33730268540353242</v>
      </c>
      <c r="P76" s="104">
        <f t="shared" si="43"/>
        <v>0.33710329638589015</v>
      </c>
      <c r="Q76" s="104">
        <f t="shared" si="43"/>
        <v>0.33690378734981824</v>
      </c>
      <c r="R76" s="106"/>
      <c r="S76" s="104">
        <f>S75/S70</f>
        <v>0.75736606871557166</v>
      </c>
      <c r="T76" s="104">
        <f>T75/T70</f>
        <v>0.7487440511316984</v>
      </c>
      <c r="U76" s="104">
        <f>U75/U70</f>
        <v>0.73851915886328112</v>
      </c>
      <c r="V76" s="104">
        <f>V75/V70</f>
        <v>0.72892080975448259</v>
      </c>
      <c r="W76" s="104">
        <f t="shared" ref="W76:AH76" si="44">W75/W70</f>
        <v>0.72161056124422873</v>
      </c>
      <c r="X76" s="104">
        <f t="shared" si="44"/>
        <v>0.71521058203354193</v>
      </c>
      <c r="Y76" s="104">
        <f t="shared" si="44"/>
        <v>0.7085094166374365</v>
      </c>
      <c r="Z76" s="104">
        <f t="shared" si="44"/>
        <v>0.70148529176892693</v>
      </c>
      <c r="AA76" s="104">
        <f t="shared" si="44"/>
        <v>0.69411428361280858</v>
      </c>
      <c r="AB76" s="104">
        <f t="shared" si="44"/>
        <v>0.69106293970461929</v>
      </c>
      <c r="AC76" s="104">
        <f t="shared" si="44"/>
        <v>0.68795010542088364</v>
      </c>
      <c r="AD76" s="104">
        <f t="shared" si="44"/>
        <v>0.68477390312079189</v>
      </c>
      <c r="AE76" s="104">
        <f t="shared" si="44"/>
        <v>0.68316143119164052</v>
      </c>
      <c r="AF76" s="104">
        <f t="shared" si="44"/>
        <v>0.68153237793109644</v>
      </c>
      <c r="AG76" s="104">
        <f t="shared" si="44"/>
        <v>0.67988648625423054</v>
      </c>
      <c r="AH76" s="104">
        <f t="shared" si="44"/>
        <v>0.67822349373388002</v>
      </c>
      <c r="AI76" s="106"/>
      <c r="AJ76" s="104">
        <f t="shared" ref="AJ76:AM76" si="45">AJ75/AJ70</f>
        <v>0.76536969673669675</v>
      </c>
      <c r="AK76" s="104">
        <f t="shared" si="45"/>
        <v>0.75467837871240373</v>
      </c>
      <c r="AL76" s="104">
        <f t="shared" si="45"/>
        <v>0.74202675900711168</v>
      </c>
      <c r="AM76" s="104">
        <f t="shared" si="45"/>
        <v>0.73030223613219436</v>
      </c>
      <c r="AN76" s="104">
        <f t="shared" ref="AN76:AY76" si="46">AN75/AN70</f>
        <v>0.72009890273881016</v>
      </c>
      <c r="AO76" s="104">
        <f t="shared" si="46"/>
        <v>0.71098717789348476</v>
      </c>
      <c r="AP76" s="104">
        <f t="shared" si="46"/>
        <v>0.70126225668143161</v>
      </c>
      <c r="AQ76" s="104">
        <f t="shared" si="46"/>
        <v>0.69086008384281161</v>
      </c>
      <c r="AR76" s="104">
        <f t="shared" si="46"/>
        <v>0.67970736052868552</v>
      </c>
      <c r="AS76" s="104">
        <f t="shared" si="46"/>
        <v>0.67501765468371744</v>
      </c>
      <c r="AT76" s="104">
        <f t="shared" si="46"/>
        <v>0.67018857535029885</v>
      </c>
      <c r="AU76" s="104">
        <f t="shared" si="46"/>
        <v>0.6652138157462959</v>
      </c>
      <c r="AV76" s="104">
        <f t="shared" si="46"/>
        <v>0.66266973013508068</v>
      </c>
      <c r="AW76" s="104">
        <f t="shared" si="46"/>
        <v>0.66008668274494797</v>
      </c>
      <c r="AX76" s="104">
        <f t="shared" si="46"/>
        <v>0.6574637716405155</v>
      </c>
      <c r="AY76" s="104">
        <f t="shared" si="46"/>
        <v>0.65480006683109582</v>
      </c>
      <c r="AZ76" s="106"/>
      <c r="BA76" s="104">
        <f t="shared" ref="BA76:BD76" si="47">BA75/BA70</f>
        <v>0.83194115484806508</v>
      </c>
      <c r="BB76" s="104">
        <f t="shared" si="47"/>
        <v>0.82453633284965511</v>
      </c>
      <c r="BC76" s="104">
        <f t="shared" si="47"/>
        <v>0.81556314548070696</v>
      </c>
      <c r="BD76" s="104">
        <f t="shared" si="47"/>
        <v>0.80716212661437003</v>
      </c>
      <c r="BE76" s="104">
        <f t="shared" ref="BE76:BP76" si="48">BE75/BE70</f>
        <v>0.79944628294871611</v>
      </c>
      <c r="BF76" s="104">
        <f t="shared" si="48"/>
        <v>0.79252847766445078</v>
      </c>
      <c r="BG76" s="104">
        <f t="shared" si="48"/>
        <v>0.78511638359341751</v>
      </c>
      <c r="BH76" s="104">
        <f t="shared" si="48"/>
        <v>0.77715506133559542</v>
      </c>
      <c r="BI76" s="104">
        <f t="shared" si="48"/>
        <v>0.76858111633111759</v>
      </c>
      <c r="BJ76" s="104">
        <f t="shared" si="48"/>
        <v>0.76496391692341403</v>
      </c>
      <c r="BK76" s="104">
        <f t="shared" si="48"/>
        <v>0.76123184451468306</v>
      </c>
      <c r="BL76" s="104">
        <f t="shared" si="48"/>
        <v>0.75737933870383523</v>
      </c>
      <c r="BM76" s="104">
        <f t="shared" si="48"/>
        <v>0.75540608672161891</v>
      </c>
      <c r="BN76" s="104">
        <f t="shared" si="48"/>
        <v>0.75340047433796375</v>
      </c>
      <c r="BO76" s="104">
        <f t="shared" si="48"/>
        <v>0.75136169892856808</v>
      </c>
      <c r="BP76" s="104">
        <f t="shared" si="48"/>
        <v>0.74928893110488948</v>
      </c>
      <c r="BQ76" s="106"/>
      <c r="BR76" s="104">
        <f t="shared" ref="BR76:BU76" si="49">BR75/BR70</f>
        <v>0.8150313639167206</v>
      </c>
      <c r="BS76" s="104">
        <f t="shared" si="49"/>
        <v>0.80724734739471449</v>
      </c>
      <c r="BT76" s="104">
        <f t="shared" si="49"/>
        <v>0.79786706768578342</v>
      </c>
      <c r="BU76" s="104">
        <f t="shared" si="49"/>
        <v>0.78908735578531397</v>
      </c>
      <c r="BV76" s="104">
        <f t="shared" ref="BV76:CG76" si="50">BV75/BV70</f>
        <v>0.78129008612326256</v>
      </c>
      <c r="BW76" s="104">
        <f t="shared" si="50"/>
        <v>0.774337967280604</v>
      </c>
      <c r="BX76" s="104">
        <f t="shared" si="50"/>
        <v>0.7669293650636767</v>
      </c>
      <c r="BY76" s="104">
        <f t="shared" si="50"/>
        <v>0.7590177935538287</v>
      </c>
      <c r="BZ76" s="104">
        <f t="shared" si="50"/>
        <v>0.75055023319944658</v>
      </c>
      <c r="CA76" s="104">
        <f t="shared" si="50"/>
        <v>0.74699421672590727</v>
      </c>
      <c r="CB76" s="104">
        <f t="shared" si="50"/>
        <v>0.74333534889365493</v>
      </c>
      <c r="CC76" s="104">
        <f t="shared" si="50"/>
        <v>0.73956910204057003</v>
      </c>
      <c r="CD76" s="104">
        <f t="shared" si="50"/>
        <v>0.73764422338312174</v>
      </c>
      <c r="CE76" s="104">
        <f t="shared" si="50"/>
        <v>0.73569067879475325</v>
      </c>
      <c r="CF76" s="104">
        <f t="shared" si="50"/>
        <v>0.733707823117697</v>
      </c>
      <c r="CG76" s="104">
        <f t="shared" si="50"/>
        <v>0.73169499168788454</v>
      </c>
      <c r="CH76" s="106"/>
      <c r="CI76" s="104">
        <f t="shared" ref="CI76:CL76" si="51">CI75/CI70</f>
        <v>0.27426763962364314</v>
      </c>
      <c r="CJ76" s="104">
        <f t="shared" si="51"/>
        <v>0.26899140026211704</v>
      </c>
      <c r="CK76" s="104">
        <f t="shared" si="51"/>
        <v>0.2628063384117939</v>
      </c>
      <c r="CL76" s="104">
        <f t="shared" si="51"/>
        <v>0.25685296981222638</v>
      </c>
      <c r="CM76" s="104">
        <f t="shared" ref="CM76:CX76" si="52">CM75/CM70</f>
        <v>0.25547663158169681</v>
      </c>
      <c r="CN76" s="104">
        <f t="shared" si="52"/>
        <v>0.2543257826792939</v>
      </c>
      <c r="CO76" s="104">
        <f t="shared" si="52"/>
        <v>0.25317137041353982</v>
      </c>
      <c r="CP76" s="104">
        <f t="shared" si="52"/>
        <v>0.25201337820895731</v>
      </c>
      <c r="CQ76" s="104">
        <f t="shared" si="52"/>
        <v>0.25085178938710534</v>
      </c>
      <c r="CR76" s="104">
        <f t="shared" si="52"/>
        <v>0.25038614304981999</v>
      </c>
      <c r="CS76" s="104">
        <f t="shared" si="52"/>
        <v>0.24991991749105469</v>
      </c>
      <c r="CT76" s="104">
        <f t="shared" si="52"/>
        <v>0.24945311162938905</v>
      </c>
      <c r="CU76" s="104">
        <f t="shared" si="52"/>
        <v>0.24921949074628835</v>
      </c>
      <c r="CV76" s="104">
        <f t="shared" si="52"/>
        <v>0.24898572438070887</v>
      </c>
      <c r="CW76" s="104">
        <f t="shared" si="52"/>
        <v>0.24875181239671401</v>
      </c>
      <c r="CX76" s="104">
        <f t="shared" si="52"/>
        <v>0.24851775465819784</v>
      </c>
      <c r="CY76" s="107"/>
      <c r="CZ76" s="283"/>
      <c r="DA76" s="283"/>
      <c r="DB76" s="283"/>
      <c r="DC76" s="283"/>
      <c r="DD76" s="283"/>
      <c r="DE76" s="283"/>
      <c r="DF76" s="283"/>
      <c r="DG76" s="283"/>
      <c r="DH76" s="283"/>
      <c r="DI76" s="283"/>
      <c r="DJ76" s="283"/>
      <c r="DK76" s="283"/>
      <c r="DL76" s="283"/>
      <c r="DM76" s="283"/>
    </row>
    <row r="77" spans="1:117" x14ac:dyDescent="0.25">
      <c r="A77" s="188" t="s">
        <v>79</v>
      </c>
      <c r="B77" s="71">
        <f>SUM(B5:B9)</f>
        <v>29911</v>
      </c>
      <c r="C77" s="71">
        <f>SUM(C5:C9)</f>
        <v>29465</v>
      </c>
      <c r="D77" s="71">
        <f>SUM(D5:D9)</f>
        <v>28965</v>
      </c>
      <c r="E77" s="71">
        <f>SUM(E5:E9)</f>
        <v>28565</v>
      </c>
      <c r="F77" s="71">
        <f t="shared" ref="F77:Q77" si="53">SUM(F5:F9)</f>
        <v>27965</v>
      </c>
      <c r="G77" s="71">
        <f t="shared" si="53"/>
        <v>27465</v>
      </c>
      <c r="H77" s="71">
        <f t="shared" si="53"/>
        <v>26965</v>
      </c>
      <c r="I77" s="71">
        <f t="shared" si="53"/>
        <v>26465</v>
      </c>
      <c r="J77" s="71">
        <f t="shared" si="53"/>
        <v>25965</v>
      </c>
      <c r="K77" s="71">
        <f t="shared" si="53"/>
        <v>25765</v>
      </c>
      <c r="L77" s="71">
        <f t="shared" si="53"/>
        <v>25565</v>
      </c>
      <c r="M77" s="71">
        <f t="shared" si="53"/>
        <v>25365</v>
      </c>
      <c r="N77" s="71">
        <f t="shared" si="53"/>
        <v>25265</v>
      </c>
      <c r="O77" s="71">
        <f t="shared" si="53"/>
        <v>25165</v>
      </c>
      <c r="P77" s="71">
        <f t="shared" si="53"/>
        <v>25065</v>
      </c>
      <c r="Q77" s="71">
        <f t="shared" si="53"/>
        <v>24965</v>
      </c>
      <c r="R77" s="100"/>
      <c r="S77" s="71">
        <f>SUM(S5:S9)</f>
        <v>505.58427940010256</v>
      </c>
      <c r="T77" s="71">
        <f>SUM(T5:T9)</f>
        <v>487.14383569244467</v>
      </c>
      <c r="U77" s="71">
        <f>SUM(U5:U9)</f>
        <v>466.47069252242466</v>
      </c>
      <c r="V77" s="71">
        <f>SUM(V5:V9)</f>
        <v>449.93217798640865</v>
      </c>
      <c r="W77" s="71">
        <f t="shared" ref="W77:AH77" si="54">SUM(W5:W9)</f>
        <v>425.12440618238463</v>
      </c>
      <c r="X77" s="71">
        <f t="shared" si="54"/>
        <v>404.45126301236468</v>
      </c>
      <c r="Y77" s="71">
        <f t="shared" si="54"/>
        <v>383.77811984234461</v>
      </c>
      <c r="Z77" s="71">
        <f t="shared" si="54"/>
        <v>363.1049766723246</v>
      </c>
      <c r="AA77" s="71">
        <f t="shared" si="54"/>
        <v>342.43183350230458</v>
      </c>
      <c r="AB77" s="71">
        <f t="shared" si="54"/>
        <v>334.16257623429658</v>
      </c>
      <c r="AC77" s="71">
        <f t="shared" si="54"/>
        <v>325.89331896628858</v>
      </c>
      <c r="AD77" s="71">
        <f t="shared" si="54"/>
        <v>317.62406169828057</v>
      </c>
      <c r="AE77" s="71">
        <f t="shared" si="54"/>
        <v>313.48943306427657</v>
      </c>
      <c r="AF77" s="71">
        <f t="shared" si="54"/>
        <v>309.35480443027257</v>
      </c>
      <c r="AG77" s="71">
        <f t="shared" si="54"/>
        <v>305.22017579626856</v>
      </c>
      <c r="AH77" s="71">
        <f t="shared" si="54"/>
        <v>301.08554716226456</v>
      </c>
      <c r="AI77" s="100"/>
      <c r="AJ77" s="71">
        <f>SUM(AJ5:AJ9)</f>
        <v>145.74379466100842</v>
      </c>
      <c r="AK77" s="71">
        <f>SUM(AK5:AK9)</f>
        <v>140.10423662570344</v>
      </c>
      <c r="AL77" s="71">
        <f>SUM(AL5:AL9)</f>
        <v>133.78186214666198</v>
      </c>
      <c r="AM77" s="71">
        <f>SUM(AM5:AM9)</f>
        <v>128.72396256342881</v>
      </c>
      <c r="AN77" s="71">
        <f t="shared" ref="AN77:AY77" si="55">SUM(AN5:AN9)</f>
        <v>121.13711318857908</v>
      </c>
      <c r="AO77" s="71">
        <f t="shared" si="55"/>
        <v>114.81473870953761</v>
      </c>
      <c r="AP77" s="71">
        <f t="shared" si="55"/>
        <v>108.49236423049616</v>
      </c>
      <c r="AQ77" s="71">
        <f t="shared" si="55"/>
        <v>102.16998975145471</v>
      </c>
      <c r="AR77" s="71">
        <f t="shared" si="55"/>
        <v>95.84761527241325</v>
      </c>
      <c r="AS77" s="71">
        <f t="shared" si="55"/>
        <v>93.318665480796668</v>
      </c>
      <c r="AT77" s="71">
        <f t="shared" si="55"/>
        <v>90.789715689180071</v>
      </c>
      <c r="AU77" s="71">
        <f t="shared" si="55"/>
        <v>88.260765897563502</v>
      </c>
      <c r="AV77" s="71">
        <f t="shared" si="55"/>
        <v>86.99629100175521</v>
      </c>
      <c r="AW77" s="71">
        <f t="shared" si="55"/>
        <v>85.731816105946919</v>
      </c>
      <c r="AX77" s="71">
        <f t="shared" si="55"/>
        <v>84.467341210138628</v>
      </c>
      <c r="AY77" s="71">
        <f t="shared" si="55"/>
        <v>83.202866314330336</v>
      </c>
      <c r="AZ77" s="100"/>
      <c r="BA77" s="71">
        <f>SUM(BA5:BA9)</f>
        <v>2190.4311263499358</v>
      </c>
      <c r="BB77" s="71">
        <f>SUM(BB5:BB9)</f>
        <v>2100.4964934219706</v>
      </c>
      <c r="BC77" s="71">
        <f>SUM(BC5:BC9)</f>
        <v>1999.6729139063157</v>
      </c>
      <c r="BD77" s="71">
        <f>SUM(BD5:BD9)</f>
        <v>1919.0140502937913</v>
      </c>
      <c r="BE77" s="71">
        <f t="shared" ref="BE77:BP77" si="56">SUM(BE5:BE9)</f>
        <v>1798.0257548750051</v>
      </c>
      <c r="BF77" s="71">
        <f t="shared" si="56"/>
        <v>1697.2021753593497</v>
      </c>
      <c r="BG77" s="71">
        <f t="shared" si="56"/>
        <v>1596.3785958436945</v>
      </c>
      <c r="BH77" s="71">
        <f t="shared" si="56"/>
        <v>1495.5550163280391</v>
      </c>
      <c r="BI77" s="71">
        <f t="shared" si="56"/>
        <v>1394.7314368123839</v>
      </c>
      <c r="BJ77" s="71">
        <f t="shared" si="56"/>
        <v>1354.402005006122</v>
      </c>
      <c r="BK77" s="71">
        <f t="shared" si="56"/>
        <v>1314.0725731998596</v>
      </c>
      <c r="BL77" s="71">
        <f t="shared" si="56"/>
        <v>1273.7431413935976</v>
      </c>
      <c r="BM77" s="71">
        <f t="shared" si="56"/>
        <v>1253.5784254904663</v>
      </c>
      <c r="BN77" s="71">
        <f t="shared" si="56"/>
        <v>1233.4137095873355</v>
      </c>
      <c r="BO77" s="71">
        <f t="shared" si="56"/>
        <v>1213.2489936842044</v>
      </c>
      <c r="BP77" s="71">
        <f t="shared" si="56"/>
        <v>1193.0842777810733</v>
      </c>
      <c r="BQ77" s="100"/>
      <c r="BR77" s="71">
        <f>SUM(BR5:BR9)</f>
        <v>2696.0154057500381</v>
      </c>
      <c r="BS77" s="71">
        <f>SUM(BS5:BS9)</f>
        <v>2587.6403291144152</v>
      </c>
      <c r="BT77" s="71">
        <f>SUM(BT5:BT9)</f>
        <v>2466.1436064287404</v>
      </c>
      <c r="BU77" s="71">
        <f>SUM(BU5:BU9)</f>
        <v>2368.9462282802001</v>
      </c>
      <c r="BV77" s="71">
        <f t="shared" ref="BV77:CG77" si="57">SUM(BV5:BV9)</f>
        <v>2223.1501610573901</v>
      </c>
      <c r="BW77" s="71">
        <f t="shared" si="57"/>
        <v>2101.6534383717144</v>
      </c>
      <c r="BX77" s="71">
        <f t="shared" si="57"/>
        <v>1980.1567156860392</v>
      </c>
      <c r="BY77" s="71">
        <f t="shared" si="57"/>
        <v>1858.659993000364</v>
      </c>
      <c r="BZ77" s="71">
        <f t="shared" si="57"/>
        <v>1737.1632703146888</v>
      </c>
      <c r="CA77" s="71">
        <f t="shared" si="57"/>
        <v>1688.5645812404186</v>
      </c>
      <c r="CB77" s="71">
        <f t="shared" si="57"/>
        <v>1639.965892166148</v>
      </c>
      <c r="CC77" s="71">
        <f t="shared" si="57"/>
        <v>1591.3672030918783</v>
      </c>
      <c r="CD77" s="71">
        <f t="shared" si="57"/>
        <v>1567.067858554743</v>
      </c>
      <c r="CE77" s="71">
        <f t="shared" si="57"/>
        <v>1542.7685140176081</v>
      </c>
      <c r="CF77" s="71">
        <f t="shared" si="57"/>
        <v>1518.4691694804728</v>
      </c>
      <c r="CG77" s="71">
        <f t="shared" si="57"/>
        <v>1494.169824943338</v>
      </c>
      <c r="CH77" s="75"/>
      <c r="CI77" s="71">
        <f t="shared" ref="CI77:CN77" si="58">SUM(CI5:CI9)</f>
        <v>57.034295312493214</v>
      </c>
      <c r="CJ77" s="71">
        <f t="shared" si="58"/>
        <v>56.402759992543558</v>
      </c>
      <c r="CK77" s="71">
        <f t="shared" si="58"/>
        <v>55.694760754931835</v>
      </c>
      <c r="CL77" s="71">
        <f t="shared" si="58"/>
        <v>55.128361364842455</v>
      </c>
      <c r="CM77" s="71">
        <f t="shared" si="58"/>
        <v>54.278762279708388</v>
      </c>
      <c r="CN77" s="71">
        <f t="shared" si="58"/>
        <v>53.570763042096665</v>
      </c>
      <c r="CO77" s="71">
        <f t="shared" ref="CO77:CX77" si="59">SUM(CO5:CO9)</f>
        <v>52.862763804484942</v>
      </c>
      <c r="CP77" s="71">
        <f t="shared" si="59"/>
        <v>52.154764566873212</v>
      </c>
      <c r="CQ77" s="71">
        <f t="shared" si="59"/>
        <v>51.446765329261488</v>
      </c>
      <c r="CR77" s="71">
        <f t="shared" si="59"/>
        <v>51.163565634216802</v>
      </c>
      <c r="CS77" s="71">
        <f t="shared" si="59"/>
        <v>50.880365939172108</v>
      </c>
      <c r="CT77" s="71">
        <f t="shared" si="59"/>
        <v>50.597166244127422</v>
      </c>
      <c r="CU77" s="71">
        <f t="shared" si="59"/>
        <v>50.455566396605079</v>
      </c>
      <c r="CV77" s="71">
        <f t="shared" si="59"/>
        <v>50.313966549082735</v>
      </c>
      <c r="CW77" s="71">
        <f t="shared" si="59"/>
        <v>50.172366701560392</v>
      </c>
      <c r="CX77" s="71">
        <f t="shared" si="59"/>
        <v>50.030766854038042</v>
      </c>
      <c r="CY77" s="101"/>
      <c r="CZ77" s="4"/>
      <c r="DA77" s="4"/>
      <c r="DB77" s="4"/>
      <c r="DC77" s="4"/>
      <c r="DD77" s="4"/>
      <c r="DE77" s="4"/>
      <c r="DF77" s="4"/>
      <c r="DG77" s="4"/>
      <c r="DH77" s="4"/>
      <c r="DI77" s="4"/>
      <c r="DJ77" s="4"/>
      <c r="DK77" s="4"/>
      <c r="DL77" s="4"/>
      <c r="DM77" s="4"/>
    </row>
    <row r="78" spans="1:117" s="9" customFormat="1" x14ac:dyDescent="0.25">
      <c r="A78" s="263" t="s">
        <v>77</v>
      </c>
      <c r="B78" s="104">
        <f>B77/B70</f>
        <v>9.001745515830023E-2</v>
      </c>
      <c r="C78" s="104">
        <f>C77/C70</f>
        <v>8.8280941024196743E-2</v>
      </c>
      <c r="D78" s="104">
        <f>D77/D70</f>
        <v>8.6523640534824531E-2</v>
      </c>
      <c r="E78" s="104">
        <f>E77/E70</f>
        <v>8.5049305671343167E-2</v>
      </c>
      <c r="F78" s="104">
        <f t="shared" ref="F78:Q78" si="60">F77/F70</f>
        <v>8.3411878400305436E-2</v>
      </c>
      <c r="G78" s="104">
        <f t="shared" si="60"/>
        <v>8.2042871993404307E-2</v>
      </c>
      <c r="H78" s="104">
        <f t="shared" si="60"/>
        <v>8.0669770002153987E-2</v>
      </c>
      <c r="I78" s="104">
        <f t="shared" si="60"/>
        <v>7.9292554020205894E-2</v>
      </c>
      <c r="J78" s="104">
        <f t="shared" si="60"/>
        <v>7.7911205530750399E-2</v>
      </c>
      <c r="K78" s="104">
        <f t="shared" si="60"/>
        <v>7.735750486393006E-2</v>
      </c>
      <c r="L78" s="104">
        <f t="shared" si="60"/>
        <v>7.68031388194578E-2</v>
      </c>
      <c r="M78" s="104">
        <f t="shared" si="60"/>
        <v>7.6248106197244064E-2</v>
      </c>
      <c r="N78" s="104">
        <f t="shared" si="60"/>
        <v>7.5970339543666776E-2</v>
      </c>
      <c r="O78" s="104">
        <f t="shared" si="60"/>
        <v>7.5692405794311565E-2</v>
      </c>
      <c r="P78" s="104">
        <f t="shared" si="60"/>
        <v>7.5414304798353607E-2</v>
      </c>
      <c r="Q78" s="104">
        <f t="shared" si="60"/>
        <v>7.5136036404786555E-2</v>
      </c>
      <c r="R78" s="106"/>
      <c r="S78" s="104">
        <f>S77/S70</f>
        <v>0.49810958732698007</v>
      </c>
      <c r="T78" s="104">
        <f>T77/T70</f>
        <v>0.49078716270298822</v>
      </c>
      <c r="U78" s="104">
        <f>U77/U70</f>
        <v>0.48259581494346854</v>
      </c>
      <c r="V78" s="104">
        <f>V77/V70</f>
        <v>0.47625404907863572</v>
      </c>
      <c r="W78" s="104">
        <f t="shared" ref="W78:AH78" si="61">W77/W70</f>
        <v>0.46213008384911475</v>
      </c>
      <c r="X78" s="104">
        <f t="shared" si="61"/>
        <v>0.44976482927334949</v>
      </c>
      <c r="Y78" s="104">
        <f t="shared" si="61"/>
        <v>0.43681765970461273</v>
      </c>
      <c r="Z78" s="104">
        <f t="shared" si="61"/>
        <v>0.42324650746929732</v>
      </c>
      <c r="AA78" s="104">
        <f t="shared" si="61"/>
        <v>0.40900514990703363</v>
      </c>
      <c r="AB78" s="104">
        <f t="shared" si="61"/>
        <v>0.40310971759688363</v>
      </c>
      <c r="AC78" s="104">
        <f t="shared" si="61"/>
        <v>0.39709548112775755</v>
      </c>
      <c r="AD78" s="104">
        <f t="shared" si="61"/>
        <v>0.39095881275246275</v>
      </c>
      <c r="AE78" s="104">
        <f t="shared" si="61"/>
        <v>0.38784339233563742</v>
      </c>
      <c r="AF78" s="104">
        <f t="shared" si="61"/>
        <v>0.38469593550476644</v>
      </c>
      <c r="AG78" s="104">
        <f t="shared" si="61"/>
        <v>0.38151594555189344</v>
      </c>
      <c r="AH78" s="104">
        <f t="shared" si="61"/>
        <v>0.37830291544745337</v>
      </c>
      <c r="AI78" s="106"/>
      <c r="AJ78" s="104">
        <f t="shared" ref="AJ78:AM78" si="62">AJ77/AJ70</f>
        <v>0.65107853219015976</v>
      </c>
      <c r="AK78" s="104">
        <f t="shared" si="62"/>
        <v>0.64074884848169611</v>
      </c>
      <c r="AL78" s="104">
        <f t="shared" si="62"/>
        <v>0.62879616728098553</v>
      </c>
      <c r="AM78" s="104">
        <f t="shared" si="62"/>
        <v>0.61849389178263181</v>
      </c>
      <c r="AN78" s="104">
        <f t="shared" ref="AN78:AY78" si="63">AN77/AN70</f>
        <v>0.6040605722106448</v>
      </c>
      <c r="AO78" s="104">
        <f t="shared" si="63"/>
        <v>0.59117140829977344</v>
      </c>
      <c r="AP78" s="104">
        <f t="shared" si="63"/>
        <v>0.57741483579014952</v>
      </c>
      <c r="AQ78" s="104">
        <f t="shared" si="63"/>
        <v>0.56270024409404806</v>
      </c>
      <c r="AR78" s="104">
        <f t="shared" si="63"/>
        <v>0.5469239469287408</v>
      </c>
      <c r="AS78" s="104">
        <f t="shared" si="63"/>
        <v>0.54029003421126265</v>
      </c>
      <c r="AT78" s="104">
        <f t="shared" si="63"/>
        <v>0.53345896807135784</v>
      </c>
      <c r="AU78" s="104">
        <f t="shared" si="63"/>
        <v>0.5264218271302471</v>
      </c>
      <c r="AV78" s="104">
        <f t="shared" si="63"/>
        <v>0.52282304237731803</v>
      </c>
      <c r="AW78" s="104">
        <f t="shared" si="63"/>
        <v>0.51916914349800214</v>
      </c>
      <c r="AX78" s="104">
        <f t="shared" si="63"/>
        <v>0.51545885464242747</v>
      </c>
      <c r="AY78" s="104">
        <f t="shared" si="63"/>
        <v>0.51169086027455535</v>
      </c>
      <c r="AZ78" s="106"/>
      <c r="BA78" s="104">
        <f t="shared" ref="BA78:BD78" si="64">BA77/BA70</f>
        <v>0.63282650408203966</v>
      </c>
      <c r="BB78" s="104">
        <f t="shared" si="64"/>
        <v>0.62538450506154553</v>
      </c>
      <c r="BC78" s="104">
        <f t="shared" si="64"/>
        <v>0.61686446127515582</v>
      </c>
      <c r="BD78" s="104">
        <f t="shared" si="64"/>
        <v>0.61022149342830023</v>
      </c>
      <c r="BE78" s="104">
        <f t="shared" ref="BE78:BP78" si="65">BE77/BE70</f>
        <v>0.59462564615962044</v>
      </c>
      <c r="BF78" s="104">
        <f t="shared" si="65"/>
        <v>0.58064285447500874</v>
      </c>
      <c r="BG78" s="104">
        <f t="shared" si="65"/>
        <v>0.56566096887933615</v>
      </c>
      <c r="BH78" s="104">
        <f t="shared" si="65"/>
        <v>0.54956894169863668</v>
      </c>
      <c r="BI78" s="104">
        <f t="shared" si="65"/>
        <v>0.5322386350498477</v>
      </c>
      <c r="BJ78" s="104">
        <f t="shared" si="65"/>
        <v>0.52492727780267834</v>
      </c>
      <c r="BK78" s="104">
        <f t="shared" si="65"/>
        <v>0.51738373055050768</v>
      </c>
      <c r="BL78" s="104">
        <f t="shared" si="65"/>
        <v>0.50959675418975814</v>
      </c>
      <c r="BM78" s="104">
        <f t="shared" si="65"/>
        <v>0.50560826791777047</v>
      </c>
      <c r="BN78" s="104">
        <f t="shared" si="65"/>
        <v>0.50155437235287026</v>
      </c>
      <c r="BO78" s="104">
        <f t="shared" si="65"/>
        <v>0.49743344517006416</v>
      </c>
      <c r="BP78" s="104">
        <f t="shared" si="65"/>
        <v>0.49324380994644984</v>
      </c>
      <c r="BQ78" s="106"/>
      <c r="BR78" s="104">
        <f t="shared" ref="BR78:BU78" si="66">BR77/BR70</f>
        <v>0.60227964164602255</v>
      </c>
      <c r="BS78" s="104">
        <f t="shared" si="66"/>
        <v>0.59468149096084377</v>
      </c>
      <c r="BT78" s="104">
        <f t="shared" si="66"/>
        <v>0.58602456688205828</v>
      </c>
      <c r="BU78" s="104">
        <f t="shared" si="66"/>
        <v>0.57927325594514589</v>
      </c>
      <c r="BV78" s="104">
        <f t="shared" ref="BV78:CG78" si="67">BV77/BV70</f>
        <v>0.56371932891698062</v>
      </c>
      <c r="BW78" s="104">
        <f t="shared" si="67"/>
        <v>0.54985130153604833</v>
      </c>
      <c r="BX78" s="104">
        <f t="shared" si="67"/>
        <v>0.53507268501293148</v>
      </c>
      <c r="BY78" s="104">
        <f t="shared" si="67"/>
        <v>0.51929074963352717</v>
      </c>
      <c r="BZ78" s="104">
        <f t="shared" si="67"/>
        <v>0.50239973244841762</v>
      </c>
      <c r="CA78" s="104">
        <f t="shared" si="67"/>
        <v>0.49530622111206196</v>
      </c>
      <c r="CB78" s="104">
        <f t="shared" si="67"/>
        <v>0.48800754276244318</v>
      </c>
      <c r="CC78" s="104">
        <f t="shared" si="67"/>
        <v>0.48049466565777632</v>
      </c>
      <c r="CD78" s="104">
        <f t="shared" si="67"/>
        <v>0.47665493412691312</v>
      </c>
      <c r="CE78" s="104">
        <f t="shared" si="67"/>
        <v>0.47275802004150796</v>
      </c>
      <c r="CF78" s="104">
        <f t="shared" si="67"/>
        <v>0.46880263644634795</v>
      </c>
      <c r="CG78" s="104">
        <f t="shared" si="67"/>
        <v>0.46478745747521777</v>
      </c>
      <c r="CH78" s="106"/>
      <c r="CI78" s="104">
        <f t="shared" ref="CI78:CL78" si="68">CI77/CI70</f>
        <v>0.12425514366878979</v>
      </c>
      <c r="CJ78" s="104">
        <f t="shared" si="68"/>
        <v>0.12281561744707288</v>
      </c>
      <c r="CK78" s="104">
        <f t="shared" si="68"/>
        <v>0.12124791202756061</v>
      </c>
      <c r="CL78" s="104">
        <f t="shared" si="68"/>
        <v>0.11995210882755249</v>
      </c>
      <c r="CM78" s="104">
        <f t="shared" ref="CM78:CX78" si="69">CM77/CM70</f>
        <v>0.11832222468872805</v>
      </c>
      <c r="CN78" s="104">
        <f t="shared" si="69"/>
        <v>0.11695936901081208</v>
      </c>
      <c r="CO78" s="104">
        <f t="shared" si="69"/>
        <v>0.11559229353482749</v>
      </c>
      <c r="CP78" s="104">
        <f t="shared" si="69"/>
        <v>0.11422097863180018</v>
      </c>
      <c r="CQ78" s="104">
        <f t="shared" si="69"/>
        <v>0.11284540455082456</v>
      </c>
      <c r="CR78" s="104">
        <f t="shared" si="69"/>
        <v>0.11229397790103141</v>
      </c>
      <c r="CS78" s="104">
        <f t="shared" si="69"/>
        <v>0.11174186532689057</v>
      </c>
      <c r="CT78" s="104">
        <f t="shared" si="69"/>
        <v>0.11118906554776478</v>
      </c>
      <c r="CU78" s="104">
        <f t="shared" si="69"/>
        <v>0.1109124075552614</v>
      </c>
      <c r="CV78" s="104">
        <f t="shared" si="69"/>
        <v>0.1106355772798268</v>
      </c>
      <c r="CW78" s="104">
        <f t="shared" si="69"/>
        <v>0.11035857456048251</v>
      </c>
      <c r="CX78" s="104">
        <f t="shared" si="69"/>
        <v>0.11008139923604945</v>
      </c>
      <c r="CY78" s="107"/>
      <c r="CZ78" s="283"/>
      <c r="DA78" s="283"/>
      <c r="DB78" s="283"/>
      <c r="DC78" s="283"/>
      <c r="DD78" s="283"/>
      <c r="DE78" s="283"/>
      <c r="DF78" s="283"/>
      <c r="DG78" s="283"/>
      <c r="DH78" s="283"/>
      <c r="DI78" s="283"/>
      <c r="DJ78" s="283"/>
      <c r="DK78" s="283"/>
      <c r="DL78" s="283"/>
      <c r="DM78" s="283"/>
    </row>
    <row r="79" spans="1:117" x14ac:dyDescent="0.25">
      <c r="A79" s="188" t="s">
        <v>80</v>
      </c>
      <c r="B79" s="71">
        <f>SUM(B5:B6)</f>
        <v>9079</v>
      </c>
      <c r="C79" s="71">
        <f>SUM(C5:C6)</f>
        <v>8633</v>
      </c>
      <c r="D79" s="71">
        <f>SUM(D5:D6)</f>
        <v>8133</v>
      </c>
      <c r="E79" s="71">
        <f>SUM(E5:E6)</f>
        <v>7733</v>
      </c>
      <c r="F79" s="71">
        <f t="shared" ref="F79:Q79" si="70">SUM(F5:F6)</f>
        <v>7133</v>
      </c>
      <c r="G79" s="71">
        <f t="shared" si="70"/>
        <v>6633</v>
      </c>
      <c r="H79" s="71">
        <f t="shared" si="70"/>
        <v>6133</v>
      </c>
      <c r="I79" s="71">
        <f t="shared" si="70"/>
        <v>5633</v>
      </c>
      <c r="J79" s="71">
        <f t="shared" si="70"/>
        <v>5133</v>
      </c>
      <c r="K79" s="71">
        <f t="shared" si="70"/>
        <v>4933</v>
      </c>
      <c r="L79" s="71">
        <f t="shared" si="70"/>
        <v>4733</v>
      </c>
      <c r="M79" s="71">
        <f t="shared" si="70"/>
        <v>4533</v>
      </c>
      <c r="N79" s="71">
        <f t="shared" si="70"/>
        <v>4433</v>
      </c>
      <c r="O79" s="71">
        <f t="shared" si="70"/>
        <v>4333</v>
      </c>
      <c r="P79" s="71">
        <f t="shared" si="70"/>
        <v>4233</v>
      </c>
      <c r="Q79" s="71">
        <f t="shared" si="70"/>
        <v>4133</v>
      </c>
      <c r="R79" s="76"/>
      <c r="S79" s="71">
        <f>SUM(S5:S6)</f>
        <v>375.41948648698389</v>
      </c>
      <c r="T79" s="71">
        <f>SUM(T5:T6)</f>
        <v>356.97904277932599</v>
      </c>
      <c r="U79" s="71">
        <f>SUM(U5:U6)</f>
        <v>336.30589960930598</v>
      </c>
      <c r="V79" s="71">
        <f>SUM(V5:V6)</f>
        <v>319.76738507328997</v>
      </c>
      <c r="W79" s="71">
        <f t="shared" ref="W79:AH79" si="71">SUM(W5:W6)</f>
        <v>294.95961326926596</v>
      </c>
      <c r="X79" s="71">
        <f t="shared" si="71"/>
        <v>274.286470099246</v>
      </c>
      <c r="Y79" s="71">
        <f t="shared" si="71"/>
        <v>253.61332692922593</v>
      </c>
      <c r="Z79" s="71">
        <f t="shared" si="71"/>
        <v>232.94018375920592</v>
      </c>
      <c r="AA79" s="71">
        <f t="shared" si="71"/>
        <v>212.26704058918591</v>
      </c>
      <c r="AB79" s="71">
        <f t="shared" si="71"/>
        <v>203.99778332117791</v>
      </c>
      <c r="AC79" s="71">
        <f t="shared" si="71"/>
        <v>195.7285260531699</v>
      </c>
      <c r="AD79" s="71">
        <f t="shared" si="71"/>
        <v>187.4592687851619</v>
      </c>
      <c r="AE79" s="71">
        <f t="shared" si="71"/>
        <v>183.32464015115789</v>
      </c>
      <c r="AF79" s="71">
        <f t="shared" si="71"/>
        <v>179.19001151715389</v>
      </c>
      <c r="AG79" s="71">
        <f t="shared" si="71"/>
        <v>175.05538288314989</v>
      </c>
      <c r="AH79" s="71">
        <f t="shared" si="71"/>
        <v>170.92075424914589</v>
      </c>
      <c r="AI79" s="100"/>
      <c r="AJ79" s="71">
        <f>SUM(AJ5:AJ6)</f>
        <v>115.02448417900972</v>
      </c>
      <c r="AK79" s="71">
        <f>SUM(AK5:AK6)</f>
        <v>109.38492614370475</v>
      </c>
      <c r="AL79" s="71">
        <f>SUM(AL5:AL6)</f>
        <v>103.0625516646633</v>
      </c>
      <c r="AM79" s="71">
        <f>SUM(AM5:AM6)</f>
        <v>98.004652081430123</v>
      </c>
      <c r="AN79" s="71">
        <f t="shared" ref="AN79:AY79" si="72">SUM(AN5:AN6)</f>
        <v>90.417802706580389</v>
      </c>
      <c r="AO79" s="71">
        <f t="shared" si="72"/>
        <v>84.095428227538918</v>
      </c>
      <c r="AP79" s="71">
        <f t="shared" si="72"/>
        <v>77.773053748497475</v>
      </c>
      <c r="AQ79" s="71">
        <f t="shared" si="72"/>
        <v>71.450679269456018</v>
      </c>
      <c r="AR79" s="71">
        <f t="shared" si="72"/>
        <v>65.12830479041456</v>
      </c>
      <c r="AS79" s="71">
        <f t="shared" si="72"/>
        <v>62.59935499879797</v>
      </c>
      <c r="AT79" s="71">
        <f t="shared" si="72"/>
        <v>60.070405207181381</v>
      </c>
      <c r="AU79" s="71">
        <f t="shared" si="72"/>
        <v>57.541455415564812</v>
      </c>
      <c r="AV79" s="71">
        <f t="shared" si="72"/>
        <v>56.276980519756513</v>
      </c>
      <c r="AW79" s="71">
        <f t="shared" si="72"/>
        <v>55.012505623948222</v>
      </c>
      <c r="AX79" s="71">
        <f t="shared" si="72"/>
        <v>53.748030728139931</v>
      </c>
      <c r="AY79" s="71">
        <f t="shared" si="72"/>
        <v>52.483555832331646</v>
      </c>
      <c r="AZ79" s="100"/>
      <c r="BA79" s="71">
        <f>SUM(BA5:BA6)</f>
        <v>1838.7850541181276</v>
      </c>
      <c r="BB79" s="71">
        <f>SUM(BB5:BB6)</f>
        <v>1748.8504211901629</v>
      </c>
      <c r="BC79" s="71">
        <f>SUM(BC5:BC6)</f>
        <v>1648.0268416745078</v>
      </c>
      <c r="BD79" s="71">
        <f>SUM(BD5:BD6)</f>
        <v>1567.3679780619834</v>
      </c>
      <c r="BE79" s="71">
        <f t="shared" ref="BE79:BP79" si="73">SUM(BE5:BE6)</f>
        <v>1446.3796826431972</v>
      </c>
      <c r="BF79" s="71">
        <f t="shared" si="73"/>
        <v>1345.5561031275417</v>
      </c>
      <c r="BG79" s="71">
        <f t="shared" si="73"/>
        <v>1244.7325236118866</v>
      </c>
      <c r="BH79" s="71">
        <f t="shared" si="73"/>
        <v>1143.9089440962312</v>
      </c>
      <c r="BI79" s="71">
        <f t="shared" si="73"/>
        <v>1043.085364580576</v>
      </c>
      <c r="BJ79" s="71">
        <f t="shared" si="73"/>
        <v>1002.7559327743139</v>
      </c>
      <c r="BK79" s="71">
        <f t="shared" si="73"/>
        <v>962.42650096805164</v>
      </c>
      <c r="BL79" s="71">
        <f t="shared" si="73"/>
        <v>922.09706916178959</v>
      </c>
      <c r="BM79" s="71">
        <f t="shared" si="73"/>
        <v>901.93235325865851</v>
      </c>
      <c r="BN79" s="71">
        <f t="shared" si="73"/>
        <v>881.76763735552743</v>
      </c>
      <c r="BO79" s="71">
        <f t="shared" si="73"/>
        <v>861.60292145239634</v>
      </c>
      <c r="BP79" s="71">
        <f t="shared" si="73"/>
        <v>841.43820554926538</v>
      </c>
      <c r="BQ79" s="100"/>
      <c r="BR79" s="71">
        <f>SUM(BR5:BR6)</f>
        <v>2214.2045406051116</v>
      </c>
      <c r="BS79" s="71">
        <f>SUM(BS5:BS6)</f>
        <v>2105.8294639694886</v>
      </c>
      <c r="BT79" s="71">
        <f>SUM(BT5:BT6)</f>
        <v>1984.3327412838139</v>
      </c>
      <c r="BU79" s="71">
        <f>SUM(BU5:BU6)</f>
        <v>1887.1353631352736</v>
      </c>
      <c r="BV79" s="71">
        <f t="shared" ref="BV79:CG79" si="74">SUM(BV5:BV6)</f>
        <v>1741.3392959124633</v>
      </c>
      <c r="BW79" s="71">
        <f t="shared" si="74"/>
        <v>1619.8425732267879</v>
      </c>
      <c r="BX79" s="71">
        <f t="shared" si="74"/>
        <v>1498.3458505411127</v>
      </c>
      <c r="BY79" s="71">
        <f t="shared" si="74"/>
        <v>1376.8491278554372</v>
      </c>
      <c r="BZ79" s="71">
        <f t="shared" si="74"/>
        <v>1255.3524051697621</v>
      </c>
      <c r="CA79" s="71">
        <f t="shared" si="74"/>
        <v>1206.7537160954919</v>
      </c>
      <c r="CB79" s="71">
        <f t="shared" si="74"/>
        <v>1158.1550270212215</v>
      </c>
      <c r="CC79" s="71">
        <f t="shared" si="74"/>
        <v>1109.5563379469515</v>
      </c>
      <c r="CD79" s="71">
        <f t="shared" si="74"/>
        <v>1085.2569934098165</v>
      </c>
      <c r="CE79" s="71">
        <f t="shared" si="74"/>
        <v>1060.9576488726814</v>
      </c>
      <c r="CF79" s="71">
        <f t="shared" si="74"/>
        <v>1036.6583043355463</v>
      </c>
      <c r="CG79" s="71">
        <f t="shared" si="74"/>
        <v>1012.3589597984113</v>
      </c>
      <c r="CH79" s="75"/>
      <c r="CI79" s="71">
        <f t="shared" ref="CI79:CN79" si="75">SUM(CI5:CI6)</f>
        <v>13.143844253065637</v>
      </c>
      <c r="CJ79" s="71">
        <f t="shared" si="75"/>
        <v>12.512308933115978</v>
      </c>
      <c r="CK79" s="71">
        <f t="shared" si="75"/>
        <v>11.804309695504253</v>
      </c>
      <c r="CL79" s="71">
        <f t="shared" si="75"/>
        <v>11.237910305414877</v>
      </c>
      <c r="CM79" s="71">
        <f t="shared" si="75"/>
        <v>10.388311220280809</v>
      </c>
      <c r="CN79" s="71">
        <f t="shared" si="75"/>
        <v>9.6803119826690835</v>
      </c>
      <c r="CO79" s="71">
        <f t="shared" ref="CO79:CX79" si="76">SUM(CO5:CO6)</f>
        <v>8.9723127450573585</v>
      </c>
      <c r="CP79" s="71">
        <f t="shared" si="76"/>
        <v>8.2643135074456353</v>
      </c>
      <c r="CQ79" s="71">
        <f t="shared" si="76"/>
        <v>7.5563142698339103</v>
      </c>
      <c r="CR79" s="71">
        <f t="shared" si="76"/>
        <v>7.2731145747892203</v>
      </c>
      <c r="CS79" s="71">
        <f t="shared" si="76"/>
        <v>6.9899148797445321</v>
      </c>
      <c r="CT79" s="71">
        <f t="shared" si="76"/>
        <v>6.7067151846998421</v>
      </c>
      <c r="CU79" s="71">
        <f t="shared" si="76"/>
        <v>6.5651153371774971</v>
      </c>
      <c r="CV79" s="71">
        <f t="shared" si="76"/>
        <v>6.4235154896551521</v>
      </c>
      <c r="CW79" s="71">
        <f t="shared" si="76"/>
        <v>6.2819156421328088</v>
      </c>
      <c r="CX79" s="71">
        <f t="shared" si="76"/>
        <v>6.1403157946104621</v>
      </c>
      <c r="CY79" s="101"/>
      <c r="CZ79" s="4"/>
      <c r="DA79" s="4"/>
      <c r="DB79" s="4"/>
      <c r="DC79" s="4"/>
      <c r="DD79" s="4"/>
      <c r="DE79" s="4"/>
      <c r="DF79" s="4"/>
      <c r="DG79" s="4"/>
      <c r="DH79" s="4"/>
      <c r="DI79" s="4"/>
      <c r="DJ79" s="4"/>
      <c r="DK79" s="4"/>
      <c r="DL79" s="4"/>
      <c r="DM79" s="4"/>
    </row>
    <row r="80" spans="1:117" s="9" customFormat="1" x14ac:dyDescent="0.25">
      <c r="A80" s="263" t="s">
        <v>77</v>
      </c>
      <c r="B80" s="104">
        <f>B79/B70</f>
        <v>2.7323341759961477E-2</v>
      </c>
      <c r="C80" s="104">
        <f>C79/C70</f>
        <v>2.5865581668484319E-2</v>
      </c>
      <c r="D80" s="104">
        <f>D79/D70</f>
        <v>2.4294727031580456E-2</v>
      </c>
      <c r="E80" s="104">
        <f>E79/E70</f>
        <v>2.3024200271538481E-2</v>
      </c>
      <c r="F80" s="104">
        <f t="shared" ref="F80:Q80" si="77">F79/F70</f>
        <v>2.1275770735897679E-2</v>
      </c>
      <c r="G80" s="104">
        <f t="shared" si="77"/>
        <v>1.9813958490160231E-2</v>
      </c>
      <c r="H80" s="104">
        <f t="shared" si="77"/>
        <v>1.8347773017734485E-2</v>
      </c>
      <c r="I80" s="104">
        <f t="shared" si="77"/>
        <v>1.6877194664493476E-2</v>
      </c>
      <c r="J80" s="104">
        <f t="shared" si="77"/>
        <v>1.5402203658360938E-2</v>
      </c>
      <c r="K80" s="104">
        <f t="shared" si="77"/>
        <v>1.481096726154733E-2</v>
      </c>
      <c r="L80" s="104">
        <f t="shared" si="77"/>
        <v>1.421902038069602E-2</v>
      </c>
      <c r="M80" s="104">
        <f t="shared" si="77"/>
        <v>1.36263617343626E-2</v>
      </c>
      <c r="N80" s="104">
        <f t="shared" si="77"/>
        <v>1.3329765097845829E-2</v>
      </c>
      <c r="O80" s="104">
        <f t="shared" si="77"/>
        <v>1.3032990038019153E-2</v>
      </c>
      <c r="P80" s="104">
        <f t="shared" si="77"/>
        <v>1.2736036393833267E-2</v>
      </c>
      <c r="Q80" s="104">
        <f t="shared" si="77"/>
        <v>1.2438904004044977E-2</v>
      </c>
      <c r="R80" s="106"/>
      <c r="S80" s="104">
        <f>S79/S70</f>
        <v>0.36986918523341328</v>
      </c>
      <c r="T80" s="104">
        <f>T79/T70</f>
        <v>0.35964887311169014</v>
      </c>
      <c r="U80" s="104">
        <f>U79/U70</f>
        <v>0.34793143983948593</v>
      </c>
      <c r="V80" s="104">
        <f>V79/V70</f>
        <v>0.33847437315106182</v>
      </c>
      <c r="W80" s="104">
        <f t="shared" ref="W80:AH80" si="78">W79/W70</f>
        <v>0.32063487494469906</v>
      </c>
      <c r="X80" s="104">
        <f t="shared" si="78"/>
        <v>0.30501674411239416</v>
      </c>
      <c r="Y80" s="104">
        <f t="shared" si="78"/>
        <v>0.28866361632245913</v>
      </c>
      <c r="Z80" s="104">
        <f t="shared" si="78"/>
        <v>0.27152235733279811</v>
      </c>
      <c r="AA80" s="104">
        <f t="shared" si="78"/>
        <v>0.253534584879411</v>
      </c>
      <c r="AB80" s="104">
        <f t="shared" si="78"/>
        <v>0.24608826563311101</v>
      </c>
      <c r="AC80" s="104">
        <f t="shared" si="78"/>
        <v>0.23849188891027936</v>
      </c>
      <c r="AD80" s="104">
        <f t="shared" si="78"/>
        <v>0.23074087262730963</v>
      </c>
      <c r="AE80" s="104">
        <f t="shared" si="78"/>
        <v>0.22680589147755031</v>
      </c>
      <c r="AF80" s="104">
        <f t="shared" si="78"/>
        <v>0.222830446227121</v>
      </c>
      <c r="AG80" s="104">
        <f t="shared" si="78"/>
        <v>0.21881390950116267</v>
      </c>
      <c r="AH80" s="104">
        <f t="shared" si="78"/>
        <v>0.21475564088794458</v>
      </c>
      <c r="AI80" s="106"/>
      <c r="AJ80" s="104">
        <f t="shared" ref="AJ80:AM80" si="79">AJ79/AJ70</f>
        <v>0.51384673014305426</v>
      </c>
      <c r="AK80" s="104">
        <f t="shared" si="79"/>
        <v>0.50025800186955827</v>
      </c>
      <c r="AL80" s="104">
        <f t="shared" si="79"/>
        <v>0.4844104906081681</v>
      </c>
      <c r="AM80" s="104">
        <f t="shared" si="79"/>
        <v>0.4708935109791878</v>
      </c>
      <c r="AN80" s="104">
        <f t="shared" ref="AN80:AY80" si="80">AN79/AN70</f>
        <v>0.4508761039726969</v>
      </c>
      <c r="AO80" s="104">
        <f t="shared" si="80"/>
        <v>0.43300026891684174</v>
      </c>
      <c r="AP80" s="104">
        <f t="shared" si="80"/>
        <v>0.41392143472585624</v>
      </c>
      <c r="AQ80" s="104">
        <f t="shared" si="80"/>
        <v>0.39351393460461803</v>
      </c>
      <c r="AR80" s="104">
        <f t="shared" si="80"/>
        <v>0.37163396722509506</v>
      </c>
      <c r="AS80" s="104">
        <f t="shared" si="80"/>
        <v>0.36243346901337187</v>
      </c>
      <c r="AT80" s="104">
        <f t="shared" si="80"/>
        <v>0.35295954095900195</v>
      </c>
      <c r="AU80" s="104">
        <f t="shared" si="80"/>
        <v>0.34319981010306966</v>
      </c>
      <c r="AV80" s="104">
        <f t="shared" si="80"/>
        <v>0.33820869639780998</v>
      </c>
      <c r="AW80" s="104">
        <f t="shared" si="80"/>
        <v>0.33314114553655255</v>
      </c>
      <c r="AX80" s="104">
        <f t="shared" si="80"/>
        <v>0.32799538805759854</v>
      </c>
      <c r="AY80" s="104">
        <f t="shared" si="80"/>
        <v>0.32276959945895567</v>
      </c>
      <c r="AZ80" s="106"/>
      <c r="BA80" s="104">
        <f t="shared" ref="BA80:BD80" si="81">BA79/BA70</f>
        <v>0.53123419566033914</v>
      </c>
      <c r="BB80" s="104">
        <f t="shared" si="81"/>
        <v>0.52068830322154236</v>
      </c>
      <c r="BC80" s="104">
        <f t="shared" si="81"/>
        <v>0.50838773820795458</v>
      </c>
      <c r="BD80" s="104">
        <f t="shared" si="81"/>
        <v>0.49840261887517318</v>
      </c>
      <c r="BE80" s="104">
        <f t="shared" ref="BE80:BP80" si="82">BE79/BE70</f>
        <v>0.47833266628800153</v>
      </c>
      <c r="BF80" s="104">
        <f t="shared" si="82"/>
        <v>0.46033851942879028</v>
      </c>
      <c r="BG80" s="104">
        <f t="shared" si="82"/>
        <v>0.4410586606053824</v>
      </c>
      <c r="BH80" s="104">
        <f t="shared" si="82"/>
        <v>0.42035018501029814</v>
      </c>
      <c r="BI80" s="104">
        <f t="shared" si="82"/>
        <v>0.39804819482212522</v>
      </c>
      <c r="BJ80" s="104">
        <f t="shared" si="82"/>
        <v>0.38863937010291633</v>
      </c>
      <c r="BK80" s="104">
        <f t="shared" si="82"/>
        <v>0.37893174517674771</v>
      </c>
      <c r="BL80" s="104">
        <f t="shared" si="82"/>
        <v>0.36891085668859708</v>
      </c>
      <c r="BM80" s="104">
        <f t="shared" si="82"/>
        <v>0.36377816149132275</v>
      </c>
      <c r="BN80" s="104">
        <f t="shared" si="82"/>
        <v>0.35856129251465058</v>
      </c>
      <c r="BO80" s="104">
        <f t="shared" si="82"/>
        <v>0.35325816202425392</v>
      </c>
      <c r="BP80" s="104">
        <f t="shared" si="82"/>
        <v>0.34786661266839775</v>
      </c>
      <c r="BQ80" s="106"/>
      <c r="BR80" s="104">
        <f t="shared" ref="BR80:BU80" si="83">BR79/BR70</f>
        <v>0.49464491723690279</v>
      </c>
      <c r="BS80" s="104">
        <f t="shared" si="83"/>
        <v>0.48395358166767788</v>
      </c>
      <c r="BT80" s="104">
        <f t="shared" si="83"/>
        <v>0.47153285487080809</v>
      </c>
      <c r="BU80" s="104">
        <f t="shared" si="83"/>
        <v>0.46145709563285825</v>
      </c>
      <c r="BV80" s="104">
        <f t="shared" ref="BV80:CG80" si="84">BV79/BV70</f>
        <v>0.44154760056408127</v>
      </c>
      <c r="BW80" s="104">
        <f t="shared" si="84"/>
        <v>0.42379610782180727</v>
      </c>
      <c r="BX80" s="104">
        <f t="shared" si="84"/>
        <v>0.40487903355126859</v>
      </c>
      <c r="BY80" s="104">
        <f t="shared" si="84"/>
        <v>0.38467768092546339</v>
      </c>
      <c r="BZ80" s="104">
        <f t="shared" si="84"/>
        <v>0.36305667018363574</v>
      </c>
      <c r="CA80" s="104">
        <f t="shared" si="84"/>
        <v>0.35397676202180955</v>
      </c>
      <c r="CB80" s="104">
        <f t="shared" si="84"/>
        <v>0.34463423390352865</v>
      </c>
      <c r="CC80" s="104">
        <f t="shared" si="84"/>
        <v>0.33501752492727871</v>
      </c>
      <c r="CD80" s="104">
        <f t="shared" si="84"/>
        <v>0.33010255291791313</v>
      </c>
      <c r="CE80" s="104">
        <f t="shared" si="84"/>
        <v>0.32511438551643762</v>
      </c>
      <c r="CF80" s="104">
        <f t="shared" si="84"/>
        <v>0.32005137538141787</v>
      </c>
      <c r="CG80" s="104">
        <f t="shared" si="84"/>
        <v>0.3149118253641639</v>
      </c>
      <c r="CH80" s="106"/>
      <c r="CI80" s="104">
        <f t="shared" ref="CI80:CL80" si="85">CI79/CI70</f>
        <v>2.863523161067481E-2</v>
      </c>
      <c r="CJ80" s="104">
        <f t="shared" si="85"/>
        <v>2.7245243805663361E-2</v>
      </c>
      <c r="CK80" s="104">
        <f t="shared" si="85"/>
        <v>2.5698070771941358E-2</v>
      </c>
      <c r="CL80" s="104">
        <f t="shared" si="85"/>
        <v>2.4452223983734787E-2</v>
      </c>
      <c r="CM80" s="104">
        <f t="shared" ref="CM80:CX80" si="86">CM79/CM70</f>
        <v>2.2645470211873523E-2</v>
      </c>
      <c r="CN80" s="104">
        <f t="shared" si="86"/>
        <v>2.1134721945832245E-2</v>
      </c>
      <c r="CO80" s="104">
        <f t="shared" si="86"/>
        <v>1.961929596320033E-2</v>
      </c>
      <c r="CP80" s="104">
        <f t="shared" si="86"/>
        <v>1.809917050493241E-2</v>
      </c>
      <c r="CQ80" s="104">
        <f t="shared" si="86"/>
        <v>1.6574323676819908E-2</v>
      </c>
      <c r="CR80" s="104">
        <f t="shared" si="86"/>
        <v>1.5963058031804676E-2</v>
      </c>
      <c r="CS80" s="104">
        <f t="shared" si="86"/>
        <v>1.5351032028201466E-2</v>
      </c>
      <c r="CT80" s="104">
        <f t="shared" si="86"/>
        <v>1.4738244246402467E-2</v>
      </c>
      <c r="CU80" s="104">
        <f t="shared" si="86"/>
        <v>1.4431564244085503E-2</v>
      </c>
      <c r="CV80" s="104">
        <f t="shared" si="86"/>
        <v>1.4124693263263759E-2</v>
      </c>
      <c r="CW80" s="104">
        <f t="shared" si="86"/>
        <v>1.3817631125489921E-2</v>
      </c>
      <c r="CX80" s="104">
        <f t="shared" si="86"/>
        <v>1.3510377652094275E-2</v>
      </c>
      <c r="CY80" s="107"/>
      <c r="CZ80" s="283"/>
      <c r="DA80" s="283"/>
      <c r="DB80" s="283"/>
      <c r="DC80" s="283"/>
      <c r="DD80" s="283"/>
      <c r="DE80" s="283"/>
      <c r="DF80" s="283"/>
      <c r="DG80" s="283"/>
      <c r="DH80" s="283"/>
      <c r="DI80" s="283"/>
      <c r="DJ80" s="283"/>
      <c r="DK80" s="283"/>
      <c r="DL80" s="283"/>
      <c r="DM80" s="283"/>
    </row>
    <row r="81" spans="1:118" x14ac:dyDescent="0.25">
      <c r="A81" s="188" t="s">
        <v>81</v>
      </c>
      <c r="B81" s="71">
        <f>SUM(B25:B68)</f>
        <v>204115</v>
      </c>
      <c r="C81" s="71">
        <f>SUM(C25:C68)</f>
        <v>209323</v>
      </c>
      <c r="D81" s="71">
        <f>SUM(D25:D68)</f>
        <v>214823</v>
      </c>
      <c r="E81" s="71">
        <f>SUM(E25:E68)</f>
        <v>220323</v>
      </c>
      <c r="F81" s="71">
        <f t="shared" ref="F81:Q81" si="87">SUM(F25:F68)</f>
        <v>220323</v>
      </c>
      <c r="G81" s="71">
        <f t="shared" si="87"/>
        <v>220323</v>
      </c>
      <c r="H81" s="71">
        <f t="shared" si="87"/>
        <v>220323</v>
      </c>
      <c r="I81" s="71">
        <f t="shared" si="87"/>
        <v>220323</v>
      </c>
      <c r="J81" s="71">
        <f t="shared" si="87"/>
        <v>220323</v>
      </c>
      <c r="K81" s="71">
        <f t="shared" si="87"/>
        <v>220323</v>
      </c>
      <c r="L81" s="71">
        <f t="shared" si="87"/>
        <v>220323</v>
      </c>
      <c r="M81" s="71">
        <f t="shared" si="87"/>
        <v>220323</v>
      </c>
      <c r="N81" s="71">
        <f t="shared" si="87"/>
        <v>220323</v>
      </c>
      <c r="O81" s="71">
        <f t="shared" si="87"/>
        <v>220323</v>
      </c>
      <c r="P81" s="71">
        <f t="shared" si="87"/>
        <v>220323</v>
      </c>
      <c r="Q81" s="71">
        <f t="shared" si="87"/>
        <v>220323</v>
      </c>
      <c r="R81" s="76"/>
      <c r="S81" s="71">
        <f>SUM(S25:S68)</f>
        <v>246.27492509178418</v>
      </c>
      <c r="T81" s="71">
        <f>SUM(T25:T68)</f>
        <v>249.39076645393237</v>
      </c>
      <c r="U81" s="71">
        <f>SUM(U25:U68)</f>
        <v>252.74390135496557</v>
      </c>
      <c r="V81" s="71">
        <f>SUM(V25:V68)</f>
        <v>256.09703625599877</v>
      </c>
      <c r="W81" s="71">
        <f t="shared" ref="W81:AH81" si="88">SUM(W25:W68)</f>
        <v>256.09703625599877</v>
      </c>
      <c r="X81" s="71">
        <f t="shared" si="88"/>
        <v>256.09703625599877</v>
      </c>
      <c r="Y81" s="71">
        <f t="shared" si="88"/>
        <v>256.09703625599877</v>
      </c>
      <c r="Z81" s="71">
        <f t="shared" si="88"/>
        <v>256.09703625599877</v>
      </c>
      <c r="AA81" s="71">
        <f t="shared" si="88"/>
        <v>256.09703625599877</v>
      </c>
      <c r="AB81" s="71">
        <f t="shared" si="88"/>
        <v>256.09703625599877</v>
      </c>
      <c r="AC81" s="71">
        <f t="shared" si="88"/>
        <v>256.09703625599877</v>
      </c>
      <c r="AD81" s="71">
        <f t="shared" si="88"/>
        <v>256.09703625599877</v>
      </c>
      <c r="AE81" s="71">
        <f t="shared" si="88"/>
        <v>256.09703625599877</v>
      </c>
      <c r="AF81" s="71">
        <f t="shared" si="88"/>
        <v>256.09703625599877</v>
      </c>
      <c r="AG81" s="71">
        <f t="shared" si="88"/>
        <v>256.09703625599877</v>
      </c>
      <c r="AH81" s="71">
        <f t="shared" si="88"/>
        <v>256.09703625599877</v>
      </c>
      <c r="AI81" s="100"/>
      <c r="AJ81" s="71">
        <f>SUM(AJ25:AJ68)</f>
        <v>52.521944818278051</v>
      </c>
      <c r="AK81" s="71">
        <f>SUM(AK25:AK68)</f>
        <v>53.64129574282093</v>
      </c>
      <c r="AL81" s="71">
        <f>SUM(AL25:AL68)</f>
        <v>54.886054272999431</v>
      </c>
      <c r="AM81" s="71">
        <f>SUM(AM25:AM68)</f>
        <v>56.130812803177939</v>
      </c>
      <c r="AN81" s="71">
        <f t="shared" ref="AN81:AY81" si="89">SUM(AN25:AN68)</f>
        <v>56.130812803177939</v>
      </c>
      <c r="AO81" s="71">
        <f t="shared" si="89"/>
        <v>56.130812803177939</v>
      </c>
      <c r="AP81" s="71">
        <f t="shared" si="89"/>
        <v>56.130812803177939</v>
      </c>
      <c r="AQ81" s="71">
        <f t="shared" si="89"/>
        <v>56.130812803177939</v>
      </c>
      <c r="AR81" s="71">
        <f t="shared" si="89"/>
        <v>56.130812803177939</v>
      </c>
      <c r="AS81" s="71">
        <f t="shared" si="89"/>
        <v>56.130812803177939</v>
      </c>
      <c r="AT81" s="71">
        <f t="shared" si="89"/>
        <v>56.130812803177939</v>
      </c>
      <c r="AU81" s="71">
        <f t="shared" si="89"/>
        <v>56.130812803177939</v>
      </c>
      <c r="AV81" s="71">
        <f t="shared" si="89"/>
        <v>56.130812803177939</v>
      </c>
      <c r="AW81" s="71">
        <f t="shared" si="89"/>
        <v>56.130812803177939</v>
      </c>
      <c r="AX81" s="71">
        <f t="shared" si="89"/>
        <v>56.130812803177939</v>
      </c>
      <c r="AY81" s="71">
        <f t="shared" si="89"/>
        <v>56.130812803177939</v>
      </c>
      <c r="AZ81" s="100"/>
      <c r="BA81" s="71">
        <f>SUM(BA25:BA68)</f>
        <v>581.70971522946638</v>
      </c>
      <c r="BB81" s="71">
        <f>SUM(BB25:BB68)</f>
        <v>589.33474460802029</v>
      </c>
      <c r="BC81" s="71">
        <f>SUM(BC25:BC68)</f>
        <v>597.88398499390712</v>
      </c>
      <c r="BD81" s="71">
        <f>SUM(BD25:BD68)</f>
        <v>606.43322537979407</v>
      </c>
      <c r="BE81" s="71">
        <f t="shared" ref="BE81:BP81" si="90">SUM(BE25:BE68)</f>
        <v>606.43322537979407</v>
      </c>
      <c r="BF81" s="71">
        <f t="shared" si="90"/>
        <v>606.43322537979407</v>
      </c>
      <c r="BG81" s="71">
        <f t="shared" si="90"/>
        <v>606.43322537979407</v>
      </c>
      <c r="BH81" s="71">
        <f t="shared" si="90"/>
        <v>606.43322537979407</v>
      </c>
      <c r="BI81" s="71">
        <f t="shared" si="90"/>
        <v>606.43322537979407</v>
      </c>
      <c r="BJ81" s="71">
        <f t="shared" si="90"/>
        <v>606.43322537979407</v>
      </c>
      <c r="BK81" s="71">
        <f t="shared" si="90"/>
        <v>606.43322537979407</v>
      </c>
      <c r="BL81" s="71">
        <f t="shared" si="90"/>
        <v>606.43322537979407</v>
      </c>
      <c r="BM81" s="71">
        <f t="shared" si="90"/>
        <v>606.43322537979407</v>
      </c>
      <c r="BN81" s="71">
        <f t="shared" si="90"/>
        <v>606.43322537979407</v>
      </c>
      <c r="BO81" s="71">
        <f t="shared" si="90"/>
        <v>606.43322537979407</v>
      </c>
      <c r="BP81" s="71">
        <f t="shared" si="90"/>
        <v>606.43322537979407</v>
      </c>
      <c r="BQ81" s="100"/>
      <c r="BR81" s="71">
        <f>SUM(BR25:BR68)</f>
        <v>827.98464032125037</v>
      </c>
      <c r="BS81" s="71">
        <f>SUM(BS25:BS68)</f>
        <v>838.72551106195249</v>
      </c>
      <c r="BT81" s="71">
        <f>SUM(BT25:BT68)</f>
        <v>850.62788634887272</v>
      </c>
      <c r="BU81" s="71">
        <f>SUM(BU25:BU68)</f>
        <v>862.53026163579261</v>
      </c>
      <c r="BV81" s="71">
        <f t="shared" ref="BV81:CG81" si="91">SUM(BV25:BV68)</f>
        <v>862.53026163579261</v>
      </c>
      <c r="BW81" s="71">
        <f t="shared" si="91"/>
        <v>862.53026163579261</v>
      </c>
      <c r="BX81" s="71">
        <f t="shared" si="91"/>
        <v>862.53026163579261</v>
      </c>
      <c r="BY81" s="71">
        <f t="shared" si="91"/>
        <v>862.53026163579261</v>
      </c>
      <c r="BZ81" s="71">
        <f t="shared" si="91"/>
        <v>862.53026163579261</v>
      </c>
      <c r="CA81" s="71">
        <f t="shared" si="91"/>
        <v>862.53026163579261</v>
      </c>
      <c r="CB81" s="71">
        <f t="shared" si="91"/>
        <v>862.53026163579261</v>
      </c>
      <c r="CC81" s="71">
        <f t="shared" si="91"/>
        <v>862.53026163579261</v>
      </c>
      <c r="CD81" s="71">
        <f t="shared" si="91"/>
        <v>862.53026163579261</v>
      </c>
      <c r="CE81" s="71">
        <f t="shared" si="91"/>
        <v>862.53026163579261</v>
      </c>
      <c r="CF81" s="71">
        <f t="shared" si="91"/>
        <v>862.53026163579261</v>
      </c>
      <c r="CG81" s="71">
        <f t="shared" si="91"/>
        <v>862.53026163579261</v>
      </c>
      <c r="CH81" s="75"/>
      <c r="CI81" s="71">
        <f t="shared" ref="CI81:CN81" si="92">SUM(CI25:CI68)</f>
        <v>333.1180709095633</v>
      </c>
      <c r="CJ81" s="71">
        <f t="shared" si="92"/>
        <v>335.71384047529233</v>
      </c>
      <c r="CK81" s="71">
        <f t="shared" si="92"/>
        <v>338.62706520566354</v>
      </c>
      <c r="CL81" s="71">
        <f t="shared" si="92"/>
        <v>341.54028993603475</v>
      </c>
      <c r="CM81" s="71">
        <f t="shared" si="92"/>
        <v>341.54028993603475</v>
      </c>
      <c r="CN81" s="71">
        <f t="shared" si="92"/>
        <v>341.54028993603475</v>
      </c>
      <c r="CO81" s="71">
        <f t="shared" ref="CO81:CX81" si="93">SUM(CO25:CO68)</f>
        <v>341.54028993603475</v>
      </c>
      <c r="CP81" s="71">
        <f t="shared" si="93"/>
        <v>341.54028993603475</v>
      </c>
      <c r="CQ81" s="71">
        <f t="shared" si="93"/>
        <v>341.54028993603475</v>
      </c>
      <c r="CR81" s="71">
        <f t="shared" si="93"/>
        <v>341.54028993603475</v>
      </c>
      <c r="CS81" s="71">
        <f t="shared" si="93"/>
        <v>341.54028993603475</v>
      </c>
      <c r="CT81" s="71">
        <f t="shared" si="93"/>
        <v>341.54028993603475</v>
      </c>
      <c r="CU81" s="71">
        <f t="shared" si="93"/>
        <v>341.54028993603475</v>
      </c>
      <c r="CV81" s="71">
        <f t="shared" si="93"/>
        <v>341.54028993603475</v>
      </c>
      <c r="CW81" s="71">
        <f t="shared" si="93"/>
        <v>341.54028993603475</v>
      </c>
      <c r="CX81" s="71">
        <f t="shared" si="93"/>
        <v>341.54028993603475</v>
      </c>
      <c r="CY81" s="101"/>
      <c r="CZ81" s="4"/>
      <c r="DA81" s="4"/>
      <c r="DB81" s="4"/>
      <c r="DC81" s="4"/>
      <c r="DD81" s="4"/>
      <c r="DE81" s="4"/>
      <c r="DF81" s="4"/>
      <c r="DG81" s="4"/>
      <c r="DH81" s="4"/>
      <c r="DI81" s="4"/>
      <c r="DJ81" s="4"/>
      <c r="DK81" s="4"/>
      <c r="DL81" s="4"/>
      <c r="DM81" s="4"/>
    </row>
    <row r="82" spans="1:118" s="9" customFormat="1" x14ac:dyDescent="0.25">
      <c r="A82" s="263" t="s">
        <v>77</v>
      </c>
      <c r="B82" s="104">
        <f>B81/B70</f>
        <v>0.6142861442157217</v>
      </c>
      <c r="C82" s="104">
        <f>C81/C70</f>
        <v>0.6271587109454585</v>
      </c>
      <c r="D82" s="104">
        <f>D81/D70</f>
        <v>0.6417147602490112</v>
      </c>
      <c r="E82" s="104">
        <f>E81/E70</f>
        <v>0.65598873353500231</v>
      </c>
      <c r="F82" s="104">
        <f t="shared" ref="F82:Q82" si="94">F81/F70</f>
        <v>0.6571627135630429</v>
      </c>
      <c r="G82" s="104">
        <f t="shared" si="94"/>
        <v>0.65814424490088541</v>
      </c>
      <c r="H82" s="104">
        <f t="shared" si="94"/>
        <v>0.65912871263432493</v>
      </c>
      <c r="I82" s="104">
        <f t="shared" si="94"/>
        <v>0.66011612996009161</v>
      </c>
      <c r="J82" s="104">
        <f t="shared" si="94"/>
        <v>0.66110651015411204</v>
      </c>
      <c r="K82" s="104">
        <f t="shared" si="94"/>
        <v>0.66150349482381765</v>
      </c>
      <c r="L82" s="104">
        <f t="shared" si="94"/>
        <v>0.66190095654681791</v>
      </c>
      <c r="M82" s="104">
        <f t="shared" si="94"/>
        <v>0.66229889618353655</v>
      </c>
      <c r="N82" s="104">
        <f t="shared" si="94"/>
        <v>0.66249804548898861</v>
      </c>
      <c r="O82" s="104">
        <f t="shared" si="94"/>
        <v>0.66269731459646763</v>
      </c>
      <c r="P82" s="104">
        <f t="shared" si="94"/>
        <v>0.66289670361410979</v>
      </c>
      <c r="Q82" s="104">
        <f t="shared" si="94"/>
        <v>0.66309621265018182</v>
      </c>
      <c r="R82" s="106"/>
      <c r="S82" s="104">
        <f>S81/S70</f>
        <v>0.24263393128442803</v>
      </c>
      <c r="T82" s="104">
        <f>T81/T70</f>
        <v>0.25125594886830127</v>
      </c>
      <c r="U82" s="104">
        <f>U81/U70</f>
        <v>0.2614808411367186</v>
      </c>
      <c r="V82" s="104">
        <f>V81/V70</f>
        <v>0.27107919024551724</v>
      </c>
      <c r="W82" s="104">
        <f t="shared" ref="W82:AH82" si="95">W81/W70</f>
        <v>0.27838943875577105</v>
      </c>
      <c r="X82" s="104">
        <f t="shared" si="95"/>
        <v>0.28478941796645785</v>
      </c>
      <c r="Y82" s="104">
        <f t="shared" si="95"/>
        <v>0.29149058336256328</v>
      </c>
      <c r="Z82" s="104">
        <f t="shared" si="95"/>
        <v>0.29851470823107285</v>
      </c>
      <c r="AA82" s="104">
        <f t="shared" si="95"/>
        <v>0.30588571638719114</v>
      </c>
      <c r="AB82" s="104">
        <f t="shared" si="95"/>
        <v>0.30893706029538043</v>
      </c>
      <c r="AC82" s="104">
        <f t="shared" si="95"/>
        <v>0.31204989457911608</v>
      </c>
      <c r="AD82" s="104">
        <f t="shared" si="95"/>
        <v>0.31522609687920788</v>
      </c>
      <c r="AE82" s="104">
        <f t="shared" si="95"/>
        <v>0.31683856880835914</v>
      </c>
      <c r="AF82" s="104">
        <f t="shared" si="95"/>
        <v>0.31846762206890328</v>
      </c>
      <c r="AG82" s="104">
        <f t="shared" si="95"/>
        <v>0.32011351374576918</v>
      </c>
      <c r="AH82" s="104">
        <f t="shared" si="95"/>
        <v>0.3217765062661197</v>
      </c>
      <c r="AI82" s="106"/>
      <c r="AJ82" s="104">
        <f t="shared" ref="AJ82:AM82" si="96">AJ81/AJ70</f>
        <v>0.23463030326330353</v>
      </c>
      <c r="AK82" s="104">
        <f t="shared" si="96"/>
        <v>0.24532162128759644</v>
      </c>
      <c r="AL82" s="104">
        <f t="shared" si="96"/>
        <v>0.25797324099288838</v>
      </c>
      <c r="AM82" s="104">
        <f t="shared" si="96"/>
        <v>0.26969776386780581</v>
      </c>
      <c r="AN82" s="104">
        <f t="shared" ref="AN82:AY82" si="97">AN81/AN70</f>
        <v>0.27990109726118995</v>
      </c>
      <c r="AO82" s="104">
        <f t="shared" si="97"/>
        <v>0.28901282210651558</v>
      </c>
      <c r="AP82" s="104">
        <f t="shared" si="97"/>
        <v>0.2987377433185685</v>
      </c>
      <c r="AQ82" s="104">
        <f t="shared" si="97"/>
        <v>0.30913991615718878</v>
      </c>
      <c r="AR82" s="104">
        <f t="shared" si="97"/>
        <v>0.32029263947131514</v>
      </c>
      <c r="AS82" s="104">
        <f t="shared" si="97"/>
        <v>0.32498234531628328</v>
      </c>
      <c r="AT82" s="104">
        <f t="shared" si="97"/>
        <v>0.32981142464970181</v>
      </c>
      <c r="AU82" s="104">
        <f t="shared" si="97"/>
        <v>0.33478618425370477</v>
      </c>
      <c r="AV82" s="104">
        <f t="shared" si="97"/>
        <v>0.33733026986492004</v>
      </c>
      <c r="AW82" s="104">
        <f t="shared" si="97"/>
        <v>0.3399133172550528</v>
      </c>
      <c r="AX82" s="104">
        <f t="shared" si="97"/>
        <v>0.34253622835948522</v>
      </c>
      <c r="AY82" s="104">
        <f t="shared" si="97"/>
        <v>0.34519993316890474</v>
      </c>
      <c r="AZ82" s="106"/>
      <c r="BA82" s="104">
        <f t="shared" ref="BA82:BD82" si="98">BA81/BA70</f>
        <v>0.16805884515193481</v>
      </c>
      <c r="BB82" s="104">
        <f t="shared" si="98"/>
        <v>0.17546366715034484</v>
      </c>
      <c r="BC82" s="104">
        <f t="shared" si="98"/>
        <v>0.18443685451929301</v>
      </c>
      <c r="BD82" s="104">
        <f t="shared" si="98"/>
        <v>0.19283787338562988</v>
      </c>
      <c r="BE82" s="104">
        <f t="shared" ref="BE82:BP82" si="99">BE81/BE70</f>
        <v>0.2005537170512838</v>
      </c>
      <c r="BF82" s="104">
        <f t="shared" si="99"/>
        <v>0.20747152233554916</v>
      </c>
      <c r="BG82" s="104">
        <f t="shared" si="99"/>
        <v>0.21488361640658243</v>
      </c>
      <c r="BH82" s="104">
        <f t="shared" si="99"/>
        <v>0.22284493866440444</v>
      </c>
      <c r="BI82" s="104">
        <f t="shared" si="99"/>
        <v>0.23141888366888236</v>
      </c>
      <c r="BJ82" s="104">
        <f t="shared" si="99"/>
        <v>0.23503608307658591</v>
      </c>
      <c r="BK82" s="104">
        <f t="shared" si="99"/>
        <v>0.23876815548531699</v>
      </c>
      <c r="BL82" s="104">
        <f t="shared" si="99"/>
        <v>0.24262066129616491</v>
      </c>
      <c r="BM82" s="104">
        <f t="shared" si="99"/>
        <v>0.24459391327838106</v>
      </c>
      <c r="BN82" s="104">
        <f t="shared" si="99"/>
        <v>0.24659952566203613</v>
      </c>
      <c r="BO82" s="104">
        <f t="shared" si="99"/>
        <v>0.24863830107143189</v>
      </c>
      <c r="BP82" s="104">
        <f t="shared" si="99"/>
        <v>0.25071106889511041</v>
      </c>
      <c r="BQ82" s="106"/>
      <c r="BR82" s="104">
        <f t="shared" ref="BR82:BU82" si="100">BR81/BR70</f>
        <v>0.18496863608327935</v>
      </c>
      <c r="BS82" s="104">
        <f t="shared" si="100"/>
        <v>0.19275265260528554</v>
      </c>
      <c r="BT82" s="104">
        <f t="shared" si="100"/>
        <v>0.2021329323142167</v>
      </c>
      <c r="BU82" s="104">
        <f t="shared" si="100"/>
        <v>0.210912644214686</v>
      </c>
      <c r="BV82" s="104">
        <f t="shared" ref="BV82:CG82" si="101">BV81/BV70</f>
        <v>0.21870991387673744</v>
      </c>
      <c r="BW82" s="104">
        <f t="shared" si="101"/>
        <v>0.22566203271939597</v>
      </c>
      <c r="BX82" s="104">
        <f t="shared" si="101"/>
        <v>0.23307063493632335</v>
      </c>
      <c r="BY82" s="104">
        <f t="shared" si="101"/>
        <v>0.2409822064461713</v>
      </c>
      <c r="BZ82" s="104">
        <f t="shared" si="101"/>
        <v>0.24944976680055342</v>
      </c>
      <c r="CA82" s="104">
        <f t="shared" si="101"/>
        <v>0.25300578327409273</v>
      </c>
      <c r="CB82" s="104">
        <f t="shared" si="101"/>
        <v>0.25666465110634512</v>
      </c>
      <c r="CC82" s="104">
        <f t="shared" si="101"/>
        <v>0.26043089795943003</v>
      </c>
      <c r="CD82" s="104">
        <f t="shared" si="101"/>
        <v>0.2623557766168782</v>
      </c>
      <c r="CE82" s="104">
        <f t="shared" si="101"/>
        <v>0.26430932120524669</v>
      </c>
      <c r="CF82" s="104">
        <f t="shared" si="101"/>
        <v>0.26629217688230306</v>
      </c>
      <c r="CG82" s="104">
        <f t="shared" si="101"/>
        <v>0.26830500831211551</v>
      </c>
      <c r="CH82" s="106"/>
      <c r="CI82" s="104">
        <f t="shared" ref="CI82:CL82" si="102">CI81/CI70</f>
        <v>0.72573236037635702</v>
      </c>
      <c r="CJ82" s="104">
        <f t="shared" si="102"/>
        <v>0.73100859973788301</v>
      </c>
      <c r="CK82" s="104">
        <f t="shared" si="102"/>
        <v>0.7371936615882061</v>
      </c>
      <c r="CL82" s="104">
        <f t="shared" si="102"/>
        <v>0.74314703018777362</v>
      </c>
      <c r="CM82" s="104">
        <f t="shared" ref="CM82:CX82" si="103">CM81/CM70</f>
        <v>0.74452336841830313</v>
      </c>
      <c r="CN82" s="104">
        <f t="shared" si="103"/>
        <v>0.74567421732070605</v>
      </c>
      <c r="CO82" s="104">
        <f t="shared" si="103"/>
        <v>0.74682862958646012</v>
      </c>
      <c r="CP82" s="104">
        <f t="shared" si="103"/>
        <v>0.74798662179104258</v>
      </c>
      <c r="CQ82" s="104">
        <f t="shared" si="103"/>
        <v>0.74914821061289472</v>
      </c>
      <c r="CR82" s="104">
        <f t="shared" si="103"/>
        <v>0.74961385695018012</v>
      </c>
      <c r="CS82" s="104">
        <f t="shared" si="103"/>
        <v>0.75008008250894542</v>
      </c>
      <c r="CT82" s="104">
        <f t="shared" si="103"/>
        <v>0.75054688837061112</v>
      </c>
      <c r="CU82" s="104">
        <f t="shared" si="103"/>
        <v>0.75078050925371176</v>
      </c>
      <c r="CV82" s="104">
        <f t="shared" si="103"/>
        <v>0.75101427561929124</v>
      </c>
      <c r="CW82" s="104">
        <f t="shared" si="103"/>
        <v>0.75124818760328615</v>
      </c>
      <c r="CX82" s="104">
        <f t="shared" si="103"/>
        <v>0.7514822453418023</v>
      </c>
      <c r="CY82" s="107"/>
      <c r="CZ82" s="283"/>
      <c r="DA82" s="283"/>
      <c r="DB82" s="283"/>
      <c r="DC82" s="283"/>
      <c r="DD82" s="283"/>
      <c r="DE82" s="283"/>
      <c r="DF82" s="283"/>
      <c r="DG82" s="283"/>
      <c r="DH82" s="283"/>
      <c r="DI82" s="283"/>
      <c r="DJ82" s="283"/>
      <c r="DK82" s="283"/>
      <c r="DL82" s="283"/>
      <c r="DM82" s="283"/>
    </row>
    <row r="83" spans="1:118" x14ac:dyDescent="0.25">
      <c r="A83" s="188" t="s">
        <v>163</v>
      </c>
      <c r="B83" s="71">
        <f>SUM(B25:B40)</f>
        <v>42396</v>
      </c>
      <c r="C83" s="71">
        <f>SUM(C25:C40)</f>
        <v>42819</v>
      </c>
      <c r="D83" s="71">
        <f>SUM(D25:D40)</f>
        <v>43319</v>
      </c>
      <c r="E83" s="71">
        <f>SUM(E25:E40)</f>
        <v>43819</v>
      </c>
      <c r="F83" s="71">
        <f t="shared" ref="F83:Q83" si="104">SUM(F25:F40)</f>
        <v>43819</v>
      </c>
      <c r="G83" s="71">
        <f t="shared" si="104"/>
        <v>43819</v>
      </c>
      <c r="H83" s="71">
        <f t="shared" si="104"/>
        <v>43819</v>
      </c>
      <c r="I83" s="71">
        <f t="shared" si="104"/>
        <v>43819</v>
      </c>
      <c r="J83" s="71">
        <f t="shared" si="104"/>
        <v>43819</v>
      </c>
      <c r="K83" s="71">
        <f t="shared" si="104"/>
        <v>43819</v>
      </c>
      <c r="L83" s="71">
        <f t="shared" si="104"/>
        <v>43819</v>
      </c>
      <c r="M83" s="71">
        <f t="shared" si="104"/>
        <v>43819</v>
      </c>
      <c r="N83" s="71">
        <f t="shared" si="104"/>
        <v>43819</v>
      </c>
      <c r="O83" s="71">
        <f t="shared" si="104"/>
        <v>43819</v>
      </c>
      <c r="P83" s="71">
        <f t="shared" si="104"/>
        <v>43819</v>
      </c>
      <c r="Q83" s="71">
        <f t="shared" si="104"/>
        <v>43819</v>
      </c>
      <c r="R83" s="76"/>
      <c r="S83" s="71">
        <f>SUM(S25:S40)</f>
        <v>71.100340243212131</v>
      </c>
      <c r="T83" s="71">
        <f>SUM(T25:T40)</f>
        <v>71.809979814986107</v>
      </c>
      <c r="U83" s="71">
        <f>SUM(U25:U40)</f>
        <v>72.648797275711857</v>
      </c>
      <c r="V83" s="71">
        <f>SUM(V25:V40)</f>
        <v>73.487614736437607</v>
      </c>
      <c r="W83" s="71">
        <f t="shared" ref="W83:AH83" si="105">SUM(W25:W40)</f>
        <v>73.487614736437607</v>
      </c>
      <c r="X83" s="71">
        <f t="shared" si="105"/>
        <v>73.487614736437607</v>
      </c>
      <c r="Y83" s="71">
        <f t="shared" si="105"/>
        <v>73.487614736437607</v>
      </c>
      <c r="Z83" s="71">
        <f t="shared" si="105"/>
        <v>73.487614736437607</v>
      </c>
      <c r="AA83" s="71">
        <f t="shared" si="105"/>
        <v>73.487614736437607</v>
      </c>
      <c r="AB83" s="71">
        <f t="shared" si="105"/>
        <v>73.487614736437607</v>
      </c>
      <c r="AC83" s="71">
        <f t="shared" si="105"/>
        <v>73.487614736437607</v>
      </c>
      <c r="AD83" s="71">
        <f t="shared" si="105"/>
        <v>73.487614736437607</v>
      </c>
      <c r="AE83" s="71">
        <f t="shared" si="105"/>
        <v>73.487614736437607</v>
      </c>
      <c r="AF83" s="71">
        <f t="shared" si="105"/>
        <v>73.487614736437607</v>
      </c>
      <c r="AG83" s="71">
        <f t="shared" si="105"/>
        <v>73.487614736437607</v>
      </c>
      <c r="AH83" s="71">
        <f t="shared" si="105"/>
        <v>73.487614736437607</v>
      </c>
      <c r="AI83" s="100"/>
      <c r="AJ83" s="71">
        <f>SUM(AJ25:AJ40)</f>
        <v>20.395274049062611</v>
      </c>
      <c r="AK83" s="71">
        <f>SUM(AK25:AK40)</f>
        <v>20.943138991016781</v>
      </c>
      <c r="AL83" s="71">
        <f>SUM(AL25:AL40)</f>
        <v>21.590733485052439</v>
      </c>
      <c r="AM83" s="71">
        <f>SUM(AM25:AM40)</f>
        <v>22.238327979088101</v>
      </c>
      <c r="AN83" s="71">
        <f t="shared" ref="AN83:AY83" si="106">SUM(AN25:AN40)</f>
        <v>22.238327979088101</v>
      </c>
      <c r="AO83" s="71">
        <f t="shared" si="106"/>
        <v>22.238327979088101</v>
      </c>
      <c r="AP83" s="71">
        <f t="shared" si="106"/>
        <v>22.238327979088101</v>
      </c>
      <c r="AQ83" s="71">
        <f t="shared" si="106"/>
        <v>22.238327979088101</v>
      </c>
      <c r="AR83" s="71">
        <f t="shared" si="106"/>
        <v>22.238327979088101</v>
      </c>
      <c r="AS83" s="71">
        <f t="shared" si="106"/>
        <v>22.238327979088101</v>
      </c>
      <c r="AT83" s="71">
        <f t="shared" si="106"/>
        <v>22.238327979088101</v>
      </c>
      <c r="AU83" s="71">
        <f t="shared" si="106"/>
        <v>22.238327979088101</v>
      </c>
      <c r="AV83" s="71">
        <f t="shared" si="106"/>
        <v>22.238327979088101</v>
      </c>
      <c r="AW83" s="71">
        <f t="shared" si="106"/>
        <v>22.238327979088101</v>
      </c>
      <c r="AX83" s="71">
        <f t="shared" si="106"/>
        <v>22.238327979088101</v>
      </c>
      <c r="AY83" s="71">
        <f t="shared" si="106"/>
        <v>22.238327979088101</v>
      </c>
      <c r="AZ83" s="100"/>
      <c r="BA83" s="71">
        <f>SUM(BA25:BA40)</f>
        <v>109.96556560601738</v>
      </c>
      <c r="BB83" s="71">
        <f>SUM(BB25:BB40)</f>
        <v>114.2077119613862</v>
      </c>
      <c r="BC83" s="71">
        <f>SUM(BC25:BC40)</f>
        <v>119.22206935543917</v>
      </c>
      <c r="BD83" s="71">
        <f>SUM(BD25:BD40)</f>
        <v>124.23642674949213</v>
      </c>
      <c r="BE83" s="71">
        <f t="shared" ref="BE83:BP83" si="107">SUM(BE25:BE40)</f>
        <v>124.23642674949213</v>
      </c>
      <c r="BF83" s="71">
        <f t="shared" si="107"/>
        <v>124.23642674949213</v>
      </c>
      <c r="BG83" s="71">
        <f t="shared" si="107"/>
        <v>124.23642674949213</v>
      </c>
      <c r="BH83" s="71">
        <f t="shared" si="107"/>
        <v>124.23642674949213</v>
      </c>
      <c r="BI83" s="71">
        <f t="shared" si="107"/>
        <v>124.23642674949213</v>
      </c>
      <c r="BJ83" s="71">
        <f t="shared" si="107"/>
        <v>124.23642674949213</v>
      </c>
      <c r="BK83" s="71">
        <f t="shared" si="107"/>
        <v>124.23642674949213</v>
      </c>
      <c r="BL83" s="71">
        <f t="shared" si="107"/>
        <v>124.23642674949213</v>
      </c>
      <c r="BM83" s="71">
        <f t="shared" si="107"/>
        <v>124.23642674949213</v>
      </c>
      <c r="BN83" s="71">
        <f t="shared" si="107"/>
        <v>124.23642674949213</v>
      </c>
      <c r="BO83" s="71">
        <f t="shared" si="107"/>
        <v>124.23642674949213</v>
      </c>
      <c r="BP83" s="71">
        <f t="shared" si="107"/>
        <v>124.23642674949213</v>
      </c>
      <c r="BQ83" s="100"/>
      <c r="BR83" s="71">
        <f>SUM(BR25:BR40)</f>
        <v>181.06590584922952</v>
      </c>
      <c r="BS83" s="71">
        <f>SUM(BS25:BS40)</f>
        <v>186.01769177637232</v>
      </c>
      <c r="BT83" s="71">
        <f>SUM(BT25:BT40)</f>
        <v>191.87086663115102</v>
      </c>
      <c r="BU83" s="71">
        <f>SUM(BU25:BU40)</f>
        <v>197.72404148592972</v>
      </c>
      <c r="BV83" s="71">
        <f t="shared" ref="BV83:CG83" si="108">SUM(BV25:BV40)</f>
        <v>197.72404148592972</v>
      </c>
      <c r="BW83" s="71">
        <f t="shared" si="108"/>
        <v>197.72404148592972</v>
      </c>
      <c r="BX83" s="71">
        <f t="shared" si="108"/>
        <v>197.72404148592972</v>
      </c>
      <c r="BY83" s="71">
        <f t="shared" si="108"/>
        <v>197.72404148592972</v>
      </c>
      <c r="BZ83" s="71">
        <f t="shared" si="108"/>
        <v>197.72404148592972</v>
      </c>
      <c r="CA83" s="71">
        <f t="shared" si="108"/>
        <v>197.72404148592972</v>
      </c>
      <c r="CB83" s="71">
        <f t="shared" si="108"/>
        <v>197.72404148592972</v>
      </c>
      <c r="CC83" s="71">
        <f t="shared" si="108"/>
        <v>197.72404148592972</v>
      </c>
      <c r="CD83" s="71">
        <f t="shared" si="108"/>
        <v>197.72404148592972</v>
      </c>
      <c r="CE83" s="71">
        <f t="shared" si="108"/>
        <v>197.72404148592972</v>
      </c>
      <c r="CF83" s="71">
        <f t="shared" si="108"/>
        <v>197.72404148592972</v>
      </c>
      <c r="CG83" s="71">
        <f t="shared" si="108"/>
        <v>197.72404148592972</v>
      </c>
      <c r="CH83" s="75"/>
      <c r="CI83" s="71">
        <f t="shared" ref="CI83:CN83" si="109">SUM(CI25:CI40)</f>
        <v>133.70188557823425</v>
      </c>
      <c r="CJ83" s="71">
        <f t="shared" si="109"/>
        <v>135.16665837144026</v>
      </c>
      <c r="CK83" s="71">
        <f t="shared" si="109"/>
        <v>136.89806829248752</v>
      </c>
      <c r="CL83" s="71">
        <f t="shared" si="109"/>
        <v>138.62947821353481</v>
      </c>
      <c r="CM83" s="71">
        <f t="shared" si="109"/>
        <v>138.62947821353481</v>
      </c>
      <c r="CN83" s="71">
        <f t="shared" si="109"/>
        <v>138.62947821353481</v>
      </c>
      <c r="CO83" s="71">
        <f t="shared" ref="CO83:CX83" si="110">SUM(CO25:CO40)</f>
        <v>138.62947821353481</v>
      </c>
      <c r="CP83" s="71">
        <f t="shared" si="110"/>
        <v>138.62947821353481</v>
      </c>
      <c r="CQ83" s="71">
        <f t="shared" si="110"/>
        <v>138.62947821353481</v>
      </c>
      <c r="CR83" s="71">
        <f t="shared" si="110"/>
        <v>138.62947821353481</v>
      </c>
      <c r="CS83" s="71">
        <f t="shared" si="110"/>
        <v>138.62947821353481</v>
      </c>
      <c r="CT83" s="71">
        <f t="shared" si="110"/>
        <v>138.62947821353481</v>
      </c>
      <c r="CU83" s="71">
        <f t="shared" si="110"/>
        <v>138.62947821353481</v>
      </c>
      <c r="CV83" s="71">
        <f t="shared" si="110"/>
        <v>138.62947821353481</v>
      </c>
      <c r="CW83" s="71">
        <f t="shared" si="110"/>
        <v>138.62947821353481</v>
      </c>
      <c r="CX83" s="71">
        <f t="shared" si="110"/>
        <v>138.62947821353481</v>
      </c>
      <c r="CY83" s="101"/>
      <c r="CZ83" s="4"/>
      <c r="DA83" s="4"/>
      <c r="DB83" s="4"/>
      <c r="DC83" s="4"/>
      <c r="DD83" s="4"/>
      <c r="DE83" s="4"/>
      <c r="DF83" s="4"/>
      <c r="DG83" s="4"/>
      <c r="DH83" s="4"/>
      <c r="DI83" s="4"/>
      <c r="DJ83" s="4"/>
      <c r="DK83" s="4"/>
      <c r="DL83" s="4"/>
      <c r="DM83" s="4"/>
    </row>
    <row r="84" spans="1:118" s="9" customFormat="1" x14ac:dyDescent="0.25">
      <c r="A84" s="263" t="s">
        <v>77</v>
      </c>
      <c r="B84" s="104">
        <f>B83/B70</f>
        <v>0.12759118815456844</v>
      </c>
      <c r="C84" s="104">
        <f>C83/C70</f>
        <v>0.12829124770796133</v>
      </c>
      <c r="D84" s="104">
        <f>D83/D70</f>
        <v>0.12940160829718847</v>
      </c>
      <c r="E84" s="104">
        <f>E83/E70</f>
        <v>0.13046649834456803</v>
      </c>
      <c r="F84" s="104">
        <f t="shared" ref="F84:Q84" si="111">F83/F70</f>
        <v>0.13069998568292451</v>
      </c>
      <c r="G84" s="104">
        <f t="shared" si="111"/>
        <v>0.13089519781099521</v>
      </c>
      <c r="H84" s="104">
        <f t="shared" si="111"/>
        <v>0.13109099394490581</v>
      </c>
      <c r="I84" s="104">
        <f t="shared" si="111"/>
        <v>0.13128737670929161</v>
      </c>
      <c r="J84" s="104">
        <f t="shared" si="111"/>
        <v>0.13148434874453888</v>
      </c>
      <c r="K84" s="104">
        <f t="shared" si="111"/>
        <v>0.13156330314894435</v>
      </c>
      <c r="L84" s="104">
        <f t="shared" si="111"/>
        <v>0.13164235243222458</v>
      </c>
      <c r="M84" s="104">
        <f t="shared" si="111"/>
        <v>0.13172149676550512</v>
      </c>
      <c r="N84" s="104">
        <f t="shared" si="111"/>
        <v>0.13176110462948484</v>
      </c>
      <c r="O84" s="104">
        <f t="shared" si="111"/>
        <v>0.13180073632032341</v>
      </c>
      <c r="P84" s="104">
        <f t="shared" si="111"/>
        <v>0.13184039185952751</v>
      </c>
      <c r="Q84" s="104">
        <f t="shared" si="111"/>
        <v>0.13188007126862977</v>
      </c>
      <c r="R84" s="106"/>
      <c r="S84" s="104">
        <f>S83/S70</f>
        <v>7.004917395646991E-2</v>
      </c>
      <c r="T84" s="104">
        <f>T83/T70</f>
        <v>7.2347043449825371E-2</v>
      </c>
      <c r="U84" s="104">
        <f>U83/U70</f>
        <v>7.5160146367072272E-2</v>
      </c>
      <c r="V84" s="104">
        <f>V83/V70</f>
        <v>7.7786777180485309E-2</v>
      </c>
      <c r="W84" s="104">
        <f t="shared" ref="W84:AH84" si="112">W83/W70</f>
        <v>7.9884469266277916E-2</v>
      </c>
      <c r="X84" s="104">
        <f t="shared" si="112"/>
        <v>8.1720957549906548E-2</v>
      </c>
      <c r="Y84" s="104">
        <f t="shared" si="112"/>
        <v>8.3643871880011794E-2</v>
      </c>
      <c r="Z84" s="104">
        <f t="shared" si="112"/>
        <v>8.5659460149770897E-2</v>
      </c>
      <c r="AA84" s="104">
        <f t="shared" si="112"/>
        <v>8.7774587351221567E-2</v>
      </c>
      <c r="AB84" s="104">
        <f t="shared" si="112"/>
        <v>8.8650177279287895E-2</v>
      </c>
      <c r="AC84" s="104">
        <f t="shared" si="112"/>
        <v>8.9543412007521431E-2</v>
      </c>
      <c r="AD84" s="104">
        <f t="shared" si="112"/>
        <v>9.0454830329132971E-2</v>
      </c>
      <c r="AE84" s="104">
        <f t="shared" si="112"/>
        <v>9.0917532739262938E-2</v>
      </c>
      <c r="AF84" s="104">
        <f t="shared" si="112"/>
        <v>9.1384993199353282E-2</v>
      </c>
      <c r="AG84" s="104">
        <f t="shared" si="112"/>
        <v>9.1857285480496764E-2</v>
      </c>
      <c r="AH84" s="104">
        <f t="shared" si="112"/>
        <v>9.2334484886752027E-2</v>
      </c>
      <c r="AI84" s="106"/>
      <c r="AJ84" s="104">
        <f t="shared" ref="AJ84:AM84" si="113">AJ83/AJ70</f>
        <v>9.1111426886926805E-2</v>
      </c>
      <c r="AK84" s="104">
        <f t="shared" si="113"/>
        <v>9.5780773767295324E-2</v>
      </c>
      <c r="AL84" s="104">
        <f t="shared" si="113"/>
        <v>0.10147990352610704</v>
      </c>
      <c r="AM84" s="104">
        <f t="shared" si="113"/>
        <v>0.10685089042179978</v>
      </c>
      <c r="AN84" s="104">
        <f t="shared" ref="AN84:AY84" si="114">AN83/AN70</f>
        <v>0.11089332385809615</v>
      </c>
      <c r="AO84" s="104">
        <f t="shared" si="114"/>
        <v>0.1145032756019997</v>
      </c>
      <c r="AP84" s="104">
        <f t="shared" si="114"/>
        <v>0.11835616809872444</v>
      </c>
      <c r="AQ84" s="104">
        <f t="shared" si="114"/>
        <v>0.12247737924333309</v>
      </c>
      <c r="AR84" s="104">
        <f t="shared" si="114"/>
        <v>0.12689594912560501</v>
      </c>
      <c r="AS84" s="104">
        <f t="shared" si="114"/>
        <v>0.12875395209220278</v>
      </c>
      <c r="AT84" s="104">
        <f t="shared" si="114"/>
        <v>0.13066717309668316</v>
      </c>
      <c r="AU84" s="104">
        <f t="shared" si="114"/>
        <v>0.13263811080747065</v>
      </c>
      <c r="AV84" s="104">
        <f t="shared" si="114"/>
        <v>0.13364604579725012</v>
      </c>
      <c r="AW84" s="104">
        <f t="shared" si="114"/>
        <v>0.13466941695791229</v>
      </c>
      <c r="AX84" s="104">
        <f t="shared" si="114"/>
        <v>0.13570858162500682</v>
      </c>
      <c r="AY84" s="104">
        <f t="shared" si="114"/>
        <v>0.13676390824924542</v>
      </c>
      <c r="AZ84" s="106"/>
      <c r="BA84" s="104">
        <f t="shared" ref="BA84:BD84" si="115">BA83/BA70</f>
        <v>3.1769601707505521E-2</v>
      </c>
      <c r="BB84" s="104">
        <f t="shared" si="115"/>
        <v>3.4003262391942818E-2</v>
      </c>
      <c r="BC84" s="104">
        <f t="shared" si="115"/>
        <v>3.6777943569474066E-2</v>
      </c>
      <c r="BD84" s="104">
        <f t="shared" si="115"/>
        <v>3.9505566860057288E-2</v>
      </c>
      <c r="BE84" s="104">
        <f t="shared" ref="BE84:BP84" si="116">BE83/BE70</f>
        <v>4.1086266607796545E-2</v>
      </c>
      <c r="BF84" s="104">
        <f t="shared" si="116"/>
        <v>4.2503476901522841E-2</v>
      </c>
      <c r="BG84" s="104">
        <f t="shared" si="116"/>
        <v>4.4021949246997587E-2</v>
      </c>
      <c r="BH84" s="104">
        <f t="shared" si="116"/>
        <v>4.5652938757662284E-2</v>
      </c>
      <c r="BI84" s="104">
        <f t="shared" si="116"/>
        <v>4.7409432706086517E-2</v>
      </c>
      <c r="BJ84" s="104">
        <f t="shared" si="116"/>
        <v>4.8150467185145651E-2</v>
      </c>
      <c r="BK84" s="104">
        <f t="shared" si="116"/>
        <v>4.8915035023823591E-2</v>
      </c>
      <c r="BL84" s="104">
        <f t="shared" si="116"/>
        <v>4.9704275348958563E-2</v>
      </c>
      <c r="BM84" s="104">
        <f t="shared" si="116"/>
        <v>5.0108523937405142E-2</v>
      </c>
      <c r="BN84" s="104">
        <f t="shared" si="116"/>
        <v>5.0519402011959501E-2</v>
      </c>
      <c r="BO84" s="104">
        <f t="shared" si="116"/>
        <v>5.0937074001566322E-2</v>
      </c>
      <c r="BP84" s="104">
        <f t="shared" si="116"/>
        <v>5.1361709818203621E-2</v>
      </c>
      <c r="BQ84" s="106"/>
      <c r="BR84" s="104">
        <f t="shared" ref="BR84:BU84" si="117">BR83/BR70</f>
        <v>4.0449438329098787E-2</v>
      </c>
      <c r="BS84" s="104">
        <f t="shared" si="117"/>
        <v>4.2749866372861184E-2</v>
      </c>
      <c r="BT84" s="104">
        <f t="shared" si="117"/>
        <v>4.5593874266565117E-2</v>
      </c>
      <c r="BU84" s="104">
        <f t="shared" si="117"/>
        <v>4.8349028746565624E-2</v>
      </c>
      <c r="BV84" s="104">
        <f t="shared" ref="BV84:CG84" si="118">BV83/BV70</f>
        <v>5.0136453186854349E-2</v>
      </c>
      <c r="BW84" s="104">
        <f t="shared" si="118"/>
        <v>5.1730137600725222E-2</v>
      </c>
      <c r="BX84" s="104">
        <f t="shared" si="118"/>
        <v>5.3428464995423683E-2</v>
      </c>
      <c r="BY84" s="104">
        <f t="shared" si="118"/>
        <v>5.5242091673826085E-2</v>
      </c>
      <c r="BZ84" s="104">
        <f t="shared" si="118"/>
        <v>5.7183171690681676E-2</v>
      </c>
      <c r="CA84" s="104">
        <f t="shared" si="118"/>
        <v>5.7998343030183773E-2</v>
      </c>
      <c r="CB84" s="104">
        <f t="shared" si="118"/>
        <v>5.8837091729485959E-2</v>
      </c>
      <c r="CC84" s="104">
        <f t="shared" si="118"/>
        <v>5.9700455697276875E-2</v>
      </c>
      <c r="CD84" s="104">
        <f t="shared" si="118"/>
        <v>6.0141709534329353E-2</v>
      </c>
      <c r="CE84" s="104">
        <f t="shared" si="118"/>
        <v>6.0589534669765917E-2</v>
      </c>
      <c r="CF84" s="104">
        <f t="shared" si="118"/>
        <v>6.1044078997761271E-2</v>
      </c>
      <c r="CG84" s="104">
        <f t="shared" si="118"/>
        <v>6.1505494884060305E-2</v>
      </c>
      <c r="CH84" s="106"/>
      <c r="CI84" s="104">
        <f t="shared" ref="CI84:CL84" si="119">CI83/CI70</f>
        <v>0.29128346217460016</v>
      </c>
      <c r="CJ84" s="104">
        <f t="shared" si="119"/>
        <v>0.29432206169238162</v>
      </c>
      <c r="CK84" s="104">
        <f t="shared" si="119"/>
        <v>0.29802812178523785</v>
      </c>
      <c r="CL84" s="104">
        <f t="shared" si="119"/>
        <v>0.30163962515275583</v>
      </c>
      <c r="CM84" s="104">
        <f t="shared" ref="CM84:CX84" si="120">CM83/CM70</f>
        <v>0.30219827388722686</v>
      </c>
      <c r="CN84" s="104">
        <f t="shared" si="120"/>
        <v>0.30266539764258998</v>
      </c>
      <c r="CO84" s="104">
        <f t="shared" si="120"/>
        <v>0.30313396774913515</v>
      </c>
      <c r="CP84" s="104">
        <f t="shared" si="120"/>
        <v>0.30360399093476481</v>
      </c>
      <c r="CQ84" s="104">
        <f t="shared" si="120"/>
        <v>0.304075473969174</v>
      </c>
      <c r="CR84" s="104">
        <f t="shared" si="120"/>
        <v>0.30426447746501928</v>
      </c>
      <c r="CS84" s="104">
        <f t="shared" si="120"/>
        <v>0.30445371606393701</v>
      </c>
      <c r="CT84" s="104">
        <f t="shared" si="120"/>
        <v>0.30464319020487024</v>
      </c>
      <c r="CU84" s="104">
        <f t="shared" si="120"/>
        <v>0.3047380157410613</v>
      </c>
      <c r="CV84" s="104">
        <f t="shared" si="120"/>
        <v>0.30483290032785554</v>
      </c>
      <c r="CW84" s="104">
        <f t="shared" si="120"/>
        <v>0.30492784402042888</v>
      </c>
      <c r="CX84" s="104">
        <f t="shared" si="120"/>
        <v>0.30502284687402609</v>
      </c>
      <c r="CY84" s="107"/>
      <c r="CZ84" s="283"/>
      <c r="DA84" s="283"/>
      <c r="DB84" s="283"/>
      <c r="DC84" s="283"/>
      <c r="DD84" s="283"/>
      <c r="DE84" s="283"/>
      <c r="DF84" s="283"/>
      <c r="DG84" s="283"/>
      <c r="DH84" s="283"/>
      <c r="DI84" s="283"/>
      <c r="DJ84" s="283"/>
      <c r="DK84" s="283"/>
      <c r="DL84" s="283"/>
      <c r="DM84" s="283"/>
    </row>
    <row r="85" spans="1:118" s="4" customFormat="1" ht="16.5" x14ac:dyDescent="0.3">
      <c r="A85" s="111"/>
      <c r="B85" s="184"/>
      <c r="C85" s="112"/>
      <c r="D85" s="112"/>
      <c r="E85" s="112"/>
      <c r="F85" s="112"/>
      <c r="G85" s="112"/>
      <c r="H85" s="112"/>
      <c r="I85" s="112"/>
      <c r="J85" s="112"/>
      <c r="K85" s="112"/>
      <c r="L85" s="112"/>
      <c r="M85" s="112"/>
      <c r="N85" s="112"/>
      <c r="O85" s="112"/>
      <c r="P85" s="112"/>
      <c r="Q85" s="112"/>
      <c r="R85" s="58"/>
      <c r="S85" s="112"/>
      <c r="T85" s="112"/>
      <c r="U85" s="112"/>
      <c r="V85" s="112"/>
      <c r="W85" s="112"/>
      <c r="X85" s="112"/>
      <c r="Y85" s="112"/>
      <c r="Z85" s="112"/>
      <c r="AA85" s="112"/>
      <c r="AB85" s="112"/>
      <c r="AC85" s="112"/>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112"/>
      <c r="BB85" s="112"/>
      <c r="BC85" s="112"/>
      <c r="BD85" s="112"/>
      <c r="BE85" s="112"/>
      <c r="BF85" s="112"/>
      <c r="BG85" s="112"/>
      <c r="BH85" s="112"/>
      <c r="BI85" s="112"/>
      <c r="BJ85" s="112"/>
      <c r="BK85" s="112"/>
      <c r="BL85" s="112"/>
      <c r="BM85" s="112"/>
      <c r="BN85" s="112"/>
      <c r="BO85" s="112"/>
      <c r="BP85" s="112"/>
      <c r="BQ85" s="112"/>
      <c r="BR85" s="112"/>
      <c r="BS85" s="112"/>
      <c r="BT85" s="112"/>
      <c r="BU85" s="112"/>
      <c r="BV85" s="112"/>
      <c r="BW85" s="112"/>
      <c r="BX85" s="112"/>
      <c r="BY85" s="112"/>
      <c r="BZ85" s="112"/>
      <c r="CA85" s="112"/>
      <c r="CB85" s="112"/>
      <c r="CC85" s="112"/>
      <c r="CD85" s="112"/>
      <c r="CE85" s="112"/>
      <c r="CF85" s="112"/>
      <c r="CG85" s="112"/>
      <c r="CH85" s="60"/>
      <c r="CI85" s="112"/>
      <c r="CJ85" s="112"/>
      <c r="CK85" s="112"/>
      <c r="CL85" s="112"/>
      <c r="CM85" s="112"/>
      <c r="CN85" s="112"/>
      <c r="CO85" s="112"/>
      <c r="CP85" s="112"/>
      <c r="CQ85" s="112"/>
      <c r="CR85" s="112"/>
      <c r="CS85" s="112"/>
      <c r="CT85" s="112"/>
      <c r="CU85" s="112"/>
      <c r="CV85" s="112"/>
      <c r="CW85" s="112"/>
      <c r="CX85" s="112"/>
      <c r="CY85" s="113"/>
    </row>
    <row r="86" spans="1:118" s="4" customFormat="1" ht="37.5" customHeight="1" x14ac:dyDescent="0.3">
      <c r="A86" s="163" t="s">
        <v>104</v>
      </c>
      <c r="B86" s="297"/>
      <c r="C86" s="297"/>
      <c r="D86" s="297"/>
      <c r="E86" s="213"/>
      <c r="F86" s="213"/>
      <c r="G86" s="213"/>
      <c r="H86" s="213"/>
      <c r="I86" s="213"/>
      <c r="J86" s="213"/>
      <c r="K86" s="213"/>
      <c r="L86" s="213"/>
      <c r="M86" s="213"/>
      <c r="N86" s="213"/>
      <c r="O86" s="213"/>
      <c r="P86" s="213"/>
      <c r="Q86" s="213"/>
      <c r="R86" s="58"/>
      <c r="S86" s="304" t="s">
        <v>145</v>
      </c>
      <c r="T86" s="304"/>
      <c r="U86" s="304"/>
      <c r="V86" s="304"/>
      <c r="W86" s="304"/>
      <c r="X86" s="304"/>
      <c r="Y86" s="304"/>
      <c r="Z86" s="304"/>
      <c r="AA86" s="304"/>
      <c r="AB86" s="304"/>
      <c r="AC86" s="304"/>
      <c r="AD86" s="304"/>
      <c r="AE86" s="304"/>
      <c r="AF86" s="304"/>
      <c r="AG86" s="304"/>
      <c r="AH86" s="304"/>
      <c r="AI86" s="112"/>
      <c r="AJ86" s="305" t="s">
        <v>146</v>
      </c>
      <c r="AK86" s="305"/>
      <c r="AL86" s="305"/>
      <c r="AM86" s="305"/>
      <c r="AN86" s="305"/>
      <c r="AO86" s="305"/>
      <c r="AP86" s="305"/>
      <c r="AQ86" s="305"/>
      <c r="AR86" s="305"/>
      <c r="AS86" s="305"/>
      <c r="AT86" s="305"/>
      <c r="AU86" s="305"/>
      <c r="AV86" s="305"/>
      <c r="AW86" s="305"/>
      <c r="AX86" s="305"/>
      <c r="AY86" s="305"/>
      <c r="AZ86" s="112"/>
      <c r="BA86" s="304" t="s">
        <v>147</v>
      </c>
      <c r="BB86" s="304"/>
      <c r="BC86" s="304"/>
      <c r="BD86" s="304"/>
      <c r="BE86" s="304"/>
      <c r="BF86" s="304"/>
      <c r="BG86" s="304"/>
      <c r="BH86" s="304"/>
      <c r="BI86" s="304"/>
      <c r="BJ86" s="304"/>
      <c r="BK86" s="304"/>
      <c r="BL86" s="304"/>
      <c r="BM86" s="304"/>
      <c r="BN86" s="304"/>
      <c r="BO86" s="304"/>
      <c r="BP86" s="304"/>
      <c r="BQ86" s="112"/>
      <c r="BR86" s="304" t="s">
        <v>148</v>
      </c>
      <c r="BS86" s="304"/>
      <c r="BT86" s="304"/>
      <c r="BU86" s="304"/>
      <c r="BV86" s="304"/>
      <c r="BW86" s="304"/>
      <c r="BX86" s="304"/>
      <c r="BY86" s="304"/>
      <c r="BZ86" s="304"/>
      <c r="CA86" s="304"/>
      <c r="CB86" s="304"/>
      <c r="CC86" s="304"/>
      <c r="CD86" s="304"/>
      <c r="CE86" s="304"/>
      <c r="CF86" s="304"/>
      <c r="CG86" s="304"/>
      <c r="CH86" s="60"/>
      <c r="CI86" s="112"/>
      <c r="CJ86" s="112"/>
      <c r="CK86" s="112"/>
      <c r="CL86" s="112"/>
      <c r="CM86" s="112"/>
      <c r="CN86" s="112"/>
      <c r="CO86" s="112"/>
      <c r="CP86" s="112"/>
      <c r="CQ86" s="112"/>
      <c r="CR86" s="112"/>
      <c r="CS86" s="112"/>
      <c r="CT86" s="112"/>
      <c r="CU86" s="112"/>
      <c r="CV86" s="112"/>
      <c r="CW86" s="112"/>
      <c r="CX86" s="112"/>
      <c r="CY86" s="113"/>
    </row>
    <row r="87" spans="1:118" ht="16.5" x14ac:dyDescent="0.3">
      <c r="A87" s="188" t="s">
        <v>105</v>
      </c>
      <c r="B87" s="78"/>
      <c r="C87" s="78"/>
      <c r="D87" s="78"/>
      <c r="E87" s="78"/>
      <c r="F87" s="78"/>
      <c r="G87" s="78"/>
      <c r="H87" s="78"/>
      <c r="I87" s="78"/>
      <c r="J87" s="78"/>
      <c r="K87" s="78"/>
      <c r="L87" s="78"/>
      <c r="M87" s="78"/>
      <c r="N87" s="78"/>
      <c r="O87" s="78"/>
      <c r="P87" s="78"/>
      <c r="Q87" s="78"/>
      <c r="R87" s="58"/>
      <c r="S87" s="117">
        <f>S70/B70*1000</f>
        <v>3.0546711197297931</v>
      </c>
      <c r="T87" s="117">
        <f>T70/C70*1000</f>
        <v>2.9738874299381104</v>
      </c>
      <c r="U87" s="117">
        <f>U70/D70*1000</f>
        <v>2.8873674958465014</v>
      </c>
      <c r="V87" s="117">
        <f>V70/E70*1000</f>
        <v>2.8128392719292834</v>
      </c>
      <c r="W87" s="117">
        <f t="shared" ref="W87:AH87" si="121">W70/F70*1000</f>
        <v>2.7438784880668154</v>
      </c>
      <c r="X87" s="117">
        <f t="shared" si="121"/>
        <v>2.6862223364914177</v>
      </c>
      <c r="Y87" s="117">
        <f t="shared" si="121"/>
        <v>2.6283936980446381</v>
      </c>
      <c r="Z87" s="117">
        <f t="shared" si="121"/>
        <v>2.5703917975371007</v>
      </c>
      <c r="AA87" s="117">
        <f t="shared" si="121"/>
        <v>2.5122158551273253</v>
      </c>
      <c r="AB87" s="117">
        <f t="shared" si="121"/>
        <v>2.4888965708546853</v>
      </c>
      <c r="AC87" s="117">
        <f t="shared" si="121"/>
        <v>2.4655492639851015</v>
      </c>
      <c r="AD87" s="117">
        <f t="shared" si="121"/>
        <v>2.4421738839764116</v>
      </c>
      <c r="AE87" s="117">
        <f t="shared" si="121"/>
        <v>2.4304756507172298</v>
      </c>
      <c r="AF87" s="117">
        <f t="shared" si="121"/>
        <v>2.4187703801648324</v>
      </c>
      <c r="AG87" s="117">
        <f t="shared" si="121"/>
        <v>2.4070580659671834</v>
      </c>
      <c r="AH87" s="117">
        <f t="shared" si="121"/>
        <v>2.3953387017645995</v>
      </c>
      <c r="AI87" s="78"/>
      <c r="AJ87" s="117">
        <f>AJ70/B70*1000</f>
        <v>0.67367820213486085</v>
      </c>
      <c r="AK87" s="117">
        <f>AK70/C70*1000</f>
        <v>0.65512465228488292</v>
      </c>
      <c r="AL87" s="117">
        <f>AL70/D70*1000</f>
        <v>0.63554835998389103</v>
      </c>
      <c r="AM87" s="117">
        <f>AM70/E70*1000</f>
        <v>0.61967008317024497</v>
      </c>
      <c r="AN87" s="117">
        <f t="shared" ref="AN87:AY87" si="122">AN70/F70*1000</f>
        <v>0.59814958790398443</v>
      </c>
      <c r="AO87" s="117">
        <f t="shared" si="122"/>
        <v>0.58015691340765418</v>
      </c>
      <c r="AP87" s="117">
        <f t="shared" si="122"/>
        <v>0.56211041117487537</v>
      </c>
      <c r="AQ87" s="117">
        <f t="shared" si="122"/>
        <v>0.54400983929338409</v>
      </c>
      <c r="AR87" s="117">
        <f t="shared" si="122"/>
        <v>0.52585495439914165</v>
      </c>
      <c r="AS87" s="117">
        <f t="shared" si="122"/>
        <v>0.51857773800608575</v>
      </c>
      <c r="AT87" s="117">
        <f t="shared" si="122"/>
        <v>0.51129177664043679</v>
      </c>
      <c r="AU87" s="117">
        <f t="shared" si="122"/>
        <v>0.50399705452957277</v>
      </c>
      <c r="AV87" s="117">
        <f t="shared" si="122"/>
        <v>0.50034640325536583</v>
      </c>
      <c r="AW87" s="117">
        <f t="shared" si="122"/>
        <v>0.49669355586291808</v>
      </c>
      <c r="AX87" s="117">
        <f t="shared" si="122"/>
        <v>0.49303851036995855</v>
      </c>
      <c r="AY87" s="117">
        <f t="shared" si="122"/>
        <v>0.48938126479183008</v>
      </c>
      <c r="AZ87" s="78"/>
      <c r="BA87" s="117">
        <f>BA70/B70*1000</f>
        <v>10.416953856899985</v>
      </c>
      <c r="BB87" s="117">
        <f>BB70/C70*1000</f>
        <v>10.063182586391044</v>
      </c>
      <c r="BC87" s="117">
        <f>BC70/D70*1000</f>
        <v>9.6834578185291633</v>
      </c>
      <c r="BD87" s="117">
        <f>BD70/E70*1000</f>
        <v>9.3632624796438559</v>
      </c>
      <c r="BE87" s="117">
        <f t="shared" ref="BE87:BP87" si="123">BE70/F70*1000</f>
        <v>9.0191445966292765</v>
      </c>
      <c r="BF87" s="117">
        <f t="shared" si="123"/>
        <v>8.7314374142042244</v>
      </c>
      <c r="BG87" s="117">
        <f t="shared" si="123"/>
        <v>8.4428695133577278</v>
      </c>
      <c r="BH87" s="117">
        <f t="shared" si="123"/>
        <v>8.153437025854652</v>
      </c>
      <c r="BI87" s="117">
        <f t="shared" si="123"/>
        <v>7.8631360602456226</v>
      </c>
      <c r="BJ87" s="117">
        <f t="shared" si="123"/>
        <v>7.7467716239984963</v>
      </c>
      <c r="BK87" s="117">
        <f t="shared" si="123"/>
        <v>7.6302673535413028</v>
      </c>
      <c r="BL87" s="117">
        <f t="shared" si="123"/>
        <v>7.5136229966660366</v>
      </c>
      <c r="BM87" s="117">
        <f t="shared" si="123"/>
        <v>7.4552482068407269</v>
      </c>
      <c r="BN87" s="117">
        <f t="shared" si="123"/>
        <v>7.3968383005578007</v>
      </c>
      <c r="BO87" s="117">
        <f t="shared" si="123"/>
        <v>7.3383932461202699</v>
      </c>
      <c r="BP87" s="117">
        <f t="shared" si="123"/>
        <v>7.279913011792992</v>
      </c>
      <c r="BQ87" s="78"/>
      <c r="BR87" s="117">
        <f>BR70/B70*1000</f>
        <v>13.471624976629775</v>
      </c>
      <c r="BS87" s="117">
        <f>BS70/C70*1000</f>
        <v>13.037070016329155</v>
      </c>
      <c r="BT87" s="117">
        <f>BT70/D70*1000</f>
        <v>12.570825314375663</v>
      </c>
      <c r="BU87" s="117">
        <f>BU70/E70*1000</f>
        <v>12.176101751573141</v>
      </c>
      <c r="BV87" s="117">
        <f t="shared" ref="BV87:CG87" si="124">BV70/F70*1000</f>
        <v>11.763023084696092</v>
      </c>
      <c r="BW87" s="117">
        <f t="shared" si="124"/>
        <v>11.417659750695639</v>
      </c>
      <c r="BX87" s="117">
        <f t="shared" si="124"/>
        <v>11.071263211402364</v>
      </c>
      <c r="BY87" s="117">
        <f t="shared" si="124"/>
        <v>10.723828823391752</v>
      </c>
      <c r="BZ87" s="117">
        <f t="shared" si="124"/>
        <v>10.375351915372946</v>
      </c>
      <c r="CA87" s="117">
        <f t="shared" si="124"/>
        <v>10.235668194853179</v>
      </c>
      <c r="CB87" s="117">
        <f t="shared" si="124"/>
        <v>10.095816617526404</v>
      </c>
      <c r="CC87" s="117">
        <f t="shared" si="124"/>
        <v>9.9557968806424473</v>
      </c>
      <c r="CD87" s="117">
        <f t="shared" si="124"/>
        <v>9.885723857557954</v>
      </c>
      <c r="CE87" s="117">
        <f t="shared" si="124"/>
        <v>9.8156086807226313</v>
      </c>
      <c r="CF87" s="117">
        <f t="shared" si="124"/>
        <v>9.7454513120874502</v>
      </c>
      <c r="CG87" s="117">
        <f t="shared" si="124"/>
        <v>9.6752517135575893</v>
      </c>
      <c r="CH87" s="60"/>
      <c r="CI87" s="78"/>
      <c r="CJ87" s="78"/>
      <c r="CK87" s="78"/>
      <c r="CL87" s="78"/>
      <c r="CM87" s="78"/>
      <c r="CN87" s="78"/>
      <c r="CO87" s="78"/>
      <c r="CP87" s="78"/>
      <c r="CQ87" s="78"/>
      <c r="CR87" s="78"/>
      <c r="CS87" s="78"/>
      <c r="CT87" s="78"/>
      <c r="CU87" s="78"/>
      <c r="CV87" s="78"/>
      <c r="CW87" s="78"/>
      <c r="CX87" s="78"/>
      <c r="CY87" s="119"/>
      <c r="CZ87" s="4"/>
      <c r="DA87" s="4"/>
      <c r="DB87" s="4"/>
      <c r="DC87" s="4"/>
      <c r="DD87" s="4"/>
      <c r="DE87" s="4"/>
      <c r="DF87" s="4"/>
      <c r="DG87" s="4"/>
      <c r="DH87" s="4"/>
      <c r="DI87" s="4"/>
      <c r="DJ87" s="4"/>
      <c r="DK87" s="4"/>
      <c r="DL87" s="4"/>
      <c r="DM87" s="4"/>
    </row>
    <row r="88" spans="1:118" s="4" customFormat="1" ht="16.5" x14ac:dyDescent="0.3">
      <c r="A88" s="188" t="s">
        <v>125</v>
      </c>
      <c r="B88" s="78"/>
      <c r="C88" s="78"/>
      <c r="D88" s="78"/>
      <c r="E88" s="78"/>
      <c r="F88" s="78"/>
      <c r="G88" s="78"/>
      <c r="H88" s="78"/>
      <c r="I88" s="78"/>
      <c r="J88" s="78"/>
      <c r="K88" s="78"/>
      <c r="L88" s="78"/>
      <c r="M88" s="78"/>
      <c r="N88" s="78"/>
      <c r="O88" s="78"/>
      <c r="P88" s="78"/>
      <c r="Q88" s="78"/>
      <c r="R88" s="58"/>
      <c r="S88" s="117">
        <f>S70/CI70</f>
        <v>2.2112963881207461</v>
      </c>
      <c r="T88" s="117">
        <f>T70/CJ70</f>
        <v>2.1613109643506871</v>
      </c>
      <c r="U88" s="117">
        <f>U70/CK70</f>
        <v>2.1042664813722101</v>
      </c>
      <c r="V88" s="117">
        <f>V70/CL70</f>
        <v>2.0556121532534717</v>
      </c>
      <c r="W88" s="117">
        <f t="shared" ref="W88:AH88" si="125">W70/CM70</f>
        <v>2.0053407904852749</v>
      </c>
      <c r="X88" s="117">
        <f t="shared" si="125"/>
        <v>1.9633055251843778</v>
      </c>
      <c r="Y88" s="117">
        <f t="shared" si="125"/>
        <v>1.9211401064606304</v>
      </c>
      <c r="Z88" s="117">
        <f t="shared" si="125"/>
        <v>1.8788439288873942</v>
      </c>
      <c r="AA88" s="117">
        <f t="shared" si="125"/>
        <v>1.8364163832772318</v>
      </c>
      <c r="AB88" s="117">
        <f t="shared" si="125"/>
        <v>1.819408444803889</v>
      </c>
      <c r="AC88" s="117">
        <f t="shared" si="125"/>
        <v>1.8023793500097427</v>
      </c>
      <c r="AD88" s="117">
        <f t="shared" si="125"/>
        <v>1.7853290593954323</v>
      </c>
      <c r="AE88" s="117">
        <f t="shared" si="125"/>
        <v>1.7767959532852702</v>
      </c>
      <c r="AF88" s="117">
        <f t="shared" si="125"/>
        <v>1.7682575333632076</v>
      </c>
      <c r="AG88" s="117">
        <f t="shared" si="125"/>
        <v>1.7597137946641015</v>
      </c>
      <c r="AH88" s="117">
        <f t="shared" si="125"/>
        <v>1.7511647322166222</v>
      </c>
      <c r="AI88" s="78"/>
      <c r="AJ88" s="117">
        <f>AJ70/CI70</f>
        <v>0.48768005351367266</v>
      </c>
      <c r="AK88" s="117">
        <f>AK70/CJ70</f>
        <v>0.47612027265914897</v>
      </c>
      <c r="AL88" s="117">
        <f>AL70/CK70</f>
        <v>0.46317731051866012</v>
      </c>
      <c r="AM88" s="117">
        <f>AM70/CL70</f>
        <v>0.45285252047077124</v>
      </c>
      <c r="AN88" s="117">
        <f t="shared" ref="AN88:AY88" si="126">AN70/CM70</f>
        <v>0.43715265550294624</v>
      </c>
      <c r="AO88" s="117">
        <f t="shared" si="126"/>
        <v>0.42402494316791678</v>
      </c>
      <c r="AP88" s="117">
        <f t="shared" si="126"/>
        <v>0.41085658361245586</v>
      </c>
      <c r="AQ88" s="117">
        <f t="shared" si="126"/>
        <v>0.39764738776039793</v>
      </c>
      <c r="AR88" s="117">
        <f t="shared" si="126"/>
        <v>0.38439716536107199</v>
      </c>
      <c r="AS88" s="117">
        <f t="shared" si="126"/>
        <v>0.37908554612680118</v>
      </c>
      <c r="AT88" s="117">
        <f t="shared" si="126"/>
        <v>0.37376731972372607</v>
      </c>
      <c r="AU88" s="117">
        <f t="shared" si="126"/>
        <v>0.3684424738161034</v>
      </c>
      <c r="AV88" s="117">
        <f t="shared" si="126"/>
        <v>0.36577756468476752</v>
      </c>
      <c r="AW88" s="117">
        <f t="shared" si="126"/>
        <v>0.36311099603746244</v>
      </c>
      <c r="AX88" s="117">
        <f t="shared" si="126"/>
        <v>0.36044276632356254</v>
      </c>
      <c r="AY88" s="117">
        <f t="shared" si="126"/>
        <v>0.35777287399050967</v>
      </c>
      <c r="AZ88" s="78"/>
      <c r="BA88" s="117">
        <f>BA70/CI70</f>
        <v>7.540900979553248</v>
      </c>
      <c r="BB88" s="117">
        <f>BB70/CJ70</f>
        <v>7.3135474602286816</v>
      </c>
      <c r="BC88" s="117">
        <f>BC70/CK70</f>
        <v>7.0571466017486264</v>
      </c>
      <c r="BD88" s="117">
        <f>BD70/CL70</f>
        <v>6.8426363138967279</v>
      </c>
      <c r="BE88" s="117">
        <f t="shared" ref="BE88:BP88" si="127">BE70/CM70</f>
        <v>6.5915668764356488</v>
      </c>
      <c r="BF88" s="117">
        <f t="shared" si="127"/>
        <v>6.3816308446378365</v>
      </c>
      <c r="BG88" s="117">
        <f t="shared" si="127"/>
        <v>6.1710447897481657</v>
      </c>
      <c r="BH88" s="117">
        <f t="shared" si="127"/>
        <v>5.9598056880943613</v>
      </c>
      <c r="BI88" s="117">
        <f t="shared" si="127"/>
        <v>5.7479104972216621</v>
      </c>
      <c r="BJ88" s="117">
        <f t="shared" si="127"/>
        <v>5.6629680307807835</v>
      </c>
      <c r="BK88" s="117">
        <f t="shared" si="127"/>
        <v>5.5779199036760492</v>
      </c>
      <c r="BL88" s="117">
        <f t="shared" si="127"/>
        <v>5.4927659186364606</v>
      </c>
      <c r="BM88" s="117">
        <f t="shared" si="127"/>
        <v>5.4501491676095837</v>
      </c>
      <c r="BN88" s="117">
        <f t="shared" si="127"/>
        <v>5.4075058778996228</v>
      </c>
      <c r="BO88" s="117">
        <f t="shared" si="127"/>
        <v>5.3648360247092484</v>
      </c>
      <c r="BP88" s="117">
        <f t="shared" si="127"/>
        <v>5.3221395832102294</v>
      </c>
      <c r="BQ88" s="78"/>
      <c r="BR88" s="117">
        <f>BR70/CI70</f>
        <v>9.7521973676739915</v>
      </c>
      <c r="BS88" s="117">
        <f>BS70/CJ70</f>
        <v>9.4748584245793683</v>
      </c>
      <c r="BT88" s="117">
        <f>BT70/CK70</f>
        <v>9.161413083120836</v>
      </c>
      <c r="BU88" s="117">
        <f>BU70/CL70</f>
        <v>8.8982484671502</v>
      </c>
      <c r="BV88" s="117">
        <f t="shared" ref="BV88:CG88" si="128">BV70/CM70</f>
        <v>8.5969076669209237</v>
      </c>
      <c r="BW88" s="117">
        <f t="shared" si="128"/>
        <v>8.3449363698222125</v>
      </c>
      <c r="BX88" s="117">
        <f t="shared" si="128"/>
        <v>8.0921848962087939</v>
      </c>
      <c r="BY88" s="117">
        <f t="shared" si="128"/>
        <v>7.8386496169817557</v>
      </c>
      <c r="BZ88" s="117">
        <f t="shared" si="128"/>
        <v>7.5843268804988933</v>
      </c>
      <c r="CA88" s="117">
        <f t="shared" si="128"/>
        <v>7.4823764755846707</v>
      </c>
      <c r="CB88" s="117">
        <f t="shared" si="128"/>
        <v>7.3802992536857914</v>
      </c>
      <c r="CC88" s="117">
        <f t="shared" si="128"/>
        <v>7.2780949780318922</v>
      </c>
      <c r="CD88" s="117">
        <f t="shared" si="128"/>
        <v>7.2269451208948521</v>
      </c>
      <c r="CE88" s="117">
        <f t="shared" si="128"/>
        <v>7.175763411262829</v>
      </c>
      <c r="CF88" s="117">
        <f t="shared" si="128"/>
        <v>7.1245498193733487</v>
      </c>
      <c r="CG88" s="117">
        <f t="shared" si="128"/>
        <v>7.0733043154268502</v>
      </c>
      <c r="CH88" s="60"/>
      <c r="CI88" s="78"/>
      <c r="CJ88" s="78"/>
      <c r="CK88" s="78"/>
      <c r="CL88" s="78"/>
      <c r="CM88" s="78"/>
      <c r="CN88" s="78"/>
      <c r="CO88" s="78"/>
      <c r="CP88" s="78"/>
      <c r="CQ88" s="78"/>
      <c r="CR88" s="78"/>
      <c r="CS88" s="78"/>
      <c r="CT88" s="78"/>
      <c r="CU88" s="78"/>
      <c r="CV88" s="78"/>
      <c r="CW88" s="78"/>
      <c r="CX88" s="78"/>
      <c r="CY88" s="119"/>
    </row>
    <row r="89" spans="1:118" ht="17.25" thickBot="1" x14ac:dyDescent="0.35">
      <c r="A89" s="261" t="s">
        <v>106</v>
      </c>
      <c r="B89" s="78"/>
      <c r="C89" s="78"/>
      <c r="D89" s="78"/>
      <c r="E89" s="78"/>
      <c r="F89" s="78"/>
      <c r="G89" s="78"/>
      <c r="H89" s="78"/>
      <c r="I89" s="78"/>
      <c r="J89" s="78"/>
      <c r="K89" s="78"/>
      <c r="L89" s="78"/>
      <c r="M89" s="78"/>
      <c r="N89" s="78"/>
      <c r="O89" s="78"/>
      <c r="P89" s="78"/>
      <c r="Q89" s="78"/>
      <c r="R89" s="58"/>
      <c r="S89" s="117">
        <f>S70/'Inputs - Food purchases'!B75*1000</f>
        <v>2.5971792324996197</v>
      </c>
      <c r="T89" s="117">
        <f>T70/'Inputs - Food purchases'!C75*1000</f>
        <v>2.5288574883206714</v>
      </c>
      <c r="U89" s="117">
        <f>U70/'Inputs - Food purchases'!D75*1000</f>
        <v>2.4532657166993865</v>
      </c>
      <c r="V89" s="117">
        <f>V70/'Inputs - Food purchases'!E75*1000</f>
        <v>2.3917251879171064</v>
      </c>
      <c r="W89" s="117">
        <f>W70/'Inputs - Food purchases'!F75*1000</f>
        <v>2.3289207023372986</v>
      </c>
      <c r="X89" s="117">
        <f>X70/'Inputs - Food purchases'!G75*1000</f>
        <v>2.2765836310207925</v>
      </c>
      <c r="Y89" s="117">
        <f>Y70/'Inputs - Food purchases'!H75*1000</f>
        <v>2.2242465597042855</v>
      </c>
      <c r="Z89" s="117">
        <f>Z70/'Inputs - Food purchases'!I75*1000</f>
        <v>2.1719094883877794</v>
      </c>
      <c r="AA89" s="117">
        <f>AA70/'Inputs - Food purchases'!J75*1000</f>
        <v>2.1195724170712729</v>
      </c>
      <c r="AB89" s="117">
        <f>AB70/'Inputs - Food purchases'!K75*1000</f>
        <v>2.0986375885446704</v>
      </c>
      <c r="AC89" s="117">
        <f>AC70/'Inputs - Food purchases'!L75*1000</f>
        <v>2.077702760018068</v>
      </c>
      <c r="AD89" s="117">
        <f>AD70/'Inputs - Food purchases'!M75*1000</f>
        <v>2.0567679314914651</v>
      </c>
      <c r="AE89" s="117">
        <f>AE70/'Inputs - Food purchases'!N75*1000</f>
        <v>2.0463005172281639</v>
      </c>
      <c r="AF89" s="117">
        <f>AF70/'Inputs - Food purchases'!O75*1000</f>
        <v>2.0358331029648626</v>
      </c>
      <c r="AG89" s="117">
        <f>AG70/'Inputs - Food purchases'!P75*1000</f>
        <v>2.0253656887015619</v>
      </c>
      <c r="AH89" s="117">
        <f>AH70/'Inputs - Food purchases'!Q75*1000</f>
        <v>2.0148982744382606</v>
      </c>
      <c r="AI89" s="78"/>
      <c r="AJ89" s="117">
        <f>AJ70/'Inputs - Food purchases'!B75*1000</f>
        <v>0.57278278655644987</v>
      </c>
      <c r="AK89" s="117">
        <f>AK70/'Inputs - Food purchases'!C75*1000</f>
        <v>0.557087960369966</v>
      </c>
      <c r="AL89" s="117">
        <f>AL70/'Inputs - Food purchases'!D75*1000</f>
        <v>0.53999672888742978</v>
      </c>
      <c r="AM89" s="117">
        <f>AM70/'Inputs - Food purchases'!E75*1000</f>
        <v>0.52689841218706623</v>
      </c>
      <c r="AN89" s="117">
        <f>AN70/'Inputs - Food purchases'!F75*1000</f>
        <v>0.50769119857985179</v>
      </c>
      <c r="AO89" s="117">
        <f>AO70/'Inputs - Food purchases'!G75*1000</f>
        <v>0.49168518724050625</v>
      </c>
      <c r="AP89" s="117">
        <f>AP70/'Inputs - Food purchases'!H75*1000</f>
        <v>0.47567917590116088</v>
      </c>
      <c r="AQ89" s="117">
        <f>AQ70/'Inputs - Food purchases'!I75*1000</f>
        <v>0.45967316456181528</v>
      </c>
      <c r="AR89" s="117">
        <f>AR70/'Inputs - Food purchases'!J75*1000</f>
        <v>0.44366715322246969</v>
      </c>
      <c r="AS89" s="117">
        <f>AS70/'Inputs - Food purchases'!K75*1000</f>
        <v>0.43726474868673154</v>
      </c>
      <c r="AT89" s="117">
        <f>AT70/'Inputs - Food purchases'!L75*1000</f>
        <v>0.43086234415099328</v>
      </c>
      <c r="AU89" s="117">
        <f>AU70/'Inputs - Food purchases'!M75*1000</f>
        <v>0.42445993961525513</v>
      </c>
      <c r="AV89" s="117">
        <f>AV70/'Inputs - Food purchases'!N75*1000</f>
        <v>0.42125873734738606</v>
      </c>
      <c r="AW89" s="117">
        <f>AW70/'Inputs - Food purchases'!O75*1000</f>
        <v>0.41805753507951693</v>
      </c>
      <c r="AX89" s="117">
        <f>AX70/'Inputs - Food purchases'!P75*1000</f>
        <v>0.41485633281164785</v>
      </c>
      <c r="AY89" s="117">
        <f>AY70/'Inputs - Food purchases'!Q75*1000</f>
        <v>0.41165513054377884</v>
      </c>
      <c r="AZ89" s="78"/>
      <c r="BA89" s="117">
        <f>BA70/'Inputs - Food purchases'!B75*1000</f>
        <v>8.8568278425471316</v>
      </c>
      <c r="BB89" s="117">
        <f>BB70/'Inputs - Food purchases'!C75*1000</f>
        <v>8.5572689751954663</v>
      </c>
      <c r="BC89" s="117">
        <f>BC70/'Inputs - Food purchases'!D75*1000</f>
        <v>8.2275966323911085</v>
      </c>
      <c r="BD89" s="117">
        <f>BD70/'Inputs - Food purchases'!E75*1000</f>
        <v>7.9614754163622896</v>
      </c>
      <c r="BE89" s="117">
        <f>BE70/'Inputs - Food purchases'!F75*1000</f>
        <v>7.6551759342894128</v>
      </c>
      <c r="BF89" s="117">
        <f>BF70/'Inputs - Food purchases'!G75*1000</f>
        <v>7.3999263658953494</v>
      </c>
      <c r="BG89" s="117">
        <f>BG70/'Inputs - Food purchases'!H75*1000</f>
        <v>7.144676797501285</v>
      </c>
      <c r="BH89" s="117">
        <f>BH70/'Inputs - Food purchases'!I75*1000</f>
        <v>6.8894272291072189</v>
      </c>
      <c r="BI89" s="117">
        <f>BI70/'Inputs - Food purchases'!J75*1000</f>
        <v>6.6341776607131564</v>
      </c>
      <c r="BJ89" s="117">
        <f>BJ70/'Inputs - Food purchases'!K75*1000</f>
        <v>6.5320778333555323</v>
      </c>
      <c r="BK89" s="117">
        <f>BK70/'Inputs - Food purchases'!L75*1000</f>
        <v>6.4299780059979037</v>
      </c>
      <c r="BL89" s="117">
        <f>BL70/'Inputs - Food purchases'!M75*1000</f>
        <v>6.3278781786402787</v>
      </c>
      <c r="BM89" s="117">
        <f>BM70/'Inputs - Food purchases'!N75*1000</f>
        <v>6.2768282649614671</v>
      </c>
      <c r="BN89" s="117">
        <f>BN70/'Inputs - Food purchases'!O75*1000</f>
        <v>6.2257783512826554</v>
      </c>
      <c r="BO89" s="117">
        <f>BO70/'Inputs - Food purchases'!P75*1000</f>
        <v>6.1747284376038412</v>
      </c>
      <c r="BP89" s="117">
        <f>BP70/'Inputs - Food purchases'!Q75*1000</f>
        <v>6.1236785239250286</v>
      </c>
      <c r="BQ89" s="78"/>
      <c r="BR89" s="117">
        <f>BR70/'Inputs - Food purchases'!B75*1000</f>
        <v>11.454007075046748</v>
      </c>
      <c r="BS89" s="117">
        <f>BS70/'Inputs - Food purchases'!C75*1000</f>
        <v>11.086126463516138</v>
      </c>
      <c r="BT89" s="117">
        <f>BT70/'Inputs - Food purchases'!D75*1000</f>
        <v>10.680862349090493</v>
      </c>
      <c r="BU89" s="117">
        <f>BU70/'Inputs - Food purchases'!E75*1000</f>
        <v>10.353200604279396</v>
      </c>
      <c r="BV89" s="117">
        <f>BV70/'Inputs - Food purchases'!F75*1000</f>
        <v>9.9840966366267132</v>
      </c>
      <c r="BW89" s="117">
        <f>BW70/'Inputs - Food purchases'!G75*1000</f>
        <v>9.6765099969161401</v>
      </c>
      <c r="BX89" s="117">
        <f>BX70/'Inputs - Food purchases'!H75*1000</f>
        <v>9.3689233572055706</v>
      </c>
      <c r="BY89" s="117">
        <f>BY70/'Inputs - Food purchases'!I75*1000</f>
        <v>9.0613367174949992</v>
      </c>
      <c r="BZ89" s="117">
        <f>BZ70/'Inputs - Food purchases'!J75*1000</f>
        <v>8.7537500777844297</v>
      </c>
      <c r="CA89" s="117">
        <f>CA70/'Inputs - Food purchases'!K75*1000</f>
        <v>8.6307154219002005</v>
      </c>
      <c r="CB89" s="117">
        <f>CB70/'Inputs - Food purchases'!L75*1000</f>
        <v>8.5076807660159712</v>
      </c>
      <c r="CC89" s="117">
        <f>CC70/'Inputs - Food purchases'!M75*1000</f>
        <v>8.3846461101317455</v>
      </c>
      <c r="CD89" s="117">
        <f>CD70/'Inputs - Food purchases'!N75*1000</f>
        <v>8.3231287821896291</v>
      </c>
      <c r="CE89" s="117">
        <f>CE70/'Inputs - Food purchases'!O75*1000</f>
        <v>8.2616114542475163</v>
      </c>
      <c r="CF89" s="117">
        <f>CF70/'Inputs - Food purchases'!P75*1000</f>
        <v>8.2000941263054017</v>
      </c>
      <c r="CG89" s="117">
        <f>CG70/'Inputs - Food purchases'!Q75*1000</f>
        <v>8.1385767983632888</v>
      </c>
      <c r="CH89" s="60"/>
      <c r="CI89" s="78"/>
      <c r="CJ89" s="78"/>
      <c r="CK89" s="78"/>
      <c r="CL89" s="78"/>
      <c r="CM89" s="78"/>
      <c r="CN89" s="78"/>
      <c r="CO89" s="78"/>
      <c r="CP89" s="78"/>
      <c r="CQ89" s="78"/>
      <c r="CR89" s="78"/>
      <c r="CS89" s="78"/>
      <c r="CT89" s="78"/>
      <c r="CU89" s="78"/>
      <c r="CV89" s="78"/>
      <c r="CW89" s="78"/>
      <c r="CX89" s="78"/>
      <c r="CY89" s="119"/>
      <c r="CZ89" s="4"/>
      <c r="DA89" s="4"/>
      <c r="DB89" s="4"/>
      <c r="DC89" s="4"/>
      <c r="DD89" s="4"/>
      <c r="DE89" s="4"/>
      <c r="DF89" s="4"/>
      <c r="DG89" s="4"/>
      <c r="DH89" s="4"/>
      <c r="DI89" s="4"/>
      <c r="DJ89" s="4"/>
      <c r="DK89" s="4"/>
      <c r="DL89" s="4"/>
      <c r="DM89" s="4"/>
    </row>
    <row r="90" spans="1:118" ht="16.5" x14ac:dyDescent="0.3">
      <c r="A90" s="264" t="s">
        <v>159</v>
      </c>
      <c r="B90" s="112"/>
      <c r="C90" s="112"/>
      <c r="D90" s="112"/>
      <c r="E90" s="112"/>
      <c r="F90" s="112"/>
      <c r="G90" s="112"/>
      <c r="H90" s="112"/>
      <c r="I90" s="112"/>
      <c r="J90" s="112"/>
      <c r="K90" s="112"/>
      <c r="L90" s="112"/>
      <c r="M90" s="112"/>
      <c r="N90" s="112"/>
      <c r="O90" s="112"/>
      <c r="P90" s="112"/>
      <c r="Q90" s="112"/>
      <c r="R90" s="58"/>
      <c r="S90" s="112"/>
      <c r="T90" s="112"/>
      <c r="U90" s="112"/>
      <c r="V90" s="112"/>
      <c r="W90" s="112"/>
      <c r="X90" s="112"/>
      <c r="Y90" s="112"/>
      <c r="Z90" s="112"/>
      <c r="AA90" s="112"/>
      <c r="AB90" s="112"/>
      <c r="AC90" s="112"/>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112"/>
      <c r="BB90" s="112"/>
      <c r="BC90" s="112"/>
      <c r="BD90" s="112"/>
      <c r="BE90" s="112"/>
      <c r="BF90" s="112"/>
      <c r="BG90" s="112"/>
      <c r="BH90" s="112"/>
      <c r="BI90" s="112"/>
      <c r="BJ90" s="112"/>
      <c r="BK90" s="112"/>
      <c r="BL90" s="112"/>
      <c r="BM90" s="112"/>
      <c r="BN90" s="112"/>
      <c r="BO90" s="112"/>
      <c r="BP90" s="112"/>
      <c r="BQ90" s="112"/>
      <c r="BR90" s="223">
        <f>BR88/$BR$91-1</f>
        <v>9.5968201346178228E-2</v>
      </c>
      <c r="BS90" s="223">
        <f t="shared" ref="BS90:CG90" si="129">BS88/$BR$91-1</f>
        <v>6.4800388476209392E-2</v>
      </c>
      <c r="BT90" s="223">
        <f t="shared" si="129"/>
        <v>2.9574878352988776E-2</v>
      </c>
      <c r="BU90" s="223">
        <f t="shared" si="129"/>
        <v>0</v>
      </c>
      <c r="BV90" s="223">
        <f t="shared" si="129"/>
        <v>-3.3865181596326566E-2</v>
      </c>
      <c r="BW90" s="223">
        <f t="shared" si="129"/>
        <v>-6.2182136110343289E-2</v>
      </c>
      <c r="BX90" s="223">
        <f t="shared" si="129"/>
        <v>-9.0586768161977416E-2</v>
      </c>
      <c r="BY90" s="223">
        <f t="shared" si="129"/>
        <v>-0.11907948559541592</v>
      </c>
      <c r="BZ90" s="223">
        <f t="shared" si="129"/>
        <v>-0.14766069878829879</v>
      </c>
      <c r="CA90" s="223">
        <f t="shared" si="129"/>
        <v>-0.15911805528835543</v>
      </c>
      <c r="CB90" s="223">
        <f t="shared" si="129"/>
        <v>-0.17058966369260697</v>
      </c>
      <c r="CC90" s="223">
        <f t="shared" si="129"/>
        <v>-0.18207555060970182</v>
      </c>
      <c r="CD90" s="223">
        <f t="shared" si="129"/>
        <v>-0.18782385684388603</v>
      </c>
      <c r="CE90" s="223">
        <f t="shared" si="129"/>
        <v>-0.19357574271456857</v>
      </c>
      <c r="CF90" s="223">
        <f t="shared" si="129"/>
        <v>-0.19933121156650568</v>
      </c>
      <c r="CG90" s="223">
        <f t="shared" si="129"/>
        <v>-0.20509026674862185</v>
      </c>
      <c r="CH90" s="60"/>
      <c r="CI90" s="112"/>
      <c r="CJ90" s="112"/>
      <c r="CK90" s="112"/>
      <c r="CL90" s="112"/>
      <c r="CM90" s="112"/>
      <c r="CN90" s="112"/>
      <c r="CO90" s="112"/>
      <c r="CP90" s="112"/>
      <c r="CQ90" s="112"/>
      <c r="CR90" s="112"/>
      <c r="CS90" s="112"/>
      <c r="CT90" s="112"/>
      <c r="CU90" s="112"/>
      <c r="CV90" s="112"/>
      <c r="CW90" s="112"/>
      <c r="CX90" s="112"/>
      <c r="CY90" s="113"/>
      <c r="CZ90" s="271"/>
      <c r="DA90" s="272"/>
      <c r="DB90" s="272"/>
      <c r="DC90" s="272"/>
      <c r="DD90" s="272"/>
      <c r="DE90" s="272"/>
      <c r="DF90" s="272"/>
      <c r="DG90" s="272"/>
      <c r="DH90" s="272"/>
      <c r="DI90" s="272"/>
      <c r="DJ90" s="272"/>
      <c r="DK90" s="272"/>
      <c r="DL90" s="272"/>
      <c r="DM90" s="273"/>
      <c r="DN90" s="273"/>
    </row>
    <row r="91" spans="1:118" ht="16.5" x14ac:dyDescent="0.3">
      <c r="A91" s="124"/>
      <c r="B91" s="112"/>
      <c r="C91" s="112"/>
      <c r="D91" s="112"/>
      <c r="E91" s="112"/>
      <c r="F91" s="112"/>
      <c r="G91" s="112"/>
      <c r="H91" s="112"/>
      <c r="I91" s="112"/>
      <c r="J91" s="112"/>
      <c r="K91" s="112"/>
      <c r="L91" s="112"/>
      <c r="M91" s="112"/>
      <c r="N91" s="112"/>
      <c r="O91" s="112"/>
      <c r="P91" s="112"/>
      <c r="Q91" s="112"/>
      <c r="R91" s="77"/>
      <c r="S91" s="112"/>
      <c r="T91" s="112"/>
      <c r="U91" s="112"/>
      <c r="V91" s="112"/>
      <c r="W91" s="112"/>
      <c r="X91" s="112"/>
      <c r="Y91" s="112"/>
      <c r="Z91" s="112"/>
      <c r="AA91" s="112"/>
      <c r="AB91" s="112"/>
      <c r="AC91" s="112"/>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112"/>
      <c r="BB91" s="112"/>
      <c r="BC91" s="112"/>
      <c r="BD91" s="112"/>
      <c r="BE91" s="112"/>
      <c r="BF91" s="112"/>
      <c r="BG91" s="112"/>
      <c r="BH91" s="112"/>
      <c r="BI91" s="112"/>
      <c r="BJ91" s="112"/>
      <c r="BK91" s="112"/>
      <c r="BL91" s="112"/>
      <c r="BM91" s="112"/>
      <c r="BN91" s="112"/>
      <c r="BO91" s="112"/>
      <c r="BP91" s="112"/>
      <c r="BQ91" s="112"/>
      <c r="BR91" s="224">
        <f>_xlfn.XLOOKUP('Intro and org info'!C12,'EXTENDED Outputs - Metrics 1-5'!BR93:CG93,'EXTENDED Outputs - Metrics 1-5'!BR88:CG88)</f>
        <v>8.8982484671502</v>
      </c>
      <c r="BS91" s="112"/>
      <c r="BT91" s="112"/>
      <c r="BU91" s="112"/>
      <c r="BV91" s="112"/>
      <c r="BW91" s="112"/>
      <c r="BX91" s="112"/>
      <c r="BY91" s="112"/>
      <c r="BZ91" s="112"/>
      <c r="CA91" s="112"/>
      <c r="CB91" s="112"/>
      <c r="CC91" s="112"/>
      <c r="CD91" s="112"/>
      <c r="CE91" s="112"/>
      <c r="CF91" s="112"/>
      <c r="CG91" s="112"/>
      <c r="CH91" s="60"/>
      <c r="CI91" s="112"/>
      <c r="CJ91" s="112"/>
      <c r="CK91" s="112"/>
      <c r="CL91" s="112"/>
      <c r="CM91" s="112"/>
      <c r="CN91" s="112"/>
      <c r="CO91" s="112"/>
      <c r="CP91" s="112"/>
      <c r="CQ91" s="112"/>
      <c r="CR91" s="112"/>
      <c r="CS91" s="112"/>
      <c r="CT91" s="112"/>
      <c r="CU91" s="112"/>
      <c r="CV91" s="112"/>
      <c r="CW91" s="112"/>
      <c r="CX91" s="112"/>
      <c r="CY91" s="113"/>
      <c r="CZ91" s="10"/>
      <c r="DA91" s="187" t="s">
        <v>203</v>
      </c>
      <c r="DB91" s="267"/>
      <c r="DC91" s="267"/>
      <c r="DD91" s="267"/>
      <c r="DE91" s="267"/>
      <c r="DF91" s="267"/>
      <c r="DG91" s="267"/>
      <c r="DH91" s="267"/>
      <c r="DI91" s="267"/>
      <c r="DJ91" s="267"/>
      <c r="DK91" s="267"/>
      <c r="DL91" s="267"/>
      <c r="DM91" s="267"/>
      <c r="DN91" s="34"/>
    </row>
    <row r="92" spans="1:118" ht="33" customHeight="1" x14ac:dyDescent="0.3">
      <c r="A92" s="163" t="s">
        <v>85</v>
      </c>
      <c r="B92" s="112"/>
      <c r="C92" s="112"/>
      <c r="D92" s="112"/>
      <c r="E92" s="112"/>
      <c r="F92" s="112"/>
      <c r="G92" s="112"/>
      <c r="H92" s="112"/>
      <c r="I92" s="112"/>
      <c r="J92" s="112"/>
      <c r="K92" s="112"/>
      <c r="L92" s="112"/>
      <c r="M92" s="112"/>
      <c r="N92" s="112"/>
      <c r="O92" s="112"/>
      <c r="P92" s="112"/>
      <c r="Q92" s="112"/>
      <c r="R92" s="77"/>
      <c r="S92" s="112"/>
      <c r="T92" s="112"/>
      <c r="U92" s="112"/>
      <c r="V92" s="112"/>
      <c r="W92" s="112"/>
      <c r="X92" s="112"/>
      <c r="Y92" s="112"/>
      <c r="Z92" s="112"/>
      <c r="AA92" s="112"/>
      <c r="AB92" s="112"/>
      <c r="AC92" s="11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112"/>
      <c r="BB92" s="112"/>
      <c r="BC92" s="112"/>
      <c r="BD92" s="112"/>
      <c r="BE92" s="112"/>
      <c r="BF92" s="112"/>
      <c r="BG92" s="112"/>
      <c r="BH92" s="112"/>
      <c r="BI92" s="112"/>
      <c r="BJ92" s="112"/>
      <c r="BK92" s="112"/>
      <c r="BL92" s="112"/>
      <c r="BM92" s="112"/>
      <c r="BN92" s="112"/>
      <c r="BO92" s="112"/>
      <c r="BP92" s="112"/>
      <c r="BQ92" s="112"/>
      <c r="BR92" s="112"/>
      <c r="BS92" s="112"/>
      <c r="BT92" s="112"/>
      <c r="BU92" s="112"/>
      <c r="BV92" s="112"/>
      <c r="BW92" s="112"/>
      <c r="BX92" s="112"/>
      <c r="BY92" s="112"/>
      <c r="BZ92" s="112"/>
      <c r="CA92" s="112"/>
      <c r="CB92" s="112"/>
      <c r="CC92" s="112"/>
      <c r="CD92" s="112"/>
      <c r="CE92" s="112"/>
      <c r="CF92" s="112"/>
      <c r="CG92" s="112"/>
      <c r="CH92" s="60"/>
      <c r="CI92" s="112"/>
      <c r="CJ92" s="112"/>
      <c r="CK92" s="112"/>
      <c r="CL92" s="112"/>
      <c r="CM92" s="112"/>
      <c r="CN92" s="112"/>
      <c r="CO92" s="112"/>
      <c r="CP92" s="112"/>
      <c r="CQ92" s="112"/>
      <c r="CR92" s="112"/>
      <c r="CS92" s="112"/>
      <c r="CT92" s="112"/>
      <c r="CU92" s="112"/>
      <c r="CV92" s="112"/>
      <c r="CW92" s="112"/>
      <c r="CX92" s="112"/>
      <c r="CY92" s="113"/>
      <c r="CZ92" s="10"/>
      <c r="DA92" s="268" t="s">
        <v>191</v>
      </c>
      <c r="DB92" s="268" t="s">
        <v>192</v>
      </c>
      <c r="DC92" s="268" t="s">
        <v>193</v>
      </c>
      <c r="DD92" s="268" t="s">
        <v>194</v>
      </c>
      <c r="DE92" s="268" t="s">
        <v>195</v>
      </c>
      <c r="DF92" s="268" t="s">
        <v>196</v>
      </c>
      <c r="DG92" s="268" t="s">
        <v>197</v>
      </c>
      <c r="DH92" s="268" t="s">
        <v>198</v>
      </c>
      <c r="DI92" s="268" t="s">
        <v>199</v>
      </c>
      <c r="DJ92" s="268" t="s">
        <v>200</v>
      </c>
      <c r="DK92" s="268" t="s">
        <v>201</v>
      </c>
      <c r="DL92" s="268" t="s">
        <v>202</v>
      </c>
      <c r="DM92" s="268" t="s">
        <v>219</v>
      </c>
      <c r="DN92" s="34"/>
    </row>
    <row r="93" spans="1:118" s="6" customFormat="1" ht="12.75" x14ac:dyDescent="0.2">
      <c r="A93" s="167"/>
      <c r="B93" s="266">
        <v>2015</v>
      </c>
      <c r="C93" s="266">
        <v>2016</v>
      </c>
      <c r="D93" s="266">
        <v>2017</v>
      </c>
      <c r="E93" s="266">
        <v>2018</v>
      </c>
      <c r="F93" s="266">
        <v>2019</v>
      </c>
      <c r="G93" s="266">
        <v>2020</v>
      </c>
      <c r="H93" s="266">
        <v>2021</v>
      </c>
      <c r="I93" s="266">
        <v>2022</v>
      </c>
      <c r="J93" s="266">
        <v>2023</v>
      </c>
      <c r="K93" s="266">
        <v>2024</v>
      </c>
      <c r="L93" s="266">
        <v>2025</v>
      </c>
      <c r="M93" s="266">
        <v>2026</v>
      </c>
      <c r="N93" s="266">
        <v>2027</v>
      </c>
      <c r="O93" s="266">
        <v>2028</v>
      </c>
      <c r="P93" s="266">
        <v>2029</v>
      </c>
      <c r="Q93" s="266">
        <v>2030</v>
      </c>
      <c r="R93" s="130"/>
      <c r="S93" s="266">
        <v>2015</v>
      </c>
      <c r="T93" s="266">
        <v>2016</v>
      </c>
      <c r="U93" s="266">
        <v>2017</v>
      </c>
      <c r="V93" s="266">
        <v>2018</v>
      </c>
      <c r="W93" s="266">
        <v>2019</v>
      </c>
      <c r="X93" s="266">
        <v>2020</v>
      </c>
      <c r="Y93" s="266">
        <v>2021</v>
      </c>
      <c r="Z93" s="266">
        <v>2022</v>
      </c>
      <c r="AA93" s="266">
        <v>2023</v>
      </c>
      <c r="AB93" s="266">
        <v>2024</v>
      </c>
      <c r="AC93" s="266">
        <v>2025</v>
      </c>
      <c r="AD93" s="266">
        <v>2026</v>
      </c>
      <c r="AE93" s="266">
        <v>2027</v>
      </c>
      <c r="AF93" s="266">
        <v>2028</v>
      </c>
      <c r="AG93" s="266">
        <v>2029</v>
      </c>
      <c r="AH93" s="266">
        <v>2030</v>
      </c>
      <c r="AI93" s="131"/>
      <c r="AJ93" s="266">
        <v>2015</v>
      </c>
      <c r="AK93" s="266">
        <v>2016</v>
      </c>
      <c r="AL93" s="266">
        <v>2017</v>
      </c>
      <c r="AM93" s="266">
        <v>2018</v>
      </c>
      <c r="AN93" s="266">
        <v>2019</v>
      </c>
      <c r="AO93" s="266">
        <v>2020</v>
      </c>
      <c r="AP93" s="266">
        <v>2021</v>
      </c>
      <c r="AQ93" s="266">
        <v>2022</v>
      </c>
      <c r="AR93" s="266">
        <v>2023</v>
      </c>
      <c r="AS93" s="266">
        <v>2024</v>
      </c>
      <c r="AT93" s="266">
        <v>2025</v>
      </c>
      <c r="AU93" s="266">
        <v>2026</v>
      </c>
      <c r="AV93" s="266">
        <v>2027</v>
      </c>
      <c r="AW93" s="266">
        <v>2028</v>
      </c>
      <c r="AX93" s="266">
        <v>2029</v>
      </c>
      <c r="AY93" s="266">
        <v>2030</v>
      </c>
      <c r="AZ93" s="131"/>
      <c r="BA93" s="266">
        <v>2015</v>
      </c>
      <c r="BB93" s="266">
        <v>2016</v>
      </c>
      <c r="BC93" s="266">
        <v>2017</v>
      </c>
      <c r="BD93" s="266">
        <v>2018</v>
      </c>
      <c r="BE93" s="266">
        <v>2019</v>
      </c>
      <c r="BF93" s="266">
        <v>2020</v>
      </c>
      <c r="BG93" s="266">
        <v>2021</v>
      </c>
      <c r="BH93" s="266">
        <v>2022</v>
      </c>
      <c r="BI93" s="266">
        <v>2023</v>
      </c>
      <c r="BJ93" s="266">
        <v>2024</v>
      </c>
      <c r="BK93" s="266">
        <v>2025</v>
      </c>
      <c r="BL93" s="266">
        <v>2026</v>
      </c>
      <c r="BM93" s="266">
        <v>2027</v>
      </c>
      <c r="BN93" s="266">
        <v>2028</v>
      </c>
      <c r="BO93" s="266">
        <v>2029</v>
      </c>
      <c r="BP93" s="266">
        <v>2030</v>
      </c>
      <c r="BQ93" s="131"/>
      <c r="BR93" s="266">
        <v>2015</v>
      </c>
      <c r="BS93" s="266">
        <v>2016</v>
      </c>
      <c r="BT93" s="266">
        <v>2017</v>
      </c>
      <c r="BU93" s="266">
        <v>2018</v>
      </c>
      <c r="BV93" s="266">
        <v>2019</v>
      </c>
      <c r="BW93" s="266">
        <v>2020</v>
      </c>
      <c r="BX93" s="266">
        <v>2021</v>
      </c>
      <c r="BY93" s="266">
        <v>2022</v>
      </c>
      <c r="BZ93" s="266">
        <v>2023</v>
      </c>
      <c r="CA93" s="266">
        <v>2024</v>
      </c>
      <c r="CB93" s="266">
        <v>2025</v>
      </c>
      <c r="CC93" s="266">
        <v>2026</v>
      </c>
      <c r="CD93" s="266">
        <v>2027</v>
      </c>
      <c r="CE93" s="266">
        <v>2028</v>
      </c>
      <c r="CF93" s="266">
        <v>2029</v>
      </c>
      <c r="CG93" s="266">
        <v>2030</v>
      </c>
      <c r="CH93" s="131"/>
      <c r="CI93" s="266">
        <v>2015</v>
      </c>
      <c r="CJ93" s="266">
        <v>2016</v>
      </c>
      <c r="CK93" s="266">
        <v>2017</v>
      </c>
      <c r="CL93" s="266">
        <v>2018</v>
      </c>
      <c r="CM93" s="266">
        <v>2019</v>
      </c>
      <c r="CN93" s="266">
        <v>2020</v>
      </c>
      <c r="CO93" s="266">
        <v>2021</v>
      </c>
      <c r="CP93" s="266">
        <v>2022</v>
      </c>
      <c r="CQ93" s="266">
        <v>2023</v>
      </c>
      <c r="CR93" s="266">
        <v>2024</v>
      </c>
      <c r="CS93" s="266">
        <v>2025</v>
      </c>
      <c r="CT93" s="266">
        <v>2026</v>
      </c>
      <c r="CU93" s="266">
        <v>2027</v>
      </c>
      <c r="CV93" s="266">
        <v>2028</v>
      </c>
      <c r="CW93" s="266">
        <v>2029</v>
      </c>
      <c r="CX93" s="266">
        <v>2030</v>
      </c>
      <c r="CY93" s="132"/>
      <c r="CZ93" s="274"/>
      <c r="DA93" s="214">
        <f>'Intro and org info'!$C$12</f>
        <v>2018</v>
      </c>
      <c r="DB93" s="214">
        <f>'Intro and org info'!$C$13</f>
        <v>2021</v>
      </c>
      <c r="DC93" s="214">
        <f>'Intro and org info'!$C$12</f>
        <v>2018</v>
      </c>
      <c r="DD93" s="214">
        <f>'Intro and org info'!$C$13</f>
        <v>2021</v>
      </c>
      <c r="DE93" s="214">
        <f>'Intro and org info'!$C$12</f>
        <v>2018</v>
      </c>
      <c r="DF93" s="214">
        <f>'Intro and org info'!$C$13</f>
        <v>2021</v>
      </c>
      <c r="DG93" s="214">
        <f>'Intro and org info'!$C$12</f>
        <v>2018</v>
      </c>
      <c r="DH93" s="214">
        <f>'Intro and org info'!$C$13</f>
        <v>2021</v>
      </c>
      <c r="DI93" s="214">
        <f>'Intro and org info'!$C$12</f>
        <v>2018</v>
      </c>
      <c r="DJ93" s="214">
        <f>'Intro and org info'!$C$13</f>
        <v>2021</v>
      </c>
      <c r="DK93" s="214">
        <f>'Intro and org info'!$C$12</f>
        <v>2018</v>
      </c>
      <c r="DL93" s="214">
        <f>'Intro and org info'!$C$13</f>
        <v>2021</v>
      </c>
      <c r="DM93" s="284"/>
      <c r="DN93" s="275"/>
    </row>
    <row r="94" spans="1:118" x14ac:dyDescent="0.25">
      <c r="A94" s="188" t="s">
        <v>16</v>
      </c>
      <c r="B94" s="71">
        <f>SUM(B5:B6)</f>
        <v>9079</v>
      </c>
      <c r="C94" s="71">
        <f>SUM(C5:C6)</f>
        <v>8633</v>
      </c>
      <c r="D94" s="71">
        <f>SUM(D5:D6)</f>
        <v>8133</v>
      </c>
      <c r="E94" s="71">
        <f>SUM(E5:E6)</f>
        <v>7733</v>
      </c>
      <c r="F94" s="71">
        <f t="shared" ref="F94:Q94" si="130">SUM(F5:F6)</f>
        <v>7133</v>
      </c>
      <c r="G94" s="71">
        <f t="shared" si="130"/>
        <v>6633</v>
      </c>
      <c r="H94" s="71">
        <f t="shared" si="130"/>
        <v>6133</v>
      </c>
      <c r="I94" s="71">
        <f t="shared" si="130"/>
        <v>5633</v>
      </c>
      <c r="J94" s="71">
        <f t="shared" si="130"/>
        <v>5133</v>
      </c>
      <c r="K94" s="71">
        <f t="shared" si="130"/>
        <v>4933</v>
      </c>
      <c r="L94" s="71">
        <f t="shared" si="130"/>
        <v>4733</v>
      </c>
      <c r="M94" s="71">
        <f t="shared" si="130"/>
        <v>4533</v>
      </c>
      <c r="N94" s="71">
        <f t="shared" si="130"/>
        <v>4433</v>
      </c>
      <c r="O94" s="71">
        <f t="shared" si="130"/>
        <v>4333</v>
      </c>
      <c r="P94" s="71">
        <f t="shared" si="130"/>
        <v>4233</v>
      </c>
      <c r="Q94" s="71">
        <f t="shared" si="130"/>
        <v>4133</v>
      </c>
      <c r="R94" s="79"/>
      <c r="S94" s="71">
        <f>SUM(S5:S6)</f>
        <v>375.41948648698389</v>
      </c>
      <c r="T94" s="71">
        <f>SUM(T5:T6)</f>
        <v>356.97904277932599</v>
      </c>
      <c r="U94" s="71">
        <f>SUM(U5:U6)</f>
        <v>336.30589960930598</v>
      </c>
      <c r="V94" s="71">
        <f>SUM(V5:V6)</f>
        <v>319.76738507328997</v>
      </c>
      <c r="W94" s="71">
        <f t="shared" ref="W94:AH94" si="131">SUM(W5:W6)</f>
        <v>294.95961326926596</v>
      </c>
      <c r="X94" s="71">
        <f t="shared" si="131"/>
        <v>274.286470099246</v>
      </c>
      <c r="Y94" s="71">
        <f t="shared" si="131"/>
        <v>253.61332692922593</v>
      </c>
      <c r="Z94" s="71">
        <f t="shared" si="131"/>
        <v>232.94018375920592</v>
      </c>
      <c r="AA94" s="71">
        <f t="shared" si="131"/>
        <v>212.26704058918591</v>
      </c>
      <c r="AB94" s="71">
        <f t="shared" si="131"/>
        <v>203.99778332117791</v>
      </c>
      <c r="AC94" s="71">
        <f t="shared" si="131"/>
        <v>195.7285260531699</v>
      </c>
      <c r="AD94" s="71">
        <f t="shared" si="131"/>
        <v>187.4592687851619</v>
      </c>
      <c r="AE94" s="71">
        <f t="shared" si="131"/>
        <v>183.32464015115789</v>
      </c>
      <c r="AF94" s="71">
        <f t="shared" si="131"/>
        <v>179.19001151715389</v>
      </c>
      <c r="AG94" s="71">
        <f t="shared" si="131"/>
        <v>175.05538288314989</v>
      </c>
      <c r="AH94" s="71">
        <f t="shared" si="131"/>
        <v>170.92075424914589</v>
      </c>
      <c r="AI94" s="106"/>
      <c r="AJ94" s="71">
        <f>SUM(AJ5:AJ6)</f>
        <v>115.02448417900972</v>
      </c>
      <c r="AK94" s="71">
        <f>SUM(AK5:AK6)</f>
        <v>109.38492614370475</v>
      </c>
      <c r="AL94" s="71">
        <f>SUM(AL5:AL6)</f>
        <v>103.0625516646633</v>
      </c>
      <c r="AM94" s="71">
        <f>SUM(AM5:AM6)</f>
        <v>98.004652081430123</v>
      </c>
      <c r="AN94" s="71">
        <f t="shared" ref="AN94:AY94" si="132">SUM(AN5:AN6)</f>
        <v>90.417802706580389</v>
      </c>
      <c r="AO94" s="71">
        <f t="shared" si="132"/>
        <v>84.095428227538918</v>
      </c>
      <c r="AP94" s="71">
        <f t="shared" si="132"/>
        <v>77.773053748497475</v>
      </c>
      <c r="AQ94" s="71">
        <f t="shared" si="132"/>
        <v>71.450679269456018</v>
      </c>
      <c r="AR94" s="71">
        <f t="shared" si="132"/>
        <v>65.12830479041456</v>
      </c>
      <c r="AS94" s="71">
        <f t="shared" si="132"/>
        <v>62.59935499879797</v>
      </c>
      <c r="AT94" s="71">
        <f t="shared" si="132"/>
        <v>60.070405207181381</v>
      </c>
      <c r="AU94" s="71">
        <f t="shared" si="132"/>
        <v>57.541455415564812</v>
      </c>
      <c r="AV94" s="71">
        <f t="shared" si="132"/>
        <v>56.276980519756513</v>
      </c>
      <c r="AW94" s="71">
        <f t="shared" si="132"/>
        <v>55.012505623948222</v>
      </c>
      <c r="AX94" s="71">
        <f t="shared" si="132"/>
        <v>53.748030728139931</v>
      </c>
      <c r="AY94" s="71">
        <f t="shared" si="132"/>
        <v>52.483555832331646</v>
      </c>
      <c r="AZ94" s="106"/>
      <c r="BA94" s="71">
        <f>SUM(BA5:BA6)</f>
        <v>1838.7850541181276</v>
      </c>
      <c r="BB94" s="71">
        <f>SUM(BB5:BB6)</f>
        <v>1748.8504211901629</v>
      </c>
      <c r="BC94" s="71">
        <f>SUM(BC5:BC6)</f>
        <v>1648.0268416745078</v>
      </c>
      <c r="BD94" s="71">
        <f>SUM(BD5:BD6)</f>
        <v>1567.3679780619834</v>
      </c>
      <c r="BE94" s="71">
        <f t="shared" ref="BE94:BP94" si="133">SUM(BE5:BE6)</f>
        <v>1446.3796826431972</v>
      </c>
      <c r="BF94" s="71">
        <f t="shared" si="133"/>
        <v>1345.5561031275417</v>
      </c>
      <c r="BG94" s="71">
        <f t="shared" si="133"/>
        <v>1244.7325236118866</v>
      </c>
      <c r="BH94" s="71">
        <f t="shared" si="133"/>
        <v>1143.9089440962312</v>
      </c>
      <c r="BI94" s="71">
        <f t="shared" si="133"/>
        <v>1043.085364580576</v>
      </c>
      <c r="BJ94" s="71">
        <f t="shared" si="133"/>
        <v>1002.7559327743139</v>
      </c>
      <c r="BK94" s="71">
        <f t="shared" si="133"/>
        <v>962.42650096805164</v>
      </c>
      <c r="BL94" s="71">
        <f t="shared" si="133"/>
        <v>922.09706916178959</v>
      </c>
      <c r="BM94" s="71">
        <f t="shared" si="133"/>
        <v>901.93235325865851</v>
      </c>
      <c r="BN94" s="71">
        <f t="shared" si="133"/>
        <v>881.76763735552743</v>
      </c>
      <c r="BO94" s="71">
        <f t="shared" si="133"/>
        <v>861.60292145239634</v>
      </c>
      <c r="BP94" s="71">
        <f t="shared" si="133"/>
        <v>841.43820554926538</v>
      </c>
      <c r="BQ94" s="106"/>
      <c r="BR94" s="71">
        <f>SUM(BR5:BR6)</f>
        <v>2214.2045406051116</v>
      </c>
      <c r="BS94" s="71">
        <f>SUM(BS5:BS6)</f>
        <v>2105.8294639694886</v>
      </c>
      <c r="BT94" s="71">
        <f>SUM(BT5:BT6)</f>
        <v>1984.3327412838139</v>
      </c>
      <c r="BU94" s="71">
        <f>SUM(BU5:BU6)</f>
        <v>1887.1353631352736</v>
      </c>
      <c r="BV94" s="71">
        <f t="shared" ref="BV94:CG94" si="134">SUM(BV5:BV6)</f>
        <v>1741.3392959124633</v>
      </c>
      <c r="BW94" s="71">
        <f t="shared" si="134"/>
        <v>1619.8425732267879</v>
      </c>
      <c r="BX94" s="71">
        <f t="shared" si="134"/>
        <v>1498.3458505411127</v>
      </c>
      <c r="BY94" s="71">
        <f t="shared" si="134"/>
        <v>1376.8491278554372</v>
      </c>
      <c r="BZ94" s="71">
        <f t="shared" si="134"/>
        <v>1255.3524051697621</v>
      </c>
      <c r="CA94" s="71">
        <f t="shared" si="134"/>
        <v>1206.7537160954919</v>
      </c>
      <c r="CB94" s="71">
        <f t="shared" si="134"/>
        <v>1158.1550270212215</v>
      </c>
      <c r="CC94" s="71">
        <f t="shared" si="134"/>
        <v>1109.5563379469515</v>
      </c>
      <c r="CD94" s="71">
        <f t="shared" si="134"/>
        <v>1085.2569934098165</v>
      </c>
      <c r="CE94" s="71">
        <f t="shared" si="134"/>
        <v>1060.9576488726814</v>
      </c>
      <c r="CF94" s="71">
        <f t="shared" si="134"/>
        <v>1036.6583043355463</v>
      </c>
      <c r="CG94" s="71">
        <f t="shared" si="134"/>
        <v>1012.3589597984113</v>
      </c>
      <c r="CH94" s="106"/>
      <c r="CI94" s="71">
        <f>SUM(CI5:CI6)</f>
        <v>13.143844253065637</v>
      </c>
      <c r="CJ94" s="71">
        <f>SUM(CJ5:CJ6)</f>
        <v>12.512308933115978</v>
      </c>
      <c r="CK94" s="71">
        <f>SUM(CK5:CK6)</f>
        <v>11.804309695504253</v>
      </c>
      <c r="CL94" s="71">
        <f>SUM(CL5:CL6)</f>
        <v>11.237910305414877</v>
      </c>
      <c r="CM94" s="71">
        <f t="shared" ref="CM94:CX94" si="135">SUM(CM5:CM6)</f>
        <v>10.388311220280809</v>
      </c>
      <c r="CN94" s="71">
        <f t="shared" si="135"/>
        <v>9.6803119826690835</v>
      </c>
      <c r="CO94" s="71">
        <f t="shared" si="135"/>
        <v>8.9723127450573585</v>
      </c>
      <c r="CP94" s="71">
        <f t="shared" si="135"/>
        <v>8.2643135074456353</v>
      </c>
      <c r="CQ94" s="71">
        <f t="shared" si="135"/>
        <v>7.5563142698339103</v>
      </c>
      <c r="CR94" s="71">
        <f t="shared" si="135"/>
        <v>7.2731145747892203</v>
      </c>
      <c r="CS94" s="71">
        <f t="shared" si="135"/>
        <v>6.9899148797445321</v>
      </c>
      <c r="CT94" s="71">
        <f t="shared" si="135"/>
        <v>6.7067151846998421</v>
      </c>
      <c r="CU94" s="71">
        <f t="shared" si="135"/>
        <v>6.5651153371774971</v>
      </c>
      <c r="CV94" s="71">
        <f t="shared" si="135"/>
        <v>6.4235154896551521</v>
      </c>
      <c r="CW94" s="71">
        <f t="shared" si="135"/>
        <v>6.2819156421328088</v>
      </c>
      <c r="CX94" s="71">
        <f t="shared" si="135"/>
        <v>6.1403157946104621</v>
      </c>
      <c r="CY94" s="101"/>
      <c r="CZ94" s="10"/>
      <c r="DA94" s="269">
        <f>_xlfn.XLOOKUP($DA$93,$B$93:$Q$93,B94:Q94)</f>
        <v>7733</v>
      </c>
      <c r="DB94" s="269">
        <f>_xlfn.XLOOKUP($DB$93,$B$93:$Q$93,B94:Q94)</f>
        <v>6133</v>
      </c>
      <c r="DC94" s="269">
        <f>_xlfn.XLOOKUP($DC$93,$S$93:$AH$93,S94:AH94)</f>
        <v>319.76738507328997</v>
      </c>
      <c r="DD94" s="269">
        <f>_xlfn.XLOOKUP($DD$93,$S$93:$AH$93,S94:AH94)</f>
        <v>253.61332692922593</v>
      </c>
      <c r="DE94" s="269">
        <f>_xlfn.XLOOKUP($DE$93,$AJ$93:$AY$93,AJ94:AY94)</f>
        <v>98.004652081430123</v>
      </c>
      <c r="DF94" s="269">
        <f>_xlfn.XLOOKUP($DF$93,$AJ$93:$AY$93,AJ94:AY94)</f>
        <v>77.773053748497475</v>
      </c>
      <c r="DG94" s="269">
        <f>_xlfn.XLOOKUP($DG$93,$BA$93:$BP$93,BA94:BP94)</f>
        <v>1567.3679780619834</v>
      </c>
      <c r="DH94" s="269">
        <f>_xlfn.XLOOKUP($DH$93,$BA$93:$BP$93,BA94:BP94)</f>
        <v>1244.7325236118866</v>
      </c>
      <c r="DI94" s="269">
        <f>_xlfn.XLOOKUP($DI$93,$BR$93:$CG$93,BR94:CG94)</f>
        <v>1887.1353631352736</v>
      </c>
      <c r="DJ94" s="269">
        <f>_xlfn.XLOOKUP($DJ$93,$BR$93:$CG$93,BR94:CG94)</f>
        <v>1498.3458505411127</v>
      </c>
      <c r="DK94" s="269">
        <f>_xlfn.XLOOKUP($DK$93,$CI$93:$CX$93,CI94:CX94)</f>
        <v>11.237910305414877</v>
      </c>
      <c r="DL94" s="269">
        <f>_xlfn.XLOOKUP($DL$93,$CI$93:$CX$93,CI94:CX94)</f>
        <v>8.9723127450573585</v>
      </c>
      <c r="DM94" s="285">
        <f>DB94/DA94-1</f>
        <v>-0.20690547006336479</v>
      </c>
      <c r="DN94" s="34"/>
    </row>
    <row r="95" spans="1:118" x14ac:dyDescent="0.25">
      <c r="A95" s="48" t="s">
        <v>22</v>
      </c>
      <c r="B95" s="71">
        <f>SUM(B11:B16)</f>
        <v>88509</v>
      </c>
      <c r="C95" s="71">
        <f>SUM(C11:C16)</f>
        <v>85231</v>
      </c>
      <c r="D95" s="71">
        <f>SUM(D11:D16)</f>
        <v>81231</v>
      </c>
      <c r="E95" s="71">
        <f>SUM(E11:E16)</f>
        <v>77231</v>
      </c>
      <c r="F95" s="71">
        <f t="shared" ref="F95:Q95" si="136">SUM(F11:F16)</f>
        <v>77231</v>
      </c>
      <c r="G95" s="71">
        <f t="shared" si="136"/>
        <v>77231</v>
      </c>
      <c r="H95" s="71">
        <f t="shared" si="136"/>
        <v>77231</v>
      </c>
      <c r="I95" s="71">
        <f t="shared" si="136"/>
        <v>77231</v>
      </c>
      <c r="J95" s="71">
        <f t="shared" si="136"/>
        <v>77231</v>
      </c>
      <c r="K95" s="71">
        <f t="shared" si="136"/>
        <v>77231</v>
      </c>
      <c r="L95" s="71">
        <f t="shared" si="136"/>
        <v>77231</v>
      </c>
      <c r="M95" s="71">
        <f t="shared" si="136"/>
        <v>77231</v>
      </c>
      <c r="N95" s="71">
        <f t="shared" si="136"/>
        <v>77231</v>
      </c>
      <c r="O95" s="71">
        <f t="shared" si="136"/>
        <v>77231</v>
      </c>
      <c r="P95" s="71">
        <f t="shared" si="136"/>
        <v>77231</v>
      </c>
      <c r="Q95" s="71">
        <f t="shared" si="136"/>
        <v>77231</v>
      </c>
      <c r="R95" s="79"/>
      <c r="S95" s="71">
        <f>SUM(S11:S16)</f>
        <v>201.33469999786229</v>
      </c>
      <c r="T95" s="71">
        <f>SUM(T11:T16)</f>
        <v>194.22974684541987</v>
      </c>
      <c r="U95" s="71">
        <f>SUM(U11:U16)</f>
        <v>185.55988332810145</v>
      </c>
      <c r="V95" s="71">
        <f>SUM(V11:V16)</f>
        <v>176.89001981078303</v>
      </c>
      <c r="W95" s="71">
        <f t="shared" ref="W95:AH95" si="137">SUM(W11:W16)</f>
        <v>176.89001981078303</v>
      </c>
      <c r="X95" s="71">
        <f t="shared" si="137"/>
        <v>176.89001981078303</v>
      </c>
      <c r="Y95" s="71">
        <f t="shared" si="137"/>
        <v>176.89001981078303</v>
      </c>
      <c r="Z95" s="71">
        <f t="shared" si="137"/>
        <v>176.89001981078303</v>
      </c>
      <c r="AA95" s="71">
        <f t="shared" si="137"/>
        <v>176.89001981078303</v>
      </c>
      <c r="AB95" s="71">
        <f t="shared" si="137"/>
        <v>176.89001981078303</v>
      </c>
      <c r="AC95" s="71">
        <f t="shared" si="137"/>
        <v>176.89001981078303</v>
      </c>
      <c r="AD95" s="71">
        <f t="shared" si="137"/>
        <v>176.89001981078303</v>
      </c>
      <c r="AE95" s="71">
        <f t="shared" si="137"/>
        <v>176.89001981078303</v>
      </c>
      <c r="AF95" s="71">
        <f t="shared" si="137"/>
        <v>176.89001981078303</v>
      </c>
      <c r="AG95" s="71">
        <f t="shared" si="137"/>
        <v>176.89001981078303</v>
      </c>
      <c r="AH95" s="71">
        <f t="shared" si="137"/>
        <v>176.89001981078303</v>
      </c>
      <c r="AI95" s="106"/>
      <c r="AJ95" s="71">
        <f>SUM(AJ11:AJ16)</f>
        <v>19.403090053634088</v>
      </c>
      <c r="AK95" s="71">
        <f>SUM(AK11:AK16)</f>
        <v>18.730528604236266</v>
      </c>
      <c r="AL95" s="71">
        <f>SUM(AL11:AL16)</f>
        <v>17.909831289534839</v>
      </c>
      <c r="AM95" s="71">
        <f>SUM(AM11:AM16)</f>
        <v>17.089133974833413</v>
      </c>
      <c r="AN95" s="71">
        <f t="shared" ref="AN95:AY95" si="138">SUM(AN11:AN16)</f>
        <v>17.089133974833413</v>
      </c>
      <c r="AO95" s="71">
        <f t="shared" si="138"/>
        <v>17.089133974833413</v>
      </c>
      <c r="AP95" s="71">
        <f t="shared" si="138"/>
        <v>17.089133974833413</v>
      </c>
      <c r="AQ95" s="71">
        <f t="shared" si="138"/>
        <v>17.089133974833413</v>
      </c>
      <c r="AR95" s="71">
        <f t="shared" si="138"/>
        <v>17.089133974833413</v>
      </c>
      <c r="AS95" s="71">
        <f t="shared" si="138"/>
        <v>17.089133974833413</v>
      </c>
      <c r="AT95" s="71">
        <f t="shared" si="138"/>
        <v>17.089133974833413</v>
      </c>
      <c r="AU95" s="71">
        <f t="shared" si="138"/>
        <v>17.089133974833413</v>
      </c>
      <c r="AV95" s="71">
        <f t="shared" si="138"/>
        <v>17.089133974833413</v>
      </c>
      <c r="AW95" s="71">
        <f t="shared" si="138"/>
        <v>17.089133974833413</v>
      </c>
      <c r="AX95" s="71">
        <f t="shared" si="138"/>
        <v>17.089133974833413</v>
      </c>
      <c r="AY95" s="71">
        <f t="shared" si="138"/>
        <v>17.089133974833413</v>
      </c>
      <c r="AZ95" s="106"/>
      <c r="BA95" s="71">
        <f>SUM(BA11:BA16)</f>
        <v>585.86933101951786</v>
      </c>
      <c r="BB95" s="71">
        <f>SUM(BB11:BB16)</f>
        <v>565.56157976242275</v>
      </c>
      <c r="BC95" s="71">
        <f>SUM(BC11:BC16)</f>
        <v>540.78091929006746</v>
      </c>
      <c r="BD95" s="71">
        <f>SUM(BD11:BD16)</f>
        <v>516.00025881771217</v>
      </c>
      <c r="BE95" s="71">
        <f t="shared" ref="BE95:BP95" si="139">SUM(BE11:BE16)</f>
        <v>516.00025881771217</v>
      </c>
      <c r="BF95" s="71">
        <f t="shared" si="139"/>
        <v>516.00025881771217</v>
      </c>
      <c r="BG95" s="71">
        <f t="shared" si="139"/>
        <v>516.00025881771217</v>
      </c>
      <c r="BH95" s="71">
        <f t="shared" si="139"/>
        <v>516.00025881771217</v>
      </c>
      <c r="BI95" s="71">
        <f t="shared" si="139"/>
        <v>516.00025881771217</v>
      </c>
      <c r="BJ95" s="71">
        <f t="shared" si="139"/>
        <v>516.00025881771217</v>
      </c>
      <c r="BK95" s="71">
        <f t="shared" si="139"/>
        <v>516.00025881771217</v>
      </c>
      <c r="BL95" s="71">
        <f t="shared" si="139"/>
        <v>516.00025881771217</v>
      </c>
      <c r="BM95" s="71">
        <f t="shared" si="139"/>
        <v>516.00025881771217</v>
      </c>
      <c r="BN95" s="71">
        <f t="shared" si="139"/>
        <v>516.00025881771217</v>
      </c>
      <c r="BO95" s="71">
        <f t="shared" si="139"/>
        <v>516.00025881771217</v>
      </c>
      <c r="BP95" s="71">
        <f t="shared" si="139"/>
        <v>516.00025881771217</v>
      </c>
      <c r="BQ95" s="106"/>
      <c r="BR95" s="71">
        <f>SUM(BR11:BR16)</f>
        <v>787.20403101738009</v>
      </c>
      <c r="BS95" s="71">
        <f>SUM(BS11:BS16)</f>
        <v>759.79132660784262</v>
      </c>
      <c r="BT95" s="71">
        <f>SUM(BT11:BT16)</f>
        <v>726.34080261816894</v>
      </c>
      <c r="BU95" s="71">
        <f>SUM(BU11:BU16)</f>
        <v>692.89027862849514</v>
      </c>
      <c r="BV95" s="71">
        <f t="shared" ref="BV95:CG95" si="140">SUM(BV11:BV16)</f>
        <v>692.89027862849514</v>
      </c>
      <c r="BW95" s="71">
        <f t="shared" si="140"/>
        <v>692.89027862849514</v>
      </c>
      <c r="BX95" s="71">
        <f t="shared" si="140"/>
        <v>692.89027862849514</v>
      </c>
      <c r="BY95" s="71">
        <f t="shared" si="140"/>
        <v>692.89027862849514</v>
      </c>
      <c r="BZ95" s="71">
        <f t="shared" si="140"/>
        <v>692.89027862849514</v>
      </c>
      <c r="CA95" s="71">
        <f t="shared" si="140"/>
        <v>692.89027862849514</v>
      </c>
      <c r="CB95" s="71">
        <f t="shared" si="140"/>
        <v>692.89027862849514</v>
      </c>
      <c r="CC95" s="71">
        <f t="shared" si="140"/>
        <v>692.89027862849514</v>
      </c>
      <c r="CD95" s="71">
        <f t="shared" si="140"/>
        <v>692.89027862849514</v>
      </c>
      <c r="CE95" s="71">
        <f t="shared" si="140"/>
        <v>692.89027862849514</v>
      </c>
      <c r="CF95" s="71">
        <f t="shared" si="140"/>
        <v>692.89027862849514</v>
      </c>
      <c r="CG95" s="71">
        <f t="shared" si="140"/>
        <v>692.89027862849514</v>
      </c>
      <c r="CH95" s="106"/>
      <c r="CI95" s="71">
        <f>SUM(CI11:CI16)</f>
        <v>52.896305190776204</v>
      </c>
      <c r="CJ95" s="71">
        <f>SUM(CJ11:CJ16)</f>
        <v>51.169996199330882</v>
      </c>
      <c r="CK95" s="71">
        <f>SUM(CK11:CK16)</f>
        <v>49.063456856505603</v>
      </c>
      <c r="CL95" s="71">
        <f>SUM(CL11:CL16)</f>
        <v>46.956917513680324</v>
      </c>
      <c r="CM95" s="71">
        <f t="shared" ref="CM95:CX95" si="141">SUM(CM11:CM16)</f>
        <v>46.956917513680324</v>
      </c>
      <c r="CN95" s="71">
        <f t="shared" si="141"/>
        <v>46.956917513680324</v>
      </c>
      <c r="CO95" s="71">
        <f t="shared" si="141"/>
        <v>46.956917513680324</v>
      </c>
      <c r="CP95" s="71">
        <f t="shared" si="141"/>
        <v>46.956917513680324</v>
      </c>
      <c r="CQ95" s="71">
        <f t="shared" si="141"/>
        <v>46.956917513680324</v>
      </c>
      <c r="CR95" s="71">
        <f t="shared" si="141"/>
        <v>46.956917513680324</v>
      </c>
      <c r="CS95" s="71">
        <f t="shared" si="141"/>
        <v>46.956917513680324</v>
      </c>
      <c r="CT95" s="71">
        <f t="shared" si="141"/>
        <v>46.956917513680324</v>
      </c>
      <c r="CU95" s="71">
        <f t="shared" si="141"/>
        <v>46.956917513680324</v>
      </c>
      <c r="CV95" s="71">
        <f t="shared" si="141"/>
        <v>46.956917513680324</v>
      </c>
      <c r="CW95" s="71">
        <f t="shared" si="141"/>
        <v>46.956917513680324</v>
      </c>
      <c r="CX95" s="71">
        <f t="shared" si="141"/>
        <v>46.956917513680324</v>
      </c>
      <c r="CY95" s="101"/>
      <c r="CZ95" s="10"/>
      <c r="DA95" s="269">
        <f>_xlfn.XLOOKUP($DA$93,$B$93:$Q$93,B95:Q95)</f>
        <v>77231</v>
      </c>
      <c r="DB95" s="269">
        <f t="shared" ref="DB95:DB109" si="142">_xlfn.XLOOKUP($DB$93,$B$93:$Q$93,B95:Q95)</f>
        <v>77231</v>
      </c>
      <c r="DC95" s="269">
        <f t="shared" ref="DC95:DC109" si="143">_xlfn.XLOOKUP($DC$93,$S$93:$AH$93,S95:AH95)</f>
        <v>176.89001981078303</v>
      </c>
      <c r="DD95" s="269">
        <f t="shared" ref="DD95:DD109" si="144">_xlfn.XLOOKUP($DD$93,$S$93:$AH$93,S95:AH95)</f>
        <v>176.89001981078303</v>
      </c>
      <c r="DE95" s="269">
        <f t="shared" ref="DE95:DE109" si="145">_xlfn.XLOOKUP($DE$93,$AJ$93:$AY$93,AJ95:AY95)</f>
        <v>17.089133974833413</v>
      </c>
      <c r="DF95" s="269">
        <f t="shared" ref="DF95:DF109" si="146">_xlfn.XLOOKUP($DF$93,$AJ$93:$AY$93,AJ95:AY95)</f>
        <v>17.089133974833413</v>
      </c>
      <c r="DG95" s="269">
        <f t="shared" ref="DG95:DG109" si="147">_xlfn.XLOOKUP($DG$93,$BA$93:$BP$93,BA95:BP95)</f>
        <v>516.00025881771217</v>
      </c>
      <c r="DH95" s="269">
        <f t="shared" ref="DH95:DH109" si="148">_xlfn.XLOOKUP($DH$93,$BA$93:$BP$93,BA95:BP95)</f>
        <v>516.00025881771217</v>
      </c>
      <c r="DI95" s="269">
        <f t="shared" ref="DI95:DI109" si="149">_xlfn.XLOOKUP($DI$93,$BR$93:$CG$93,BR95:CG95)</f>
        <v>692.89027862849514</v>
      </c>
      <c r="DJ95" s="269">
        <f t="shared" ref="DJ95:DJ109" si="150">_xlfn.XLOOKUP($DJ$93,$BR$93:$CG$93,BR95:CG95)</f>
        <v>692.89027862849514</v>
      </c>
      <c r="DK95" s="269">
        <f t="shared" ref="DK95:DK109" si="151">_xlfn.XLOOKUP($DK$93,$CI$93:$CX$93,CI95:CX95)</f>
        <v>46.956917513680324</v>
      </c>
      <c r="DL95" s="269">
        <f t="shared" ref="DL95:DL109" si="152">_xlfn.XLOOKUP($DL$93,$CI$93:$CX$93,CI95:CX95)</f>
        <v>46.956917513680324</v>
      </c>
      <c r="DM95" s="285">
        <f t="shared" ref="DM95:DM109" si="153">DB95/DA95-1</f>
        <v>0</v>
      </c>
      <c r="DN95" s="34"/>
    </row>
    <row r="96" spans="1:118" x14ac:dyDescent="0.25">
      <c r="A96" s="48" t="s">
        <v>86</v>
      </c>
      <c r="B96" s="71">
        <f t="shared" ref="B96:E97" si="154">B8</f>
        <v>7090</v>
      </c>
      <c r="C96" s="71">
        <f t="shared" si="154"/>
        <v>7090</v>
      </c>
      <c r="D96" s="71">
        <f t="shared" si="154"/>
        <v>7090</v>
      </c>
      <c r="E96" s="71">
        <f t="shared" si="154"/>
        <v>7090</v>
      </c>
      <c r="F96" s="71">
        <f t="shared" ref="F96:Q96" si="155">F8</f>
        <v>7090</v>
      </c>
      <c r="G96" s="71">
        <f t="shared" si="155"/>
        <v>7090</v>
      </c>
      <c r="H96" s="71">
        <f t="shared" si="155"/>
        <v>7090</v>
      </c>
      <c r="I96" s="71">
        <f t="shared" si="155"/>
        <v>7090</v>
      </c>
      <c r="J96" s="71">
        <f t="shared" si="155"/>
        <v>7090</v>
      </c>
      <c r="K96" s="71">
        <f t="shared" si="155"/>
        <v>7090</v>
      </c>
      <c r="L96" s="71">
        <f t="shared" si="155"/>
        <v>7090</v>
      </c>
      <c r="M96" s="71">
        <f t="shared" si="155"/>
        <v>7090</v>
      </c>
      <c r="N96" s="71">
        <f t="shared" si="155"/>
        <v>7090</v>
      </c>
      <c r="O96" s="71">
        <f t="shared" si="155"/>
        <v>7090</v>
      </c>
      <c r="P96" s="71">
        <f t="shared" si="155"/>
        <v>7090</v>
      </c>
      <c r="Q96" s="71">
        <f t="shared" si="155"/>
        <v>7090</v>
      </c>
      <c r="R96" s="79"/>
      <c r="S96" s="71">
        <f t="shared" ref="S96:V97" si="156">S8</f>
        <v>69.705355231365232</v>
      </c>
      <c r="T96" s="71">
        <f t="shared" si="156"/>
        <v>69.705355231365232</v>
      </c>
      <c r="U96" s="71">
        <f t="shared" si="156"/>
        <v>69.705355231365232</v>
      </c>
      <c r="V96" s="71">
        <f t="shared" si="156"/>
        <v>69.705355231365232</v>
      </c>
      <c r="W96" s="71">
        <f t="shared" ref="W96:AH96" si="157">W8</f>
        <v>69.705355231365232</v>
      </c>
      <c r="X96" s="71">
        <f t="shared" si="157"/>
        <v>69.705355231365232</v>
      </c>
      <c r="Y96" s="71">
        <f t="shared" si="157"/>
        <v>69.705355231365232</v>
      </c>
      <c r="Z96" s="71">
        <f t="shared" si="157"/>
        <v>69.705355231365232</v>
      </c>
      <c r="AA96" s="71">
        <f t="shared" si="157"/>
        <v>69.705355231365232</v>
      </c>
      <c r="AB96" s="71">
        <f t="shared" si="157"/>
        <v>69.705355231365232</v>
      </c>
      <c r="AC96" s="71">
        <f t="shared" si="157"/>
        <v>69.705355231365232</v>
      </c>
      <c r="AD96" s="71">
        <f t="shared" si="157"/>
        <v>69.705355231365232</v>
      </c>
      <c r="AE96" s="71">
        <f t="shared" si="157"/>
        <v>69.705355231365232</v>
      </c>
      <c r="AF96" s="71">
        <f t="shared" si="157"/>
        <v>69.705355231365232</v>
      </c>
      <c r="AG96" s="71">
        <f t="shared" si="157"/>
        <v>69.705355231365232</v>
      </c>
      <c r="AH96" s="71">
        <f t="shared" si="157"/>
        <v>69.705355231365232</v>
      </c>
      <c r="AI96" s="106"/>
      <c r="AJ96" s="71">
        <f t="shared" ref="AJ96:AM97" si="158">AJ8</f>
        <v>14.902822769875632</v>
      </c>
      <c r="AK96" s="71">
        <f t="shared" si="158"/>
        <v>14.902822769875632</v>
      </c>
      <c r="AL96" s="71">
        <f t="shared" si="158"/>
        <v>14.902822769875632</v>
      </c>
      <c r="AM96" s="71">
        <f t="shared" si="158"/>
        <v>14.902822769875632</v>
      </c>
      <c r="AN96" s="71">
        <f t="shared" ref="AN96:AY96" si="159">AN8</f>
        <v>14.902822769875632</v>
      </c>
      <c r="AO96" s="71">
        <f t="shared" si="159"/>
        <v>14.902822769875632</v>
      </c>
      <c r="AP96" s="71">
        <f t="shared" si="159"/>
        <v>14.902822769875632</v>
      </c>
      <c r="AQ96" s="71">
        <f t="shared" si="159"/>
        <v>14.902822769875632</v>
      </c>
      <c r="AR96" s="71">
        <f t="shared" si="159"/>
        <v>14.902822769875632</v>
      </c>
      <c r="AS96" s="71">
        <f t="shared" si="159"/>
        <v>14.902822769875632</v>
      </c>
      <c r="AT96" s="71">
        <f t="shared" si="159"/>
        <v>14.902822769875632</v>
      </c>
      <c r="AU96" s="71">
        <f t="shared" si="159"/>
        <v>14.902822769875632</v>
      </c>
      <c r="AV96" s="71">
        <f t="shared" si="159"/>
        <v>14.902822769875632</v>
      </c>
      <c r="AW96" s="71">
        <f t="shared" si="159"/>
        <v>14.902822769875632</v>
      </c>
      <c r="AX96" s="71">
        <f t="shared" si="159"/>
        <v>14.902822769875632</v>
      </c>
      <c r="AY96" s="71">
        <f t="shared" si="159"/>
        <v>14.902822769875632</v>
      </c>
      <c r="AZ96" s="106"/>
      <c r="BA96" s="71">
        <f t="shared" ref="BA96:BD97" si="160">BA8</f>
        <v>149.58027454025409</v>
      </c>
      <c r="BB96" s="71">
        <f t="shared" si="160"/>
        <v>149.58027454025409</v>
      </c>
      <c r="BC96" s="71">
        <f t="shared" si="160"/>
        <v>149.58027454025409</v>
      </c>
      <c r="BD96" s="71">
        <f t="shared" si="160"/>
        <v>149.58027454025409</v>
      </c>
      <c r="BE96" s="71">
        <f t="shared" ref="BE96:BP96" si="161">BE8</f>
        <v>149.58027454025409</v>
      </c>
      <c r="BF96" s="71">
        <f t="shared" si="161"/>
        <v>149.58027454025409</v>
      </c>
      <c r="BG96" s="71">
        <f t="shared" si="161"/>
        <v>149.58027454025409</v>
      </c>
      <c r="BH96" s="71">
        <f t="shared" si="161"/>
        <v>149.58027454025409</v>
      </c>
      <c r="BI96" s="71">
        <f t="shared" si="161"/>
        <v>149.58027454025409</v>
      </c>
      <c r="BJ96" s="71">
        <f t="shared" si="161"/>
        <v>149.58027454025409</v>
      </c>
      <c r="BK96" s="71">
        <f t="shared" si="161"/>
        <v>149.58027454025409</v>
      </c>
      <c r="BL96" s="71">
        <f t="shared" si="161"/>
        <v>149.58027454025409</v>
      </c>
      <c r="BM96" s="71">
        <f t="shared" si="161"/>
        <v>149.58027454025409</v>
      </c>
      <c r="BN96" s="71">
        <f t="shared" si="161"/>
        <v>149.58027454025409</v>
      </c>
      <c r="BO96" s="71">
        <f t="shared" si="161"/>
        <v>149.58027454025409</v>
      </c>
      <c r="BP96" s="71">
        <f t="shared" si="161"/>
        <v>149.58027454025409</v>
      </c>
      <c r="BQ96" s="106"/>
      <c r="BR96" s="71">
        <f t="shared" ref="BR96:BU97" si="162">BR8</f>
        <v>219.28562977161931</v>
      </c>
      <c r="BS96" s="71">
        <f t="shared" si="162"/>
        <v>219.28562977161931</v>
      </c>
      <c r="BT96" s="71">
        <f t="shared" si="162"/>
        <v>219.28562977161931</v>
      </c>
      <c r="BU96" s="71">
        <f t="shared" si="162"/>
        <v>219.28562977161931</v>
      </c>
      <c r="BV96" s="71">
        <f t="shared" ref="BV96:CG96" si="163">BV8</f>
        <v>219.28562977161931</v>
      </c>
      <c r="BW96" s="71">
        <f t="shared" si="163"/>
        <v>219.28562977161931</v>
      </c>
      <c r="BX96" s="71">
        <f t="shared" si="163"/>
        <v>219.28562977161931</v>
      </c>
      <c r="BY96" s="71">
        <f t="shared" si="163"/>
        <v>219.28562977161931</v>
      </c>
      <c r="BZ96" s="71">
        <f t="shared" si="163"/>
        <v>219.28562977161931</v>
      </c>
      <c r="CA96" s="71">
        <f t="shared" si="163"/>
        <v>219.28562977161931</v>
      </c>
      <c r="CB96" s="71">
        <f t="shared" si="163"/>
        <v>219.28562977161931</v>
      </c>
      <c r="CC96" s="71">
        <f t="shared" si="163"/>
        <v>219.28562977161931</v>
      </c>
      <c r="CD96" s="71">
        <f t="shared" si="163"/>
        <v>219.28562977161931</v>
      </c>
      <c r="CE96" s="71">
        <f t="shared" si="163"/>
        <v>219.28562977161931</v>
      </c>
      <c r="CF96" s="71">
        <f t="shared" si="163"/>
        <v>219.28562977161931</v>
      </c>
      <c r="CG96" s="71">
        <f t="shared" si="163"/>
        <v>219.28562977161931</v>
      </c>
      <c r="CH96" s="106"/>
      <c r="CI96" s="71">
        <f t="shared" ref="CI96:CL97" si="164">CI8</f>
        <v>16.795130136752928</v>
      </c>
      <c r="CJ96" s="71">
        <f t="shared" si="164"/>
        <v>16.795130136752928</v>
      </c>
      <c r="CK96" s="71">
        <f t="shared" si="164"/>
        <v>16.795130136752928</v>
      </c>
      <c r="CL96" s="71">
        <f t="shared" si="164"/>
        <v>16.795130136752928</v>
      </c>
      <c r="CM96" s="71">
        <f t="shared" ref="CM96:CX96" si="165">CM8</f>
        <v>16.795130136752928</v>
      </c>
      <c r="CN96" s="71">
        <f t="shared" si="165"/>
        <v>16.795130136752928</v>
      </c>
      <c r="CO96" s="71">
        <f t="shared" si="165"/>
        <v>16.795130136752928</v>
      </c>
      <c r="CP96" s="71">
        <f t="shared" si="165"/>
        <v>16.795130136752928</v>
      </c>
      <c r="CQ96" s="71">
        <f t="shared" si="165"/>
        <v>16.795130136752928</v>
      </c>
      <c r="CR96" s="71">
        <f t="shared" si="165"/>
        <v>16.795130136752928</v>
      </c>
      <c r="CS96" s="71">
        <f t="shared" si="165"/>
        <v>16.795130136752928</v>
      </c>
      <c r="CT96" s="71">
        <f t="shared" si="165"/>
        <v>16.795130136752928</v>
      </c>
      <c r="CU96" s="71">
        <f t="shared" si="165"/>
        <v>16.795130136752928</v>
      </c>
      <c r="CV96" s="71">
        <f t="shared" si="165"/>
        <v>16.795130136752928</v>
      </c>
      <c r="CW96" s="71">
        <f t="shared" si="165"/>
        <v>16.795130136752928</v>
      </c>
      <c r="CX96" s="71">
        <f t="shared" si="165"/>
        <v>16.795130136752928</v>
      </c>
      <c r="CY96" s="101"/>
      <c r="CZ96" s="10"/>
      <c r="DA96" s="269">
        <f t="shared" ref="DA96:DA109" si="166">_xlfn.XLOOKUP($DA$93,$B$93:$Q$93,B96:Q96)</f>
        <v>7090</v>
      </c>
      <c r="DB96" s="269">
        <f t="shared" si="142"/>
        <v>7090</v>
      </c>
      <c r="DC96" s="269">
        <f t="shared" si="143"/>
        <v>69.705355231365232</v>
      </c>
      <c r="DD96" s="269">
        <f t="shared" si="144"/>
        <v>69.705355231365232</v>
      </c>
      <c r="DE96" s="269">
        <f t="shared" si="145"/>
        <v>14.902822769875632</v>
      </c>
      <c r="DF96" s="269">
        <f t="shared" si="146"/>
        <v>14.902822769875632</v>
      </c>
      <c r="DG96" s="269">
        <f t="shared" si="147"/>
        <v>149.58027454025409</v>
      </c>
      <c r="DH96" s="269">
        <f t="shared" si="148"/>
        <v>149.58027454025409</v>
      </c>
      <c r="DI96" s="269">
        <f t="shared" si="149"/>
        <v>219.28562977161931</v>
      </c>
      <c r="DJ96" s="269">
        <f t="shared" si="150"/>
        <v>219.28562977161931</v>
      </c>
      <c r="DK96" s="269">
        <f t="shared" si="151"/>
        <v>16.795130136752928</v>
      </c>
      <c r="DL96" s="269">
        <f t="shared" si="152"/>
        <v>16.795130136752928</v>
      </c>
      <c r="DM96" s="285">
        <f t="shared" si="153"/>
        <v>0</v>
      </c>
      <c r="DN96" s="34"/>
    </row>
    <row r="97" spans="1:118" x14ac:dyDescent="0.25">
      <c r="A97" s="48" t="s">
        <v>21</v>
      </c>
      <c r="B97" s="71">
        <f t="shared" si="154"/>
        <v>13742</v>
      </c>
      <c r="C97" s="71">
        <f t="shared" si="154"/>
        <v>13742</v>
      </c>
      <c r="D97" s="71">
        <f t="shared" si="154"/>
        <v>13742</v>
      </c>
      <c r="E97" s="71">
        <f t="shared" si="154"/>
        <v>13742</v>
      </c>
      <c r="F97" s="71">
        <f t="shared" ref="F97:Q97" si="167">F9</f>
        <v>13742</v>
      </c>
      <c r="G97" s="71">
        <f t="shared" si="167"/>
        <v>13742</v>
      </c>
      <c r="H97" s="71">
        <f t="shared" si="167"/>
        <v>13742</v>
      </c>
      <c r="I97" s="71">
        <f t="shared" si="167"/>
        <v>13742</v>
      </c>
      <c r="J97" s="71">
        <f t="shared" si="167"/>
        <v>13742</v>
      </c>
      <c r="K97" s="71">
        <f t="shared" si="167"/>
        <v>13742</v>
      </c>
      <c r="L97" s="71">
        <f t="shared" si="167"/>
        <v>13742</v>
      </c>
      <c r="M97" s="71">
        <f t="shared" si="167"/>
        <v>13742</v>
      </c>
      <c r="N97" s="71">
        <f t="shared" si="167"/>
        <v>13742</v>
      </c>
      <c r="O97" s="71">
        <f t="shared" si="167"/>
        <v>13742</v>
      </c>
      <c r="P97" s="71">
        <f t="shared" si="167"/>
        <v>13742</v>
      </c>
      <c r="Q97" s="71">
        <f t="shared" si="167"/>
        <v>13742</v>
      </c>
      <c r="R97" s="79"/>
      <c r="S97" s="71">
        <f t="shared" si="156"/>
        <v>60.45943768175345</v>
      </c>
      <c r="T97" s="71">
        <f t="shared" si="156"/>
        <v>60.45943768175345</v>
      </c>
      <c r="U97" s="71">
        <f t="shared" si="156"/>
        <v>60.45943768175345</v>
      </c>
      <c r="V97" s="71">
        <f t="shared" si="156"/>
        <v>60.45943768175345</v>
      </c>
      <c r="W97" s="71">
        <f t="shared" ref="W97:AH97" si="168">W9</f>
        <v>60.45943768175345</v>
      </c>
      <c r="X97" s="71">
        <f t="shared" si="168"/>
        <v>60.45943768175345</v>
      </c>
      <c r="Y97" s="71">
        <f t="shared" si="168"/>
        <v>60.45943768175345</v>
      </c>
      <c r="Z97" s="71">
        <f t="shared" si="168"/>
        <v>60.45943768175345</v>
      </c>
      <c r="AA97" s="71">
        <f t="shared" si="168"/>
        <v>60.45943768175345</v>
      </c>
      <c r="AB97" s="71">
        <f t="shared" si="168"/>
        <v>60.45943768175345</v>
      </c>
      <c r="AC97" s="71">
        <f t="shared" si="168"/>
        <v>60.45943768175345</v>
      </c>
      <c r="AD97" s="71">
        <f t="shared" si="168"/>
        <v>60.45943768175345</v>
      </c>
      <c r="AE97" s="71">
        <f t="shared" si="168"/>
        <v>60.45943768175345</v>
      </c>
      <c r="AF97" s="71">
        <f t="shared" si="168"/>
        <v>60.45943768175345</v>
      </c>
      <c r="AG97" s="71">
        <f t="shared" si="168"/>
        <v>60.45943768175345</v>
      </c>
      <c r="AH97" s="71">
        <f t="shared" si="168"/>
        <v>60.45943768175345</v>
      </c>
      <c r="AI97" s="106"/>
      <c r="AJ97" s="71">
        <f t="shared" si="158"/>
        <v>15.81648771212306</v>
      </c>
      <c r="AK97" s="71">
        <f t="shared" si="158"/>
        <v>15.81648771212306</v>
      </c>
      <c r="AL97" s="71">
        <f t="shared" si="158"/>
        <v>15.81648771212306</v>
      </c>
      <c r="AM97" s="71">
        <f t="shared" si="158"/>
        <v>15.81648771212306</v>
      </c>
      <c r="AN97" s="71">
        <f t="shared" ref="AN97:AY97" si="169">AN9</f>
        <v>15.81648771212306</v>
      </c>
      <c r="AO97" s="71">
        <f t="shared" si="169"/>
        <v>15.81648771212306</v>
      </c>
      <c r="AP97" s="71">
        <f t="shared" si="169"/>
        <v>15.81648771212306</v>
      </c>
      <c r="AQ97" s="71">
        <f t="shared" si="169"/>
        <v>15.81648771212306</v>
      </c>
      <c r="AR97" s="71">
        <f t="shared" si="169"/>
        <v>15.81648771212306</v>
      </c>
      <c r="AS97" s="71">
        <f t="shared" si="169"/>
        <v>15.81648771212306</v>
      </c>
      <c r="AT97" s="71">
        <f t="shared" si="169"/>
        <v>15.81648771212306</v>
      </c>
      <c r="AU97" s="71">
        <f t="shared" si="169"/>
        <v>15.81648771212306</v>
      </c>
      <c r="AV97" s="71">
        <f t="shared" si="169"/>
        <v>15.81648771212306</v>
      </c>
      <c r="AW97" s="71">
        <f t="shared" si="169"/>
        <v>15.81648771212306</v>
      </c>
      <c r="AX97" s="71">
        <f t="shared" si="169"/>
        <v>15.81648771212306</v>
      </c>
      <c r="AY97" s="71">
        <f t="shared" si="169"/>
        <v>15.81648771212306</v>
      </c>
      <c r="AZ97" s="106"/>
      <c r="BA97" s="71">
        <f t="shared" si="160"/>
        <v>202.06579769155383</v>
      </c>
      <c r="BB97" s="71">
        <f t="shared" si="160"/>
        <v>202.06579769155383</v>
      </c>
      <c r="BC97" s="71">
        <f t="shared" si="160"/>
        <v>202.06579769155383</v>
      </c>
      <c r="BD97" s="71">
        <f t="shared" si="160"/>
        <v>202.06579769155383</v>
      </c>
      <c r="BE97" s="71">
        <f t="shared" ref="BE97:BP97" si="170">BE9</f>
        <v>202.06579769155383</v>
      </c>
      <c r="BF97" s="71">
        <f t="shared" si="170"/>
        <v>202.06579769155383</v>
      </c>
      <c r="BG97" s="71">
        <f t="shared" si="170"/>
        <v>202.06579769155383</v>
      </c>
      <c r="BH97" s="71">
        <f t="shared" si="170"/>
        <v>202.06579769155383</v>
      </c>
      <c r="BI97" s="71">
        <f t="shared" si="170"/>
        <v>202.06579769155383</v>
      </c>
      <c r="BJ97" s="71">
        <f t="shared" si="170"/>
        <v>202.06579769155383</v>
      </c>
      <c r="BK97" s="71">
        <f t="shared" si="170"/>
        <v>202.06579769155383</v>
      </c>
      <c r="BL97" s="71">
        <f t="shared" si="170"/>
        <v>202.06579769155383</v>
      </c>
      <c r="BM97" s="71">
        <f t="shared" si="170"/>
        <v>202.06579769155383</v>
      </c>
      <c r="BN97" s="71">
        <f t="shared" si="170"/>
        <v>202.06579769155383</v>
      </c>
      <c r="BO97" s="71">
        <f t="shared" si="170"/>
        <v>202.06579769155383</v>
      </c>
      <c r="BP97" s="71">
        <f t="shared" si="170"/>
        <v>202.06579769155383</v>
      </c>
      <c r="BQ97" s="106"/>
      <c r="BR97" s="71">
        <f t="shared" si="162"/>
        <v>262.52523537330728</v>
      </c>
      <c r="BS97" s="71">
        <f t="shared" si="162"/>
        <v>262.52523537330728</v>
      </c>
      <c r="BT97" s="71">
        <f t="shared" si="162"/>
        <v>262.52523537330728</v>
      </c>
      <c r="BU97" s="71">
        <f t="shared" si="162"/>
        <v>262.52523537330728</v>
      </c>
      <c r="BV97" s="71">
        <f t="shared" ref="BV97:CG97" si="171">BV9</f>
        <v>262.52523537330728</v>
      </c>
      <c r="BW97" s="71">
        <f t="shared" si="171"/>
        <v>262.52523537330728</v>
      </c>
      <c r="BX97" s="71">
        <f t="shared" si="171"/>
        <v>262.52523537330728</v>
      </c>
      <c r="BY97" s="71">
        <f t="shared" si="171"/>
        <v>262.52523537330728</v>
      </c>
      <c r="BZ97" s="71">
        <f t="shared" si="171"/>
        <v>262.52523537330728</v>
      </c>
      <c r="CA97" s="71">
        <f t="shared" si="171"/>
        <v>262.52523537330728</v>
      </c>
      <c r="CB97" s="71">
        <f t="shared" si="171"/>
        <v>262.52523537330728</v>
      </c>
      <c r="CC97" s="71">
        <f t="shared" si="171"/>
        <v>262.52523537330728</v>
      </c>
      <c r="CD97" s="71">
        <f t="shared" si="171"/>
        <v>262.52523537330728</v>
      </c>
      <c r="CE97" s="71">
        <f t="shared" si="171"/>
        <v>262.52523537330728</v>
      </c>
      <c r="CF97" s="71">
        <f t="shared" si="171"/>
        <v>262.52523537330728</v>
      </c>
      <c r="CG97" s="71">
        <f t="shared" si="171"/>
        <v>262.52523537330728</v>
      </c>
      <c r="CH97" s="106"/>
      <c r="CI97" s="71">
        <f t="shared" si="164"/>
        <v>27.095320922674652</v>
      </c>
      <c r="CJ97" s="71">
        <f t="shared" si="164"/>
        <v>27.095320922674652</v>
      </c>
      <c r="CK97" s="71">
        <f t="shared" si="164"/>
        <v>27.095320922674652</v>
      </c>
      <c r="CL97" s="71">
        <f t="shared" si="164"/>
        <v>27.095320922674652</v>
      </c>
      <c r="CM97" s="71">
        <f t="shared" ref="CM97:CX97" si="172">CM9</f>
        <v>27.095320922674652</v>
      </c>
      <c r="CN97" s="71">
        <f t="shared" si="172"/>
        <v>27.095320922674652</v>
      </c>
      <c r="CO97" s="71">
        <f t="shared" si="172"/>
        <v>27.095320922674652</v>
      </c>
      <c r="CP97" s="71">
        <f t="shared" si="172"/>
        <v>27.095320922674652</v>
      </c>
      <c r="CQ97" s="71">
        <f t="shared" si="172"/>
        <v>27.095320922674652</v>
      </c>
      <c r="CR97" s="71">
        <f t="shared" si="172"/>
        <v>27.095320922674652</v>
      </c>
      <c r="CS97" s="71">
        <f t="shared" si="172"/>
        <v>27.095320922674652</v>
      </c>
      <c r="CT97" s="71">
        <f t="shared" si="172"/>
        <v>27.095320922674652</v>
      </c>
      <c r="CU97" s="71">
        <f t="shared" si="172"/>
        <v>27.095320922674652</v>
      </c>
      <c r="CV97" s="71">
        <f t="shared" si="172"/>
        <v>27.095320922674652</v>
      </c>
      <c r="CW97" s="71">
        <f t="shared" si="172"/>
        <v>27.095320922674652</v>
      </c>
      <c r="CX97" s="71">
        <f t="shared" si="172"/>
        <v>27.095320922674652</v>
      </c>
      <c r="CY97" s="101"/>
      <c r="CZ97" s="10"/>
      <c r="DA97" s="269">
        <f t="shared" si="166"/>
        <v>13742</v>
      </c>
      <c r="DB97" s="269">
        <f t="shared" si="142"/>
        <v>13742</v>
      </c>
      <c r="DC97" s="269">
        <f t="shared" si="143"/>
        <v>60.45943768175345</v>
      </c>
      <c r="DD97" s="269">
        <f t="shared" si="144"/>
        <v>60.45943768175345</v>
      </c>
      <c r="DE97" s="269">
        <f t="shared" si="145"/>
        <v>15.81648771212306</v>
      </c>
      <c r="DF97" s="269">
        <f t="shared" si="146"/>
        <v>15.81648771212306</v>
      </c>
      <c r="DG97" s="269">
        <f t="shared" si="147"/>
        <v>202.06579769155383</v>
      </c>
      <c r="DH97" s="269">
        <f t="shared" si="148"/>
        <v>202.06579769155383</v>
      </c>
      <c r="DI97" s="269">
        <f t="shared" si="149"/>
        <v>262.52523537330728</v>
      </c>
      <c r="DJ97" s="269">
        <f t="shared" si="150"/>
        <v>262.52523537330728</v>
      </c>
      <c r="DK97" s="269">
        <f t="shared" si="151"/>
        <v>27.095320922674652</v>
      </c>
      <c r="DL97" s="269">
        <f t="shared" si="152"/>
        <v>27.095320922674652</v>
      </c>
      <c r="DM97" s="285">
        <f t="shared" si="153"/>
        <v>0</v>
      </c>
      <c r="DN97" s="34"/>
    </row>
    <row r="98" spans="1:118" x14ac:dyDescent="0.25">
      <c r="A98" s="48" t="s">
        <v>87</v>
      </c>
      <c r="B98" s="71">
        <f>SUM(B19:B21)</f>
        <v>4138</v>
      </c>
      <c r="C98" s="71">
        <f>SUM(C19:C21)</f>
        <v>4138</v>
      </c>
      <c r="D98" s="71">
        <f>SUM(D19:D21)</f>
        <v>4138</v>
      </c>
      <c r="E98" s="71">
        <f>SUM(E19:E21)</f>
        <v>4138</v>
      </c>
      <c r="F98" s="71">
        <f t="shared" ref="F98:Q98" si="173">SUM(F19:F21)</f>
        <v>4138</v>
      </c>
      <c r="G98" s="71">
        <f t="shared" si="173"/>
        <v>4138</v>
      </c>
      <c r="H98" s="71">
        <f t="shared" si="173"/>
        <v>4138</v>
      </c>
      <c r="I98" s="71">
        <f t="shared" si="173"/>
        <v>4138</v>
      </c>
      <c r="J98" s="71">
        <f t="shared" si="173"/>
        <v>4138</v>
      </c>
      <c r="K98" s="71">
        <f t="shared" si="173"/>
        <v>4138</v>
      </c>
      <c r="L98" s="71">
        <f t="shared" si="173"/>
        <v>4138</v>
      </c>
      <c r="M98" s="71">
        <f t="shared" si="173"/>
        <v>4138</v>
      </c>
      <c r="N98" s="71">
        <f t="shared" si="173"/>
        <v>4138</v>
      </c>
      <c r="O98" s="71">
        <f t="shared" si="173"/>
        <v>4138</v>
      </c>
      <c r="P98" s="71">
        <f t="shared" si="173"/>
        <v>4138</v>
      </c>
      <c r="Q98" s="71">
        <f t="shared" si="173"/>
        <v>4138</v>
      </c>
      <c r="R98" s="79"/>
      <c r="S98" s="71">
        <f>SUM(S19:S21)</f>
        <v>39.850141425477098</v>
      </c>
      <c r="T98" s="71">
        <f>SUM(T19:T21)</f>
        <v>39.850141425477098</v>
      </c>
      <c r="U98" s="71">
        <f>SUM(U19:U21)</f>
        <v>39.850141425477098</v>
      </c>
      <c r="V98" s="71">
        <f>SUM(V19:V21)</f>
        <v>39.850141425477098</v>
      </c>
      <c r="W98" s="71">
        <f t="shared" ref="W98:AH98" si="174">SUM(W19:W21)</f>
        <v>39.850141425477098</v>
      </c>
      <c r="X98" s="71">
        <f t="shared" si="174"/>
        <v>39.850141425477098</v>
      </c>
      <c r="Y98" s="71">
        <f t="shared" si="174"/>
        <v>39.850141425477098</v>
      </c>
      <c r="Z98" s="71">
        <f t="shared" si="174"/>
        <v>39.850141425477098</v>
      </c>
      <c r="AA98" s="71">
        <f t="shared" si="174"/>
        <v>39.850141425477098</v>
      </c>
      <c r="AB98" s="71">
        <f t="shared" si="174"/>
        <v>39.850141425477098</v>
      </c>
      <c r="AC98" s="71">
        <f t="shared" si="174"/>
        <v>39.850141425477098</v>
      </c>
      <c r="AD98" s="71">
        <f t="shared" si="174"/>
        <v>39.850141425477098</v>
      </c>
      <c r="AE98" s="71">
        <f t="shared" si="174"/>
        <v>39.850141425477098</v>
      </c>
      <c r="AF98" s="71">
        <f t="shared" si="174"/>
        <v>39.850141425477098</v>
      </c>
      <c r="AG98" s="71">
        <f t="shared" si="174"/>
        <v>39.850141425477098</v>
      </c>
      <c r="AH98" s="71">
        <f t="shared" si="174"/>
        <v>39.850141425477098</v>
      </c>
      <c r="AI98" s="106"/>
      <c r="AJ98" s="71">
        <f>SUM(AJ19:AJ21)</f>
        <v>1.9944049123747862</v>
      </c>
      <c r="AK98" s="71">
        <f>SUM(AK19:AK21)</f>
        <v>1.9944049123747862</v>
      </c>
      <c r="AL98" s="71">
        <f>SUM(AL19:AL21)</f>
        <v>1.9944049123747862</v>
      </c>
      <c r="AM98" s="71">
        <f>SUM(AM19:AM21)</f>
        <v>1.9944049123747862</v>
      </c>
      <c r="AN98" s="71">
        <f t="shared" ref="AN98:AY98" si="175">SUM(AN19:AN21)</f>
        <v>1.9944049123747862</v>
      </c>
      <c r="AO98" s="71">
        <f t="shared" si="175"/>
        <v>1.9944049123747862</v>
      </c>
      <c r="AP98" s="71">
        <f t="shared" si="175"/>
        <v>1.9944049123747862</v>
      </c>
      <c r="AQ98" s="71">
        <f t="shared" si="175"/>
        <v>1.9944049123747862</v>
      </c>
      <c r="AR98" s="71">
        <f t="shared" si="175"/>
        <v>1.9944049123747862</v>
      </c>
      <c r="AS98" s="71">
        <f t="shared" si="175"/>
        <v>1.9944049123747862</v>
      </c>
      <c r="AT98" s="71">
        <f t="shared" si="175"/>
        <v>1.9944049123747862</v>
      </c>
      <c r="AU98" s="71">
        <f t="shared" si="175"/>
        <v>1.9944049123747862</v>
      </c>
      <c r="AV98" s="71">
        <f t="shared" si="175"/>
        <v>1.9944049123747862</v>
      </c>
      <c r="AW98" s="71">
        <f t="shared" si="175"/>
        <v>1.9944049123747862</v>
      </c>
      <c r="AX98" s="71">
        <f t="shared" si="175"/>
        <v>1.9944049123747862</v>
      </c>
      <c r="AY98" s="71">
        <f t="shared" si="175"/>
        <v>1.9944049123747862</v>
      </c>
      <c r="AZ98" s="106"/>
      <c r="BA98" s="71">
        <f>SUM(BA19:BA21)</f>
        <v>40.095933515085299</v>
      </c>
      <c r="BB98" s="71">
        <f>SUM(BB19:BB21)</f>
        <v>40.095933515085299</v>
      </c>
      <c r="BC98" s="71">
        <f>SUM(BC19:BC21)</f>
        <v>40.095933515085299</v>
      </c>
      <c r="BD98" s="71">
        <f>SUM(BD19:BD21)</f>
        <v>40.095933515085299</v>
      </c>
      <c r="BE98" s="71">
        <f t="shared" ref="BE98:BP98" si="176">SUM(BE19:BE21)</f>
        <v>40.095933515085299</v>
      </c>
      <c r="BF98" s="71">
        <f t="shared" si="176"/>
        <v>40.095933515085299</v>
      </c>
      <c r="BG98" s="71">
        <f t="shared" si="176"/>
        <v>40.095933515085299</v>
      </c>
      <c r="BH98" s="71">
        <f t="shared" si="176"/>
        <v>40.095933515085299</v>
      </c>
      <c r="BI98" s="71">
        <f t="shared" si="176"/>
        <v>40.095933515085299</v>
      </c>
      <c r="BJ98" s="71">
        <f t="shared" si="176"/>
        <v>40.095933515085299</v>
      </c>
      <c r="BK98" s="71">
        <f t="shared" si="176"/>
        <v>40.095933515085299</v>
      </c>
      <c r="BL98" s="71">
        <f t="shared" si="176"/>
        <v>40.095933515085299</v>
      </c>
      <c r="BM98" s="71">
        <f t="shared" si="176"/>
        <v>40.095933515085299</v>
      </c>
      <c r="BN98" s="71">
        <f t="shared" si="176"/>
        <v>40.095933515085299</v>
      </c>
      <c r="BO98" s="71">
        <f t="shared" si="176"/>
        <v>40.095933515085299</v>
      </c>
      <c r="BP98" s="71">
        <f t="shared" si="176"/>
        <v>40.095933515085299</v>
      </c>
      <c r="BQ98" s="106"/>
      <c r="BR98" s="71">
        <f>SUM(BR19:BR21)</f>
        <v>79.946074940562397</v>
      </c>
      <c r="BS98" s="71">
        <f>SUM(BS19:BS21)</f>
        <v>79.946074940562397</v>
      </c>
      <c r="BT98" s="71">
        <f>SUM(BT19:BT21)</f>
        <v>79.946074940562397</v>
      </c>
      <c r="BU98" s="71">
        <f>SUM(BU19:BU21)</f>
        <v>79.946074940562397</v>
      </c>
      <c r="BV98" s="71">
        <f t="shared" ref="BV98:CG98" si="177">SUM(BV19:BV21)</f>
        <v>79.946074940562397</v>
      </c>
      <c r="BW98" s="71">
        <f t="shared" si="177"/>
        <v>79.946074940562397</v>
      </c>
      <c r="BX98" s="71">
        <f t="shared" si="177"/>
        <v>79.946074940562397</v>
      </c>
      <c r="BY98" s="71">
        <f t="shared" si="177"/>
        <v>79.946074940562397</v>
      </c>
      <c r="BZ98" s="71">
        <f t="shared" si="177"/>
        <v>79.946074940562397</v>
      </c>
      <c r="CA98" s="71">
        <f t="shared" si="177"/>
        <v>79.946074940562397</v>
      </c>
      <c r="CB98" s="71">
        <f t="shared" si="177"/>
        <v>79.946074940562397</v>
      </c>
      <c r="CC98" s="71">
        <f t="shared" si="177"/>
        <v>79.946074940562397</v>
      </c>
      <c r="CD98" s="71">
        <f t="shared" si="177"/>
        <v>79.946074940562397</v>
      </c>
      <c r="CE98" s="71">
        <f t="shared" si="177"/>
        <v>79.946074940562397</v>
      </c>
      <c r="CF98" s="71">
        <f t="shared" si="177"/>
        <v>79.946074940562397</v>
      </c>
      <c r="CG98" s="71">
        <f t="shared" si="177"/>
        <v>79.946074940562397</v>
      </c>
      <c r="CH98" s="106"/>
      <c r="CI98" s="71">
        <f>SUM(CI19:CI21)</f>
        <v>4.5766609883194027</v>
      </c>
      <c r="CJ98" s="71">
        <f>SUM(CJ19:CJ21)</f>
        <v>4.5766609883194027</v>
      </c>
      <c r="CK98" s="71">
        <f>SUM(CK19:CK21)</f>
        <v>4.5766609883194027</v>
      </c>
      <c r="CL98" s="71">
        <f>SUM(CL19:CL21)</f>
        <v>4.5766609883194027</v>
      </c>
      <c r="CM98" s="71">
        <f t="shared" ref="CM98:CX98" si="178">SUM(CM19:CM21)</f>
        <v>4.5766609883194027</v>
      </c>
      <c r="CN98" s="71">
        <f t="shared" si="178"/>
        <v>4.5766609883194027</v>
      </c>
      <c r="CO98" s="71">
        <f t="shared" si="178"/>
        <v>4.5766609883194027</v>
      </c>
      <c r="CP98" s="71">
        <f t="shared" si="178"/>
        <v>4.5766609883194027</v>
      </c>
      <c r="CQ98" s="71">
        <f t="shared" si="178"/>
        <v>4.5766609883194027</v>
      </c>
      <c r="CR98" s="71">
        <f t="shared" si="178"/>
        <v>4.5766609883194027</v>
      </c>
      <c r="CS98" s="71">
        <f t="shared" si="178"/>
        <v>4.5766609883194027</v>
      </c>
      <c r="CT98" s="71">
        <f t="shared" si="178"/>
        <v>4.5766609883194027</v>
      </c>
      <c r="CU98" s="71">
        <f t="shared" si="178"/>
        <v>4.5766609883194027</v>
      </c>
      <c r="CV98" s="71">
        <f t="shared" si="178"/>
        <v>4.5766609883194027</v>
      </c>
      <c r="CW98" s="71">
        <f t="shared" si="178"/>
        <v>4.5766609883194027</v>
      </c>
      <c r="CX98" s="71">
        <f t="shared" si="178"/>
        <v>4.5766609883194027</v>
      </c>
      <c r="CY98" s="101"/>
      <c r="CZ98" s="10"/>
      <c r="DA98" s="269">
        <f t="shared" si="166"/>
        <v>4138</v>
      </c>
      <c r="DB98" s="269">
        <f t="shared" si="142"/>
        <v>4138</v>
      </c>
      <c r="DC98" s="269">
        <f t="shared" si="143"/>
        <v>39.850141425477098</v>
      </c>
      <c r="DD98" s="269">
        <f t="shared" si="144"/>
        <v>39.850141425477098</v>
      </c>
      <c r="DE98" s="269">
        <f t="shared" si="145"/>
        <v>1.9944049123747862</v>
      </c>
      <c r="DF98" s="269">
        <f t="shared" si="146"/>
        <v>1.9944049123747862</v>
      </c>
      <c r="DG98" s="269">
        <f t="shared" si="147"/>
        <v>40.095933515085299</v>
      </c>
      <c r="DH98" s="269">
        <f t="shared" si="148"/>
        <v>40.095933515085299</v>
      </c>
      <c r="DI98" s="269">
        <f t="shared" si="149"/>
        <v>79.946074940562397</v>
      </c>
      <c r="DJ98" s="269">
        <f t="shared" si="150"/>
        <v>79.946074940562397</v>
      </c>
      <c r="DK98" s="269">
        <f t="shared" si="151"/>
        <v>4.5766609883194027</v>
      </c>
      <c r="DL98" s="269">
        <f t="shared" si="152"/>
        <v>4.5766609883194027</v>
      </c>
      <c r="DM98" s="285">
        <f t="shared" si="153"/>
        <v>0</v>
      </c>
      <c r="DN98" s="34"/>
    </row>
    <row r="99" spans="1:118" x14ac:dyDescent="0.25">
      <c r="A99" s="48" t="s">
        <v>28</v>
      </c>
      <c r="B99" s="71">
        <f>B17</f>
        <v>5174</v>
      </c>
      <c r="C99" s="71">
        <f>C17</f>
        <v>5174</v>
      </c>
      <c r="D99" s="71">
        <f>D17</f>
        <v>5174</v>
      </c>
      <c r="E99" s="71">
        <f>E17</f>
        <v>5174</v>
      </c>
      <c r="F99" s="71">
        <f t="shared" ref="F99:Q99" si="179">F17</f>
        <v>5174</v>
      </c>
      <c r="G99" s="71">
        <f t="shared" si="179"/>
        <v>5174</v>
      </c>
      <c r="H99" s="71">
        <f t="shared" si="179"/>
        <v>5174</v>
      </c>
      <c r="I99" s="71">
        <f t="shared" si="179"/>
        <v>5174</v>
      </c>
      <c r="J99" s="71">
        <f t="shared" si="179"/>
        <v>5174</v>
      </c>
      <c r="K99" s="71">
        <f t="shared" si="179"/>
        <v>5174</v>
      </c>
      <c r="L99" s="71">
        <f t="shared" si="179"/>
        <v>5174</v>
      </c>
      <c r="M99" s="71">
        <f t="shared" si="179"/>
        <v>5174</v>
      </c>
      <c r="N99" s="71">
        <f t="shared" si="179"/>
        <v>5174</v>
      </c>
      <c r="O99" s="71">
        <f t="shared" si="179"/>
        <v>5174</v>
      </c>
      <c r="P99" s="71">
        <f t="shared" si="179"/>
        <v>5174</v>
      </c>
      <c r="Q99" s="71">
        <f t="shared" si="179"/>
        <v>5174</v>
      </c>
      <c r="R99" s="79"/>
      <c r="S99" s="71">
        <f>S17</f>
        <v>18.944380408394736</v>
      </c>
      <c r="T99" s="71">
        <f>T17</f>
        <v>18.944380408394736</v>
      </c>
      <c r="U99" s="71">
        <f>U17</f>
        <v>18.944380408394736</v>
      </c>
      <c r="V99" s="71">
        <f>V17</f>
        <v>18.944380408394736</v>
      </c>
      <c r="W99" s="71">
        <f t="shared" ref="W99:AH99" si="180">W17</f>
        <v>18.944380408394736</v>
      </c>
      <c r="X99" s="71">
        <f t="shared" si="180"/>
        <v>18.944380408394736</v>
      </c>
      <c r="Y99" s="71">
        <f t="shared" si="180"/>
        <v>18.944380408394736</v>
      </c>
      <c r="Z99" s="71">
        <f t="shared" si="180"/>
        <v>18.944380408394736</v>
      </c>
      <c r="AA99" s="71">
        <f t="shared" si="180"/>
        <v>18.944380408394736</v>
      </c>
      <c r="AB99" s="71">
        <f t="shared" si="180"/>
        <v>18.944380408394736</v>
      </c>
      <c r="AC99" s="71">
        <f t="shared" si="180"/>
        <v>18.944380408394736</v>
      </c>
      <c r="AD99" s="71">
        <f t="shared" si="180"/>
        <v>18.944380408394736</v>
      </c>
      <c r="AE99" s="71">
        <f t="shared" si="180"/>
        <v>18.944380408394736</v>
      </c>
      <c r="AF99" s="71">
        <f t="shared" si="180"/>
        <v>18.944380408394736</v>
      </c>
      <c r="AG99" s="71">
        <f t="shared" si="180"/>
        <v>18.944380408394736</v>
      </c>
      <c r="AH99" s="71">
        <f t="shared" si="180"/>
        <v>18.944380408394736</v>
      </c>
      <c r="AI99" s="106"/>
      <c r="AJ99" s="71">
        <f>AJ17</f>
        <v>3.5390839961832317</v>
      </c>
      <c r="AK99" s="71">
        <f>AK17</f>
        <v>3.5390839961832317</v>
      </c>
      <c r="AL99" s="71">
        <f>AL17</f>
        <v>3.5390839961832317</v>
      </c>
      <c r="AM99" s="71">
        <f>AM17</f>
        <v>3.5390839961832317</v>
      </c>
      <c r="AN99" s="71">
        <f t="shared" ref="AN99:AY99" si="181">AN17</f>
        <v>3.5390839961832317</v>
      </c>
      <c r="AO99" s="71">
        <f t="shared" si="181"/>
        <v>3.5390839961832317</v>
      </c>
      <c r="AP99" s="71">
        <f t="shared" si="181"/>
        <v>3.5390839961832317</v>
      </c>
      <c r="AQ99" s="71">
        <f t="shared" si="181"/>
        <v>3.5390839961832317</v>
      </c>
      <c r="AR99" s="71">
        <f t="shared" si="181"/>
        <v>3.5390839961832317</v>
      </c>
      <c r="AS99" s="71">
        <f t="shared" si="181"/>
        <v>3.5390839961832317</v>
      </c>
      <c r="AT99" s="71">
        <f t="shared" si="181"/>
        <v>3.5390839961832317</v>
      </c>
      <c r="AU99" s="71">
        <f t="shared" si="181"/>
        <v>3.5390839961832317</v>
      </c>
      <c r="AV99" s="71">
        <f t="shared" si="181"/>
        <v>3.5390839961832317</v>
      </c>
      <c r="AW99" s="71">
        <f t="shared" si="181"/>
        <v>3.5390839961832317</v>
      </c>
      <c r="AX99" s="71">
        <f t="shared" si="181"/>
        <v>3.5390839961832317</v>
      </c>
      <c r="AY99" s="71">
        <f t="shared" si="181"/>
        <v>3.5390839961832317</v>
      </c>
      <c r="AZ99" s="106"/>
      <c r="BA99" s="71">
        <f>BA17</f>
        <v>55.165255240363649</v>
      </c>
      <c r="BB99" s="71">
        <f>BB17</f>
        <v>55.165255240363649</v>
      </c>
      <c r="BC99" s="71">
        <f>BC17</f>
        <v>55.165255240363649</v>
      </c>
      <c r="BD99" s="71">
        <f>BD17</f>
        <v>55.165255240363649</v>
      </c>
      <c r="BE99" s="71">
        <f t="shared" ref="BE99:BP99" si="182">BE17</f>
        <v>55.165255240363649</v>
      </c>
      <c r="BF99" s="71">
        <f t="shared" si="182"/>
        <v>55.165255240363649</v>
      </c>
      <c r="BG99" s="71">
        <f t="shared" si="182"/>
        <v>55.165255240363649</v>
      </c>
      <c r="BH99" s="71">
        <f t="shared" si="182"/>
        <v>55.165255240363649</v>
      </c>
      <c r="BI99" s="71">
        <f t="shared" si="182"/>
        <v>55.165255240363649</v>
      </c>
      <c r="BJ99" s="71">
        <f t="shared" si="182"/>
        <v>55.165255240363649</v>
      </c>
      <c r="BK99" s="71">
        <f t="shared" si="182"/>
        <v>55.165255240363649</v>
      </c>
      <c r="BL99" s="71">
        <f t="shared" si="182"/>
        <v>55.165255240363649</v>
      </c>
      <c r="BM99" s="71">
        <f t="shared" si="182"/>
        <v>55.165255240363649</v>
      </c>
      <c r="BN99" s="71">
        <f t="shared" si="182"/>
        <v>55.165255240363649</v>
      </c>
      <c r="BO99" s="71">
        <f t="shared" si="182"/>
        <v>55.165255240363649</v>
      </c>
      <c r="BP99" s="71">
        <f t="shared" si="182"/>
        <v>55.165255240363649</v>
      </c>
      <c r="BQ99" s="106"/>
      <c r="BR99" s="71">
        <f>BR17</f>
        <v>74.109635648758385</v>
      </c>
      <c r="BS99" s="71">
        <f>BS17</f>
        <v>74.109635648758385</v>
      </c>
      <c r="BT99" s="71">
        <f>BT17</f>
        <v>74.109635648758385</v>
      </c>
      <c r="BU99" s="71">
        <f>BU17</f>
        <v>74.109635648758385</v>
      </c>
      <c r="BV99" s="71">
        <f t="shared" ref="BV99:CG99" si="183">BV17</f>
        <v>74.109635648758385</v>
      </c>
      <c r="BW99" s="71">
        <f t="shared" si="183"/>
        <v>74.109635648758385</v>
      </c>
      <c r="BX99" s="71">
        <f t="shared" si="183"/>
        <v>74.109635648758385</v>
      </c>
      <c r="BY99" s="71">
        <f t="shared" si="183"/>
        <v>74.109635648758385</v>
      </c>
      <c r="BZ99" s="71">
        <f t="shared" si="183"/>
        <v>74.109635648758385</v>
      </c>
      <c r="CA99" s="71">
        <f t="shared" si="183"/>
        <v>74.109635648758385</v>
      </c>
      <c r="CB99" s="71">
        <f t="shared" si="183"/>
        <v>74.109635648758385</v>
      </c>
      <c r="CC99" s="71">
        <f t="shared" si="183"/>
        <v>74.109635648758385</v>
      </c>
      <c r="CD99" s="71">
        <f t="shared" si="183"/>
        <v>74.109635648758385</v>
      </c>
      <c r="CE99" s="71">
        <f t="shared" si="183"/>
        <v>74.109635648758385</v>
      </c>
      <c r="CF99" s="71">
        <f t="shared" si="183"/>
        <v>74.109635648758385</v>
      </c>
      <c r="CG99" s="71">
        <f t="shared" si="183"/>
        <v>74.109635648758385</v>
      </c>
      <c r="CH99" s="106"/>
      <c r="CI99" s="71">
        <f>CI17</f>
        <v>7.1507005452576973</v>
      </c>
      <c r="CJ99" s="71">
        <f>CJ17</f>
        <v>7.1507005452576973</v>
      </c>
      <c r="CK99" s="71">
        <f>CK17</f>
        <v>7.1507005452576973</v>
      </c>
      <c r="CL99" s="71">
        <f>CL17</f>
        <v>7.1507005452576973</v>
      </c>
      <c r="CM99" s="71">
        <f t="shared" ref="CM99:CX99" si="184">CM17</f>
        <v>7.1507005452576973</v>
      </c>
      <c r="CN99" s="71">
        <f t="shared" si="184"/>
        <v>7.1507005452576973</v>
      </c>
      <c r="CO99" s="71">
        <f t="shared" si="184"/>
        <v>7.1507005452576973</v>
      </c>
      <c r="CP99" s="71">
        <f t="shared" si="184"/>
        <v>7.1507005452576973</v>
      </c>
      <c r="CQ99" s="71">
        <f t="shared" si="184"/>
        <v>7.1507005452576973</v>
      </c>
      <c r="CR99" s="71">
        <f t="shared" si="184"/>
        <v>7.1507005452576973</v>
      </c>
      <c r="CS99" s="71">
        <f t="shared" si="184"/>
        <v>7.1507005452576973</v>
      </c>
      <c r="CT99" s="71">
        <f t="shared" si="184"/>
        <v>7.1507005452576973</v>
      </c>
      <c r="CU99" s="71">
        <f t="shared" si="184"/>
        <v>7.1507005452576973</v>
      </c>
      <c r="CV99" s="71">
        <f t="shared" si="184"/>
        <v>7.1507005452576973</v>
      </c>
      <c r="CW99" s="71">
        <f t="shared" si="184"/>
        <v>7.1507005452576973</v>
      </c>
      <c r="CX99" s="71">
        <f t="shared" si="184"/>
        <v>7.1507005452576973</v>
      </c>
      <c r="CY99" s="101"/>
      <c r="CZ99" s="10"/>
      <c r="DA99" s="269">
        <f t="shared" si="166"/>
        <v>5174</v>
      </c>
      <c r="DB99" s="269">
        <f t="shared" si="142"/>
        <v>5174</v>
      </c>
      <c r="DC99" s="269">
        <f t="shared" si="143"/>
        <v>18.944380408394736</v>
      </c>
      <c r="DD99" s="269">
        <f t="shared" si="144"/>
        <v>18.944380408394736</v>
      </c>
      <c r="DE99" s="269">
        <f t="shared" si="145"/>
        <v>3.5390839961832317</v>
      </c>
      <c r="DF99" s="269">
        <f t="shared" si="146"/>
        <v>3.5390839961832317</v>
      </c>
      <c r="DG99" s="269">
        <f t="shared" si="147"/>
        <v>55.165255240363649</v>
      </c>
      <c r="DH99" s="269">
        <f t="shared" si="148"/>
        <v>55.165255240363649</v>
      </c>
      <c r="DI99" s="269">
        <f t="shared" si="149"/>
        <v>74.109635648758385</v>
      </c>
      <c r="DJ99" s="269">
        <f t="shared" si="150"/>
        <v>74.109635648758385</v>
      </c>
      <c r="DK99" s="269">
        <f t="shared" si="151"/>
        <v>7.1507005452576973</v>
      </c>
      <c r="DL99" s="269">
        <f t="shared" si="152"/>
        <v>7.1507005452576973</v>
      </c>
      <c r="DM99" s="285">
        <f t="shared" si="153"/>
        <v>0</v>
      </c>
      <c r="DN99" s="34"/>
    </row>
    <row r="100" spans="1:118" x14ac:dyDescent="0.25">
      <c r="A100" s="48" t="s">
        <v>127</v>
      </c>
      <c r="B100" s="71">
        <f>B22</f>
        <v>433</v>
      </c>
      <c r="C100" s="71">
        <f>C22</f>
        <v>433</v>
      </c>
      <c r="D100" s="71">
        <f>D22</f>
        <v>433</v>
      </c>
      <c r="E100" s="71">
        <f>E22</f>
        <v>433</v>
      </c>
      <c r="F100" s="71">
        <f t="shared" ref="F100:Q100" si="185">F22</f>
        <v>433</v>
      </c>
      <c r="G100" s="71">
        <f t="shared" si="185"/>
        <v>433</v>
      </c>
      <c r="H100" s="71">
        <f t="shared" si="185"/>
        <v>433</v>
      </c>
      <c r="I100" s="71">
        <f t="shared" si="185"/>
        <v>433</v>
      </c>
      <c r="J100" s="71">
        <f t="shared" si="185"/>
        <v>433</v>
      </c>
      <c r="K100" s="71">
        <f t="shared" si="185"/>
        <v>433</v>
      </c>
      <c r="L100" s="71">
        <f t="shared" si="185"/>
        <v>433</v>
      </c>
      <c r="M100" s="71">
        <f t="shared" si="185"/>
        <v>433</v>
      </c>
      <c r="N100" s="71">
        <f t="shared" si="185"/>
        <v>433</v>
      </c>
      <c r="O100" s="71">
        <f t="shared" si="185"/>
        <v>433</v>
      </c>
      <c r="P100" s="71">
        <f t="shared" si="185"/>
        <v>433</v>
      </c>
      <c r="Q100" s="71">
        <f t="shared" si="185"/>
        <v>433</v>
      </c>
      <c r="R100" s="79"/>
      <c r="S100" s="71">
        <f>S22</f>
        <v>3.017693340194453</v>
      </c>
      <c r="T100" s="71">
        <f>T22</f>
        <v>3.017693340194453</v>
      </c>
      <c r="U100" s="71">
        <f>U22</f>
        <v>3.017693340194453</v>
      </c>
      <c r="V100" s="71">
        <f>V22</f>
        <v>3.017693340194453</v>
      </c>
      <c r="W100" s="71">
        <f t="shared" ref="W100:AH100" si="186">W22</f>
        <v>3.017693340194453</v>
      </c>
      <c r="X100" s="71">
        <f t="shared" si="186"/>
        <v>3.017693340194453</v>
      </c>
      <c r="Y100" s="71">
        <f t="shared" si="186"/>
        <v>3.017693340194453</v>
      </c>
      <c r="Z100" s="71">
        <f t="shared" si="186"/>
        <v>3.017693340194453</v>
      </c>
      <c r="AA100" s="71">
        <f t="shared" si="186"/>
        <v>3.017693340194453</v>
      </c>
      <c r="AB100" s="71">
        <f t="shared" si="186"/>
        <v>3.017693340194453</v>
      </c>
      <c r="AC100" s="71">
        <f t="shared" si="186"/>
        <v>3.017693340194453</v>
      </c>
      <c r="AD100" s="71">
        <f t="shared" si="186"/>
        <v>3.017693340194453</v>
      </c>
      <c r="AE100" s="71">
        <f t="shared" si="186"/>
        <v>3.017693340194453</v>
      </c>
      <c r="AF100" s="71">
        <f t="shared" si="186"/>
        <v>3.017693340194453</v>
      </c>
      <c r="AG100" s="71">
        <f t="shared" si="186"/>
        <v>3.017693340194453</v>
      </c>
      <c r="AH100" s="71">
        <f t="shared" si="186"/>
        <v>3.017693340194453</v>
      </c>
      <c r="AI100" s="106"/>
      <c r="AJ100" s="71">
        <f>AJ22</f>
        <v>0.64747456389303792</v>
      </c>
      <c r="AK100" s="71">
        <f>AK22</f>
        <v>0.64747456389303792</v>
      </c>
      <c r="AL100" s="71">
        <f>AL22</f>
        <v>0.64747456389303792</v>
      </c>
      <c r="AM100" s="71">
        <f>AM22</f>
        <v>0.64747456389303792</v>
      </c>
      <c r="AN100" s="71">
        <f t="shared" ref="AN100:AY100" si="187">AN22</f>
        <v>0.64747456389303792</v>
      </c>
      <c r="AO100" s="71">
        <f t="shared" si="187"/>
        <v>0.64747456389303792</v>
      </c>
      <c r="AP100" s="71">
        <f t="shared" si="187"/>
        <v>0.64747456389303792</v>
      </c>
      <c r="AQ100" s="71">
        <f t="shared" si="187"/>
        <v>0.64747456389303792</v>
      </c>
      <c r="AR100" s="71">
        <f t="shared" si="187"/>
        <v>0.64747456389303792</v>
      </c>
      <c r="AS100" s="71">
        <f t="shared" si="187"/>
        <v>0.64747456389303792</v>
      </c>
      <c r="AT100" s="71">
        <f t="shared" si="187"/>
        <v>0.64747456389303792</v>
      </c>
      <c r="AU100" s="71">
        <f t="shared" si="187"/>
        <v>0.64747456389303792</v>
      </c>
      <c r="AV100" s="71">
        <f t="shared" si="187"/>
        <v>0.64747456389303792</v>
      </c>
      <c r="AW100" s="71">
        <f t="shared" si="187"/>
        <v>0.64747456389303792</v>
      </c>
      <c r="AX100" s="71">
        <f t="shared" si="187"/>
        <v>0.64747456389303792</v>
      </c>
      <c r="AY100" s="71">
        <f t="shared" si="187"/>
        <v>0.64747456389303792</v>
      </c>
      <c r="AZ100" s="106"/>
      <c r="BA100" s="71">
        <f>BA22</f>
        <v>8.0740662163575969</v>
      </c>
      <c r="BB100" s="71">
        <f>BB22</f>
        <v>8.0740662163575969</v>
      </c>
      <c r="BC100" s="71">
        <f>BC22</f>
        <v>8.0740662163575969</v>
      </c>
      <c r="BD100" s="71">
        <f>BD22</f>
        <v>8.0740662163575969</v>
      </c>
      <c r="BE100" s="71">
        <f t="shared" ref="BE100:BP100" si="188">BE22</f>
        <v>8.0740662163575969</v>
      </c>
      <c r="BF100" s="71">
        <f t="shared" si="188"/>
        <v>8.0740662163575969</v>
      </c>
      <c r="BG100" s="71">
        <f t="shared" si="188"/>
        <v>8.0740662163575969</v>
      </c>
      <c r="BH100" s="71">
        <f t="shared" si="188"/>
        <v>8.0740662163575969</v>
      </c>
      <c r="BI100" s="71">
        <f t="shared" si="188"/>
        <v>8.0740662163575969</v>
      </c>
      <c r="BJ100" s="71">
        <f t="shared" si="188"/>
        <v>8.0740662163575969</v>
      </c>
      <c r="BK100" s="71">
        <f t="shared" si="188"/>
        <v>8.0740662163575969</v>
      </c>
      <c r="BL100" s="71">
        <f t="shared" si="188"/>
        <v>8.0740662163575969</v>
      </c>
      <c r="BM100" s="71">
        <f t="shared" si="188"/>
        <v>8.0740662163575969</v>
      </c>
      <c r="BN100" s="71">
        <f t="shared" si="188"/>
        <v>8.0740662163575969</v>
      </c>
      <c r="BO100" s="71">
        <f t="shared" si="188"/>
        <v>8.0740662163575969</v>
      </c>
      <c r="BP100" s="71">
        <f t="shared" si="188"/>
        <v>8.0740662163575969</v>
      </c>
      <c r="BQ100" s="106"/>
      <c r="BR100" s="71">
        <f>BR22</f>
        <v>11.09175955655205</v>
      </c>
      <c r="BS100" s="71">
        <f>BS22</f>
        <v>11.09175955655205</v>
      </c>
      <c r="BT100" s="71">
        <f>BT22</f>
        <v>11.09175955655205</v>
      </c>
      <c r="BU100" s="71">
        <f>BU22</f>
        <v>11.09175955655205</v>
      </c>
      <c r="BV100" s="71">
        <f t="shared" ref="BV100:CG100" si="189">BV22</f>
        <v>11.09175955655205</v>
      </c>
      <c r="BW100" s="71">
        <f t="shared" si="189"/>
        <v>11.09175955655205</v>
      </c>
      <c r="BX100" s="71">
        <f t="shared" si="189"/>
        <v>11.09175955655205</v>
      </c>
      <c r="BY100" s="71">
        <f t="shared" si="189"/>
        <v>11.09175955655205</v>
      </c>
      <c r="BZ100" s="71">
        <f t="shared" si="189"/>
        <v>11.09175955655205</v>
      </c>
      <c r="CA100" s="71">
        <f t="shared" si="189"/>
        <v>11.09175955655205</v>
      </c>
      <c r="CB100" s="71">
        <f t="shared" si="189"/>
        <v>11.09175955655205</v>
      </c>
      <c r="CC100" s="71">
        <f t="shared" si="189"/>
        <v>11.09175955655205</v>
      </c>
      <c r="CD100" s="71">
        <f t="shared" si="189"/>
        <v>11.09175955655205</v>
      </c>
      <c r="CE100" s="71">
        <f t="shared" si="189"/>
        <v>11.09175955655205</v>
      </c>
      <c r="CF100" s="71">
        <f t="shared" si="189"/>
        <v>11.09175955655205</v>
      </c>
      <c r="CG100" s="71">
        <f t="shared" si="189"/>
        <v>11.09175955655205</v>
      </c>
      <c r="CH100" s="106"/>
      <c r="CI100" s="71">
        <f>CI22</f>
        <v>4.2334987999930789</v>
      </c>
      <c r="CJ100" s="71">
        <f>CJ22</f>
        <v>4.2334987999930789</v>
      </c>
      <c r="CK100" s="71">
        <f>CK22</f>
        <v>4.2334987999930789</v>
      </c>
      <c r="CL100" s="71">
        <f>CL22</f>
        <v>4.2334987999930789</v>
      </c>
      <c r="CM100" s="71">
        <f t="shared" ref="CM100:CX100" si="190">CM22</f>
        <v>4.2334987999930789</v>
      </c>
      <c r="CN100" s="71">
        <f t="shared" si="190"/>
        <v>4.2334987999930789</v>
      </c>
      <c r="CO100" s="71">
        <f t="shared" si="190"/>
        <v>4.2334987999930789</v>
      </c>
      <c r="CP100" s="71">
        <f t="shared" si="190"/>
        <v>4.2334987999930789</v>
      </c>
      <c r="CQ100" s="71">
        <f t="shared" si="190"/>
        <v>4.2334987999930789</v>
      </c>
      <c r="CR100" s="71">
        <f t="shared" si="190"/>
        <v>4.2334987999930789</v>
      </c>
      <c r="CS100" s="71">
        <f t="shared" si="190"/>
        <v>4.2334987999930789</v>
      </c>
      <c r="CT100" s="71">
        <f t="shared" si="190"/>
        <v>4.2334987999930789</v>
      </c>
      <c r="CU100" s="71">
        <f t="shared" si="190"/>
        <v>4.2334987999930789</v>
      </c>
      <c r="CV100" s="71">
        <f t="shared" si="190"/>
        <v>4.2334987999930789</v>
      </c>
      <c r="CW100" s="71">
        <f t="shared" si="190"/>
        <v>4.2334987999930789</v>
      </c>
      <c r="CX100" s="71">
        <f t="shared" si="190"/>
        <v>4.2334987999930789</v>
      </c>
      <c r="CY100" s="101"/>
      <c r="CZ100" s="10"/>
      <c r="DA100" s="269">
        <f t="shared" si="166"/>
        <v>433</v>
      </c>
      <c r="DB100" s="269">
        <f t="shared" si="142"/>
        <v>433</v>
      </c>
      <c r="DC100" s="269">
        <f t="shared" si="143"/>
        <v>3.017693340194453</v>
      </c>
      <c r="DD100" s="269">
        <f t="shared" si="144"/>
        <v>3.017693340194453</v>
      </c>
      <c r="DE100" s="269">
        <f t="shared" si="145"/>
        <v>0.64747456389303792</v>
      </c>
      <c r="DF100" s="269">
        <f t="shared" si="146"/>
        <v>0.64747456389303792</v>
      </c>
      <c r="DG100" s="269">
        <f t="shared" si="147"/>
        <v>8.0740662163575969</v>
      </c>
      <c r="DH100" s="269">
        <f t="shared" si="148"/>
        <v>8.0740662163575969</v>
      </c>
      <c r="DI100" s="269">
        <f t="shared" si="149"/>
        <v>11.09175955655205</v>
      </c>
      <c r="DJ100" s="269">
        <f t="shared" si="150"/>
        <v>11.09175955655205</v>
      </c>
      <c r="DK100" s="269">
        <f t="shared" si="151"/>
        <v>4.2334987999930789</v>
      </c>
      <c r="DL100" s="269">
        <f t="shared" si="152"/>
        <v>4.2334987999930789</v>
      </c>
      <c r="DM100" s="285">
        <f t="shared" si="153"/>
        <v>0</v>
      </c>
      <c r="DN100" s="34"/>
    </row>
    <row r="101" spans="1:118" x14ac:dyDescent="0.25">
      <c r="A101" s="48" t="s">
        <v>88</v>
      </c>
      <c r="B101" s="71">
        <f>SUM(B30:B34)</f>
        <v>38434</v>
      </c>
      <c r="C101" s="71">
        <f>SUM(C30:C34)</f>
        <v>38434</v>
      </c>
      <c r="D101" s="71">
        <f>SUM(D30:D34)</f>
        <v>38434</v>
      </c>
      <c r="E101" s="71">
        <f>SUM(E30:E34)</f>
        <v>38434</v>
      </c>
      <c r="F101" s="71">
        <f t="shared" ref="F101:Q101" si="191">SUM(F30:F34)</f>
        <v>38434</v>
      </c>
      <c r="G101" s="71">
        <f t="shared" si="191"/>
        <v>38434</v>
      </c>
      <c r="H101" s="71">
        <f t="shared" si="191"/>
        <v>38434</v>
      </c>
      <c r="I101" s="71">
        <f t="shared" si="191"/>
        <v>38434</v>
      </c>
      <c r="J101" s="71">
        <f t="shared" si="191"/>
        <v>38434</v>
      </c>
      <c r="K101" s="71">
        <f t="shared" si="191"/>
        <v>38434</v>
      </c>
      <c r="L101" s="71">
        <f t="shared" si="191"/>
        <v>38434</v>
      </c>
      <c r="M101" s="71">
        <f t="shared" si="191"/>
        <v>38434</v>
      </c>
      <c r="N101" s="71">
        <f t="shared" si="191"/>
        <v>38434</v>
      </c>
      <c r="O101" s="71">
        <f t="shared" si="191"/>
        <v>38434</v>
      </c>
      <c r="P101" s="71">
        <f t="shared" si="191"/>
        <v>38434</v>
      </c>
      <c r="Q101" s="71">
        <f t="shared" si="191"/>
        <v>38434</v>
      </c>
      <c r="R101" s="79"/>
      <c r="S101" s="71">
        <f>SUM(S30:S34)</f>
        <v>61.738203626061818</v>
      </c>
      <c r="T101" s="71">
        <f>SUM(T30:T34)</f>
        <v>61.738203626061818</v>
      </c>
      <c r="U101" s="71">
        <f>SUM(U30:U34)</f>
        <v>61.738203626061818</v>
      </c>
      <c r="V101" s="71">
        <f>SUM(V30:V34)</f>
        <v>61.738203626061818</v>
      </c>
      <c r="W101" s="71">
        <f t="shared" ref="W101:AH101" si="192">SUM(W30:W34)</f>
        <v>61.738203626061818</v>
      </c>
      <c r="X101" s="71">
        <f t="shared" si="192"/>
        <v>61.738203626061818</v>
      </c>
      <c r="Y101" s="71">
        <f t="shared" si="192"/>
        <v>61.738203626061818</v>
      </c>
      <c r="Z101" s="71">
        <f t="shared" si="192"/>
        <v>61.738203626061818</v>
      </c>
      <c r="AA101" s="71">
        <f t="shared" si="192"/>
        <v>61.738203626061818</v>
      </c>
      <c r="AB101" s="71">
        <f t="shared" si="192"/>
        <v>61.738203626061818</v>
      </c>
      <c r="AC101" s="71">
        <f t="shared" si="192"/>
        <v>61.738203626061818</v>
      </c>
      <c r="AD101" s="71">
        <f t="shared" si="192"/>
        <v>61.738203626061818</v>
      </c>
      <c r="AE101" s="71">
        <f t="shared" si="192"/>
        <v>61.738203626061818</v>
      </c>
      <c r="AF101" s="71">
        <f t="shared" si="192"/>
        <v>61.738203626061818</v>
      </c>
      <c r="AG101" s="71">
        <f t="shared" si="192"/>
        <v>61.738203626061818</v>
      </c>
      <c r="AH101" s="71">
        <f t="shared" si="192"/>
        <v>61.738203626061818</v>
      </c>
      <c r="AI101" s="106"/>
      <c r="AJ101" s="71">
        <f>SUM(AJ30:AJ34)</f>
        <v>16.978546897569274</v>
      </c>
      <c r="AK101" s="71">
        <f>SUM(AK30:AK34)</f>
        <v>16.978546897569274</v>
      </c>
      <c r="AL101" s="71">
        <f>SUM(AL30:AL34)</f>
        <v>16.978546897569274</v>
      </c>
      <c r="AM101" s="71">
        <f>SUM(AM30:AM34)</f>
        <v>16.978546897569274</v>
      </c>
      <c r="AN101" s="71">
        <f t="shared" ref="AN101:AY101" si="193">SUM(AN30:AN34)</f>
        <v>16.978546897569274</v>
      </c>
      <c r="AO101" s="71">
        <f t="shared" si="193"/>
        <v>16.978546897569274</v>
      </c>
      <c r="AP101" s="71">
        <f t="shared" si="193"/>
        <v>16.978546897569274</v>
      </c>
      <c r="AQ101" s="71">
        <f t="shared" si="193"/>
        <v>16.978546897569274</v>
      </c>
      <c r="AR101" s="71">
        <f t="shared" si="193"/>
        <v>16.978546897569274</v>
      </c>
      <c r="AS101" s="71">
        <f t="shared" si="193"/>
        <v>16.978546897569274</v>
      </c>
      <c r="AT101" s="71">
        <f t="shared" si="193"/>
        <v>16.978546897569274</v>
      </c>
      <c r="AU101" s="71">
        <f t="shared" si="193"/>
        <v>16.978546897569274</v>
      </c>
      <c r="AV101" s="71">
        <f t="shared" si="193"/>
        <v>16.978546897569274</v>
      </c>
      <c r="AW101" s="71">
        <f t="shared" si="193"/>
        <v>16.978546897569274</v>
      </c>
      <c r="AX101" s="71">
        <f t="shared" si="193"/>
        <v>16.978546897569274</v>
      </c>
      <c r="AY101" s="71">
        <f t="shared" si="193"/>
        <v>16.978546897569274</v>
      </c>
      <c r="AZ101" s="106"/>
      <c r="BA101" s="71">
        <f>SUM(BA30:BA34)</f>
        <v>80.068405661092015</v>
      </c>
      <c r="BB101" s="71">
        <f>SUM(BB30:BB34)</f>
        <v>80.068405661092015</v>
      </c>
      <c r="BC101" s="71">
        <f>SUM(BC30:BC34)</f>
        <v>80.068405661092015</v>
      </c>
      <c r="BD101" s="71">
        <f>SUM(BD30:BD34)</f>
        <v>80.068405661092015</v>
      </c>
      <c r="BE101" s="71">
        <f t="shared" ref="BE101:BP101" si="194">SUM(BE30:BE34)</f>
        <v>80.068405661092015</v>
      </c>
      <c r="BF101" s="71">
        <f t="shared" si="194"/>
        <v>80.068405661092015</v>
      </c>
      <c r="BG101" s="71">
        <f t="shared" si="194"/>
        <v>80.068405661092015</v>
      </c>
      <c r="BH101" s="71">
        <f t="shared" si="194"/>
        <v>80.068405661092015</v>
      </c>
      <c r="BI101" s="71">
        <f t="shared" si="194"/>
        <v>80.068405661092015</v>
      </c>
      <c r="BJ101" s="71">
        <f t="shared" si="194"/>
        <v>80.068405661092015</v>
      </c>
      <c r="BK101" s="71">
        <f t="shared" si="194"/>
        <v>80.068405661092015</v>
      </c>
      <c r="BL101" s="71">
        <f t="shared" si="194"/>
        <v>80.068405661092015</v>
      </c>
      <c r="BM101" s="71">
        <f t="shared" si="194"/>
        <v>80.068405661092015</v>
      </c>
      <c r="BN101" s="71">
        <f t="shared" si="194"/>
        <v>80.068405661092015</v>
      </c>
      <c r="BO101" s="71">
        <f t="shared" si="194"/>
        <v>80.068405661092015</v>
      </c>
      <c r="BP101" s="71">
        <f t="shared" si="194"/>
        <v>80.068405661092015</v>
      </c>
      <c r="BQ101" s="106"/>
      <c r="BR101" s="71">
        <f>SUM(BR30:BR34)</f>
        <v>141.80660928715383</v>
      </c>
      <c r="BS101" s="71">
        <f>SUM(BS30:BS34)</f>
        <v>141.80660928715383</v>
      </c>
      <c r="BT101" s="71">
        <f>SUM(BT30:BT34)</f>
        <v>141.80660928715383</v>
      </c>
      <c r="BU101" s="71">
        <f>SUM(BU30:BU34)</f>
        <v>141.80660928715383</v>
      </c>
      <c r="BV101" s="71">
        <f t="shared" ref="BV101:CG101" si="195">SUM(BV30:BV34)</f>
        <v>141.80660928715383</v>
      </c>
      <c r="BW101" s="71">
        <f t="shared" si="195"/>
        <v>141.80660928715383</v>
      </c>
      <c r="BX101" s="71">
        <f t="shared" si="195"/>
        <v>141.80660928715383</v>
      </c>
      <c r="BY101" s="71">
        <f t="shared" si="195"/>
        <v>141.80660928715383</v>
      </c>
      <c r="BZ101" s="71">
        <f t="shared" si="195"/>
        <v>141.80660928715383</v>
      </c>
      <c r="CA101" s="71">
        <f t="shared" si="195"/>
        <v>141.80660928715383</v>
      </c>
      <c r="CB101" s="71">
        <f t="shared" si="195"/>
        <v>141.80660928715383</v>
      </c>
      <c r="CC101" s="71">
        <f t="shared" si="195"/>
        <v>141.80660928715383</v>
      </c>
      <c r="CD101" s="71">
        <f t="shared" si="195"/>
        <v>141.80660928715383</v>
      </c>
      <c r="CE101" s="71">
        <f t="shared" si="195"/>
        <v>141.80660928715383</v>
      </c>
      <c r="CF101" s="71">
        <f t="shared" si="195"/>
        <v>141.80660928715383</v>
      </c>
      <c r="CG101" s="71">
        <f t="shared" si="195"/>
        <v>141.80660928715383</v>
      </c>
      <c r="CH101" s="106"/>
      <c r="CI101" s="71">
        <f>SUM(CI30:CI34)</f>
        <v>114.99892628315449</v>
      </c>
      <c r="CJ101" s="71">
        <f>SUM(CJ30:CJ34)</f>
        <v>114.99892628315449</v>
      </c>
      <c r="CK101" s="71">
        <f>SUM(CK30:CK34)</f>
        <v>114.99892628315449</v>
      </c>
      <c r="CL101" s="71">
        <f>SUM(CL30:CL34)</f>
        <v>114.99892628315449</v>
      </c>
      <c r="CM101" s="71">
        <f t="shared" ref="CM101:CX101" si="196">SUM(CM30:CM34)</f>
        <v>114.99892628315449</v>
      </c>
      <c r="CN101" s="71">
        <f t="shared" si="196"/>
        <v>114.99892628315449</v>
      </c>
      <c r="CO101" s="71">
        <f t="shared" si="196"/>
        <v>114.99892628315449</v>
      </c>
      <c r="CP101" s="71">
        <f t="shared" si="196"/>
        <v>114.99892628315449</v>
      </c>
      <c r="CQ101" s="71">
        <f t="shared" si="196"/>
        <v>114.99892628315449</v>
      </c>
      <c r="CR101" s="71">
        <f t="shared" si="196"/>
        <v>114.99892628315449</v>
      </c>
      <c r="CS101" s="71">
        <f t="shared" si="196"/>
        <v>114.99892628315449</v>
      </c>
      <c r="CT101" s="71">
        <f t="shared" si="196"/>
        <v>114.99892628315449</v>
      </c>
      <c r="CU101" s="71">
        <f t="shared" si="196"/>
        <v>114.99892628315449</v>
      </c>
      <c r="CV101" s="71">
        <f t="shared" si="196"/>
        <v>114.99892628315449</v>
      </c>
      <c r="CW101" s="71">
        <f t="shared" si="196"/>
        <v>114.99892628315449</v>
      </c>
      <c r="CX101" s="71">
        <f t="shared" si="196"/>
        <v>114.99892628315449</v>
      </c>
      <c r="CY101" s="101"/>
      <c r="CZ101" s="10"/>
      <c r="DA101" s="269">
        <f t="shared" si="166"/>
        <v>38434</v>
      </c>
      <c r="DB101" s="269">
        <f t="shared" si="142"/>
        <v>38434</v>
      </c>
      <c r="DC101" s="269">
        <f t="shared" si="143"/>
        <v>61.738203626061818</v>
      </c>
      <c r="DD101" s="269">
        <f t="shared" si="144"/>
        <v>61.738203626061818</v>
      </c>
      <c r="DE101" s="269">
        <f t="shared" si="145"/>
        <v>16.978546897569274</v>
      </c>
      <c r="DF101" s="269">
        <f t="shared" si="146"/>
        <v>16.978546897569274</v>
      </c>
      <c r="DG101" s="269">
        <f t="shared" si="147"/>
        <v>80.068405661092015</v>
      </c>
      <c r="DH101" s="269">
        <f t="shared" si="148"/>
        <v>80.068405661092015</v>
      </c>
      <c r="DI101" s="269">
        <f t="shared" si="149"/>
        <v>141.80660928715383</v>
      </c>
      <c r="DJ101" s="269">
        <f t="shared" si="150"/>
        <v>141.80660928715383</v>
      </c>
      <c r="DK101" s="269">
        <f t="shared" si="151"/>
        <v>114.99892628315449</v>
      </c>
      <c r="DL101" s="269">
        <f t="shared" si="152"/>
        <v>114.99892628315449</v>
      </c>
      <c r="DM101" s="285">
        <f t="shared" si="153"/>
        <v>0</v>
      </c>
      <c r="DN101" s="34"/>
    </row>
    <row r="102" spans="1:118" x14ac:dyDescent="0.25">
      <c r="A102" s="188" t="s">
        <v>126</v>
      </c>
      <c r="B102" s="71">
        <f>SUM(B25:B29)+B35</f>
        <v>3962</v>
      </c>
      <c r="C102" s="71">
        <f>SUM(C25:C29)+C35</f>
        <v>4385</v>
      </c>
      <c r="D102" s="71">
        <f>SUM(D25:D29)+D35</f>
        <v>4885</v>
      </c>
      <c r="E102" s="71">
        <f>SUM(E25:E29)+E35</f>
        <v>5385</v>
      </c>
      <c r="F102" s="71">
        <f t="shared" ref="F102:Q102" si="197">SUM(F25:F29)+F35</f>
        <v>5385</v>
      </c>
      <c r="G102" s="71">
        <f t="shared" si="197"/>
        <v>5385</v>
      </c>
      <c r="H102" s="71">
        <f t="shared" si="197"/>
        <v>5385</v>
      </c>
      <c r="I102" s="71">
        <f t="shared" si="197"/>
        <v>5385</v>
      </c>
      <c r="J102" s="71">
        <f t="shared" si="197"/>
        <v>5385</v>
      </c>
      <c r="K102" s="71">
        <f t="shared" si="197"/>
        <v>5385</v>
      </c>
      <c r="L102" s="71">
        <f t="shared" si="197"/>
        <v>5385</v>
      </c>
      <c r="M102" s="71">
        <f t="shared" si="197"/>
        <v>5385</v>
      </c>
      <c r="N102" s="71">
        <f t="shared" si="197"/>
        <v>5385</v>
      </c>
      <c r="O102" s="71">
        <f t="shared" si="197"/>
        <v>5385</v>
      </c>
      <c r="P102" s="71">
        <f t="shared" si="197"/>
        <v>5385</v>
      </c>
      <c r="Q102" s="71">
        <f t="shared" si="197"/>
        <v>5385</v>
      </c>
      <c r="R102" s="79"/>
      <c r="S102" s="71">
        <f>SUM(S25:S29)+S35</f>
        <v>9.3621366171503198</v>
      </c>
      <c r="T102" s="71">
        <f>SUM(T25:T29)+T35</f>
        <v>10.071776188924296</v>
      </c>
      <c r="U102" s="71">
        <f>SUM(U25:U29)+U35</f>
        <v>10.910593649650039</v>
      </c>
      <c r="V102" s="71">
        <f>SUM(V25:V29)+V35</f>
        <v>11.749411110375783</v>
      </c>
      <c r="W102" s="71">
        <f t="shared" ref="W102:AH102" si="198">SUM(W25:W29)+W35</f>
        <v>11.749411110375783</v>
      </c>
      <c r="X102" s="71">
        <f t="shared" si="198"/>
        <v>11.749411110375783</v>
      </c>
      <c r="Y102" s="71">
        <f t="shared" si="198"/>
        <v>11.749411110375783</v>
      </c>
      <c r="Z102" s="71">
        <f t="shared" si="198"/>
        <v>11.749411110375783</v>
      </c>
      <c r="AA102" s="71">
        <f t="shared" si="198"/>
        <v>11.749411110375783</v>
      </c>
      <c r="AB102" s="71">
        <f t="shared" si="198"/>
        <v>11.749411110375783</v>
      </c>
      <c r="AC102" s="71">
        <f t="shared" si="198"/>
        <v>11.749411110375783</v>
      </c>
      <c r="AD102" s="71">
        <f t="shared" si="198"/>
        <v>11.749411110375783</v>
      </c>
      <c r="AE102" s="71">
        <f t="shared" si="198"/>
        <v>11.749411110375783</v>
      </c>
      <c r="AF102" s="71">
        <f t="shared" si="198"/>
        <v>11.749411110375783</v>
      </c>
      <c r="AG102" s="71">
        <f t="shared" si="198"/>
        <v>11.749411110375783</v>
      </c>
      <c r="AH102" s="71">
        <f t="shared" si="198"/>
        <v>11.749411110375783</v>
      </c>
      <c r="AI102" s="106"/>
      <c r="AJ102" s="71">
        <f>SUM(AJ25:AJ29)+AJ35</f>
        <v>3.4167271514933399</v>
      </c>
      <c r="AK102" s="71">
        <f>SUM(AK25:AK29)+AK35</f>
        <v>3.9645920934475085</v>
      </c>
      <c r="AL102" s="71">
        <f>SUM(AL25:AL29)+AL35</f>
        <v>4.6121865874831673</v>
      </c>
      <c r="AM102" s="71">
        <f>SUM(AM25:AM29)+AM35</f>
        <v>5.2597810815188275</v>
      </c>
      <c r="AN102" s="71">
        <f t="shared" ref="AN102:AY102" si="199">SUM(AN25:AN29)+AN35</f>
        <v>5.2597810815188275</v>
      </c>
      <c r="AO102" s="71">
        <f t="shared" si="199"/>
        <v>5.2597810815188275</v>
      </c>
      <c r="AP102" s="71">
        <f t="shared" si="199"/>
        <v>5.2597810815188275</v>
      </c>
      <c r="AQ102" s="71">
        <f t="shared" si="199"/>
        <v>5.2597810815188275</v>
      </c>
      <c r="AR102" s="71">
        <f t="shared" si="199"/>
        <v>5.2597810815188275</v>
      </c>
      <c r="AS102" s="71">
        <f t="shared" si="199"/>
        <v>5.2597810815188275</v>
      </c>
      <c r="AT102" s="71">
        <f t="shared" si="199"/>
        <v>5.2597810815188275</v>
      </c>
      <c r="AU102" s="71">
        <f t="shared" si="199"/>
        <v>5.2597810815188275</v>
      </c>
      <c r="AV102" s="71">
        <f t="shared" si="199"/>
        <v>5.2597810815188275</v>
      </c>
      <c r="AW102" s="71">
        <f t="shared" si="199"/>
        <v>5.2597810815188275</v>
      </c>
      <c r="AX102" s="71">
        <f t="shared" si="199"/>
        <v>5.2597810815188275</v>
      </c>
      <c r="AY102" s="71">
        <f t="shared" si="199"/>
        <v>5.2597810815188275</v>
      </c>
      <c r="AZ102" s="106"/>
      <c r="BA102" s="71">
        <f>SUM(BA25:BA29)+BA35</f>
        <v>29.897159944925374</v>
      </c>
      <c r="BB102" s="71">
        <f>SUM(BB25:BB29)+BB35</f>
        <v>34.13930630029418</v>
      </c>
      <c r="BC102" s="71">
        <f>SUM(BC25:BC29)+BC35</f>
        <v>39.153663694347145</v>
      </c>
      <c r="BD102" s="71">
        <f>SUM(BD25:BD29)+BD35</f>
        <v>44.168021088400103</v>
      </c>
      <c r="BE102" s="71">
        <f t="shared" ref="BE102:BP102" si="200">SUM(BE25:BE29)+BE35</f>
        <v>44.168021088400103</v>
      </c>
      <c r="BF102" s="71">
        <f t="shared" si="200"/>
        <v>44.168021088400103</v>
      </c>
      <c r="BG102" s="71">
        <f t="shared" si="200"/>
        <v>44.168021088400103</v>
      </c>
      <c r="BH102" s="71">
        <f t="shared" si="200"/>
        <v>44.168021088400103</v>
      </c>
      <c r="BI102" s="71">
        <f t="shared" si="200"/>
        <v>44.168021088400103</v>
      </c>
      <c r="BJ102" s="71">
        <f t="shared" si="200"/>
        <v>44.168021088400103</v>
      </c>
      <c r="BK102" s="71">
        <f t="shared" si="200"/>
        <v>44.168021088400103</v>
      </c>
      <c r="BL102" s="71">
        <f t="shared" si="200"/>
        <v>44.168021088400103</v>
      </c>
      <c r="BM102" s="71">
        <f t="shared" si="200"/>
        <v>44.168021088400103</v>
      </c>
      <c r="BN102" s="71">
        <f t="shared" si="200"/>
        <v>44.168021088400103</v>
      </c>
      <c r="BO102" s="71">
        <f t="shared" si="200"/>
        <v>44.168021088400103</v>
      </c>
      <c r="BP102" s="71">
        <f t="shared" si="200"/>
        <v>44.168021088400103</v>
      </c>
      <c r="BQ102" s="106"/>
      <c r="BR102" s="71">
        <f>SUM(BR25:BR29)+BR35</f>
        <v>39.259296562075697</v>
      </c>
      <c r="BS102" s="71">
        <f>SUM(BS25:BS29)+BS35</f>
        <v>44.211082489218484</v>
      </c>
      <c r="BT102" s="71">
        <f>SUM(BT25:BT29)+BT35</f>
        <v>50.064257343997184</v>
      </c>
      <c r="BU102" s="71">
        <f>SUM(BU25:BU29)+BU35</f>
        <v>55.917432198775884</v>
      </c>
      <c r="BV102" s="71">
        <f t="shared" ref="BV102:CG102" si="201">SUM(BV25:BV29)+BV35</f>
        <v>55.917432198775884</v>
      </c>
      <c r="BW102" s="71">
        <f t="shared" si="201"/>
        <v>55.917432198775884</v>
      </c>
      <c r="BX102" s="71">
        <f t="shared" si="201"/>
        <v>55.917432198775884</v>
      </c>
      <c r="BY102" s="71">
        <f t="shared" si="201"/>
        <v>55.917432198775884</v>
      </c>
      <c r="BZ102" s="71">
        <f t="shared" si="201"/>
        <v>55.917432198775884</v>
      </c>
      <c r="CA102" s="71">
        <f t="shared" si="201"/>
        <v>55.917432198775884</v>
      </c>
      <c r="CB102" s="71">
        <f t="shared" si="201"/>
        <v>55.917432198775884</v>
      </c>
      <c r="CC102" s="71">
        <f t="shared" si="201"/>
        <v>55.917432198775884</v>
      </c>
      <c r="CD102" s="71">
        <f t="shared" si="201"/>
        <v>55.917432198775884</v>
      </c>
      <c r="CE102" s="71">
        <f t="shared" si="201"/>
        <v>55.917432198775884</v>
      </c>
      <c r="CF102" s="71">
        <f t="shared" si="201"/>
        <v>55.917432198775884</v>
      </c>
      <c r="CG102" s="71">
        <f t="shared" si="201"/>
        <v>55.917432198775884</v>
      </c>
      <c r="CH102" s="106"/>
      <c r="CI102" s="71">
        <f>SUM(CI25:CI29)+CI35</f>
        <v>18.702959295079761</v>
      </c>
      <c r="CJ102" s="71">
        <f>SUM(CJ25:CJ29)+CJ35</f>
        <v>20.167732088285767</v>
      </c>
      <c r="CK102" s="71">
        <f>SUM(CK25:CK29)+CK35</f>
        <v>21.899142009333055</v>
      </c>
      <c r="CL102" s="71">
        <f>SUM(CL25:CL29)+CL35</f>
        <v>23.630551930380342</v>
      </c>
      <c r="CM102" s="71">
        <f t="shared" ref="CM102:CX102" si="202">SUM(CM25:CM29)+CM35</f>
        <v>23.630551930380342</v>
      </c>
      <c r="CN102" s="71">
        <f t="shared" si="202"/>
        <v>23.630551930380342</v>
      </c>
      <c r="CO102" s="71">
        <f t="shared" si="202"/>
        <v>23.630551930380342</v>
      </c>
      <c r="CP102" s="71">
        <f t="shared" si="202"/>
        <v>23.630551930380342</v>
      </c>
      <c r="CQ102" s="71">
        <f t="shared" si="202"/>
        <v>23.630551930380342</v>
      </c>
      <c r="CR102" s="71">
        <f t="shared" si="202"/>
        <v>23.630551930380342</v>
      </c>
      <c r="CS102" s="71">
        <f t="shared" si="202"/>
        <v>23.630551930380342</v>
      </c>
      <c r="CT102" s="71">
        <f t="shared" si="202"/>
        <v>23.630551930380342</v>
      </c>
      <c r="CU102" s="71">
        <f t="shared" si="202"/>
        <v>23.630551930380342</v>
      </c>
      <c r="CV102" s="71">
        <f t="shared" si="202"/>
        <v>23.630551930380342</v>
      </c>
      <c r="CW102" s="71">
        <f t="shared" si="202"/>
        <v>23.630551930380342</v>
      </c>
      <c r="CX102" s="71">
        <f t="shared" si="202"/>
        <v>23.630551930380342</v>
      </c>
      <c r="CY102" s="101"/>
      <c r="CZ102" s="10"/>
      <c r="DA102" s="269">
        <f t="shared" si="166"/>
        <v>5385</v>
      </c>
      <c r="DB102" s="269">
        <f t="shared" si="142"/>
        <v>5385</v>
      </c>
      <c r="DC102" s="269">
        <f t="shared" si="143"/>
        <v>11.749411110375783</v>
      </c>
      <c r="DD102" s="269">
        <f t="shared" si="144"/>
        <v>11.749411110375783</v>
      </c>
      <c r="DE102" s="269">
        <f t="shared" si="145"/>
        <v>5.2597810815188275</v>
      </c>
      <c r="DF102" s="269">
        <f t="shared" si="146"/>
        <v>5.2597810815188275</v>
      </c>
      <c r="DG102" s="269">
        <f t="shared" si="147"/>
        <v>44.168021088400103</v>
      </c>
      <c r="DH102" s="269">
        <f t="shared" si="148"/>
        <v>44.168021088400103</v>
      </c>
      <c r="DI102" s="269">
        <f t="shared" si="149"/>
        <v>55.917432198775884</v>
      </c>
      <c r="DJ102" s="269">
        <f t="shared" si="150"/>
        <v>55.917432198775884</v>
      </c>
      <c r="DK102" s="269">
        <f t="shared" si="151"/>
        <v>23.630551930380342</v>
      </c>
      <c r="DL102" s="269">
        <f t="shared" si="152"/>
        <v>23.630551930380342</v>
      </c>
      <c r="DM102" s="285">
        <f t="shared" si="153"/>
        <v>0</v>
      </c>
      <c r="DN102" s="34"/>
    </row>
    <row r="103" spans="1:118" x14ac:dyDescent="0.25">
      <c r="A103" s="188" t="s">
        <v>164</v>
      </c>
      <c r="B103" s="71">
        <f>SUM(B36:B40)</f>
        <v>0</v>
      </c>
      <c r="C103" s="71">
        <f>SUM(C36:C40)</f>
        <v>0</v>
      </c>
      <c r="D103" s="71">
        <f>SUM(D36:D40)</f>
        <v>0</v>
      </c>
      <c r="E103" s="71">
        <f>SUM(E36:E40)</f>
        <v>0</v>
      </c>
      <c r="F103" s="71">
        <f t="shared" ref="F103:Q103" si="203">SUM(F36:F40)</f>
        <v>0</v>
      </c>
      <c r="G103" s="71">
        <f t="shared" si="203"/>
        <v>0</v>
      </c>
      <c r="H103" s="71">
        <f t="shared" si="203"/>
        <v>0</v>
      </c>
      <c r="I103" s="71">
        <f t="shared" si="203"/>
        <v>0</v>
      </c>
      <c r="J103" s="71">
        <f t="shared" si="203"/>
        <v>0</v>
      </c>
      <c r="K103" s="71">
        <f t="shared" si="203"/>
        <v>0</v>
      </c>
      <c r="L103" s="71">
        <f t="shared" si="203"/>
        <v>0</v>
      </c>
      <c r="M103" s="71">
        <f t="shared" si="203"/>
        <v>0</v>
      </c>
      <c r="N103" s="71">
        <f t="shared" si="203"/>
        <v>0</v>
      </c>
      <c r="O103" s="71">
        <f t="shared" si="203"/>
        <v>0</v>
      </c>
      <c r="P103" s="71">
        <f t="shared" si="203"/>
        <v>0</v>
      </c>
      <c r="Q103" s="71">
        <f t="shared" si="203"/>
        <v>0</v>
      </c>
      <c r="R103" s="79"/>
      <c r="S103" s="71">
        <f>SUM(S36:S40)</f>
        <v>0</v>
      </c>
      <c r="T103" s="71">
        <f>SUM(T36:T40)</f>
        <v>0</v>
      </c>
      <c r="U103" s="71">
        <f>SUM(U36:U40)</f>
        <v>0</v>
      </c>
      <c r="V103" s="71">
        <f>SUM(V36:V40)</f>
        <v>0</v>
      </c>
      <c r="W103" s="71">
        <f t="shared" ref="W103:AH103" si="204">SUM(W36:W40)</f>
        <v>0</v>
      </c>
      <c r="X103" s="71">
        <f t="shared" si="204"/>
        <v>0</v>
      </c>
      <c r="Y103" s="71">
        <f t="shared" si="204"/>
        <v>0</v>
      </c>
      <c r="Z103" s="71">
        <f t="shared" si="204"/>
        <v>0</v>
      </c>
      <c r="AA103" s="71">
        <f t="shared" si="204"/>
        <v>0</v>
      </c>
      <c r="AB103" s="71">
        <f t="shared" si="204"/>
        <v>0</v>
      </c>
      <c r="AC103" s="71">
        <f t="shared" si="204"/>
        <v>0</v>
      </c>
      <c r="AD103" s="71">
        <f t="shared" si="204"/>
        <v>0</v>
      </c>
      <c r="AE103" s="71">
        <f t="shared" si="204"/>
        <v>0</v>
      </c>
      <c r="AF103" s="71">
        <f t="shared" si="204"/>
        <v>0</v>
      </c>
      <c r="AG103" s="71">
        <f t="shared" si="204"/>
        <v>0</v>
      </c>
      <c r="AH103" s="71">
        <f t="shared" si="204"/>
        <v>0</v>
      </c>
      <c r="AI103" s="106"/>
      <c r="AJ103" s="71">
        <f>SUM(AJ36:AJ40)</f>
        <v>0</v>
      </c>
      <c r="AK103" s="71">
        <f>SUM(AK36:AK40)</f>
        <v>0</v>
      </c>
      <c r="AL103" s="71">
        <f>SUM(AL36:AL40)</f>
        <v>0</v>
      </c>
      <c r="AM103" s="71">
        <f>SUM(AM36:AM40)</f>
        <v>0</v>
      </c>
      <c r="AN103" s="71">
        <f t="shared" ref="AN103:AY103" si="205">SUM(AN36:AN40)</f>
        <v>0</v>
      </c>
      <c r="AO103" s="71">
        <f t="shared" si="205"/>
        <v>0</v>
      </c>
      <c r="AP103" s="71">
        <f t="shared" si="205"/>
        <v>0</v>
      </c>
      <c r="AQ103" s="71">
        <f t="shared" si="205"/>
        <v>0</v>
      </c>
      <c r="AR103" s="71">
        <f t="shared" si="205"/>
        <v>0</v>
      </c>
      <c r="AS103" s="71">
        <f t="shared" si="205"/>
        <v>0</v>
      </c>
      <c r="AT103" s="71">
        <f t="shared" si="205"/>
        <v>0</v>
      </c>
      <c r="AU103" s="71">
        <f t="shared" si="205"/>
        <v>0</v>
      </c>
      <c r="AV103" s="71">
        <f t="shared" si="205"/>
        <v>0</v>
      </c>
      <c r="AW103" s="71">
        <f t="shared" si="205"/>
        <v>0</v>
      </c>
      <c r="AX103" s="71">
        <f t="shared" si="205"/>
        <v>0</v>
      </c>
      <c r="AY103" s="71">
        <f t="shared" si="205"/>
        <v>0</v>
      </c>
      <c r="AZ103" s="106"/>
      <c r="BA103" s="71">
        <f>SUM(BA36:BA40)</f>
        <v>0</v>
      </c>
      <c r="BB103" s="71">
        <f>SUM(BB36:BB40)</f>
        <v>0</v>
      </c>
      <c r="BC103" s="71">
        <f>SUM(BC36:BC40)</f>
        <v>0</v>
      </c>
      <c r="BD103" s="71">
        <f>SUM(BD36:BD40)</f>
        <v>0</v>
      </c>
      <c r="BE103" s="71">
        <f t="shared" ref="BE103:BP103" si="206">SUM(BE36:BE40)</f>
        <v>0</v>
      </c>
      <c r="BF103" s="71">
        <f t="shared" si="206"/>
        <v>0</v>
      </c>
      <c r="BG103" s="71">
        <f t="shared" si="206"/>
        <v>0</v>
      </c>
      <c r="BH103" s="71">
        <f t="shared" si="206"/>
        <v>0</v>
      </c>
      <c r="BI103" s="71">
        <f t="shared" si="206"/>
        <v>0</v>
      </c>
      <c r="BJ103" s="71">
        <f t="shared" si="206"/>
        <v>0</v>
      </c>
      <c r="BK103" s="71">
        <f t="shared" si="206"/>
        <v>0</v>
      </c>
      <c r="BL103" s="71">
        <f t="shared" si="206"/>
        <v>0</v>
      </c>
      <c r="BM103" s="71">
        <f t="shared" si="206"/>
        <v>0</v>
      </c>
      <c r="BN103" s="71">
        <f t="shared" si="206"/>
        <v>0</v>
      </c>
      <c r="BO103" s="71">
        <f t="shared" si="206"/>
        <v>0</v>
      </c>
      <c r="BP103" s="71">
        <f t="shared" si="206"/>
        <v>0</v>
      </c>
      <c r="BQ103" s="106"/>
      <c r="BR103" s="71">
        <f>SUM(BR36:BR40)</f>
        <v>0</v>
      </c>
      <c r="BS103" s="71">
        <f>SUM(BS36:BS40)</f>
        <v>0</v>
      </c>
      <c r="BT103" s="71">
        <f>SUM(BT36:BT40)</f>
        <v>0</v>
      </c>
      <c r="BU103" s="71">
        <f>SUM(BU36:BU40)</f>
        <v>0</v>
      </c>
      <c r="BV103" s="71">
        <f t="shared" ref="BV103:CG103" si="207">SUM(BV36:BV40)</f>
        <v>0</v>
      </c>
      <c r="BW103" s="71">
        <f t="shared" si="207"/>
        <v>0</v>
      </c>
      <c r="BX103" s="71">
        <f t="shared" si="207"/>
        <v>0</v>
      </c>
      <c r="BY103" s="71">
        <f t="shared" si="207"/>
        <v>0</v>
      </c>
      <c r="BZ103" s="71">
        <f t="shared" si="207"/>
        <v>0</v>
      </c>
      <c r="CA103" s="71">
        <f t="shared" si="207"/>
        <v>0</v>
      </c>
      <c r="CB103" s="71">
        <f t="shared" si="207"/>
        <v>0</v>
      </c>
      <c r="CC103" s="71">
        <f t="shared" si="207"/>
        <v>0</v>
      </c>
      <c r="CD103" s="71">
        <f t="shared" si="207"/>
        <v>0</v>
      </c>
      <c r="CE103" s="71">
        <f t="shared" si="207"/>
        <v>0</v>
      </c>
      <c r="CF103" s="71">
        <f t="shared" si="207"/>
        <v>0</v>
      </c>
      <c r="CG103" s="71">
        <f t="shared" si="207"/>
        <v>0</v>
      </c>
      <c r="CH103" s="106"/>
      <c r="CI103" s="71">
        <f>SUM(CI36:CI40)</f>
        <v>0</v>
      </c>
      <c r="CJ103" s="71">
        <f>SUM(CJ36:CJ40)</f>
        <v>0</v>
      </c>
      <c r="CK103" s="71">
        <f>SUM(CK36:CK40)</f>
        <v>0</v>
      </c>
      <c r="CL103" s="71">
        <f>SUM(CL36:CL40)</f>
        <v>0</v>
      </c>
      <c r="CM103" s="71">
        <f t="shared" ref="CM103:CX103" si="208">SUM(CM36:CM40)</f>
        <v>0</v>
      </c>
      <c r="CN103" s="71">
        <f t="shared" si="208"/>
        <v>0</v>
      </c>
      <c r="CO103" s="71">
        <f t="shared" si="208"/>
        <v>0</v>
      </c>
      <c r="CP103" s="71">
        <f t="shared" si="208"/>
        <v>0</v>
      </c>
      <c r="CQ103" s="71">
        <f t="shared" si="208"/>
        <v>0</v>
      </c>
      <c r="CR103" s="71">
        <f t="shared" si="208"/>
        <v>0</v>
      </c>
      <c r="CS103" s="71">
        <f t="shared" si="208"/>
        <v>0</v>
      </c>
      <c r="CT103" s="71">
        <f t="shared" si="208"/>
        <v>0</v>
      </c>
      <c r="CU103" s="71">
        <f t="shared" si="208"/>
        <v>0</v>
      </c>
      <c r="CV103" s="71">
        <f t="shared" si="208"/>
        <v>0</v>
      </c>
      <c r="CW103" s="71">
        <f t="shared" si="208"/>
        <v>0</v>
      </c>
      <c r="CX103" s="71">
        <f t="shared" si="208"/>
        <v>0</v>
      </c>
      <c r="CY103" s="101"/>
      <c r="CZ103" s="10"/>
      <c r="DA103" s="269">
        <f t="shared" si="166"/>
        <v>0</v>
      </c>
      <c r="DB103" s="269">
        <f t="shared" si="142"/>
        <v>0</v>
      </c>
      <c r="DC103" s="269">
        <f t="shared" si="143"/>
        <v>0</v>
      </c>
      <c r="DD103" s="269">
        <f t="shared" si="144"/>
        <v>0</v>
      </c>
      <c r="DE103" s="269">
        <f t="shared" si="145"/>
        <v>0</v>
      </c>
      <c r="DF103" s="269">
        <f t="shared" si="146"/>
        <v>0</v>
      </c>
      <c r="DG103" s="269">
        <f t="shared" si="147"/>
        <v>0</v>
      </c>
      <c r="DH103" s="269">
        <f t="shared" si="148"/>
        <v>0</v>
      </c>
      <c r="DI103" s="269">
        <f t="shared" si="149"/>
        <v>0</v>
      </c>
      <c r="DJ103" s="269">
        <f t="shared" si="150"/>
        <v>0</v>
      </c>
      <c r="DK103" s="269">
        <f t="shared" si="151"/>
        <v>0</v>
      </c>
      <c r="DL103" s="269">
        <f t="shared" si="152"/>
        <v>0</v>
      </c>
      <c r="DM103" s="285" t="e">
        <f t="shared" si="153"/>
        <v>#DIV/0!</v>
      </c>
      <c r="DN103" s="34"/>
    </row>
    <row r="104" spans="1:118" x14ac:dyDescent="0.25">
      <c r="A104" s="48" t="s">
        <v>90</v>
      </c>
      <c r="B104" s="71">
        <f>SUM(B41:B51)</f>
        <v>72985</v>
      </c>
      <c r="C104" s="71">
        <f>SUM(C41:C51)</f>
        <v>77770</v>
      </c>
      <c r="D104" s="71">
        <f>SUM(D41:D51)</f>
        <v>82770</v>
      </c>
      <c r="E104" s="71">
        <f>SUM(E41:E51)</f>
        <v>87770</v>
      </c>
      <c r="F104" s="71">
        <f t="shared" ref="F104:Q104" si="209">SUM(F41:F51)</f>
        <v>87770</v>
      </c>
      <c r="G104" s="71">
        <f t="shared" si="209"/>
        <v>87770</v>
      </c>
      <c r="H104" s="71">
        <f t="shared" si="209"/>
        <v>87770</v>
      </c>
      <c r="I104" s="71">
        <f t="shared" si="209"/>
        <v>87770</v>
      </c>
      <c r="J104" s="71">
        <f t="shared" si="209"/>
        <v>87770</v>
      </c>
      <c r="K104" s="71">
        <f t="shared" si="209"/>
        <v>87770</v>
      </c>
      <c r="L104" s="71">
        <f t="shared" si="209"/>
        <v>87770</v>
      </c>
      <c r="M104" s="71">
        <f t="shared" si="209"/>
        <v>87770</v>
      </c>
      <c r="N104" s="71">
        <f t="shared" si="209"/>
        <v>87770</v>
      </c>
      <c r="O104" s="71">
        <f t="shared" si="209"/>
        <v>87770</v>
      </c>
      <c r="P104" s="71">
        <f t="shared" si="209"/>
        <v>87770</v>
      </c>
      <c r="Q104" s="71">
        <f t="shared" si="209"/>
        <v>87770</v>
      </c>
      <c r="R104" s="79"/>
      <c r="S104" s="71">
        <f>SUM(S41:S51)</f>
        <v>37.074325708952927</v>
      </c>
      <c r="T104" s="71">
        <f>SUM(T41:T51)</f>
        <v>39.480527499327145</v>
      </c>
      <c r="U104" s="71">
        <f>SUM(U41:U51)</f>
        <v>41.994844939634589</v>
      </c>
      <c r="V104" s="71">
        <f>SUM(V41:V51)</f>
        <v>44.509162379942026</v>
      </c>
      <c r="W104" s="71">
        <f t="shared" ref="W104:AH104" si="210">SUM(W41:W51)</f>
        <v>44.509162379942026</v>
      </c>
      <c r="X104" s="71">
        <f t="shared" si="210"/>
        <v>44.509162379942026</v>
      </c>
      <c r="Y104" s="71">
        <f t="shared" si="210"/>
        <v>44.509162379942026</v>
      </c>
      <c r="Z104" s="71">
        <f t="shared" si="210"/>
        <v>44.509162379942026</v>
      </c>
      <c r="AA104" s="71">
        <f t="shared" si="210"/>
        <v>44.509162379942026</v>
      </c>
      <c r="AB104" s="71">
        <f t="shared" si="210"/>
        <v>44.509162379942026</v>
      </c>
      <c r="AC104" s="71">
        <f t="shared" si="210"/>
        <v>44.509162379942026</v>
      </c>
      <c r="AD104" s="71">
        <f t="shared" si="210"/>
        <v>44.509162379942026</v>
      </c>
      <c r="AE104" s="71">
        <f t="shared" si="210"/>
        <v>44.509162379942026</v>
      </c>
      <c r="AF104" s="71">
        <f t="shared" si="210"/>
        <v>44.509162379942026</v>
      </c>
      <c r="AG104" s="71">
        <f t="shared" si="210"/>
        <v>44.509162379942026</v>
      </c>
      <c r="AH104" s="71">
        <f t="shared" si="210"/>
        <v>44.509162379942026</v>
      </c>
      <c r="AI104" s="106"/>
      <c r="AJ104" s="71">
        <f>SUM(AJ41:AJ51)</f>
        <v>5.745638478021684</v>
      </c>
      <c r="AK104" s="71">
        <f>SUM(AK41:AK51)</f>
        <v>6.3171244606103878</v>
      </c>
      <c r="AL104" s="71">
        <f>SUM(AL41:AL51)</f>
        <v>6.9142884967532341</v>
      </c>
      <c r="AM104" s="71">
        <f>SUM(AM41:AM51)</f>
        <v>7.5114525328960804</v>
      </c>
      <c r="AN104" s="71">
        <f t="shared" ref="AN104:AY104" si="211">SUM(AN41:AN51)</f>
        <v>7.5114525328960804</v>
      </c>
      <c r="AO104" s="71">
        <f t="shared" si="211"/>
        <v>7.5114525328960804</v>
      </c>
      <c r="AP104" s="71">
        <f t="shared" si="211"/>
        <v>7.5114525328960804</v>
      </c>
      <c r="AQ104" s="71">
        <f t="shared" si="211"/>
        <v>7.5114525328960804</v>
      </c>
      <c r="AR104" s="71">
        <f t="shared" si="211"/>
        <v>7.5114525328960804</v>
      </c>
      <c r="AS104" s="71">
        <f t="shared" si="211"/>
        <v>7.5114525328960804</v>
      </c>
      <c r="AT104" s="71">
        <f t="shared" si="211"/>
        <v>7.5114525328960804</v>
      </c>
      <c r="AU104" s="71">
        <f t="shared" si="211"/>
        <v>7.5114525328960804</v>
      </c>
      <c r="AV104" s="71">
        <f t="shared" si="211"/>
        <v>7.5114525328960804</v>
      </c>
      <c r="AW104" s="71">
        <f t="shared" si="211"/>
        <v>7.5114525328960804</v>
      </c>
      <c r="AX104" s="71">
        <f t="shared" si="211"/>
        <v>7.5114525328960804</v>
      </c>
      <c r="AY104" s="71">
        <f t="shared" si="211"/>
        <v>7.5114525328960804</v>
      </c>
      <c r="AZ104" s="106"/>
      <c r="BA104" s="71">
        <f>SUM(BA41:BA51)</f>
        <v>61.412809154039778</v>
      </c>
      <c r="BB104" s="71">
        <f>SUM(BB41:BB51)</f>
        <v>64.795692177224865</v>
      </c>
      <c r="BC104" s="71">
        <f>SUM(BC41:BC51)</f>
        <v>68.330575169058818</v>
      </c>
      <c r="BD104" s="71">
        <f>SUM(BD41:BD51)</f>
        <v>71.865458160892757</v>
      </c>
      <c r="BE104" s="71">
        <f t="shared" ref="BE104:BP104" si="212">SUM(BE41:BE51)</f>
        <v>71.865458160892757</v>
      </c>
      <c r="BF104" s="71">
        <f t="shared" si="212"/>
        <v>71.865458160892757</v>
      </c>
      <c r="BG104" s="71">
        <f t="shared" si="212"/>
        <v>71.865458160892757</v>
      </c>
      <c r="BH104" s="71">
        <f t="shared" si="212"/>
        <v>71.865458160892757</v>
      </c>
      <c r="BI104" s="71">
        <f t="shared" si="212"/>
        <v>71.865458160892757</v>
      </c>
      <c r="BJ104" s="71">
        <f t="shared" si="212"/>
        <v>71.865458160892757</v>
      </c>
      <c r="BK104" s="71">
        <f t="shared" si="212"/>
        <v>71.865458160892757</v>
      </c>
      <c r="BL104" s="71">
        <f t="shared" si="212"/>
        <v>71.865458160892757</v>
      </c>
      <c r="BM104" s="71">
        <f t="shared" si="212"/>
        <v>71.865458160892757</v>
      </c>
      <c r="BN104" s="71">
        <f t="shared" si="212"/>
        <v>71.865458160892757</v>
      </c>
      <c r="BO104" s="71">
        <f t="shared" si="212"/>
        <v>71.865458160892757</v>
      </c>
      <c r="BP104" s="71">
        <f t="shared" si="212"/>
        <v>71.865458160892757</v>
      </c>
      <c r="BQ104" s="106"/>
      <c r="BR104" s="71">
        <f>SUM(BR41:BR51)</f>
        <v>98.487134862992718</v>
      </c>
      <c r="BS104" s="71">
        <f>SUM(BS41:BS51)</f>
        <v>104.27621967655202</v>
      </c>
      <c r="BT104" s="71">
        <f>SUM(BT41:BT51)</f>
        <v>110.32542010869341</v>
      </c>
      <c r="BU104" s="71">
        <f>SUM(BU41:BU51)</f>
        <v>116.37462054083478</v>
      </c>
      <c r="BV104" s="71">
        <f t="shared" ref="BV104:CG104" si="213">SUM(BV41:BV51)</f>
        <v>116.37462054083478</v>
      </c>
      <c r="BW104" s="71">
        <f t="shared" si="213"/>
        <v>116.37462054083478</v>
      </c>
      <c r="BX104" s="71">
        <f t="shared" si="213"/>
        <v>116.37462054083478</v>
      </c>
      <c r="BY104" s="71">
        <f t="shared" si="213"/>
        <v>116.37462054083478</v>
      </c>
      <c r="BZ104" s="71">
        <f t="shared" si="213"/>
        <v>116.37462054083478</v>
      </c>
      <c r="CA104" s="71">
        <f t="shared" si="213"/>
        <v>116.37462054083478</v>
      </c>
      <c r="CB104" s="71">
        <f t="shared" si="213"/>
        <v>116.37462054083478</v>
      </c>
      <c r="CC104" s="71">
        <f t="shared" si="213"/>
        <v>116.37462054083478</v>
      </c>
      <c r="CD104" s="71">
        <f t="shared" si="213"/>
        <v>116.37462054083478</v>
      </c>
      <c r="CE104" s="71">
        <f t="shared" si="213"/>
        <v>116.37462054083478</v>
      </c>
      <c r="CF104" s="71">
        <f t="shared" si="213"/>
        <v>116.37462054083478</v>
      </c>
      <c r="CG104" s="71">
        <f t="shared" si="213"/>
        <v>116.37462054083478</v>
      </c>
      <c r="CH104" s="106"/>
      <c r="CI104" s="71">
        <f>SUM(CI41:CI51)</f>
        <v>19.065169361537688</v>
      </c>
      <c r="CJ104" s="71">
        <f>SUM(CJ41:CJ51)</f>
        <v>20.196166134060718</v>
      </c>
      <c r="CK104" s="71">
        <f>SUM(CK41:CK51)</f>
        <v>21.377980943384678</v>
      </c>
      <c r="CL104" s="71">
        <f>SUM(CL41:CL51)</f>
        <v>22.559795752708641</v>
      </c>
      <c r="CM104" s="71">
        <f t="shared" ref="CM104:CX104" si="214">SUM(CM41:CM51)</f>
        <v>22.559795752708641</v>
      </c>
      <c r="CN104" s="71">
        <f t="shared" si="214"/>
        <v>22.559795752708641</v>
      </c>
      <c r="CO104" s="71">
        <f t="shared" si="214"/>
        <v>22.559795752708641</v>
      </c>
      <c r="CP104" s="71">
        <f t="shared" si="214"/>
        <v>22.559795752708641</v>
      </c>
      <c r="CQ104" s="71">
        <f t="shared" si="214"/>
        <v>22.559795752708641</v>
      </c>
      <c r="CR104" s="71">
        <f t="shared" si="214"/>
        <v>22.559795752708641</v>
      </c>
      <c r="CS104" s="71">
        <f t="shared" si="214"/>
        <v>22.559795752708641</v>
      </c>
      <c r="CT104" s="71">
        <f t="shared" si="214"/>
        <v>22.559795752708641</v>
      </c>
      <c r="CU104" s="71">
        <f t="shared" si="214"/>
        <v>22.559795752708641</v>
      </c>
      <c r="CV104" s="71">
        <f t="shared" si="214"/>
        <v>22.559795752708641</v>
      </c>
      <c r="CW104" s="71">
        <f t="shared" si="214"/>
        <v>22.559795752708641</v>
      </c>
      <c r="CX104" s="71">
        <f t="shared" si="214"/>
        <v>22.559795752708641</v>
      </c>
      <c r="CY104" s="101"/>
      <c r="CZ104" s="10"/>
      <c r="DA104" s="269">
        <f t="shared" si="166"/>
        <v>87770</v>
      </c>
      <c r="DB104" s="269">
        <f t="shared" si="142"/>
        <v>87770</v>
      </c>
      <c r="DC104" s="269">
        <f t="shared" si="143"/>
        <v>44.509162379942026</v>
      </c>
      <c r="DD104" s="269">
        <f t="shared" si="144"/>
        <v>44.509162379942026</v>
      </c>
      <c r="DE104" s="269">
        <f t="shared" si="145"/>
        <v>7.5114525328960804</v>
      </c>
      <c r="DF104" s="269">
        <f t="shared" si="146"/>
        <v>7.5114525328960804</v>
      </c>
      <c r="DG104" s="269">
        <f t="shared" si="147"/>
        <v>71.865458160892757</v>
      </c>
      <c r="DH104" s="269">
        <f t="shared" si="148"/>
        <v>71.865458160892757</v>
      </c>
      <c r="DI104" s="269">
        <f t="shared" si="149"/>
        <v>116.37462054083478</v>
      </c>
      <c r="DJ104" s="269">
        <f t="shared" si="150"/>
        <v>116.37462054083478</v>
      </c>
      <c r="DK104" s="269">
        <f t="shared" si="151"/>
        <v>22.559795752708641</v>
      </c>
      <c r="DL104" s="269">
        <f t="shared" si="152"/>
        <v>22.559795752708641</v>
      </c>
      <c r="DM104" s="285">
        <f t="shared" si="153"/>
        <v>0</v>
      </c>
      <c r="DN104" s="34"/>
    </row>
    <row r="105" spans="1:118" x14ac:dyDescent="0.25">
      <c r="A105" s="48" t="s">
        <v>91</v>
      </c>
      <c r="B105" s="71">
        <f>SUM(B52:B54)</f>
        <v>19721</v>
      </c>
      <c r="C105" s="71">
        <f>SUM(C52:C54)</f>
        <v>19721</v>
      </c>
      <c r="D105" s="71">
        <f>SUM(D52:D54)</f>
        <v>19721</v>
      </c>
      <c r="E105" s="71">
        <f>SUM(E52:E54)</f>
        <v>19721</v>
      </c>
      <c r="F105" s="71">
        <f t="shared" ref="F105:Q105" si="215">SUM(F52:F54)</f>
        <v>19721</v>
      </c>
      <c r="G105" s="71">
        <f t="shared" si="215"/>
        <v>19721</v>
      </c>
      <c r="H105" s="71">
        <f t="shared" si="215"/>
        <v>19721</v>
      </c>
      <c r="I105" s="71">
        <f t="shared" si="215"/>
        <v>19721</v>
      </c>
      <c r="J105" s="71">
        <f t="shared" si="215"/>
        <v>19721</v>
      </c>
      <c r="K105" s="71">
        <f t="shared" si="215"/>
        <v>19721</v>
      </c>
      <c r="L105" s="71">
        <f t="shared" si="215"/>
        <v>19721</v>
      </c>
      <c r="M105" s="71">
        <f t="shared" si="215"/>
        <v>19721</v>
      </c>
      <c r="N105" s="71">
        <f t="shared" si="215"/>
        <v>19721</v>
      </c>
      <c r="O105" s="71">
        <f t="shared" si="215"/>
        <v>19721</v>
      </c>
      <c r="P105" s="71">
        <f t="shared" si="215"/>
        <v>19721</v>
      </c>
      <c r="Q105" s="71">
        <f t="shared" si="215"/>
        <v>19721</v>
      </c>
      <c r="R105" s="79"/>
      <c r="S105" s="71">
        <f>SUM(S52:S54)</f>
        <v>7.8283480325797843</v>
      </c>
      <c r="T105" s="71">
        <f>SUM(T52:T54)</f>
        <v>7.8283480325797843</v>
      </c>
      <c r="U105" s="71">
        <f>SUM(U52:U54)</f>
        <v>7.8283480325797843</v>
      </c>
      <c r="V105" s="71">
        <f>SUM(V52:V54)</f>
        <v>7.8283480325797843</v>
      </c>
      <c r="W105" s="71">
        <f t="shared" ref="W105:AH105" si="216">SUM(W52:W54)</f>
        <v>7.8283480325797843</v>
      </c>
      <c r="X105" s="71">
        <f t="shared" si="216"/>
        <v>7.8283480325797843</v>
      </c>
      <c r="Y105" s="71">
        <f t="shared" si="216"/>
        <v>7.8283480325797843</v>
      </c>
      <c r="Z105" s="71">
        <f t="shared" si="216"/>
        <v>7.8283480325797843</v>
      </c>
      <c r="AA105" s="71">
        <f t="shared" si="216"/>
        <v>7.8283480325797843</v>
      </c>
      <c r="AB105" s="71">
        <f t="shared" si="216"/>
        <v>7.8283480325797843</v>
      </c>
      <c r="AC105" s="71">
        <f t="shared" si="216"/>
        <v>7.8283480325797843</v>
      </c>
      <c r="AD105" s="71">
        <f t="shared" si="216"/>
        <v>7.8283480325797843</v>
      </c>
      <c r="AE105" s="71">
        <f t="shared" si="216"/>
        <v>7.8283480325797843</v>
      </c>
      <c r="AF105" s="71">
        <f t="shared" si="216"/>
        <v>7.8283480325797843</v>
      </c>
      <c r="AG105" s="71">
        <f t="shared" si="216"/>
        <v>7.8283480325797843</v>
      </c>
      <c r="AH105" s="71">
        <f t="shared" si="216"/>
        <v>7.8283480325797843</v>
      </c>
      <c r="AI105" s="106"/>
      <c r="AJ105" s="71">
        <f>SUM(AJ52:AJ54)</f>
        <v>1.0245463249762319</v>
      </c>
      <c r="AK105" s="71">
        <f>SUM(AK52:AK54)</f>
        <v>1.0245463249762319</v>
      </c>
      <c r="AL105" s="71">
        <f>SUM(AL52:AL54)</f>
        <v>1.0245463249762319</v>
      </c>
      <c r="AM105" s="71">
        <f>SUM(AM52:AM54)</f>
        <v>1.0245463249762319</v>
      </c>
      <c r="AN105" s="71">
        <f t="shared" ref="AN105:AY105" si="217">SUM(AN52:AN54)</f>
        <v>1.0245463249762319</v>
      </c>
      <c r="AO105" s="71">
        <f t="shared" si="217"/>
        <v>1.0245463249762319</v>
      </c>
      <c r="AP105" s="71">
        <f t="shared" si="217"/>
        <v>1.0245463249762319</v>
      </c>
      <c r="AQ105" s="71">
        <f t="shared" si="217"/>
        <v>1.0245463249762319</v>
      </c>
      <c r="AR105" s="71">
        <f t="shared" si="217"/>
        <v>1.0245463249762319</v>
      </c>
      <c r="AS105" s="71">
        <f t="shared" si="217"/>
        <v>1.0245463249762319</v>
      </c>
      <c r="AT105" s="71">
        <f t="shared" si="217"/>
        <v>1.0245463249762319</v>
      </c>
      <c r="AU105" s="71">
        <f t="shared" si="217"/>
        <v>1.0245463249762319</v>
      </c>
      <c r="AV105" s="71">
        <f t="shared" si="217"/>
        <v>1.0245463249762319</v>
      </c>
      <c r="AW105" s="71">
        <f t="shared" si="217"/>
        <v>1.0245463249762319</v>
      </c>
      <c r="AX105" s="71">
        <f t="shared" si="217"/>
        <v>1.0245463249762319</v>
      </c>
      <c r="AY105" s="71">
        <f t="shared" si="217"/>
        <v>1.0245463249762319</v>
      </c>
      <c r="AZ105" s="106"/>
      <c r="BA105" s="71">
        <f>SUM(BA52:BA54)</f>
        <v>13.573101595387003</v>
      </c>
      <c r="BB105" s="71">
        <f>SUM(BB52:BB54)</f>
        <v>13.573101595387003</v>
      </c>
      <c r="BC105" s="71">
        <f>SUM(BC52:BC54)</f>
        <v>13.573101595387003</v>
      </c>
      <c r="BD105" s="71">
        <f>SUM(BD52:BD54)</f>
        <v>13.573101595387003</v>
      </c>
      <c r="BE105" s="71">
        <f t="shared" ref="BE105:BP105" si="218">SUM(BE52:BE54)</f>
        <v>13.573101595387003</v>
      </c>
      <c r="BF105" s="71">
        <f t="shared" si="218"/>
        <v>13.573101595387003</v>
      </c>
      <c r="BG105" s="71">
        <f t="shared" si="218"/>
        <v>13.573101595387003</v>
      </c>
      <c r="BH105" s="71">
        <f t="shared" si="218"/>
        <v>13.573101595387003</v>
      </c>
      <c r="BI105" s="71">
        <f t="shared" si="218"/>
        <v>13.573101595387003</v>
      </c>
      <c r="BJ105" s="71">
        <f t="shared" si="218"/>
        <v>13.573101595387003</v>
      </c>
      <c r="BK105" s="71">
        <f t="shared" si="218"/>
        <v>13.573101595387003</v>
      </c>
      <c r="BL105" s="71">
        <f t="shared" si="218"/>
        <v>13.573101595387003</v>
      </c>
      <c r="BM105" s="71">
        <f t="shared" si="218"/>
        <v>13.573101595387003</v>
      </c>
      <c r="BN105" s="71">
        <f t="shared" si="218"/>
        <v>13.573101595387003</v>
      </c>
      <c r="BO105" s="71">
        <f t="shared" si="218"/>
        <v>13.573101595387003</v>
      </c>
      <c r="BP105" s="71">
        <f t="shared" si="218"/>
        <v>13.573101595387003</v>
      </c>
      <c r="BQ105" s="106"/>
      <c r="BR105" s="71">
        <f>SUM(BR52:BR54)</f>
        <v>21.401449627966787</v>
      </c>
      <c r="BS105" s="71">
        <f>SUM(BS52:BS54)</f>
        <v>21.401449627966787</v>
      </c>
      <c r="BT105" s="71">
        <f>SUM(BT52:BT54)</f>
        <v>21.401449627966787</v>
      </c>
      <c r="BU105" s="71">
        <f>SUM(BU52:BU54)</f>
        <v>21.401449627966787</v>
      </c>
      <c r="BV105" s="71">
        <f t="shared" ref="BV105:CG105" si="219">SUM(BV52:BV54)</f>
        <v>21.401449627966787</v>
      </c>
      <c r="BW105" s="71">
        <f t="shared" si="219"/>
        <v>21.401449627966787</v>
      </c>
      <c r="BX105" s="71">
        <f t="shared" si="219"/>
        <v>21.401449627966787</v>
      </c>
      <c r="BY105" s="71">
        <f t="shared" si="219"/>
        <v>21.401449627966787</v>
      </c>
      <c r="BZ105" s="71">
        <f t="shared" si="219"/>
        <v>21.401449627966787</v>
      </c>
      <c r="CA105" s="71">
        <f t="shared" si="219"/>
        <v>21.401449627966787</v>
      </c>
      <c r="CB105" s="71">
        <f t="shared" si="219"/>
        <v>21.401449627966787</v>
      </c>
      <c r="CC105" s="71">
        <f t="shared" si="219"/>
        <v>21.401449627966787</v>
      </c>
      <c r="CD105" s="71">
        <f t="shared" si="219"/>
        <v>21.401449627966787</v>
      </c>
      <c r="CE105" s="71">
        <f t="shared" si="219"/>
        <v>21.401449627966787</v>
      </c>
      <c r="CF105" s="71">
        <f t="shared" si="219"/>
        <v>21.401449627966787</v>
      </c>
      <c r="CG105" s="71">
        <f t="shared" si="219"/>
        <v>21.401449627966787</v>
      </c>
      <c r="CH105" s="106"/>
      <c r="CI105" s="71">
        <f>SUM(CI52:CI54)</f>
        <v>11.559343052254434</v>
      </c>
      <c r="CJ105" s="71">
        <f>SUM(CJ52:CJ54)</f>
        <v>11.559343052254434</v>
      </c>
      <c r="CK105" s="71">
        <f>SUM(CK52:CK54)</f>
        <v>11.559343052254434</v>
      </c>
      <c r="CL105" s="71">
        <f>SUM(CL52:CL54)</f>
        <v>11.559343052254434</v>
      </c>
      <c r="CM105" s="71">
        <f t="shared" ref="CM105:CX105" si="220">SUM(CM52:CM54)</f>
        <v>11.559343052254434</v>
      </c>
      <c r="CN105" s="71">
        <f t="shared" si="220"/>
        <v>11.559343052254434</v>
      </c>
      <c r="CO105" s="71">
        <f t="shared" si="220"/>
        <v>11.559343052254434</v>
      </c>
      <c r="CP105" s="71">
        <f t="shared" si="220"/>
        <v>11.559343052254434</v>
      </c>
      <c r="CQ105" s="71">
        <f t="shared" si="220"/>
        <v>11.559343052254434</v>
      </c>
      <c r="CR105" s="71">
        <f t="shared" si="220"/>
        <v>11.559343052254434</v>
      </c>
      <c r="CS105" s="71">
        <f t="shared" si="220"/>
        <v>11.559343052254434</v>
      </c>
      <c r="CT105" s="71">
        <f t="shared" si="220"/>
        <v>11.559343052254434</v>
      </c>
      <c r="CU105" s="71">
        <f t="shared" si="220"/>
        <v>11.559343052254434</v>
      </c>
      <c r="CV105" s="71">
        <f t="shared" si="220"/>
        <v>11.559343052254434</v>
      </c>
      <c r="CW105" s="71">
        <f t="shared" si="220"/>
        <v>11.559343052254434</v>
      </c>
      <c r="CX105" s="71">
        <f t="shared" si="220"/>
        <v>11.559343052254434</v>
      </c>
      <c r="CY105" s="101"/>
      <c r="CZ105" s="10"/>
      <c r="DA105" s="269">
        <f t="shared" si="166"/>
        <v>19721</v>
      </c>
      <c r="DB105" s="269">
        <f t="shared" si="142"/>
        <v>19721</v>
      </c>
      <c r="DC105" s="269">
        <f t="shared" si="143"/>
        <v>7.8283480325797843</v>
      </c>
      <c r="DD105" s="269">
        <f t="shared" si="144"/>
        <v>7.8283480325797843</v>
      </c>
      <c r="DE105" s="269">
        <f t="shared" si="145"/>
        <v>1.0245463249762319</v>
      </c>
      <c r="DF105" s="269">
        <f t="shared" si="146"/>
        <v>1.0245463249762319</v>
      </c>
      <c r="DG105" s="269">
        <f t="shared" si="147"/>
        <v>13.573101595387003</v>
      </c>
      <c r="DH105" s="269">
        <f t="shared" si="148"/>
        <v>13.573101595387003</v>
      </c>
      <c r="DI105" s="269">
        <f t="shared" si="149"/>
        <v>21.401449627966787</v>
      </c>
      <c r="DJ105" s="269">
        <f t="shared" si="150"/>
        <v>21.401449627966787</v>
      </c>
      <c r="DK105" s="269">
        <f t="shared" si="151"/>
        <v>11.559343052254434</v>
      </c>
      <c r="DL105" s="269">
        <f t="shared" si="152"/>
        <v>11.559343052254434</v>
      </c>
      <c r="DM105" s="285">
        <f t="shared" si="153"/>
        <v>0</v>
      </c>
      <c r="DN105" s="34"/>
    </row>
    <row r="106" spans="1:118" x14ac:dyDescent="0.25">
      <c r="A106" s="48" t="s">
        <v>92</v>
      </c>
      <c r="B106" s="71">
        <f>B55</f>
        <v>24630</v>
      </c>
      <c r="C106" s="71">
        <f>C55</f>
        <v>24630</v>
      </c>
      <c r="D106" s="71">
        <f>D55</f>
        <v>24630</v>
      </c>
      <c r="E106" s="71">
        <f>E55</f>
        <v>24630</v>
      </c>
      <c r="F106" s="71">
        <f t="shared" ref="F106:Q106" si="221">F55</f>
        <v>24630</v>
      </c>
      <c r="G106" s="71">
        <f t="shared" si="221"/>
        <v>24630</v>
      </c>
      <c r="H106" s="71">
        <f t="shared" si="221"/>
        <v>24630</v>
      </c>
      <c r="I106" s="71">
        <f t="shared" si="221"/>
        <v>24630</v>
      </c>
      <c r="J106" s="71">
        <f t="shared" si="221"/>
        <v>24630</v>
      </c>
      <c r="K106" s="71">
        <f t="shared" si="221"/>
        <v>24630</v>
      </c>
      <c r="L106" s="71">
        <f t="shared" si="221"/>
        <v>24630</v>
      </c>
      <c r="M106" s="71">
        <f t="shared" si="221"/>
        <v>24630</v>
      </c>
      <c r="N106" s="71">
        <f t="shared" si="221"/>
        <v>24630</v>
      </c>
      <c r="O106" s="71">
        <f t="shared" si="221"/>
        <v>24630</v>
      </c>
      <c r="P106" s="71">
        <f t="shared" si="221"/>
        <v>24630</v>
      </c>
      <c r="Q106" s="71">
        <f t="shared" si="221"/>
        <v>24630</v>
      </c>
      <c r="R106" s="79"/>
      <c r="S106" s="71">
        <f>S55</f>
        <v>40.426921968748346</v>
      </c>
      <c r="T106" s="71">
        <f>T55</f>
        <v>40.426921968748346</v>
      </c>
      <c r="U106" s="71">
        <f>U55</f>
        <v>40.426921968748346</v>
      </c>
      <c r="V106" s="71">
        <f>V55</f>
        <v>40.426921968748346</v>
      </c>
      <c r="W106" s="71">
        <f t="shared" ref="W106:AH106" si="222">W55</f>
        <v>40.426921968748346</v>
      </c>
      <c r="X106" s="71">
        <f t="shared" si="222"/>
        <v>40.426921968748346</v>
      </c>
      <c r="Y106" s="71">
        <f t="shared" si="222"/>
        <v>40.426921968748346</v>
      </c>
      <c r="Z106" s="71">
        <f t="shared" si="222"/>
        <v>40.426921968748346</v>
      </c>
      <c r="AA106" s="71">
        <f t="shared" si="222"/>
        <v>40.426921968748346</v>
      </c>
      <c r="AB106" s="71">
        <f t="shared" si="222"/>
        <v>40.426921968748346</v>
      </c>
      <c r="AC106" s="71">
        <f t="shared" si="222"/>
        <v>40.426921968748346</v>
      </c>
      <c r="AD106" s="71">
        <f t="shared" si="222"/>
        <v>40.426921968748346</v>
      </c>
      <c r="AE106" s="71">
        <f t="shared" si="222"/>
        <v>40.426921968748346</v>
      </c>
      <c r="AF106" s="71">
        <f t="shared" si="222"/>
        <v>40.426921968748346</v>
      </c>
      <c r="AG106" s="71">
        <f t="shared" si="222"/>
        <v>40.426921968748346</v>
      </c>
      <c r="AH106" s="71">
        <f t="shared" si="222"/>
        <v>40.426921968748346</v>
      </c>
      <c r="AI106" s="106"/>
      <c r="AJ106" s="71">
        <f>AJ55</f>
        <v>5.8943763271732363</v>
      </c>
      <c r="AK106" s="71">
        <f>AK55</f>
        <v>5.8943763271732363</v>
      </c>
      <c r="AL106" s="71">
        <f>AL55</f>
        <v>5.8943763271732363</v>
      </c>
      <c r="AM106" s="71">
        <f>AM55</f>
        <v>5.8943763271732363</v>
      </c>
      <c r="AN106" s="71">
        <f t="shared" ref="AN106:AY106" si="223">AN55</f>
        <v>5.8943763271732363</v>
      </c>
      <c r="AO106" s="71">
        <f t="shared" si="223"/>
        <v>5.8943763271732363</v>
      </c>
      <c r="AP106" s="71">
        <f t="shared" si="223"/>
        <v>5.8943763271732363</v>
      </c>
      <c r="AQ106" s="71">
        <f t="shared" si="223"/>
        <v>5.8943763271732363</v>
      </c>
      <c r="AR106" s="71">
        <f t="shared" si="223"/>
        <v>5.8943763271732363</v>
      </c>
      <c r="AS106" s="71">
        <f t="shared" si="223"/>
        <v>5.8943763271732363</v>
      </c>
      <c r="AT106" s="71">
        <f t="shared" si="223"/>
        <v>5.8943763271732363</v>
      </c>
      <c r="AU106" s="71">
        <f t="shared" si="223"/>
        <v>5.8943763271732363</v>
      </c>
      <c r="AV106" s="71">
        <f t="shared" si="223"/>
        <v>5.8943763271732363</v>
      </c>
      <c r="AW106" s="71">
        <f t="shared" si="223"/>
        <v>5.8943763271732363</v>
      </c>
      <c r="AX106" s="71">
        <f t="shared" si="223"/>
        <v>5.8943763271732363</v>
      </c>
      <c r="AY106" s="71">
        <f t="shared" si="223"/>
        <v>5.8943763271732363</v>
      </c>
      <c r="AZ106" s="106"/>
      <c r="BA106" s="71">
        <f>BA55</f>
        <v>42.944868</v>
      </c>
      <c r="BB106" s="71">
        <f>BB55</f>
        <v>42.944868</v>
      </c>
      <c r="BC106" s="71">
        <f>BC55</f>
        <v>42.944868</v>
      </c>
      <c r="BD106" s="71">
        <f>BD55</f>
        <v>42.944868</v>
      </c>
      <c r="BE106" s="71">
        <f t="shared" ref="BE106:BP106" si="224">BE55</f>
        <v>42.944868</v>
      </c>
      <c r="BF106" s="71">
        <f t="shared" si="224"/>
        <v>42.944868</v>
      </c>
      <c r="BG106" s="71">
        <f t="shared" si="224"/>
        <v>42.944868</v>
      </c>
      <c r="BH106" s="71">
        <f t="shared" si="224"/>
        <v>42.944868</v>
      </c>
      <c r="BI106" s="71">
        <f t="shared" si="224"/>
        <v>42.944868</v>
      </c>
      <c r="BJ106" s="71">
        <f t="shared" si="224"/>
        <v>42.944868</v>
      </c>
      <c r="BK106" s="71">
        <f t="shared" si="224"/>
        <v>42.944868</v>
      </c>
      <c r="BL106" s="71">
        <f t="shared" si="224"/>
        <v>42.944868</v>
      </c>
      <c r="BM106" s="71">
        <f t="shared" si="224"/>
        <v>42.944868</v>
      </c>
      <c r="BN106" s="71">
        <f t="shared" si="224"/>
        <v>42.944868</v>
      </c>
      <c r="BO106" s="71">
        <f t="shared" si="224"/>
        <v>42.944868</v>
      </c>
      <c r="BP106" s="71">
        <f t="shared" si="224"/>
        <v>42.944868</v>
      </c>
      <c r="BQ106" s="106"/>
      <c r="BR106" s="71">
        <f>BR55</f>
        <v>83.371789968748345</v>
      </c>
      <c r="BS106" s="71">
        <f>BS55</f>
        <v>83.371789968748345</v>
      </c>
      <c r="BT106" s="71">
        <f>BT55</f>
        <v>83.371789968748345</v>
      </c>
      <c r="BU106" s="71">
        <f>BU55</f>
        <v>83.371789968748345</v>
      </c>
      <c r="BV106" s="71">
        <f t="shared" ref="BV106:CG106" si="225">BV55</f>
        <v>83.371789968748345</v>
      </c>
      <c r="BW106" s="71">
        <f t="shared" si="225"/>
        <v>83.371789968748345</v>
      </c>
      <c r="BX106" s="71">
        <f t="shared" si="225"/>
        <v>83.371789968748345</v>
      </c>
      <c r="BY106" s="71">
        <f t="shared" si="225"/>
        <v>83.371789968748345</v>
      </c>
      <c r="BZ106" s="71">
        <f t="shared" si="225"/>
        <v>83.371789968748345</v>
      </c>
      <c r="CA106" s="71">
        <f t="shared" si="225"/>
        <v>83.371789968748345</v>
      </c>
      <c r="CB106" s="71">
        <f t="shared" si="225"/>
        <v>83.371789968748345</v>
      </c>
      <c r="CC106" s="71">
        <f t="shared" si="225"/>
        <v>83.371789968748345</v>
      </c>
      <c r="CD106" s="71">
        <f t="shared" si="225"/>
        <v>83.371789968748345</v>
      </c>
      <c r="CE106" s="71">
        <f t="shared" si="225"/>
        <v>83.371789968748345</v>
      </c>
      <c r="CF106" s="71">
        <f t="shared" si="225"/>
        <v>83.371789968748345</v>
      </c>
      <c r="CG106" s="71">
        <f t="shared" si="225"/>
        <v>83.371789968748345</v>
      </c>
      <c r="CH106" s="106"/>
      <c r="CI106" s="71">
        <f>CI55</f>
        <v>90.799061910269259</v>
      </c>
      <c r="CJ106" s="71">
        <f>CJ55</f>
        <v>90.799061910269259</v>
      </c>
      <c r="CK106" s="71">
        <f>CK55</f>
        <v>90.799061910269259</v>
      </c>
      <c r="CL106" s="71">
        <f>CL55</f>
        <v>90.799061910269259</v>
      </c>
      <c r="CM106" s="71">
        <f t="shared" ref="CM106:CX106" si="226">CM55</f>
        <v>90.799061910269259</v>
      </c>
      <c r="CN106" s="71">
        <f t="shared" si="226"/>
        <v>90.799061910269259</v>
      </c>
      <c r="CO106" s="71">
        <f t="shared" si="226"/>
        <v>90.799061910269259</v>
      </c>
      <c r="CP106" s="71">
        <f t="shared" si="226"/>
        <v>90.799061910269259</v>
      </c>
      <c r="CQ106" s="71">
        <f t="shared" si="226"/>
        <v>90.799061910269259</v>
      </c>
      <c r="CR106" s="71">
        <f t="shared" si="226"/>
        <v>90.799061910269259</v>
      </c>
      <c r="CS106" s="71">
        <f t="shared" si="226"/>
        <v>90.799061910269259</v>
      </c>
      <c r="CT106" s="71">
        <f t="shared" si="226"/>
        <v>90.799061910269259</v>
      </c>
      <c r="CU106" s="71">
        <f t="shared" si="226"/>
        <v>90.799061910269259</v>
      </c>
      <c r="CV106" s="71">
        <f t="shared" si="226"/>
        <v>90.799061910269259</v>
      </c>
      <c r="CW106" s="71">
        <f t="shared" si="226"/>
        <v>90.799061910269259</v>
      </c>
      <c r="CX106" s="71">
        <f t="shared" si="226"/>
        <v>90.799061910269259</v>
      </c>
      <c r="CY106" s="101"/>
      <c r="CZ106" s="10"/>
      <c r="DA106" s="269">
        <f t="shared" si="166"/>
        <v>24630</v>
      </c>
      <c r="DB106" s="269">
        <f t="shared" si="142"/>
        <v>24630</v>
      </c>
      <c r="DC106" s="269">
        <f t="shared" si="143"/>
        <v>40.426921968748346</v>
      </c>
      <c r="DD106" s="269">
        <f t="shared" si="144"/>
        <v>40.426921968748346</v>
      </c>
      <c r="DE106" s="269">
        <f t="shared" si="145"/>
        <v>5.8943763271732363</v>
      </c>
      <c r="DF106" s="269">
        <f t="shared" si="146"/>
        <v>5.8943763271732363</v>
      </c>
      <c r="DG106" s="269">
        <f t="shared" si="147"/>
        <v>42.944868</v>
      </c>
      <c r="DH106" s="269">
        <f t="shared" si="148"/>
        <v>42.944868</v>
      </c>
      <c r="DI106" s="269">
        <f t="shared" si="149"/>
        <v>83.371789968748345</v>
      </c>
      <c r="DJ106" s="269">
        <f t="shared" si="150"/>
        <v>83.371789968748345</v>
      </c>
      <c r="DK106" s="269">
        <f t="shared" si="151"/>
        <v>90.799061910269259</v>
      </c>
      <c r="DL106" s="269">
        <f t="shared" si="152"/>
        <v>90.799061910269259</v>
      </c>
      <c r="DM106" s="285">
        <f t="shared" si="153"/>
        <v>0</v>
      </c>
      <c r="DN106" s="34"/>
    </row>
    <row r="107" spans="1:118" x14ac:dyDescent="0.25">
      <c r="A107" s="188" t="s">
        <v>63</v>
      </c>
      <c r="B107" s="71">
        <f>SUM(B56:B61)</f>
        <v>7853</v>
      </c>
      <c r="C107" s="71">
        <f>SUM(C56:C61)</f>
        <v>7853</v>
      </c>
      <c r="D107" s="71">
        <f>SUM(D56:D61)</f>
        <v>7853</v>
      </c>
      <c r="E107" s="71">
        <f>SUM(E56:E61)</f>
        <v>7853</v>
      </c>
      <c r="F107" s="71">
        <f t="shared" ref="F107:Q107" si="227">SUM(F56:F61)</f>
        <v>7853</v>
      </c>
      <c r="G107" s="71">
        <f t="shared" si="227"/>
        <v>7853</v>
      </c>
      <c r="H107" s="71">
        <f t="shared" si="227"/>
        <v>7853</v>
      </c>
      <c r="I107" s="71">
        <f t="shared" si="227"/>
        <v>7853</v>
      </c>
      <c r="J107" s="71">
        <f t="shared" si="227"/>
        <v>7853</v>
      </c>
      <c r="K107" s="71">
        <f t="shared" si="227"/>
        <v>7853</v>
      </c>
      <c r="L107" s="71">
        <f t="shared" si="227"/>
        <v>7853</v>
      </c>
      <c r="M107" s="71">
        <f t="shared" si="227"/>
        <v>7853</v>
      </c>
      <c r="N107" s="71">
        <f t="shared" si="227"/>
        <v>7853</v>
      </c>
      <c r="O107" s="71">
        <f t="shared" si="227"/>
        <v>7853</v>
      </c>
      <c r="P107" s="71">
        <f t="shared" si="227"/>
        <v>7853</v>
      </c>
      <c r="Q107" s="71">
        <f t="shared" si="227"/>
        <v>7853</v>
      </c>
      <c r="R107" s="79"/>
      <c r="S107" s="71">
        <f>SUM(S56:S61)</f>
        <v>27.545940226816317</v>
      </c>
      <c r="T107" s="71">
        <f>SUM(T56:T61)</f>
        <v>27.545940226816317</v>
      </c>
      <c r="U107" s="71">
        <f>SUM(U56:U61)</f>
        <v>27.545940226816317</v>
      </c>
      <c r="V107" s="71">
        <f>SUM(V56:V61)</f>
        <v>27.545940226816317</v>
      </c>
      <c r="W107" s="71">
        <f t="shared" ref="W107:AH107" si="228">SUM(W56:W61)</f>
        <v>27.545940226816317</v>
      </c>
      <c r="X107" s="71">
        <f t="shared" si="228"/>
        <v>27.545940226816317</v>
      </c>
      <c r="Y107" s="71">
        <f t="shared" si="228"/>
        <v>27.545940226816317</v>
      </c>
      <c r="Z107" s="71">
        <f t="shared" si="228"/>
        <v>27.545940226816317</v>
      </c>
      <c r="AA107" s="71">
        <f t="shared" si="228"/>
        <v>27.545940226816317</v>
      </c>
      <c r="AB107" s="71">
        <f t="shared" si="228"/>
        <v>27.545940226816317</v>
      </c>
      <c r="AC107" s="71">
        <f t="shared" si="228"/>
        <v>27.545940226816317</v>
      </c>
      <c r="AD107" s="71">
        <f t="shared" si="228"/>
        <v>27.545940226816317</v>
      </c>
      <c r="AE107" s="71">
        <f t="shared" si="228"/>
        <v>27.545940226816317</v>
      </c>
      <c r="AF107" s="71">
        <f t="shared" si="228"/>
        <v>27.545940226816317</v>
      </c>
      <c r="AG107" s="71">
        <f t="shared" si="228"/>
        <v>27.545940226816317</v>
      </c>
      <c r="AH107" s="71">
        <f t="shared" si="228"/>
        <v>27.545940226816317</v>
      </c>
      <c r="AI107" s="106"/>
      <c r="AJ107" s="71">
        <f>SUM(AJ56:AJ61)</f>
        <v>10.690153403611566</v>
      </c>
      <c r="AK107" s="71">
        <f>SUM(AK56:AK61)</f>
        <v>10.690153403611566</v>
      </c>
      <c r="AL107" s="71">
        <f>SUM(AL56:AL61)</f>
        <v>10.690153403611566</v>
      </c>
      <c r="AM107" s="71">
        <f>SUM(AM56:AM61)</f>
        <v>10.690153403611566</v>
      </c>
      <c r="AN107" s="71">
        <f t="shared" ref="AN107:AY107" si="229">SUM(AN56:AN61)</f>
        <v>10.690153403611566</v>
      </c>
      <c r="AO107" s="71">
        <f t="shared" si="229"/>
        <v>10.690153403611566</v>
      </c>
      <c r="AP107" s="71">
        <f t="shared" si="229"/>
        <v>10.690153403611566</v>
      </c>
      <c r="AQ107" s="71">
        <f t="shared" si="229"/>
        <v>10.690153403611566</v>
      </c>
      <c r="AR107" s="71">
        <f t="shared" si="229"/>
        <v>10.690153403611566</v>
      </c>
      <c r="AS107" s="71">
        <f t="shared" si="229"/>
        <v>10.690153403611566</v>
      </c>
      <c r="AT107" s="71">
        <f t="shared" si="229"/>
        <v>10.690153403611566</v>
      </c>
      <c r="AU107" s="71">
        <f t="shared" si="229"/>
        <v>10.690153403611566</v>
      </c>
      <c r="AV107" s="71">
        <f t="shared" si="229"/>
        <v>10.690153403611566</v>
      </c>
      <c r="AW107" s="71">
        <f t="shared" si="229"/>
        <v>10.690153403611566</v>
      </c>
      <c r="AX107" s="71">
        <f t="shared" si="229"/>
        <v>10.690153403611566</v>
      </c>
      <c r="AY107" s="71">
        <f t="shared" si="229"/>
        <v>10.690153403611566</v>
      </c>
      <c r="AZ107" s="106"/>
      <c r="BA107" s="71">
        <f>SUM(BA56:BA61)</f>
        <v>72.225649350672441</v>
      </c>
      <c r="BB107" s="71">
        <f>SUM(BB56:BB61)</f>
        <v>72.225649350672441</v>
      </c>
      <c r="BC107" s="71">
        <f>SUM(BC56:BC61)</f>
        <v>72.225649350672441</v>
      </c>
      <c r="BD107" s="71">
        <f>SUM(BD56:BD61)</f>
        <v>72.225649350672441</v>
      </c>
      <c r="BE107" s="71">
        <f t="shared" ref="BE107:BP107" si="230">SUM(BE56:BE61)</f>
        <v>72.225649350672441</v>
      </c>
      <c r="BF107" s="71">
        <f t="shared" si="230"/>
        <v>72.225649350672441</v>
      </c>
      <c r="BG107" s="71">
        <f t="shared" si="230"/>
        <v>72.225649350672441</v>
      </c>
      <c r="BH107" s="71">
        <f t="shared" si="230"/>
        <v>72.225649350672441</v>
      </c>
      <c r="BI107" s="71">
        <f t="shared" si="230"/>
        <v>72.225649350672441</v>
      </c>
      <c r="BJ107" s="71">
        <f t="shared" si="230"/>
        <v>72.225649350672441</v>
      </c>
      <c r="BK107" s="71">
        <f t="shared" si="230"/>
        <v>72.225649350672441</v>
      </c>
      <c r="BL107" s="71">
        <f t="shared" si="230"/>
        <v>72.225649350672441</v>
      </c>
      <c r="BM107" s="71">
        <f t="shared" si="230"/>
        <v>72.225649350672441</v>
      </c>
      <c r="BN107" s="71">
        <f t="shared" si="230"/>
        <v>72.225649350672441</v>
      </c>
      <c r="BO107" s="71">
        <f t="shared" si="230"/>
        <v>72.225649350672441</v>
      </c>
      <c r="BP107" s="71">
        <f t="shared" si="230"/>
        <v>72.225649350672441</v>
      </c>
      <c r="BQ107" s="106"/>
      <c r="BR107" s="71">
        <f>SUM(BR56:BR61)</f>
        <v>99.771589577488754</v>
      </c>
      <c r="BS107" s="71">
        <f>SUM(BS56:BS61)</f>
        <v>99.771589577488754</v>
      </c>
      <c r="BT107" s="71">
        <f>SUM(BT56:BT61)</f>
        <v>99.771589577488754</v>
      </c>
      <c r="BU107" s="71">
        <f>SUM(BU56:BU61)</f>
        <v>99.771589577488754</v>
      </c>
      <c r="BV107" s="71">
        <f t="shared" ref="BV107:CG107" si="231">SUM(BV56:BV61)</f>
        <v>99.771589577488754</v>
      </c>
      <c r="BW107" s="71">
        <f t="shared" si="231"/>
        <v>99.771589577488754</v>
      </c>
      <c r="BX107" s="71">
        <f t="shared" si="231"/>
        <v>99.771589577488754</v>
      </c>
      <c r="BY107" s="71">
        <f t="shared" si="231"/>
        <v>99.771589577488754</v>
      </c>
      <c r="BZ107" s="71">
        <f t="shared" si="231"/>
        <v>99.771589577488754</v>
      </c>
      <c r="CA107" s="71">
        <f t="shared" si="231"/>
        <v>99.771589577488754</v>
      </c>
      <c r="CB107" s="71">
        <f t="shared" si="231"/>
        <v>99.771589577488754</v>
      </c>
      <c r="CC107" s="71">
        <f t="shared" si="231"/>
        <v>99.771589577488754</v>
      </c>
      <c r="CD107" s="71">
        <f t="shared" si="231"/>
        <v>99.771589577488754</v>
      </c>
      <c r="CE107" s="71">
        <f t="shared" si="231"/>
        <v>99.771589577488754</v>
      </c>
      <c r="CF107" s="71">
        <f t="shared" si="231"/>
        <v>99.771589577488754</v>
      </c>
      <c r="CG107" s="71">
        <f t="shared" si="231"/>
        <v>99.771589577488754</v>
      </c>
      <c r="CH107" s="106"/>
      <c r="CI107" s="71">
        <f>SUM(CI56:CI61)</f>
        <v>59.552205970325971</v>
      </c>
      <c r="CJ107" s="71">
        <f>SUM(CJ56:CJ61)</f>
        <v>59.552205970325971</v>
      </c>
      <c r="CK107" s="71">
        <f>SUM(CK56:CK61)</f>
        <v>59.552205970325971</v>
      </c>
      <c r="CL107" s="71">
        <f>SUM(CL56:CL61)</f>
        <v>59.552205970325971</v>
      </c>
      <c r="CM107" s="71">
        <f t="shared" ref="CM107:CX107" si="232">SUM(CM56:CM61)</f>
        <v>59.552205970325971</v>
      </c>
      <c r="CN107" s="71">
        <f t="shared" si="232"/>
        <v>59.552205970325971</v>
      </c>
      <c r="CO107" s="71">
        <f t="shared" si="232"/>
        <v>59.552205970325971</v>
      </c>
      <c r="CP107" s="71">
        <f t="shared" si="232"/>
        <v>59.552205970325971</v>
      </c>
      <c r="CQ107" s="71">
        <f t="shared" si="232"/>
        <v>59.552205970325971</v>
      </c>
      <c r="CR107" s="71">
        <f t="shared" si="232"/>
        <v>59.552205970325971</v>
      </c>
      <c r="CS107" s="71">
        <f t="shared" si="232"/>
        <v>59.552205970325971</v>
      </c>
      <c r="CT107" s="71">
        <f t="shared" si="232"/>
        <v>59.552205970325971</v>
      </c>
      <c r="CU107" s="71">
        <f t="shared" si="232"/>
        <v>59.552205970325971</v>
      </c>
      <c r="CV107" s="71">
        <f t="shared" si="232"/>
        <v>59.552205970325971</v>
      </c>
      <c r="CW107" s="71">
        <f t="shared" si="232"/>
        <v>59.552205970325971</v>
      </c>
      <c r="CX107" s="71">
        <f t="shared" si="232"/>
        <v>59.552205970325971</v>
      </c>
      <c r="CY107" s="101"/>
      <c r="CZ107" s="10"/>
      <c r="DA107" s="269">
        <f t="shared" si="166"/>
        <v>7853</v>
      </c>
      <c r="DB107" s="269">
        <f t="shared" si="142"/>
        <v>7853</v>
      </c>
      <c r="DC107" s="269">
        <f t="shared" si="143"/>
        <v>27.545940226816317</v>
      </c>
      <c r="DD107" s="269">
        <f t="shared" si="144"/>
        <v>27.545940226816317</v>
      </c>
      <c r="DE107" s="269">
        <f t="shared" si="145"/>
        <v>10.690153403611566</v>
      </c>
      <c r="DF107" s="269">
        <f t="shared" si="146"/>
        <v>10.690153403611566</v>
      </c>
      <c r="DG107" s="269">
        <f t="shared" si="147"/>
        <v>72.225649350672441</v>
      </c>
      <c r="DH107" s="269">
        <f t="shared" si="148"/>
        <v>72.225649350672441</v>
      </c>
      <c r="DI107" s="269">
        <f t="shared" si="149"/>
        <v>99.771589577488754</v>
      </c>
      <c r="DJ107" s="269">
        <f t="shared" si="150"/>
        <v>99.771589577488754</v>
      </c>
      <c r="DK107" s="269">
        <f t="shared" si="151"/>
        <v>59.552205970325971</v>
      </c>
      <c r="DL107" s="269">
        <f t="shared" si="152"/>
        <v>59.552205970325971</v>
      </c>
      <c r="DM107" s="285">
        <f t="shared" si="153"/>
        <v>0</v>
      </c>
      <c r="DN107" s="34"/>
    </row>
    <row r="108" spans="1:118" x14ac:dyDescent="0.25">
      <c r="A108" s="188" t="s">
        <v>179</v>
      </c>
      <c r="B108" s="71">
        <f>SUM(B62:B68)</f>
        <v>36530</v>
      </c>
      <c r="C108" s="71">
        <f>SUM(C62:C68)</f>
        <v>36530</v>
      </c>
      <c r="D108" s="71">
        <f>SUM(D62:D68)</f>
        <v>36530</v>
      </c>
      <c r="E108" s="71">
        <f>SUM(E62:E68)</f>
        <v>36530</v>
      </c>
      <c r="F108" s="71">
        <f t="shared" ref="F108:Q108" si="233">SUM(F62:F68)</f>
        <v>36530</v>
      </c>
      <c r="G108" s="71">
        <f t="shared" si="233"/>
        <v>36530</v>
      </c>
      <c r="H108" s="71">
        <f t="shared" si="233"/>
        <v>36530</v>
      </c>
      <c r="I108" s="71">
        <f t="shared" si="233"/>
        <v>36530</v>
      </c>
      <c r="J108" s="71">
        <f t="shared" si="233"/>
        <v>36530</v>
      </c>
      <c r="K108" s="71">
        <f t="shared" si="233"/>
        <v>36530</v>
      </c>
      <c r="L108" s="71">
        <f t="shared" si="233"/>
        <v>36530</v>
      </c>
      <c r="M108" s="71">
        <f t="shared" si="233"/>
        <v>36530</v>
      </c>
      <c r="N108" s="71">
        <f t="shared" si="233"/>
        <v>36530</v>
      </c>
      <c r="O108" s="71">
        <f t="shared" si="233"/>
        <v>36530</v>
      </c>
      <c r="P108" s="71">
        <f t="shared" si="233"/>
        <v>36530</v>
      </c>
      <c r="Q108" s="71">
        <f t="shared" si="233"/>
        <v>36530</v>
      </c>
      <c r="R108" s="79"/>
      <c r="S108" s="71">
        <f>SUM(S62:S68)</f>
        <v>62.29904891147465</v>
      </c>
      <c r="T108" s="71">
        <f>SUM(T62:T68)</f>
        <v>62.29904891147465</v>
      </c>
      <c r="U108" s="71">
        <f>SUM(U62:U68)</f>
        <v>62.29904891147465</v>
      </c>
      <c r="V108" s="71">
        <f>SUM(V62:V68)</f>
        <v>62.29904891147465</v>
      </c>
      <c r="W108" s="71">
        <f t="shared" ref="W108:AH108" si="234">SUM(W62:W68)</f>
        <v>62.29904891147465</v>
      </c>
      <c r="X108" s="71">
        <f t="shared" si="234"/>
        <v>62.29904891147465</v>
      </c>
      <c r="Y108" s="71">
        <f t="shared" si="234"/>
        <v>62.29904891147465</v>
      </c>
      <c r="Z108" s="71">
        <f t="shared" si="234"/>
        <v>62.29904891147465</v>
      </c>
      <c r="AA108" s="71">
        <f t="shared" si="234"/>
        <v>62.29904891147465</v>
      </c>
      <c r="AB108" s="71">
        <f t="shared" si="234"/>
        <v>62.29904891147465</v>
      </c>
      <c r="AC108" s="71">
        <f t="shared" si="234"/>
        <v>62.29904891147465</v>
      </c>
      <c r="AD108" s="71">
        <f t="shared" si="234"/>
        <v>62.29904891147465</v>
      </c>
      <c r="AE108" s="71">
        <f t="shared" si="234"/>
        <v>62.29904891147465</v>
      </c>
      <c r="AF108" s="71">
        <f t="shared" si="234"/>
        <v>62.29904891147465</v>
      </c>
      <c r="AG108" s="71">
        <f t="shared" si="234"/>
        <v>62.29904891147465</v>
      </c>
      <c r="AH108" s="71">
        <f t="shared" si="234"/>
        <v>62.29904891147465</v>
      </c>
      <c r="AI108" s="106"/>
      <c r="AJ108" s="71">
        <f>SUM(AJ62:AJ68)</f>
        <v>8.771956235432727</v>
      </c>
      <c r="AK108" s="71">
        <f>SUM(AK62:AK68)</f>
        <v>8.771956235432727</v>
      </c>
      <c r="AL108" s="71">
        <f>SUM(AL62:AL68)</f>
        <v>8.771956235432727</v>
      </c>
      <c r="AM108" s="71">
        <f>SUM(AM62:AM68)</f>
        <v>8.771956235432727</v>
      </c>
      <c r="AN108" s="71">
        <f t="shared" ref="AN108:AY108" si="235">SUM(AN62:AN68)</f>
        <v>8.771956235432727</v>
      </c>
      <c r="AO108" s="71">
        <f t="shared" si="235"/>
        <v>8.771956235432727</v>
      </c>
      <c r="AP108" s="71">
        <f t="shared" si="235"/>
        <v>8.771956235432727</v>
      </c>
      <c r="AQ108" s="71">
        <f t="shared" si="235"/>
        <v>8.771956235432727</v>
      </c>
      <c r="AR108" s="71">
        <f t="shared" si="235"/>
        <v>8.771956235432727</v>
      </c>
      <c r="AS108" s="71">
        <f t="shared" si="235"/>
        <v>8.771956235432727</v>
      </c>
      <c r="AT108" s="71">
        <f t="shared" si="235"/>
        <v>8.771956235432727</v>
      </c>
      <c r="AU108" s="71">
        <f t="shared" si="235"/>
        <v>8.771956235432727</v>
      </c>
      <c r="AV108" s="71">
        <f t="shared" si="235"/>
        <v>8.771956235432727</v>
      </c>
      <c r="AW108" s="71">
        <f t="shared" si="235"/>
        <v>8.771956235432727</v>
      </c>
      <c r="AX108" s="71">
        <f t="shared" si="235"/>
        <v>8.771956235432727</v>
      </c>
      <c r="AY108" s="71">
        <f t="shared" si="235"/>
        <v>8.771956235432727</v>
      </c>
      <c r="AZ108" s="106"/>
      <c r="BA108" s="71">
        <f>SUM(BA62:BA68)</f>
        <v>281.58772152334967</v>
      </c>
      <c r="BB108" s="71">
        <f>SUM(BB62:BB68)</f>
        <v>281.58772152334967</v>
      </c>
      <c r="BC108" s="71">
        <f>SUM(BC62:BC68)</f>
        <v>281.58772152334967</v>
      </c>
      <c r="BD108" s="71">
        <f>SUM(BD62:BD68)</f>
        <v>281.58772152334967</v>
      </c>
      <c r="BE108" s="71">
        <f t="shared" ref="BE108:BP108" si="236">SUM(BE62:BE68)</f>
        <v>281.58772152334967</v>
      </c>
      <c r="BF108" s="71">
        <f t="shared" si="236"/>
        <v>281.58772152334967</v>
      </c>
      <c r="BG108" s="71">
        <f t="shared" si="236"/>
        <v>281.58772152334967</v>
      </c>
      <c r="BH108" s="71">
        <f t="shared" si="236"/>
        <v>281.58772152334967</v>
      </c>
      <c r="BI108" s="71">
        <f t="shared" si="236"/>
        <v>281.58772152334967</v>
      </c>
      <c r="BJ108" s="71">
        <f t="shared" si="236"/>
        <v>281.58772152334967</v>
      </c>
      <c r="BK108" s="71">
        <f t="shared" si="236"/>
        <v>281.58772152334967</v>
      </c>
      <c r="BL108" s="71">
        <f t="shared" si="236"/>
        <v>281.58772152334967</v>
      </c>
      <c r="BM108" s="71">
        <f t="shared" si="236"/>
        <v>281.58772152334967</v>
      </c>
      <c r="BN108" s="71">
        <f t="shared" si="236"/>
        <v>281.58772152334967</v>
      </c>
      <c r="BO108" s="71">
        <f t="shared" si="236"/>
        <v>281.58772152334967</v>
      </c>
      <c r="BP108" s="71">
        <f t="shared" si="236"/>
        <v>281.58772152334967</v>
      </c>
      <c r="BQ108" s="106"/>
      <c r="BR108" s="71">
        <f>SUM(BR62:BR68)</f>
        <v>343.88677043482431</v>
      </c>
      <c r="BS108" s="71">
        <f>SUM(BS62:BS68)</f>
        <v>343.88677043482431</v>
      </c>
      <c r="BT108" s="71">
        <f>SUM(BT62:BT68)</f>
        <v>343.88677043482431</v>
      </c>
      <c r="BU108" s="71">
        <f>SUM(BU62:BU68)</f>
        <v>343.88677043482431</v>
      </c>
      <c r="BV108" s="71">
        <f t="shared" ref="BV108:CG108" si="237">SUM(BV62:BV68)</f>
        <v>343.88677043482431</v>
      </c>
      <c r="BW108" s="71">
        <f t="shared" si="237"/>
        <v>343.88677043482431</v>
      </c>
      <c r="BX108" s="71">
        <f t="shared" si="237"/>
        <v>343.88677043482431</v>
      </c>
      <c r="BY108" s="71">
        <f t="shared" si="237"/>
        <v>343.88677043482431</v>
      </c>
      <c r="BZ108" s="71">
        <f t="shared" si="237"/>
        <v>343.88677043482431</v>
      </c>
      <c r="CA108" s="71">
        <f t="shared" si="237"/>
        <v>343.88677043482431</v>
      </c>
      <c r="CB108" s="71">
        <f t="shared" si="237"/>
        <v>343.88677043482431</v>
      </c>
      <c r="CC108" s="71">
        <f t="shared" si="237"/>
        <v>343.88677043482431</v>
      </c>
      <c r="CD108" s="71">
        <f t="shared" si="237"/>
        <v>343.88677043482431</v>
      </c>
      <c r="CE108" s="71">
        <f t="shared" si="237"/>
        <v>343.88677043482431</v>
      </c>
      <c r="CF108" s="71">
        <f t="shared" si="237"/>
        <v>343.88677043482431</v>
      </c>
      <c r="CG108" s="71">
        <f t="shared" si="237"/>
        <v>343.88677043482431</v>
      </c>
      <c r="CH108" s="106"/>
      <c r="CI108" s="71">
        <f>SUM(CI62:CI68)</f>
        <v>18.44040503694168</v>
      </c>
      <c r="CJ108" s="71">
        <f>SUM(CJ62:CJ68)</f>
        <v>18.44040503694168</v>
      </c>
      <c r="CK108" s="71">
        <f>SUM(CK62:CK68)</f>
        <v>18.44040503694168</v>
      </c>
      <c r="CL108" s="71">
        <f>SUM(CL62:CL68)</f>
        <v>18.44040503694168</v>
      </c>
      <c r="CM108" s="71">
        <f t="shared" ref="CM108:CX108" si="238">SUM(CM62:CM68)</f>
        <v>18.44040503694168</v>
      </c>
      <c r="CN108" s="71">
        <f t="shared" si="238"/>
        <v>18.44040503694168</v>
      </c>
      <c r="CO108" s="71">
        <f t="shared" si="238"/>
        <v>18.44040503694168</v>
      </c>
      <c r="CP108" s="71">
        <f t="shared" si="238"/>
        <v>18.44040503694168</v>
      </c>
      <c r="CQ108" s="71">
        <f t="shared" si="238"/>
        <v>18.44040503694168</v>
      </c>
      <c r="CR108" s="71">
        <f t="shared" si="238"/>
        <v>18.44040503694168</v>
      </c>
      <c r="CS108" s="71">
        <f t="shared" si="238"/>
        <v>18.44040503694168</v>
      </c>
      <c r="CT108" s="71">
        <f t="shared" si="238"/>
        <v>18.44040503694168</v>
      </c>
      <c r="CU108" s="71">
        <f t="shared" si="238"/>
        <v>18.44040503694168</v>
      </c>
      <c r="CV108" s="71">
        <f t="shared" si="238"/>
        <v>18.44040503694168</v>
      </c>
      <c r="CW108" s="71">
        <f t="shared" si="238"/>
        <v>18.44040503694168</v>
      </c>
      <c r="CX108" s="71">
        <f t="shared" si="238"/>
        <v>18.44040503694168</v>
      </c>
      <c r="CY108" s="101"/>
      <c r="CZ108" s="10"/>
      <c r="DA108" s="269">
        <f t="shared" si="166"/>
        <v>36530</v>
      </c>
      <c r="DB108" s="269">
        <f t="shared" si="142"/>
        <v>36530</v>
      </c>
      <c r="DC108" s="269">
        <f t="shared" si="143"/>
        <v>62.29904891147465</v>
      </c>
      <c r="DD108" s="269">
        <f t="shared" si="144"/>
        <v>62.29904891147465</v>
      </c>
      <c r="DE108" s="269">
        <f t="shared" si="145"/>
        <v>8.771956235432727</v>
      </c>
      <c r="DF108" s="269">
        <f t="shared" si="146"/>
        <v>8.771956235432727</v>
      </c>
      <c r="DG108" s="269">
        <f t="shared" si="147"/>
        <v>281.58772152334967</v>
      </c>
      <c r="DH108" s="269">
        <f t="shared" si="148"/>
        <v>281.58772152334967</v>
      </c>
      <c r="DI108" s="269">
        <f t="shared" si="149"/>
        <v>343.88677043482431</v>
      </c>
      <c r="DJ108" s="269">
        <f t="shared" si="150"/>
        <v>343.88677043482431</v>
      </c>
      <c r="DK108" s="269">
        <f t="shared" si="151"/>
        <v>18.44040503694168</v>
      </c>
      <c r="DL108" s="269">
        <f t="shared" si="152"/>
        <v>18.44040503694168</v>
      </c>
      <c r="DM108" s="285">
        <f t="shared" si="153"/>
        <v>0</v>
      </c>
      <c r="DN108" s="34"/>
    </row>
    <row r="109" spans="1:118" s="8" customFormat="1" ht="15.75" x14ac:dyDescent="0.25">
      <c r="A109" s="163" t="s">
        <v>8</v>
      </c>
      <c r="B109" s="90">
        <f t="shared" ref="B109:E109" si="239">SUM(B94:B108)</f>
        <v>332280</v>
      </c>
      <c r="C109" s="90">
        <f t="shared" si="239"/>
        <v>333764</v>
      </c>
      <c r="D109" s="90">
        <f t="shared" si="239"/>
        <v>334764</v>
      </c>
      <c r="E109" s="90">
        <f t="shared" si="239"/>
        <v>335864</v>
      </c>
      <c r="F109" s="90">
        <f t="shared" ref="F109:Q109" si="240">SUM(F94:F108)</f>
        <v>335264</v>
      </c>
      <c r="G109" s="90">
        <f t="shared" si="240"/>
        <v>334764</v>
      </c>
      <c r="H109" s="90">
        <f t="shared" si="240"/>
        <v>334264</v>
      </c>
      <c r="I109" s="90">
        <f t="shared" si="240"/>
        <v>333764</v>
      </c>
      <c r="J109" s="90">
        <f t="shared" si="240"/>
        <v>333264</v>
      </c>
      <c r="K109" s="90">
        <f t="shared" si="240"/>
        <v>333064</v>
      </c>
      <c r="L109" s="90">
        <f t="shared" si="240"/>
        <v>332864</v>
      </c>
      <c r="M109" s="90">
        <f t="shared" si="240"/>
        <v>332664</v>
      </c>
      <c r="N109" s="90">
        <f t="shared" si="240"/>
        <v>332564</v>
      </c>
      <c r="O109" s="90">
        <f t="shared" si="240"/>
        <v>332464</v>
      </c>
      <c r="P109" s="90">
        <f t="shared" si="240"/>
        <v>332364</v>
      </c>
      <c r="Q109" s="90">
        <f t="shared" si="240"/>
        <v>332264</v>
      </c>
      <c r="R109" s="136"/>
      <c r="S109" s="90">
        <f t="shared" ref="S109:V109" si="241">SUM(S94:S108)</f>
        <v>1015.0061196638154</v>
      </c>
      <c r="T109" s="90">
        <f t="shared" si="241"/>
        <v>992.57656416586337</v>
      </c>
      <c r="U109" s="90">
        <f t="shared" si="241"/>
        <v>966.58669237955814</v>
      </c>
      <c r="V109" s="90">
        <f t="shared" si="241"/>
        <v>944.73144922725692</v>
      </c>
      <c r="W109" s="90">
        <f t="shared" ref="W109:AH109" si="242">SUM(W94:W108)</f>
        <v>919.9236774232329</v>
      </c>
      <c r="X109" s="90">
        <f t="shared" si="242"/>
        <v>899.25053425321289</v>
      </c>
      <c r="Y109" s="90">
        <f t="shared" si="242"/>
        <v>878.57739108319277</v>
      </c>
      <c r="Z109" s="90">
        <f t="shared" si="242"/>
        <v>857.90424791317275</v>
      </c>
      <c r="AA109" s="90">
        <f t="shared" si="242"/>
        <v>837.23110474315274</v>
      </c>
      <c r="AB109" s="90">
        <f t="shared" si="242"/>
        <v>828.96184747514485</v>
      </c>
      <c r="AC109" s="90">
        <f t="shared" si="242"/>
        <v>820.69259020713685</v>
      </c>
      <c r="AD109" s="90">
        <f t="shared" si="242"/>
        <v>812.42333293912884</v>
      </c>
      <c r="AE109" s="90">
        <f t="shared" si="242"/>
        <v>808.28870430512484</v>
      </c>
      <c r="AF109" s="90">
        <f t="shared" si="242"/>
        <v>804.15407567112084</v>
      </c>
      <c r="AG109" s="90">
        <f t="shared" si="242"/>
        <v>800.01944703711683</v>
      </c>
      <c r="AH109" s="90">
        <f t="shared" si="242"/>
        <v>795.88481840311283</v>
      </c>
      <c r="AI109" s="137"/>
      <c r="AJ109" s="90">
        <f t="shared" ref="AJ109:AM109" si="243">SUM(AJ94:AJ108)</f>
        <v>223.84979300537159</v>
      </c>
      <c r="AK109" s="90">
        <f t="shared" si="243"/>
        <v>218.65702444521168</v>
      </c>
      <c r="AL109" s="90">
        <f t="shared" si="243"/>
        <v>212.7587111816473</v>
      </c>
      <c r="AM109" s="90">
        <f t="shared" si="243"/>
        <v>208.12487281389122</v>
      </c>
      <c r="AN109" s="90">
        <f t="shared" ref="AN109:AY109" si="244">SUM(AN94:AN108)</f>
        <v>200.53802343904147</v>
      </c>
      <c r="AO109" s="90">
        <f t="shared" si="244"/>
        <v>194.21564896000001</v>
      </c>
      <c r="AP109" s="90">
        <f t="shared" si="244"/>
        <v>187.89327448095855</v>
      </c>
      <c r="AQ109" s="90">
        <f t="shared" si="244"/>
        <v>181.57090000191712</v>
      </c>
      <c r="AR109" s="90">
        <f t="shared" si="244"/>
        <v>175.24852552287567</v>
      </c>
      <c r="AS109" s="90">
        <f t="shared" si="244"/>
        <v>172.71957573125906</v>
      </c>
      <c r="AT109" s="90">
        <f t="shared" si="244"/>
        <v>170.19062593964247</v>
      </c>
      <c r="AU109" s="90">
        <f t="shared" si="244"/>
        <v>167.66167614802592</v>
      </c>
      <c r="AV109" s="90">
        <f t="shared" si="244"/>
        <v>166.3972012522176</v>
      </c>
      <c r="AW109" s="90">
        <f t="shared" si="244"/>
        <v>165.13272635640931</v>
      </c>
      <c r="AX109" s="90">
        <f t="shared" si="244"/>
        <v>163.86825146060102</v>
      </c>
      <c r="AY109" s="90">
        <f t="shared" si="244"/>
        <v>162.60377656479275</v>
      </c>
      <c r="AZ109" s="137"/>
      <c r="BA109" s="90">
        <f t="shared" ref="BA109:BD109" si="245">SUM(BA94:BA108)</f>
        <v>3461.3454275707259</v>
      </c>
      <c r="BB109" s="90">
        <f t="shared" si="245"/>
        <v>3358.7280727642201</v>
      </c>
      <c r="BC109" s="90">
        <f t="shared" si="245"/>
        <v>3241.673073162096</v>
      </c>
      <c r="BD109" s="90">
        <f t="shared" si="245"/>
        <v>3144.7827894631032</v>
      </c>
      <c r="BE109" s="90">
        <f t="shared" ref="BE109:BP109" si="246">SUM(BE94:BE108)</f>
        <v>3023.7944940443172</v>
      </c>
      <c r="BF109" s="90">
        <f t="shared" si="246"/>
        <v>2922.970914528662</v>
      </c>
      <c r="BG109" s="90">
        <f t="shared" si="246"/>
        <v>2822.1473350130068</v>
      </c>
      <c r="BH109" s="90">
        <f t="shared" si="246"/>
        <v>2721.3237554973516</v>
      </c>
      <c r="BI109" s="90">
        <f t="shared" si="246"/>
        <v>2620.5001759816964</v>
      </c>
      <c r="BJ109" s="90">
        <f t="shared" si="246"/>
        <v>2580.1707441754343</v>
      </c>
      <c r="BK109" s="90">
        <f t="shared" si="246"/>
        <v>2539.8413123691721</v>
      </c>
      <c r="BL109" s="90">
        <f t="shared" si="246"/>
        <v>2499.5118805629099</v>
      </c>
      <c r="BM109" s="90">
        <f t="shared" si="246"/>
        <v>2479.3471646597791</v>
      </c>
      <c r="BN109" s="90">
        <f t="shared" si="246"/>
        <v>2459.1824487566478</v>
      </c>
      <c r="BO109" s="90">
        <f t="shared" si="246"/>
        <v>2439.0177328535169</v>
      </c>
      <c r="BP109" s="90">
        <f t="shared" si="246"/>
        <v>2418.8530169503856</v>
      </c>
      <c r="BQ109" s="137"/>
      <c r="BR109" s="90">
        <f t="shared" ref="BR109:BU109" si="247">SUM(BR94:BR108)</f>
        <v>4476.3515472345416</v>
      </c>
      <c r="BS109" s="90">
        <f t="shared" si="247"/>
        <v>4351.3046369300828</v>
      </c>
      <c r="BT109" s="90">
        <f t="shared" si="247"/>
        <v>4208.2597655416557</v>
      </c>
      <c r="BU109" s="90">
        <f t="shared" si="247"/>
        <v>4089.5142386903608</v>
      </c>
      <c r="BV109" s="90">
        <f t="shared" ref="BV109:CG109" si="248">SUM(BV94:BV108)</f>
        <v>3943.7181714675507</v>
      </c>
      <c r="BW109" s="90">
        <f t="shared" si="248"/>
        <v>3822.2214487818756</v>
      </c>
      <c r="BX109" s="90">
        <f t="shared" si="248"/>
        <v>3700.7247260962004</v>
      </c>
      <c r="BY109" s="90">
        <f t="shared" si="248"/>
        <v>3579.2280034105243</v>
      </c>
      <c r="BZ109" s="90">
        <f t="shared" si="248"/>
        <v>3457.7312807248491</v>
      </c>
      <c r="CA109" s="90">
        <f t="shared" si="248"/>
        <v>3409.1325916505793</v>
      </c>
      <c r="CB109" s="90">
        <f t="shared" si="248"/>
        <v>3360.5339025763087</v>
      </c>
      <c r="CC109" s="90">
        <f t="shared" si="248"/>
        <v>3311.935213502039</v>
      </c>
      <c r="CD109" s="90">
        <f t="shared" si="248"/>
        <v>3287.6358689649041</v>
      </c>
      <c r="CE109" s="90">
        <f t="shared" si="248"/>
        <v>3263.3365244277684</v>
      </c>
      <c r="CF109" s="90">
        <f t="shared" si="248"/>
        <v>3239.0371798906335</v>
      </c>
      <c r="CG109" s="90">
        <f t="shared" si="248"/>
        <v>3214.7378353534987</v>
      </c>
      <c r="CH109" s="137"/>
      <c r="CI109" s="90">
        <f t="shared" ref="CI109:CL109" si="249">SUM(CI94:CI108)</f>
        <v>459.00953174640296</v>
      </c>
      <c r="CJ109" s="90">
        <f t="shared" si="249"/>
        <v>459.24745700073692</v>
      </c>
      <c r="CK109" s="90">
        <f t="shared" si="249"/>
        <v>459.34614315067114</v>
      </c>
      <c r="CL109" s="90">
        <f t="shared" si="249"/>
        <v>459.58642914812782</v>
      </c>
      <c r="CM109" s="90">
        <f t="shared" ref="CM109:CX109" si="250">SUM(CM94:CM108)</f>
        <v>458.73683006299376</v>
      </c>
      <c r="CN109" s="90">
        <f t="shared" si="250"/>
        <v>458.02883082538193</v>
      </c>
      <c r="CO109" s="90">
        <f t="shared" si="250"/>
        <v>457.32083158777021</v>
      </c>
      <c r="CP109" s="90">
        <f t="shared" si="250"/>
        <v>456.6128323501585</v>
      </c>
      <c r="CQ109" s="90">
        <f t="shared" si="250"/>
        <v>455.90483311254678</v>
      </c>
      <c r="CR109" s="90">
        <f t="shared" si="250"/>
        <v>455.6216334175021</v>
      </c>
      <c r="CS109" s="90">
        <f t="shared" si="250"/>
        <v>455.33843372245741</v>
      </c>
      <c r="CT109" s="90">
        <f t="shared" si="250"/>
        <v>455.05523402741272</v>
      </c>
      <c r="CU109" s="90">
        <f t="shared" si="250"/>
        <v>454.91363417989038</v>
      </c>
      <c r="CV109" s="90">
        <f t="shared" si="250"/>
        <v>454.77203433236804</v>
      </c>
      <c r="CW109" s="90">
        <f t="shared" si="250"/>
        <v>454.63043448484569</v>
      </c>
      <c r="CX109" s="90">
        <f t="shared" si="250"/>
        <v>454.48883463732335</v>
      </c>
      <c r="CY109" s="93"/>
      <c r="CZ109" s="276"/>
      <c r="DA109" s="270">
        <f t="shared" si="166"/>
        <v>335864</v>
      </c>
      <c r="DB109" s="270">
        <f t="shared" si="142"/>
        <v>334264</v>
      </c>
      <c r="DC109" s="270">
        <f t="shared" si="143"/>
        <v>944.73144922725692</v>
      </c>
      <c r="DD109" s="270">
        <f t="shared" si="144"/>
        <v>878.57739108319277</v>
      </c>
      <c r="DE109" s="270">
        <f t="shared" si="145"/>
        <v>208.12487281389122</v>
      </c>
      <c r="DF109" s="270">
        <f t="shared" si="146"/>
        <v>187.89327448095855</v>
      </c>
      <c r="DG109" s="270">
        <f t="shared" si="147"/>
        <v>3144.7827894631032</v>
      </c>
      <c r="DH109" s="270">
        <f t="shared" si="148"/>
        <v>2822.1473350130068</v>
      </c>
      <c r="DI109" s="270">
        <f t="shared" si="149"/>
        <v>4089.5142386903608</v>
      </c>
      <c r="DJ109" s="270">
        <f t="shared" si="150"/>
        <v>3700.7247260962004</v>
      </c>
      <c r="DK109" s="270">
        <f t="shared" si="151"/>
        <v>459.58642914812782</v>
      </c>
      <c r="DL109" s="270">
        <f t="shared" si="152"/>
        <v>457.32083158777021</v>
      </c>
      <c r="DM109" s="286">
        <f t="shared" si="153"/>
        <v>-4.7638329800157031E-3</v>
      </c>
      <c r="DN109" s="277"/>
    </row>
    <row r="110" spans="1:118" s="219" customFormat="1" ht="15.75" x14ac:dyDescent="0.25">
      <c r="A110" s="264" t="s">
        <v>159</v>
      </c>
      <c r="B110" s="264">
        <f>B109/$B$111-1</f>
        <v>-1.0670985875235184E-2</v>
      </c>
      <c r="C110" s="264">
        <f t="shared" ref="C110:Q110" si="251">C109/$B$111-1</f>
        <v>-6.2525307862706381E-3</v>
      </c>
      <c r="D110" s="264">
        <f t="shared" si="251"/>
        <v>-3.2751351737607681E-3</v>
      </c>
      <c r="E110" s="264">
        <f t="shared" si="251"/>
        <v>0</v>
      </c>
      <c r="F110" s="264">
        <f t="shared" si="251"/>
        <v>-1.7864373675059442E-3</v>
      </c>
      <c r="G110" s="264">
        <f t="shared" si="251"/>
        <v>-3.2751351737607681E-3</v>
      </c>
      <c r="H110" s="264">
        <f t="shared" si="251"/>
        <v>-4.7638329800157031E-3</v>
      </c>
      <c r="I110" s="264">
        <f t="shared" si="251"/>
        <v>-6.2525307862706381E-3</v>
      </c>
      <c r="J110" s="264">
        <f t="shared" si="251"/>
        <v>-7.741228592525573E-3</v>
      </c>
      <c r="K110" s="264">
        <f t="shared" si="251"/>
        <v>-8.3367077150274804E-3</v>
      </c>
      <c r="L110" s="264">
        <f t="shared" si="251"/>
        <v>-8.9321868375294988E-3</v>
      </c>
      <c r="M110" s="264">
        <f t="shared" si="251"/>
        <v>-9.5276659600314062E-3</v>
      </c>
      <c r="N110" s="264">
        <f t="shared" si="251"/>
        <v>-9.8254055212824154E-3</v>
      </c>
      <c r="O110" s="264">
        <f t="shared" si="251"/>
        <v>-1.0123145082533425E-2</v>
      </c>
      <c r="P110" s="264">
        <f t="shared" si="251"/>
        <v>-1.0420884643784434E-2</v>
      </c>
      <c r="Q110" s="264">
        <f t="shared" si="251"/>
        <v>-1.0718624205035332E-2</v>
      </c>
      <c r="R110" s="142"/>
      <c r="S110" s="264">
        <f>S109/$S$111-1</f>
        <v>7.4385869650089198E-2</v>
      </c>
      <c r="T110" s="264">
        <f t="shared" ref="T110:AH110" si="252">T109/$S$111-1</f>
        <v>5.0644143346494364E-2</v>
      </c>
      <c r="U110" s="264">
        <f t="shared" si="252"/>
        <v>2.3133815615197006E-2</v>
      </c>
      <c r="V110" s="264">
        <f t="shared" si="252"/>
        <v>0</v>
      </c>
      <c r="W110" s="264">
        <f t="shared" si="252"/>
        <v>-2.6259072696601327E-2</v>
      </c>
      <c r="X110" s="264">
        <f t="shared" si="252"/>
        <v>-4.8141633277102303E-2</v>
      </c>
      <c r="Y110" s="264">
        <f t="shared" si="252"/>
        <v>-7.0024193857603501E-2</v>
      </c>
      <c r="Z110" s="264">
        <f t="shared" si="252"/>
        <v>-9.1906754438104588E-2</v>
      </c>
      <c r="AA110" s="264">
        <f t="shared" si="252"/>
        <v>-0.11378931501860567</v>
      </c>
      <c r="AB110" s="264">
        <f t="shared" si="252"/>
        <v>-0.12254233925080593</v>
      </c>
      <c r="AC110" s="264">
        <f t="shared" si="252"/>
        <v>-0.13129536348300641</v>
      </c>
      <c r="AD110" s="264">
        <f t="shared" si="252"/>
        <v>-0.14004838771520678</v>
      </c>
      <c r="AE110" s="264">
        <f t="shared" si="252"/>
        <v>-0.14442489983130702</v>
      </c>
      <c r="AF110" s="264">
        <f t="shared" si="252"/>
        <v>-0.14880141194740726</v>
      </c>
      <c r="AG110" s="264">
        <f t="shared" si="252"/>
        <v>-0.15317792406350739</v>
      </c>
      <c r="AH110" s="264">
        <f t="shared" si="252"/>
        <v>-0.15755443617960763</v>
      </c>
      <c r="AI110" s="143"/>
      <c r="AJ110" s="264">
        <f>AJ109/$AJ$111-1</f>
        <v>7.5555218263325452E-2</v>
      </c>
      <c r="AK110" s="264">
        <f t="shared" ref="AK110:AY110" si="253">AK109/$AJ$111-1</f>
        <v>5.0604963688018589E-2</v>
      </c>
      <c r="AL110" s="264">
        <f t="shared" si="253"/>
        <v>2.226470246014145E-2</v>
      </c>
      <c r="AM110" s="264">
        <f t="shared" si="253"/>
        <v>0</v>
      </c>
      <c r="AN110" s="264">
        <f t="shared" si="253"/>
        <v>-3.645335260641358E-2</v>
      </c>
      <c r="AO110" s="264">
        <f t="shared" si="253"/>
        <v>-6.6831146445091472E-2</v>
      </c>
      <c r="AP110" s="264">
        <f t="shared" si="253"/>
        <v>-9.7208940283769474E-2</v>
      </c>
      <c r="AQ110" s="264">
        <f t="shared" si="253"/>
        <v>-0.12758673412244725</v>
      </c>
      <c r="AR110" s="264">
        <f t="shared" si="253"/>
        <v>-0.15796452796112526</v>
      </c>
      <c r="AS110" s="264">
        <f t="shared" si="253"/>
        <v>-0.17011564549659652</v>
      </c>
      <c r="AT110" s="264">
        <f t="shared" si="253"/>
        <v>-0.18226676303206768</v>
      </c>
      <c r="AU110" s="264">
        <f t="shared" si="253"/>
        <v>-0.19441788056753873</v>
      </c>
      <c r="AV110" s="264">
        <f t="shared" si="253"/>
        <v>-0.20049343933527453</v>
      </c>
      <c r="AW110" s="264">
        <f t="shared" si="253"/>
        <v>-0.2065689981030101</v>
      </c>
      <c r="AX110" s="264">
        <f t="shared" si="253"/>
        <v>-0.21264455687074568</v>
      </c>
      <c r="AY110" s="264">
        <f t="shared" si="253"/>
        <v>-0.21872011563848115</v>
      </c>
      <c r="AZ110" s="143"/>
      <c r="BA110" s="264">
        <f>BA109/$BA$111-1</f>
        <v>0.10066279908688647</v>
      </c>
      <c r="BB110" s="264">
        <f t="shared" ref="BB110:BP110" si="254">BB109/$BA$111-1</f>
        <v>6.8031815748280433E-2</v>
      </c>
      <c r="BC110" s="264">
        <f t="shared" si="254"/>
        <v>3.0809849260061029E-2</v>
      </c>
      <c r="BD110" s="264">
        <f t="shared" si="254"/>
        <v>0</v>
      </c>
      <c r="BE110" s="264">
        <f t="shared" si="254"/>
        <v>-3.8472703368947703E-2</v>
      </c>
      <c r="BF110" s="264">
        <f t="shared" si="254"/>
        <v>-7.0533289509737584E-2</v>
      </c>
      <c r="BG110" s="264">
        <f t="shared" si="254"/>
        <v>-0.10259387565052747</v>
      </c>
      <c r="BH110" s="264">
        <f t="shared" si="254"/>
        <v>-0.13465446179131724</v>
      </c>
      <c r="BI110" s="264">
        <f t="shared" si="254"/>
        <v>-0.16671504793210712</v>
      </c>
      <c r="BJ110" s="264">
        <f t="shared" si="254"/>
        <v>-0.17953928238842309</v>
      </c>
      <c r="BK110" s="264">
        <f t="shared" si="254"/>
        <v>-0.19236351684473907</v>
      </c>
      <c r="BL110" s="264">
        <f t="shared" si="254"/>
        <v>-0.20518775130105504</v>
      </c>
      <c r="BM110" s="264">
        <f t="shared" si="254"/>
        <v>-0.21159986852921298</v>
      </c>
      <c r="BN110" s="264">
        <f t="shared" si="254"/>
        <v>-0.21801198575737102</v>
      </c>
      <c r="BO110" s="264">
        <f t="shared" si="254"/>
        <v>-0.22442410298552884</v>
      </c>
      <c r="BP110" s="264">
        <f t="shared" si="254"/>
        <v>-0.23083622021368699</v>
      </c>
      <c r="BQ110" s="143"/>
      <c r="BR110" s="264">
        <f>BR109/$BR$111-1</f>
        <v>9.4592483597284893E-2</v>
      </c>
      <c r="BS110" s="264">
        <f t="shared" ref="BS110:CG110" si="255">BS109/$BR$111-1</f>
        <v>6.4015035273127907E-2</v>
      </c>
      <c r="BT110" s="264">
        <f t="shared" si="255"/>
        <v>2.9036584767906826E-2</v>
      </c>
      <c r="BU110" s="264">
        <f t="shared" si="255"/>
        <v>0</v>
      </c>
      <c r="BV110" s="264">
        <f t="shared" si="255"/>
        <v>-3.5651194423888422E-2</v>
      </c>
      <c r="BW110" s="264">
        <f t="shared" si="255"/>
        <v>-6.5360523110462143E-2</v>
      </c>
      <c r="BX110" s="264">
        <f t="shared" si="255"/>
        <v>-9.5069851797035865E-2</v>
      </c>
      <c r="BY110" s="264">
        <f t="shared" si="255"/>
        <v>-0.12477918048360981</v>
      </c>
      <c r="BZ110" s="264">
        <f t="shared" si="255"/>
        <v>-0.15448850917018353</v>
      </c>
      <c r="CA110" s="264">
        <f t="shared" si="255"/>
        <v>-0.16637224064481293</v>
      </c>
      <c r="CB110" s="264">
        <f t="shared" si="255"/>
        <v>-0.17825597211944255</v>
      </c>
      <c r="CC110" s="264">
        <f t="shared" si="255"/>
        <v>-0.19013970359407195</v>
      </c>
      <c r="CD110" s="264">
        <f t="shared" si="255"/>
        <v>-0.19608156933138654</v>
      </c>
      <c r="CE110" s="264">
        <f t="shared" si="255"/>
        <v>-0.20202343506870146</v>
      </c>
      <c r="CF110" s="264">
        <f t="shared" si="255"/>
        <v>-0.20796530080601616</v>
      </c>
      <c r="CG110" s="264">
        <f t="shared" si="255"/>
        <v>-0.21390716654333086</v>
      </c>
      <c r="CH110" s="143"/>
      <c r="CI110" s="264">
        <f>CI109/$CI$111-1</f>
        <v>-1.2552533433030089E-3</v>
      </c>
      <c r="CJ110" s="264">
        <f t="shared" ref="CJ110:CX110" si="256">CJ109/$CI$111-1</f>
        <v>-7.3755908767625389E-4</v>
      </c>
      <c r="CK110" s="264">
        <f t="shared" si="256"/>
        <v>-5.2283092410287946E-4</v>
      </c>
      <c r="CL110" s="264">
        <f t="shared" si="256"/>
        <v>0</v>
      </c>
      <c r="CM110" s="264">
        <f t="shared" si="256"/>
        <v>-1.8486165631758089E-3</v>
      </c>
      <c r="CN110" s="264">
        <f t="shared" si="256"/>
        <v>-3.3891303658225569E-3</v>
      </c>
      <c r="CO110" s="264">
        <f t="shared" si="256"/>
        <v>-4.9296441684690828E-3</v>
      </c>
      <c r="CP110" s="264">
        <f t="shared" si="256"/>
        <v>-6.4701579711156088E-3</v>
      </c>
      <c r="CQ110" s="264">
        <f t="shared" si="256"/>
        <v>-8.0106717737621347E-3</v>
      </c>
      <c r="CR110" s="264">
        <f t="shared" si="256"/>
        <v>-8.6268772948207006E-3</v>
      </c>
      <c r="CS110" s="264">
        <f t="shared" si="256"/>
        <v>-9.2430828158793776E-3</v>
      </c>
      <c r="CT110" s="264">
        <f t="shared" si="256"/>
        <v>-9.8592883369379436E-3</v>
      </c>
      <c r="CU110" s="264">
        <f t="shared" si="256"/>
        <v>-1.0167391097467227E-2</v>
      </c>
      <c r="CV110" s="264">
        <f t="shared" si="256"/>
        <v>-1.047549385799651E-2</v>
      </c>
      <c r="CW110" s="264">
        <f t="shared" si="256"/>
        <v>-1.0783596618525904E-2</v>
      </c>
      <c r="CX110" s="264">
        <f t="shared" si="256"/>
        <v>-1.1091699379055187E-2</v>
      </c>
      <c r="CY110" s="144"/>
      <c r="CZ110" s="278"/>
      <c r="DA110" s="279"/>
      <c r="DB110" s="279"/>
      <c r="DC110" s="279"/>
      <c r="DD110" s="279"/>
      <c r="DE110" s="279"/>
      <c r="DF110" s="279"/>
      <c r="DG110" s="279"/>
      <c r="DH110" s="279"/>
      <c r="DI110" s="279"/>
      <c r="DJ110" s="279"/>
      <c r="DK110" s="279"/>
      <c r="DL110" s="279"/>
      <c r="DM110" s="280"/>
      <c r="DN110" s="280"/>
    </row>
    <row r="111" spans="1:118" ht="16.5" x14ac:dyDescent="0.3">
      <c r="A111" s="187" t="s">
        <v>210</v>
      </c>
      <c r="B111" s="265">
        <f>_xlfn.XLOOKUP('Intro and org info'!C12,'EXTENDED Outputs - Metrics 1-5'!B93:Q93,'EXTENDED Outputs - Metrics 1-5'!B109:Q109)</f>
        <v>335864</v>
      </c>
      <c r="C111" s="112"/>
      <c r="D111" s="112"/>
      <c r="E111" s="112"/>
      <c r="F111" s="112"/>
      <c r="G111" s="112"/>
      <c r="H111" s="112"/>
      <c r="I111" s="112"/>
      <c r="J111" s="112"/>
      <c r="K111" s="112"/>
      <c r="L111" s="112"/>
      <c r="M111" s="112"/>
      <c r="N111" s="112"/>
      <c r="O111" s="112"/>
      <c r="P111" s="112"/>
      <c r="Q111" s="112"/>
      <c r="R111" s="77"/>
      <c r="S111" s="224">
        <f>_xlfn.XLOOKUP('Intro and org info'!C12,'EXTENDED Outputs - Metrics 1-5'!S93:AH93,'EXTENDED Outputs - Metrics 1-5'!S109:AH109)</f>
        <v>944.73144922725692</v>
      </c>
      <c r="T111" s="112"/>
      <c r="U111" s="112"/>
      <c r="V111" s="112"/>
      <c r="W111" s="112"/>
      <c r="X111" s="112"/>
      <c r="Y111" s="112"/>
      <c r="Z111" s="112"/>
      <c r="AA111" s="112"/>
      <c r="AB111" s="112"/>
      <c r="AC111" s="112"/>
      <c r="AD111" s="112"/>
      <c r="AE111" s="112"/>
      <c r="AF111" s="112"/>
      <c r="AG111" s="112"/>
      <c r="AH111" s="112"/>
      <c r="AI111" s="112"/>
      <c r="AJ111" s="224">
        <f>_xlfn.XLOOKUP('Intro and org info'!C12,'EXTENDED Outputs - Metrics 1-5'!AJ93:AY93,'EXTENDED Outputs - Metrics 1-5'!AJ109:AY109)</f>
        <v>208.12487281389122</v>
      </c>
      <c r="AK111" s="112"/>
      <c r="AL111" s="112"/>
      <c r="AM111" s="112"/>
      <c r="AN111" s="112"/>
      <c r="AO111" s="112"/>
      <c r="AP111" s="112"/>
      <c r="AQ111" s="112"/>
      <c r="AR111" s="112"/>
      <c r="AS111" s="112"/>
      <c r="AT111" s="112"/>
      <c r="AU111" s="112"/>
      <c r="AV111" s="112"/>
      <c r="AW111" s="112"/>
      <c r="AX111" s="112"/>
      <c r="AY111" s="112"/>
      <c r="AZ111" s="112"/>
      <c r="BA111" s="224">
        <f>_xlfn.XLOOKUP('Intro and org info'!C12,'EXTENDED Outputs - Metrics 1-5'!BA93:BP93,'EXTENDED Outputs - Metrics 1-5'!BA109:BP109)</f>
        <v>3144.7827894631032</v>
      </c>
      <c r="BB111" s="112"/>
      <c r="BC111" s="112"/>
      <c r="BD111" s="112"/>
      <c r="BE111" s="112"/>
      <c r="BF111" s="112"/>
      <c r="BG111" s="112"/>
      <c r="BH111" s="112"/>
      <c r="BI111" s="112"/>
      <c r="BJ111" s="112"/>
      <c r="BK111" s="112"/>
      <c r="BL111" s="112"/>
      <c r="BM111" s="112"/>
      <c r="BN111" s="112"/>
      <c r="BO111" s="112"/>
      <c r="BP111" s="112"/>
      <c r="BQ111" s="112"/>
      <c r="BR111" s="224">
        <f>_xlfn.XLOOKUP('Intro and org info'!C12,'EXTENDED Outputs - Metrics 1-5'!BR93:CG93,'EXTENDED Outputs - Metrics 1-5'!BR109:CG109)</f>
        <v>4089.5142386903608</v>
      </c>
      <c r="BS111" s="112"/>
      <c r="BT111" s="112"/>
      <c r="BU111" s="112"/>
      <c r="BV111" s="112"/>
      <c r="BW111" s="112"/>
      <c r="BX111" s="112"/>
      <c r="BY111" s="112"/>
      <c r="BZ111" s="112"/>
      <c r="CA111" s="112"/>
      <c r="CB111" s="112"/>
      <c r="CC111" s="112"/>
      <c r="CD111" s="112"/>
      <c r="CE111" s="112"/>
      <c r="CF111" s="112"/>
      <c r="CG111" s="112"/>
      <c r="CH111" s="60"/>
      <c r="CI111" s="224">
        <f>_xlfn.XLOOKUP('Intro and org info'!C12,'EXTENDED Outputs - Metrics 1-5'!CI93:CX93,'EXTENDED Outputs - Metrics 1-5'!CI109:CX109)</f>
        <v>459.58642914812782</v>
      </c>
      <c r="CJ111" s="112"/>
      <c r="CK111" s="112"/>
      <c r="CL111" s="112"/>
      <c r="CM111" s="112"/>
      <c r="CN111" s="112"/>
      <c r="CO111" s="112"/>
      <c r="CP111" s="112"/>
      <c r="CQ111" s="112"/>
      <c r="CR111" s="112"/>
      <c r="CS111" s="112"/>
      <c r="CT111" s="112"/>
      <c r="CU111" s="112"/>
      <c r="CV111" s="112"/>
      <c r="CW111" s="112"/>
      <c r="CX111" s="112"/>
      <c r="CY111" s="113"/>
      <c r="CZ111" s="10"/>
      <c r="DA111" s="281"/>
      <c r="DB111" s="281"/>
      <c r="DC111" s="281"/>
      <c r="DD111" s="281"/>
      <c r="DE111" s="281"/>
      <c r="DF111" s="281"/>
      <c r="DG111" s="281"/>
      <c r="DH111" s="281"/>
      <c r="DI111" s="281"/>
      <c r="DJ111" s="281"/>
      <c r="DK111" s="281"/>
      <c r="DL111" s="281"/>
      <c r="DM111" s="34"/>
      <c r="DN111" s="34"/>
    </row>
    <row r="112" spans="1:118" ht="16.5" x14ac:dyDescent="0.3">
      <c r="A112" s="124"/>
      <c r="B112" s="112"/>
      <c r="C112" s="112"/>
      <c r="D112" s="112"/>
      <c r="E112" s="112"/>
      <c r="F112" s="112"/>
      <c r="G112" s="112"/>
      <c r="H112" s="112"/>
      <c r="I112" s="112"/>
      <c r="J112" s="112"/>
      <c r="K112" s="112"/>
      <c r="L112" s="112"/>
      <c r="M112" s="112"/>
      <c r="N112" s="112"/>
      <c r="O112" s="112"/>
      <c r="P112" s="112"/>
      <c r="Q112" s="112"/>
      <c r="R112" s="77"/>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c r="BI112" s="112"/>
      <c r="BJ112" s="112"/>
      <c r="BK112" s="112"/>
      <c r="BL112" s="112"/>
      <c r="BM112" s="112"/>
      <c r="BN112" s="112"/>
      <c r="BO112" s="112"/>
      <c r="BP112" s="112"/>
      <c r="BQ112" s="112"/>
      <c r="BR112" s="112"/>
      <c r="BS112" s="112"/>
      <c r="BT112" s="112"/>
      <c r="BU112" s="112"/>
      <c r="BV112" s="112"/>
      <c r="BW112" s="112"/>
      <c r="BX112" s="112"/>
      <c r="BY112" s="112"/>
      <c r="BZ112" s="112"/>
      <c r="CA112" s="112"/>
      <c r="CB112" s="112"/>
      <c r="CC112" s="112"/>
      <c r="CD112" s="112"/>
      <c r="CE112" s="112"/>
      <c r="CF112" s="112"/>
      <c r="CG112" s="112"/>
      <c r="CH112" s="60"/>
      <c r="CI112" s="112"/>
      <c r="CJ112" s="112"/>
      <c r="CK112" s="112"/>
      <c r="CL112" s="112"/>
      <c r="CM112" s="112"/>
      <c r="CN112" s="112"/>
      <c r="CO112" s="112"/>
      <c r="CP112" s="112"/>
      <c r="CQ112" s="112"/>
      <c r="CR112" s="112"/>
      <c r="CS112" s="112"/>
      <c r="CT112" s="112"/>
      <c r="CU112" s="112"/>
      <c r="CV112" s="112"/>
      <c r="CW112" s="112"/>
      <c r="CX112" s="112"/>
      <c r="CY112" s="113"/>
      <c r="CZ112" s="10"/>
      <c r="DA112" s="281"/>
      <c r="DB112" s="281"/>
      <c r="DC112" s="281"/>
      <c r="DD112" s="281"/>
      <c r="DE112" s="281"/>
      <c r="DF112" s="281"/>
      <c r="DG112" s="281"/>
      <c r="DH112" s="281"/>
      <c r="DI112" s="281"/>
      <c r="DJ112" s="281"/>
      <c r="DK112" s="281"/>
      <c r="DL112" s="281"/>
      <c r="DM112" s="34"/>
      <c r="DN112" s="34"/>
    </row>
    <row r="113" spans="1:118" ht="17.25" thickBot="1" x14ac:dyDescent="0.35">
      <c r="A113" s="145"/>
      <c r="B113" s="146"/>
      <c r="C113" s="146"/>
      <c r="D113" s="146"/>
      <c r="E113" s="146"/>
      <c r="F113" s="146"/>
      <c r="G113" s="146"/>
      <c r="H113" s="146"/>
      <c r="I113" s="146"/>
      <c r="J113" s="146"/>
      <c r="K113" s="146"/>
      <c r="L113" s="146"/>
      <c r="M113" s="146"/>
      <c r="N113" s="146"/>
      <c r="O113" s="146"/>
      <c r="P113" s="146"/>
      <c r="Q113" s="146"/>
      <c r="R113" s="147"/>
      <c r="S113" s="146"/>
      <c r="T113" s="146"/>
      <c r="U113" s="146"/>
      <c r="V113" s="146"/>
      <c r="W113" s="146"/>
      <c r="X113" s="146"/>
      <c r="Y113" s="146"/>
      <c r="Z113" s="146"/>
      <c r="AA113" s="146"/>
      <c r="AB113" s="146"/>
      <c r="AC113" s="146"/>
      <c r="AD113" s="146"/>
      <c r="AE113" s="146"/>
      <c r="AF113" s="146"/>
      <c r="AG113" s="146"/>
      <c r="AH113" s="146"/>
      <c r="AI113" s="146"/>
      <c r="AJ113" s="146"/>
      <c r="AK113" s="146"/>
      <c r="AL113" s="146"/>
      <c r="AM113" s="146"/>
      <c r="AN113" s="146"/>
      <c r="AO113" s="146"/>
      <c r="AP113" s="146"/>
      <c r="AQ113" s="146"/>
      <c r="AR113" s="146"/>
      <c r="AS113" s="146"/>
      <c r="AT113" s="146"/>
      <c r="AU113" s="146"/>
      <c r="AV113" s="146"/>
      <c r="AW113" s="146"/>
      <c r="AX113" s="146"/>
      <c r="AY113" s="146"/>
      <c r="AZ113" s="146"/>
      <c r="BA113" s="146"/>
      <c r="BB113" s="146"/>
      <c r="BC113" s="146"/>
      <c r="BD113" s="146"/>
      <c r="BE113" s="146"/>
      <c r="BF113" s="146"/>
      <c r="BG113" s="146"/>
      <c r="BH113" s="146"/>
      <c r="BI113" s="146"/>
      <c r="BJ113" s="146"/>
      <c r="BK113" s="146"/>
      <c r="BL113" s="146"/>
      <c r="BM113" s="146"/>
      <c r="BN113" s="146"/>
      <c r="BO113" s="146"/>
      <c r="BP113" s="146"/>
      <c r="BQ113" s="146"/>
      <c r="BR113" s="146"/>
      <c r="BS113" s="146"/>
      <c r="BT113" s="146"/>
      <c r="BU113" s="146"/>
      <c r="BV113" s="146"/>
      <c r="BW113" s="146"/>
      <c r="BX113" s="146"/>
      <c r="BY113" s="146"/>
      <c r="BZ113" s="146"/>
      <c r="CA113" s="146"/>
      <c r="CB113" s="146"/>
      <c r="CC113" s="146"/>
      <c r="CD113" s="146"/>
      <c r="CE113" s="146"/>
      <c r="CF113" s="146"/>
      <c r="CG113" s="146"/>
      <c r="CH113" s="148"/>
      <c r="CI113" s="146"/>
      <c r="CJ113" s="146"/>
      <c r="CK113" s="146"/>
      <c r="CL113" s="146"/>
      <c r="CM113" s="146"/>
      <c r="CN113" s="146"/>
      <c r="CO113" s="146"/>
      <c r="CP113" s="146"/>
      <c r="CQ113" s="146"/>
      <c r="CR113" s="146"/>
      <c r="CS113" s="146"/>
      <c r="CT113" s="146"/>
      <c r="CU113" s="146"/>
      <c r="CV113" s="146"/>
      <c r="CW113" s="146"/>
      <c r="CX113" s="146"/>
      <c r="CY113" s="149"/>
      <c r="CZ113" s="20"/>
      <c r="DA113" s="21"/>
      <c r="DB113" s="21"/>
      <c r="DC113" s="21"/>
      <c r="DD113" s="21"/>
      <c r="DE113" s="21"/>
      <c r="DF113" s="21"/>
      <c r="DG113" s="21"/>
      <c r="DH113" s="21"/>
      <c r="DI113" s="21"/>
      <c r="DJ113" s="21"/>
      <c r="DK113" s="21"/>
      <c r="DL113" s="21"/>
      <c r="DM113" s="36"/>
      <c r="DN113" s="36"/>
    </row>
    <row r="114" spans="1:118" x14ac:dyDescent="0.25">
      <c r="B114" s="23"/>
      <c r="R114" s="22"/>
      <c r="S114" s="23"/>
    </row>
    <row r="115" spans="1:118" x14ac:dyDescent="0.25">
      <c r="B115" s="23"/>
      <c r="R115" s="22"/>
      <c r="S115" s="23"/>
    </row>
    <row r="116" spans="1:118" x14ac:dyDescent="0.25">
      <c r="B116" s="23"/>
      <c r="R116" s="22"/>
      <c r="S116" s="23"/>
    </row>
    <row r="117" spans="1:118" x14ac:dyDescent="0.25">
      <c r="B117" s="23"/>
      <c r="R117" s="22"/>
      <c r="S117" s="23"/>
    </row>
    <row r="118" spans="1:118" x14ac:dyDescent="0.25">
      <c r="B118" s="23"/>
      <c r="R118" s="22"/>
      <c r="S118" s="23"/>
    </row>
    <row r="119" spans="1:118" x14ac:dyDescent="0.25">
      <c r="B119" s="23"/>
      <c r="R119" s="22"/>
      <c r="S119" s="23"/>
    </row>
    <row r="120" spans="1:118" x14ac:dyDescent="0.25">
      <c r="B120" s="23"/>
      <c r="R120" s="22"/>
      <c r="S120" s="23"/>
    </row>
    <row r="121" spans="1:118" x14ac:dyDescent="0.25">
      <c r="B121" s="23"/>
      <c r="R121" s="22"/>
      <c r="S121" s="23"/>
    </row>
    <row r="122" spans="1:118" s="11" customFormat="1" x14ac:dyDescent="0.25">
      <c r="A122" s="25"/>
      <c r="B122" s="23"/>
      <c r="R122" s="22"/>
      <c r="S122" s="23"/>
      <c r="BQ122" s="12"/>
      <c r="CH122" s="2"/>
      <c r="CZ122" s="2"/>
    </row>
    <row r="123" spans="1:118" s="11" customFormat="1" x14ac:dyDescent="0.25">
      <c r="A123" s="25"/>
      <c r="B123" s="23"/>
      <c r="R123" s="22"/>
      <c r="S123" s="23"/>
      <c r="BQ123" s="12"/>
      <c r="CH123" s="2"/>
      <c r="CZ123" s="2"/>
    </row>
    <row r="124" spans="1:118" s="11" customFormat="1" x14ac:dyDescent="0.25">
      <c r="A124" s="25"/>
      <c r="B124" s="23"/>
      <c r="R124" s="22"/>
      <c r="S124" s="23"/>
      <c r="BQ124" s="12"/>
      <c r="CH124" s="2"/>
      <c r="CZ124" s="2"/>
    </row>
    <row r="125" spans="1:118" s="11" customFormat="1" x14ac:dyDescent="0.25">
      <c r="A125" s="25"/>
      <c r="B125" s="23"/>
      <c r="R125" s="22"/>
      <c r="S125" s="23"/>
      <c r="BQ125" s="12"/>
      <c r="CH125" s="2"/>
      <c r="CZ125" s="2"/>
    </row>
    <row r="126" spans="1:118" s="11" customFormat="1" x14ac:dyDescent="0.25">
      <c r="A126" s="25"/>
      <c r="B126" s="3"/>
      <c r="R126" s="14"/>
      <c r="S126" s="3"/>
      <c r="BQ126" s="12"/>
      <c r="CH126" s="2"/>
      <c r="CZ126" s="2"/>
    </row>
    <row r="127" spans="1:118" s="11" customFormat="1" x14ac:dyDescent="0.25">
      <c r="A127" s="25"/>
      <c r="B127" s="3"/>
      <c r="R127" s="14"/>
      <c r="S127" s="3"/>
      <c r="BQ127" s="12"/>
      <c r="CH127" s="2"/>
      <c r="CZ127" s="2"/>
    </row>
    <row r="128" spans="1:118" s="11" customFormat="1" x14ac:dyDescent="0.25">
      <c r="A128" s="25"/>
      <c r="B128" s="3"/>
      <c r="R128" s="14"/>
      <c r="S128" s="3"/>
      <c r="BQ128" s="12"/>
      <c r="CH128" s="2"/>
      <c r="CZ128" s="2"/>
    </row>
    <row r="129" spans="1:104" s="11" customFormat="1" x14ac:dyDescent="0.25">
      <c r="A129" s="25"/>
      <c r="B129" s="3"/>
      <c r="R129" s="14"/>
      <c r="S129" s="3"/>
      <c r="BQ129" s="12"/>
      <c r="CH129" s="2"/>
      <c r="CZ129" s="2"/>
    </row>
    <row r="130" spans="1:104" s="11" customFormat="1" x14ac:dyDescent="0.25">
      <c r="A130" s="25"/>
      <c r="B130" s="3"/>
      <c r="R130" s="14"/>
      <c r="S130" s="3"/>
      <c r="BQ130" s="12"/>
      <c r="CH130" s="2"/>
      <c r="CZ130" s="2"/>
    </row>
    <row r="131" spans="1:104" s="11" customFormat="1" x14ac:dyDescent="0.25">
      <c r="A131" s="25"/>
      <c r="B131" s="3"/>
      <c r="R131" s="14"/>
      <c r="S131" s="3"/>
      <c r="BQ131" s="12"/>
      <c r="CH131" s="2"/>
      <c r="CZ131" s="2"/>
    </row>
    <row r="132" spans="1:104" s="11" customFormat="1" x14ac:dyDescent="0.25">
      <c r="A132" s="25"/>
      <c r="B132" s="3"/>
      <c r="R132" s="14"/>
      <c r="S132" s="3"/>
      <c r="BQ132" s="12"/>
      <c r="CH132" s="2"/>
      <c r="CZ132" s="2"/>
    </row>
    <row r="133" spans="1:104" s="11" customFormat="1" x14ac:dyDescent="0.25">
      <c r="A133" s="25"/>
      <c r="B133" s="3"/>
      <c r="R133" s="14"/>
      <c r="S133" s="3"/>
      <c r="BQ133" s="12"/>
      <c r="CH133" s="2"/>
      <c r="CZ133" s="2"/>
    </row>
    <row r="134" spans="1:104" s="11" customFormat="1" x14ac:dyDescent="0.25">
      <c r="A134" s="25"/>
      <c r="B134" s="3"/>
      <c r="R134" s="14"/>
      <c r="S134" s="3"/>
      <c r="BQ134" s="12"/>
      <c r="CH134" s="2"/>
      <c r="CZ134" s="2"/>
    </row>
    <row r="135" spans="1:104" s="11" customFormat="1" x14ac:dyDescent="0.25">
      <c r="A135" s="25"/>
      <c r="B135" s="3"/>
      <c r="R135" s="14"/>
      <c r="S135" s="3"/>
      <c r="BQ135" s="12"/>
      <c r="CH135" s="2"/>
      <c r="CZ135" s="2"/>
    </row>
    <row r="136" spans="1:104" s="11" customFormat="1" x14ac:dyDescent="0.25">
      <c r="A136" s="25"/>
      <c r="B136" s="3"/>
      <c r="R136" s="14"/>
      <c r="S136" s="3"/>
      <c r="BQ136" s="12"/>
      <c r="CH136" s="2"/>
      <c r="CZ136" s="2"/>
    </row>
    <row r="137" spans="1:104" s="11" customFormat="1" x14ac:dyDescent="0.25">
      <c r="A137" s="25"/>
      <c r="B137" s="3"/>
      <c r="R137" s="14"/>
      <c r="S137" s="3"/>
      <c r="BQ137" s="12"/>
      <c r="CH137" s="2"/>
      <c r="CZ137" s="2"/>
    </row>
    <row r="138" spans="1:104" s="3" customFormat="1" x14ac:dyDescent="0.25">
      <c r="A138" s="25"/>
      <c r="C138" s="11"/>
      <c r="D138" s="11"/>
      <c r="E138" s="11"/>
      <c r="F138" s="11"/>
      <c r="G138" s="11"/>
      <c r="H138" s="11"/>
      <c r="I138" s="11"/>
      <c r="J138" s="11"/>
      <c r="K138" s="11"/>
      <c r="L138" s="11"/>
      <c r="M138" s="11"/>
      <c r="N138" s="11"/>
      <c r="O138" s="11"/>
      <c r="P138" s="11"/>
      <c r="Q138" s="11"/>
      <c r="R138" s="14"/>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2"/>
      <c r="BR138" s="11"/>
      <c r="BS138" s="11"/>
      <c r="BT138" s="11"/>
      <c r="BU138" s="11"/>
      <c r="BV138" s="11"/>
      <c r="BW138" s="11"/>
      <c r="BX138" s="11"/>
      <c r="BY138" s="11"/>
      <c r="BZ138" s="11"/>
      <c r="CA138" s="11"/>
      <c r="CB138" s="11"/>
      <c r="CC138" s="11"/>
      <c r="CD138" s="11"/>
      <c r="CE138" s="11"/>
      <c r="CF138" s="11"/>
      <c r="CG138" s="11"/>
      <c r="CH138" s="2"/>
      <c r="CI138" s="11"/>
      <c r="CJ138" s="11"/>
      <c r="CK138" s="11"/>
      <c r="CL138" s="11"/>
      <c r="CM138" s="11"/>
      <c r="CN138" s="11"/>
      <c r="CO138" s="11"/>
      <c r="CP138" s="11"/>
      <c r="CQ138" s="11"/>
      <c r="CR138" s="11"/>
      <c r="CS138" s="11"/>
      <c r="CT138" s="11"/>
      <c r="CU138" s="11"/>
      <c r="CV138" s="11"/>
      <c r="CW138" s="11"/>
      <c r="CX138" s="11"/>
      <c r="CY138" s="11"/>
      <c r="CZ138" s="2"/>
    </row>
    <row r="139" spans="1:104" s="3" customFormat="1" x14ac:dyDescent="0.25">
      <c r="A139" s="25"/>
      <c r="C139" s="11"/>
      <c r="D139" s="11"/>
      <c r="E139" s="11"/>
      <c r="F139" s="11"/>
      <c r="G139" s="11"/>
      <c r="H139" s="11"/>
      <c r="I139" s="11"/>
      <c r="J139" s="11"/>
      <c r="K139" s="11"/>
      <c r="L139" s="11"/>
      <c r="M139" s="11"/>
      <c r="N139" s="11"/>
      <c r="O139" s="11"/>
      <c r="P139" s="11"/>
      <c r="Q139" s="11"/>
      <c r="R139" s="14"/>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2"/>
      <c r="BR139" s="11"/>
      <c r="BS139" s="11"/>
      <c r="BT139" s="11"/>
      <c r="BU139" s="11"/>
      <c r="BV139" s="11"/>
      <c r="BW139" s="11"/>
      <c r="BX139" s="11"/>
      <c r="BY139" s="11"/>
      <c r="BZ139" s="11"/>
      <c r="CA139" s="11"/>
      <c r="CB139" s="11"/>
      <c r="CC139" s="11"/>
      <c r="CD139" s="11"/>
      <c r="CE139" s="11"/>
      <c r="CF139" s="11"/>
      <c r="CG139" s="11"/>
      <c r="CH139" s="2"/>
      <c r="CI139" s="11"/>
      <c r="CJ139" s="11"/>
      <c r="CK139" s="11"/>
      <c r="CL139" s="11"/>
      <c r="CM139" s="11"/>
      <c r="CN139" s="11"/>
      <c r="CO139" s="11"/>
      <c r="CP139" s="11"/>
      <c r="CQ139" s="11"/>
      <c r="CR139" s="11"/>
      <c r="CS139" s="11"/>
      <c r="CT139" s="11"/>
      <c r="CU139" s="11"/>
      <c r="CV139" s="11"/>
      <c r="CW139" s="11"/>
      <c r="CX139" s="11"/>
      <c r="CY139" s="11"/>
      <c r="CZ139" s="2"/>
    </row>
    <row r="140" spans="1:104" s="3" customFormat="1" x14ac:dyDescent="0.25">
      <c r="A140" s="25"/>
      <c r="C140" s="11"/>
      <c r="D140" s="11"/>
      <c r="E140" s="11"/>
      <c r="F140" s="11"/>
      <c r="G140" s="11"/>
      <c r="H140" s="11"/>
      <c r="I140" s="11"/>
      <c r="J140" s="11"/>
      <c r="K140" s="11"/>
      <c r="L140" s="11"/>
      <c r="M140" s="11"/>
      <c r="N140" s="11"/>
      <c r="O140" s="11"/>
      <c r="P140" s="11"/>
      <c r="Q140" s="11"/>
      <c r="R140" s="14"/>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2"/>
      <c r="BR140" s="11"/>
      <c r="BS140" s="11"/>
      <c r="BT140" s="11"/>
      <c r="BU140" s="11"/>
      <c r="BV140" s="11"/>
      <c r="BW140" s="11"/>
      <c r="BX140" s="11"/>
      <c r="BY140" s="11"/>
      <c r="BZ140" s="11"/>
      <c r="CA140" s="11"/>
      <c r="CB140" s="11"/>
      <c r="CC140" s="11"/>
      <c r="CD140" s="11"/>
      <c r="CE140" s="11"/>
      <c r="CF140" s="11"/>
      <c r="CG140" s="11"/>
      <c r="CH140" s="2"/>
      <c r="CI140" s="11"/>
      <c r="CJ140" s="11"/>
      <c r="CK140" s="11"/>
      <c r="CL140" s="11"/>
      <c r="CM140" s="11"/>
      <c r="CN140" s="11"/>
      <c r="CO140" s="11"/>
      <c r="CP140" s="11"/>
      <c r="CQ140" s="11"/>
      <c r="CR140" s="11"/>
      <c r="CS140" s="11"/>
      <c r="CT140" s="11"/>
      <c r="CU140" s="11"/>
      <c r="CV140" s="11"/>
      <c r="CW140" s="11"/>
      <c r="CX140" s="11"/>
      <c r="CY140" s="11"/>
      <c r="CZ140" s="2"/>
    </row>
    <row r="141" spans="1:104" s="3" customFormat="1" x14ac:dyDescent="0.25">
      <c r="A141" s="25"/>
      <c r="C141" s="11"/>
      <c r="D141" s="11"/>
      <c r="E141" s="11"/>
      <c r="F141" s="11"/>
      <c r="G141" s="11"/>
      <c r="H141" s="11"/>
      <c r="I141" s="11"/>
      <c r="J141" s="11"/>
      <c r="K141" s="11"/>
      <c r="L141" s="11"/>
      <c r="M141" s="11"/>
      <c r="N141" s="11"/>
      <c r="O141" s="11"/>
      <c r="P141" s="11"/>
      <c r="Q141" s="11"/>
      <c r="R141" s="14"/>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2"/>
      <c r="BR141" s="11"/>
      <c r="BS141" s="11"/>
      <c r="BT141" s="11"/>
      <c r="BU141" s="11"/>
      <c r="BV141" s="11"/>
      <c r="BW141" s="11"/>
      <c r="BX141" s="11"/>
      <c r="BY141" s="11"/>
      <c r="BZ141" s="11"/>
      <c r="CA141" s="11"/>
      <c r="CB141" s="11"/>
      <c r="CC141" s="11"/>
      <c r="CD141" s="11"/>
      <c r="CE141" s="11"/>
      <c r="CF141" s="11"/>
      <c r="CG141" s="11"/>
      <c r="CH141" s="2"/>
      <c r="CI141" s="11"/>
      <c r="CJ141" s="11"/>
      <c r="CK141" s="11"/>
      <c r="CL141" s="11"/>
      <c r="CM141" s="11"/>
      <c r="CN141" s="11"/>
      <c r="CO141" s="11"/>
      <c r="CP141" s="11"/>
      <c r="CQ141" s="11"/>
      <c r="CR141" s="11"/>
      <c r="CS141" s="11"/>
      <c r="CT141" s="11"/>
      <c r="CU141" s="11"/>
      <c r="CV141" s="11"/>
      <c r="CW141" s="11"/>
      <c r="CX141" s="11"/>
      <c r="CY141" s="11"/>
      <c r="CZ141" s="2"/>
    </row>
    <row r="142" spans="1:104" s="3" customFormat="1" x14ac:dyDescent="0.25">
      <c r="A142" s="25"/>
      <c r="C142" s="11"/>
      <c r="D142" s="11"/>
      <c r="E142" s="11"/>
      <c r="F142" s="11"/>
      <c r="G142" s="11"/>
      <c r="H142" s="11"/>
      <c r="I142" s="11"/>
      <c r="J142" s="11"/>
      <c r="K142" s="11"/>
      <c r="L142" s="11"/>
      <c r="M142" s="11"/>
      <c r="N142" s="11"/>
      <c r="O142" s="11"/>
      <c r="P142" s="11"/>
      <c r="Q142" s="11"/>
      <c r="R142" s="14"/>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2"/>
      <c r="BR142" s="11"/>
      <c r="BS142" s="11"/>
      <c r="BT142" s="11"/>
      <c r="BU142" s="11"/>
      <c r="BV142" s="11"/>
      <c r="BW142" s="11"/>
      <c r="BX142" s="11"/>
      <c r="BY142" s="11"/>
      <c r="BZ142" s="11"/>
      <c r="CA142" s="11"/>
      <c r="CB142" s="11"/>
      <c r="CC142" s="11"/>
      <c r="CD142" s="11"/>
      <c r="CE142" s="11"/>
      <c r="CF142" s="11"/>
      <c r="CG142" s="11"/>
      <c r="CH142" s="2"/>
      <c r="CI142" s="11"/>
      <c r="CJ142" s="11"/>
      <c r="CK142" s="11"/>
      <c r="CL142" s="11"/>
      <c r="CM142" s="11"/>
      <c r="CN142" s="11"/>
      <c r="CO142" s="11"/>
      <c r="CP142" s="11"/>
      <c r="CQ142" s="11"/>
      <c r="CR142" s="11"/>
      <c r="CS142" s="11"/>
      <c r="CT142" s="11"/>
      <c r="CU142" s="11"/>
      <c r="CV142" s="11"/>
      <c r="CW142" s="11"/>
      <c r="CX142" s="11"/>
      <c r="CY142" s="11"/>
      <c r="CZ142" s="2"/>
    </row>
    <row r="143" spans="1:104" s="3" customFormat="1" x14ac:dyDescent="0.25">
      <c r="A143" s="25"/>
      <c r="C143" s="11"/>
      <c r="D143" s="11"/>
      <c r="E143" s="11"/>
      <c r="F143" s="11"/>
      <c r="G143" s="11"/>
      <c r="H143" s="11"/>
      <c r="I143" s="11"/>
      <c r="J143" s="11"/>
      <c r="K143" s="11"/>
      <c r="L143" s="11"/>
      <c r="M143" s="11"/>
      <c r="N143" s="11"/>
      <c r="O143" s="11"/>
      <c r="P143" s="11"/>
      <c r="Q143" s="11"/>
      <c r="R143" s="14"/>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2"/>
      <c r="BR143" s="11"/>
      <c r="BS143" s="11"/>
      <c r="BT143" s="11"/>
      <c r="BU143" s="11"/>
      <c r="BV143" s="11"/>
      <c r="BW143" s="11"/>
      <c r="BX143" s="11"/>
      <c r="BY143" s="11"/>
      <c r="BZ143" s="11"/>
      <c r="CA143" s="11"/>
      <c r="CB143" s="11"/>
      <c r="CC143" s="11"/>
      <c r="CD143" s="11"/>
      <c r="CE143" s="11"/>
      <c r="CF143" s="11"/>
      <c r="CG143" s="11"/>
      <c r="CH143" s="2"/>
      <c r="CI143" s="11"/>
      <c r="CJ143" s="11"/>
      <c r="CK143" s="11"/>
      <c r="CL143" s="11"/>
      <c r="CM143" s="11"/>
      <c r="CN143" s="11"/>
      <c r="CO143" s="11"/>
      <c r="CP143" s="11"/>
      <c r="CQ143" s="11"/>
      <c r="CR143" s="11"/>
      <c r="CS143" s="11"/>
      <c r="CT143" s="11"/>
      <c r="CU143" s="11"/>
      <c r="CV143" s="11"/>
      <c r="CW143" s="11"/>
      <c r="CX143" s="11"/>
      <c r="CY143" s="11"/>
      <c r="CZ143" s="2"/>
    </row>
    <row r="144" spans="1:104" s="3" customFormat="1" x14ac:dyDescent="0.25">
      <c r="A144" s="25"/>
      <c r="C144" s="11"/>
      <c r="D144" s="11"/>
      <c r="E144" s="11"/>
      <c r="F144" s="11"/>
      <c r="G144" s="11"/>
      <c r="H144" s="11"/>
      <c r="I144" s="11"/>
      <c r="J144" s="11"/>
      <c r="K144" s="11"/>
      <c r="L144" s="11"/>
      <c r="M144" s="11"/>
      <c r="N144" s="11"/>
      <c r="O144" s="11"/>
      <c r="P144" s="11"/>
      <c r="Q144" s="11"/>
      <c r="R144" s="14"/>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2"/>
      <c r="BR144" s="11"/>
      <c r="BS144" s="11"/>
      <c r="BT144" s="11"/>
      <c r="BU144" s="11"/>
      <c r="BV144" s="11"/>
      <c r="BW144" s="11"/>
      <c r="BX144" s="11"/>
      <c r="BY144" s="11"/>
      <c r="BZ144" s="11"/>
      <c r="CA144" s="11"/>
      <c r="CB144" s="11"/>
      <c r="CC144" s="11"/>
      <c r="CD144" s="11"/>
      <c r="CE144" s="11"/>
      <c r="CF144" s="11"/>
      <c r="CG144" s="11"/>
      <c r="CH144" s="2"/>
      <c r="CI144" s="11"/>
      <c r="CJ144" s="11"/>
      <c r="CK144" s="11"/>
      <c r="CL144" s="11"/>
      <c r="CM144" s="11"/>
      <c r="CN144" s="11"/>
      <c r="CO144" s="11"/>
      <c r="CP144" s="11"/>
      <c r="CQ144" s="11"/>
      <c r="CR144" s="11"/>
      <c r="CS144" s="11"/>
      <c r="CT144" s="11"/>
      <c r="CU144" s="11"/>
      <c r="CV144" s="11"/>
      <c r="CW144" s="11"/>
      <c r="CX144" s="11"/>
      <c r="CY144" s="11"/>
      <c r="CZ144" s="2"/>
    </row>
    <row r="145" spans="1:104" s="3" customFormat="1" x14ac:dyDescent="0.25">
      <c r="A145" s="25"/>
      <c r="C145" s="11"/>
      <c r="D145" s="11"/>
      <c r="E145" s="11"/>
      <c r="F145" s="11"/>
      <c r="G145" s="11"/>
      <c r="H145" s="11"/>
      <c r="I145" s="11"/>
      <c r="J145" s="11"/>
      <c r="K145" s="11"/>
      <c r="L145" s="11"/>
      <c r="M145" s="11"/>
      <c r="N145" s="11"/>
      <c r="O145" s="11"/>
      <c r="P145" s="11"/>
      <c r="Q145" s="11"/>
      <c r="R145" s="14"/>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2"/>
      <c r="BR145" s="11"/>
      <c r="BS145" s="11"/>
      <c r="BT145" s="11"/>
      <c r="BU145" s="11"/>
      <c r="BV145" s="11"/>
      <c r="BW145" s="11"/>
      <c r="BX145" s="11"/>
      <c r="BY145" s="11"/>
      <c r="BZ145" s="11"/>
      <c r="CA145" s="11"/>
      <c r="CB145" s="11"/>
      <c r="CC145" s="11"/>
      <c r="CD145" s="11"/>
      <c r="CE145" s="11"/>
      <c r="CF145" s="11"/>
      <c r="CG145" s="11"/>
      <c r="CH145" s="2"/>
      <c r="CI145" s="11"/>
      <c r="CJ145" s="11"/>
      <c r="CK145" s="11"/>
      <c r="CL145" s="11"/>
      <c r="CM145" s="11"/>
      <c r="CN145" s="11"/>
      <c r="CO145" s="11"/>
      <c r="CP145" s="11"/>
      <c r="CQ145" s="11"/>
      <c r="CR145" s="11"/>
      <c r="CS145" s="11"/>
      <c r="CT145" s="11"/>
      <c r="CU145" s="11"/>
      <c r="CV145" s="11"/>
      <c r="CW145" s="11"/>
      <c r="CX145" s="11"/>
      <c r="CY145" s="11"/>
      <c r="CZ145" s="2"/>
    </row>
    <row r="146" spans="1:104" s="3" customFormat="1" x14ac:dyDescent="0.25">
      <c r="A146" s="25"/>
      <c r="C146" s="11"/>
      <c r="D146" s="11"/>
      <c r="E146" s="11"/>
      <c r="F146" s="11"/>
      <c r="G146" s="11"/>
      <c r="H146" s="11"/>
      <c r="I146" s="11"/>
      <c r="J146" s="11"/>
      <c r="K146" s="11"/>
      <c r="L146" s="11"/>
      <c r="M146" s="11"/>
      <c r="N146" s="11"/>
      <c r="O146" s="11"/>
      <c r="P146" s="11"/>
      <c r="Q146" s="11"/>
      <c r="R146" s="14"/>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2"/>
      <c r="BR146" s="11"/>
      <c r="BS146" s="11"/>
      <c r="BT146" s="11"/>
      <c r="BU146" s="11"/>
      <c r="BV146" s="11"/>
      <c r="BW146" s="11"/>
      <c r="BX146" s="11"/>
      <c r="BY146" s="11"/>
      <c r="BZ146" s="11"/>
      <c r="CA146" s="11"/>
      <c r="CB146" s="11"/>
      <c r="CC146" s="11"/>
      <c r="CD146" s="11"/>
      <c r="CE146" s="11"/>
      <c r="CF146" s="11"/>
      <c r="CG146" s="11"/>
      <c r="CH146" s="2"/>
      <c r="CI146" s="11"/>
      <c r="CJ146" s="11"/>
      <c r="CK146" s="11"/>
      <c r="CL146" s="11"/>
      <c r="CM146" s="11"/>
      <c r="CN146" s="11"/>
      <c r="CO146" s="11"/>
      <c r="CP146" s="11"/>
      <c r="CQ146" s="11"/>
      <c r="CR146" s="11"/>
      <c r="CS146" s="11"/>
      <c r="CT146" s="11"/>
      <c r="CU146" s="11"/>
      <c r="CV146" s="11"/>
      <c r="CW146" s="11"/>
      <c r="CX146" s="11"/>
      <c r="CY146" s="11"/>
      <c r="CZ146" s="2"/>
    </row>
    <row r="147" spans="1:104" s="3" customFormat="1" x14ac:dyDescent="0.25">
      <c r="A147" s="25"/>
      <c r="C147" s="11"/>
      <c r="D147" s="11"/>
      <c r="E147" s="11"/>
      <c r="F147" s="11"/>
      <c r="G147" s="11"/>
      <c r="H147" s="11"/>
      <c r="I147" s="11"/>
      <c r="J147" s="11"/>
      <c r="K147" s="11"/>
      <c r="L147" s="11"/>
      <c r="M147" s="11"/>
      <c r="N147" s="11"/>
      <c r="O147" s="11"/>
      <c r="P147" s="11"/>
      <c r="Q147" s="11"/>
      <c r="R147" s="14"/>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2"/>
      <c r="BR147" s="11"/>
      <c r="BS147" s="11"/>
      <c r="BT147" s="11"/>
      <c r="BU147" s="11"/>
      <c r="BV147" s="11"/>
      <c r="BW147" s="11"/>
      <c r="BX147" s="11"/>
      <c r="BY147" s="11"/>
      <c r="BZ147" s="11"/>
      <c r="CA147" s="11"/>
      <c r="CB147" s="11"/>
      <c r="CC147" s="11"/>
      <c r="CD147" s="11"/>
      <c r="CE147" s="11"/>
      <c r="CF147" s="11"/>
      <c r="CG147" s="11"/>
      <c r="CH147" s="2"/>
      <c r="CI147" s="11"/>
      <c r="CJ147" s="11"/>
      <c r="CK147" s="11"/>
      <c r="CL147" s="11"/>
      <c r="CM147" s="11"/>
      <c r="CN147" s="11"/>
      <c r="CO147" s="11"/>
      <c r="CP147" s="11"/>
      <c r="CQ147" s="11"/>
      <c r="CR147" s="11"/>
      <c r="CS147" s="11"/>
      <c r="CT147" s="11"/>
      <c r="CU147" s="11"/>
      <c r="CV147" s="11"/>
      <c r="CW147" s="11"/>
      <c r="CX147" s="11"/>
      <c r="CY147" s="11"/>
      <c r="CZ147" s="2"/>
    </row>
    <row r="148" spans="1:104" s="3" customFormat="1" x14ac:dyDescent="0.25">
      <c r="A148" s="25"/>
      <c r="C148" s="11"/>
      <c r="D148" s="11"/>
      <c r="E148" s="11"/>
      <c r="F148" s="11"/>
      <c r="G148" s="11"/>
      <c r="H148" s="11"/>
      <c r="I148" s="11"/>
      <c r="J148" s="11"/>
      <c r="K148" s="11"/>
      <c r="L148" s="11"/>
      <c r="M148" s="11"/>
      <c r="N148" s="11"/>
      <c r="O148" s="11"/>
      <c r="P148" s="11"/>
      <c r="Q148" s="11"/>
      <c r="R148" s="14"/>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2"/>
      <c r="BR148" s="11"/>
      <c r="BS148" s="11"/>
      <c r="BT148" s="11"/>
      <c r="BU148" s="11"/>
      <c r="BV148" s="11"/>
      <c r="BW148" s="11"/>
      <c r="BX148" s="11"/>
      <c r="BY148" s="11"/>
      <c r="BZ148" s="11"/>
      <c r="CA148" s="11"/>
      <c r="CB148" s="11"/>
      <c r="CC148" s="11"/>
      <c r="CD148" s="11"/>
      <c r="CE148" s="11"/>
      <c r="CF148" s="11"/>
      <c r="CG148" s="11"/>
      <c r="CH148" s="2"/>
      <c r="CI148" s="11"/>
      <c r="CJ148" s="11"/>
      <c r="CK148" s="11"/>
      <c r="CL148" s="11"/>
      <c r="CM148" s="11"/>
      <c r="CN148" s="11"/>
      <c r="CO148" s="11"/>
      <c r="CP148" s="11"/>
      <c r="CQ148" s="11"/>
      <c r="CR148" s="11"/>
      <c r="CS148" s="11"/>
      <c r="CT148" s="11"/>
      <c r="CU148" s="11"/>
      <c r="CV148" s="11"/>
      <c r="CW148" s="11"/>
      <c r="CX148" s="11"/>
      <c r="CY148" s="11"/>
      <c r="CZ148" s="2"/>
    </row>
    <row r="149" spans="1:104" s="3" customFormat="1" x14ac:dyDescent="0.25">
      <c r="A149" s="25"/>
      <c r="C149" s="11"/>
      <c r="D149" s="11"/>
      <c r="E149" s="11"/>
      <c r="F149" s="11"/>
      <c r="G149" s="11"/>
      <c r="H149" s="11"/>
      <c r="I149" s="11"/>
      <c r="J149" s="11"/>
      <c r="K149" s="11"/>
      <c r="L149" s="11"/>
      <c r="M149" s="11"/>
      <c r="N149" s="11"/>
      <c r="O149" s="11"/>
      <c r="P149" s="11"/>
      <c r="Q149" s="11"/>
      <c r="R149" s="14"/>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2"/>
      <c r="BR149" s="11"/>
      <c r="BS149" s="11"/>
      <c r="BT149" s="11"/>
      <c r="BU149" s="11"/>
      <c r="BV149" s="11"/>
      <c r="BW149" s="11"/>
      <c r="BX149" s="11"/>
      <c r="BY149" s="11"/>
      <c r="BZ149" s="11"/>
      <c r="CA149" s="11"/>
      <c r="CB149" s="11"/>
      <c r="CC149" s="11"/>
      <c r="CD149" s="11"/>
      <c r="CE149" s="11"/>
      <c r="CF149" s="11"/>
      <c r="CG149" s="11"/>
      <c r="CH149" s="2"/>
      <c r="CI149" s="11"/>
      <c r="CJ149" s="11"/>
      <c r="CK149" s="11"/>
      <c r="CL149" s="11"/>
      <c r="CM149" s="11"/>
      <c r="CN149" s="11"/>
      <c r="CO149" s="11"/>
      <c r="CP149" s="11"/>
      <c r="CQ149" s="11"/>
      <c r="CR149" s="11"/>
      <c r="CS149" s="11"/>
      <c r="CT149" s="11"/>
      <c r="CU149" s="11"/>
      <c r="CV149" s="11"/>
      <c r="CW149" s="11"/>
      <c r="CX149" s="11"/>
      <c r="CY149" s="11"/>
      <c r="CZ149" s="2"/>
    </row>
    <row r="150" spans="1:104" s="3" customFormat="1" x14ac:dyDescent="0.25">
      <c r="A150" s="25"/>
      <c r="C150" s="11"/>
      <c r="D150" s="11"/>
      <c r="E150" s="11"/>
      <c r="F150" s="11"/>
      <c r="G150" s="11"/>
      <c r="H150" s="11"/>
      <c r="I150" s="11"/>
      <c r="J150" s="11"/>
      <c r="K150" s="11"/>
      <c r="L150" s="11"/>
      <c r="M150" s="11"/>
      <c r="N150" s="11"/>
      <c r="O150" s="11"/>
      <c r="P150" s="11"/>
      <c r="Q150" s="11"/>
      <c r="R150" s="14"/>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2"/>
      <c r="BR150" s="11"/>
      <c r="BS150" s="11"/>
      <c r="BT150" s="11"/>
      <c r="BU150" s="11"/>
      <c r="BV150" s="11"/>
      <c r="BW150" s="11"/>
      <c r="BX150" s="11"/>
      <c r="BY150" s="11"/>
      <c r="BZ150" s="11"/>
      <c r="CA150" s="11"/>
      <c r="CB150" s="11"/>
      <c r="CC150" s="11"/>
      <c r="CD150" s="11"/>
      <c r="CE150" s="11"/>
      <c r="CF150" s="11"/>
      <c r="CG150" s="11"/>
      <c r="CH150" s="2"/>
      <c r="CI150" s="11"/>
      <c r="CJ150" s="11"/>
      <c r="CK150" s="11"/>
      <c r="CL150" s="11"/>
      <c r="CM150" s="11"/>
      <c r="CN150" s="11"/>
      <c r="CO150" s="11"/>
      <c r="CP150" s="11"/>
      <c r="CQ150" s="11"/>
      <c r="CR150" s="11"/>
      <c r="CS150" s="11"/>
      <c r="CT150" s="11"/>
      <c r="CU150" s="11"/>
      <c r="CV150" s="11"/>
      <c r="CW150" s="11"/>
      <c r="CX150" s="11"/>
      <c r="CY150" s="11"/>
      <c r="CZ150" s="2"/>
    </row>
    <row r="151" spans="1:104" s="3" customFormat="1" x14ac:dyDescent="0.25">
      <c r="A151" s="25"/>
      <c r="C151" s="11"/>
      <c r="D151" s="11"/>
      <c r="E151" s="11"/>
      <c r="F151" s="11"/>
      <c r="G151" s="11"/>
      <c r="H151" s="11"/>
      <c r="I151" s="11"/>
      <c r="J151" s="11"/>
      <c r="K151" s="11"/>
      <c r="L151" s="11"/>
      <c r="M151" s="11"/>
      <c r="N151" s="11"/>
      <c r="O151" s="11"/>
      <c r="P151" s="11"/>
      <c r="Q151" s="11"/>
      <c r="R151" s="14"/>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2"/>
      <c r="BR151" s="11"/>
      <c r="BS151" s="11"/>
      <c r="BT151" s="11"/>
      <c r="BU151" s="11"/>
      <c r="BV151" s="11"/>
      <c r="BW151" s="11"/>
      <c r="BX151" s="11"/>
      <c r="BY151" s="11"/>
      <c r="BZ151" s="11"/>
      <c r="CA151" s="11"/>
      <c r="CB151" s="11"/>
      <c r="CC151" s="11"/>
      <c r="CD151" s="11"/>
      <c r="CE151" s="11"/>
      <c r="CF151" s="11"/>
      <c r="CG151" s="11"/>
      <c r="CH151" s="2"/>
      <c r="CI151" s="11"/>
      <c r="CJ151" s="11"/>
      <c r="CK151" s="11"/>
      <c r="CL151" s="11"/>
      <c r="CM151" s="11"/>
      <c r="CN151" s="11"/>
      <c r="CO151" s="11"/>
      <c r="CP151" s="11"/>
      <c r="CQ151" s="11"/>
      <c r="CR151" s="11"/>
      <c r="CS151" s="11"/>
      <c r="CT151" s="11"/>
      <c r="CU151" s="11"/>
      <c r="CV151" s="11"/>
      <c r="CW151" s="11"/>
      <c r="CX151" s="11"/>
      <c r="CY151" s="11"/>
      <c r="CZ151" s="2"/>
    </row>
    <row r="152" spans="1:104" s="3" customFormat="1" x14ac:dyDescent="0.25">
      <c r="A152" s="25"/>
      <c r="C152" s="11"/>
      <c r="D152" s="11"/>
      <c r="E152" s="11"/>
      <c r="F152" s="11"/>
      <c r="G152" s="11"/>
      <c r="H152" s="11"/>
      <c r="I152" s="11"/>
      <c r="J152" s="11"/>
      <c r="K152" s="11"/>
      <c r="L152" s="11"/>
      <c r="M152" s="11"/>
      <c r="N152" s="11"/>
      <c r="O152" s="11"/>
      <c r="P152" s="11"/>
      <c r="Q152" s="11"/>
      <c r="R152" s="14"/>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2"/>
      <c r="BR152" s="11"/>
      <c r="BS152" s="11"/>
      <c r="BT152" s="11"/>
      <c r="BU152" s="11"/>
      <c r="BV152" s="11"/>
      <c r="BW152" s="11"/>
      <c r="BX152" s="11"/>
      <c r="BY152" s="11"/>
      <c r="BZ152" s="11"/>
      <c r="CA152" s="11"/>
      <c r="CB152" s="11"/>
      <c r="CC152" s="11"/>
      <c r="CD152" s="11"/>
      <c r="CE152" s="11"/>
      <c r="CF152" s="11"/>
      <c r="CG152" s="11"/>
      <c r="CH152" s="2"/>
      <c r="CI152" s="11"/>
      <c r="CJ152" s="11"/>
      <c r="CK152" s="11"/>
      <c r="CL152" s="11"/>
      <c r="CM152" s="11"/>
      <c r="CN152" s="11"/>
      <c r="CO152" s="11"/>
      <c r="CP152" s="11"/>
      <c r="CQ152" s="11"/>
      <c r="CR152" s="11"/>
      <c r="CS152" s="11"/>
      <c r="CT152" s="11"/>
      <c r="CU152" s="11"/>
      <c r="CV152" s="11"/>
      <c r="CW152" s="11"/>
      <c r="CX152" s="11"/>
      <c r="CY152" s="11"/>
      <c r="CZ152" s="2"/>
    </row>
    <row r="153" spans="1:104" s="3" customFormat="1" x14ac:dyDescent="0.25">
      <c r="A153" s="25"/>
      <c r="C153" s="11"/>
      <c r="D153" s="11"/>
      <c r="E153" s="11"/>
      <c r="F153" s="11"/>
      <c r="G153" s="11"/>
      <c r="H153" s="11"/>
      <c r="I153" s="11"/>
      <c r="J153" s="11"/>
      <c r="K153" s="11"/>
      <c r="L153" s="11"/>
      <c r="M153" s="11"/>
      <c r="N153" s="11"/>
      <c r="O153" s="11"/>
      <c r="P153" s="11"/>
      <c r="Q153" s="11"/>
      <c r="R153" s="14"/>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2"/>
      <c r="BR153" s="11"/>
      <c r="BS153" s="11"/>
      <c r="BT153" s="11"/>
      <c r="BU153" s="11"/>
      <c r="BV153" s="11"/>
      <c r="BW153" s="11"/>
      <c r="BX153" s="11"/>
      <c r="BY153" s="11"/>
      <c r="BZ153" s="11"/>
      <c r="CA153" s="11"/>
      <c r="CB153" s="11"/>
      <c r="CC153" s="11"/>
      <c r="CD153" s="11"/>
      <c r="CE153" s="11"/>
      <c r="CF153" s="11"/>
      <c r="CG153" s="11"/>
      <c r="CH153" s="2"/>
      <c r="CI153" s="11"/>
      <c r="CJ153" s="11"/>
      <c r="CK153" s="11"/>
      <c r="CL153" s="11"/>
      <c r="CM153" s="11"/>
      <c r="CN153" s="11"/>
      <c r="CO153" s="11"/>
      <c r="CP153" s="11"/>
      <c r="CQ153" s="11"/>
      <c r="CR153" s="11"/>
      <c r="CS153" s="11"/>
      <c r="CT153" s="11"/>
      <c r="CU153" s="11"/>
      <c r="CV153" s="11"/>
      <c r="CW153" s="11"/>
      <c r="CX153" s="11"/>
      <c r="CY153" s="11"/>
      <c r="CZ153" s="2"/>
    </row>
    <row r="154" spans="1:104" s="3" customFormat="1" x14ac:dyDescent="0.25">
      <c r="A154" s="25"/>
      <c r="C154" s="11"/>
      <c r="D154" s="11"/>
      <c r="E154" s="11"/>
      <c r="F154" s="11"/>
      <c r="G154" s="11"/>
      <c r="H154" s="11"/>
      <c r="I154" s="11"/>
      <c r="J154" s="11"/>
      <c r="K154" s="11"/>
      <c r="L154" s="11"/>
      <c r="M154" s="11"/>
      <c r="N154" s="11"/>
      <c r="O154" s="11"/>
      <c r="P154" s="11"/>
      <c r="Q154" s="11"/>
      <c r="R154" s="14"/>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2"/>
      <c r="BR154" s="11"/>
      <c r="BS154" s="11"/>
      <c r="BT154" s="11"/>
      <c r="BU154" s="11"/>
      <c r="BV154" s="11"/>
      <c r="BW154" s="11"/>
      <c r="BX154" s="11"/>
      <c r="BY154" s="11"/>
      <c r="BZ154" s="11"/>
      <c r="CA154" s="11"/>
      <c r="CB154" s="11"/>
      <c r="CC154" s="11"/>
      <c r="CD154" s="11"/>
      <c r="CE154" s="11"/>
      <c r="CF154" s="11"/>
      <c r="CG154" s="11"/>
      <c r="CH154" s="2"/>
      <c r="CI154" s="11"/>
      <c r="CJ154" s="11"/>
      <c r="CK154" s="11"/>
      <c r="CL154" s="11"/>
      <c r="CM154" s="11"/>
      <c r="CN154" s="11"/>
      <c r="CO154" s="11"/>
      <c r="CP154" s="11"/>
      <c r="CQ154" s="11"/>
      <c r="CR154" s="11"/>
      <c r="CS154" s="11"/>
      <c r="CT154" s="11"/>
      <c r="CU154" s="11"/>
      <c r="CV154" s="11"/>
      <c r="CW154" s="11"/>
      <c r="CX154" s="11"/>
      <c r="CY154" s="11"/>
      <c r="CZ154" s="2"/>
    </row>
    <row r="155" spans="1:104" s="3" customFormat="1" x14ac:dyDescent="0.25">
      <c r="A155" s="25"/>
      <c r="C155" s="11"/>
      <c r="D155" s="11"/>
      <c r="E155" s="11"/>
      <c r="F155" s="11"/>
      <c r="G155" s="11"/>
      <c r="H155" s="11"/>
      <c r="I155" s="11"/>
      <c r="J155" s="11"/>
      <c r="K155" s="11"/>
      <c r="L155" s="11"/>
      <c r="M155" s="11"/>
      <c r="N155" s="11"/>
      <c r="O155" s="11"/>
      <c r="P155" s="11"/>
      <c r="Q155" s="11"/>
      <c r="R155" s="14"/>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2"/>
      <c r="BR155" s="11"/>
      <c r="BS155" s="11"/>
      <c r="BT155" s="11"/>
      <c r="BU155" s="11"/>
      <c r="BV155" s="11"/>
      <c r="BW155" s="11"/>
      <c r="BX155" s="11"/>
      <c r="BY155" s="11"/>
      <c r="BZ155" s="11"/>
      <c r="CA155" s="11"/>
      <c r="CB155" s="11"/>
      <c r="CC155" s="11"/>
      <c r="CD155" s="11"/>
      <c r="CE155" s="11"/>
      <c r="CF155" s="11"/>
      <c r="CG155" s="11"/>
      <c r="CH155" s="2"/>
      <c r="CI155" s="11"/>
      <c r="CJ155" s="11"/>
      <c r="CK155" s="11"/>
      <c r="CL155" s="11"/>
      <c r="CM155" s="11"/>
      <c r="CN155" s="11"/>
      <c r="CO155" s="11"/>
      <c r="CP155" s="11"/>
      <c r="CQ155" s="11"/>
      <c r="CR155" s="11"/>
      <c r="CS155" s="11"/>
      <c r="CT155" s="11"/>
      <c r="CU155" s="11"/>
      <c r="CV155" s="11"/>
      <c r="CW155" s="11"/>
      <c r="CX155" s="11"/>
      <c r="CY155" s="11"/>
      <c r="CZ155" s="2"/>
    </row>
    <row r="156" spans="1:104" s="3" customFormat="1" x14ac:dyDescent="0.25">
      <c r="A156" s="25"/>
      <c r="C156" s="11"/>
      <c r="D156" s="11"/>
      <c r="E156" s="11"/>
      <c r="F156" s="11"/>
      <c r="G156" s="11"/>
      <c r="H156" s="11"/>
      <c r="I156" s="11"/>
      <c r="J156" s="11"/>
      <c r="K156" s="11"/>
      <c r="L156" s="11"/>
      <c r="M156" s="11"/>
      <c r="N156" s="11"/>
      <c r="O156" s="11"/>
      <c r="P156" s="11"/>
      <c r="Q156" s="11"/>
      <c r="R156" s="14"/>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2"/>
      <c r="BR156" s="11"/>
      <c r="BS156" s="11"/>
      <c r="BT156" s="11"/>
      <c r="BU156" s="11"/>
      <c r="BV156" s="11"/>
      <c r="BW156" s="11"/>
      <c r="BX156" s="11"/>
      <c r="BY156" s="11"/>
      <c r="BZ156" s="11"/>
      <c r="CA156" s="11"/>
      <c r="CB156" s="11"/>
      <c r="CC156" s="11"/>
      <c r="CD156" s="11"/>
      <c r="CE156" s="11"/>
      <c r="CF156" s="11"/>
      <c r="CG156" s="11"/>
      <c r="CH156" s="2"/>
      <c r="CI156" s="11"/>
      <c r="CJ156" s="11"/>
      <c r="CK156" s="11"/>
      <c r="CL156" s="11"/>
      <c r="CM156" s="11"/>
      <c r="CN156" s="11"/>
      <c r="CO156" s="11"/>
      <c r="CP156" s="11"/>
      <c r="CQ156" s="11"/>
      <c r="CR156" s="11"/>
      <c r="CS156" s="11"/>
      <c r="CT156" s="11"/>
      <c r="CU156" s="11"/>
      <c r="CV156" s="11"/>
      <c r="CW156" s="11"/>
      <c r="CX156" s="11"/>
      <c r="CY156" s="11"/>
      <c r="CZ156" s="2"/>
    </row>
    <row r="157" spans="1:104" s="3" customFormat="1" x14ac:dyDescent="0.25">
      <c r="A157" s="25"/>
      <c r="C157" s="11"/>
      <c r="D157" s="11"/>
      <c r="E157" s="11"/>
      <c r="F157" s="11"/>
      <c r="G157" s="11"/>
      <c r="H157" s="11"/>
      <c r="I157" s="11"/>
      <c r="J157" s="11"/>
      <c r="K157" s="11"/>
      <c r="L157" s="11"/>
      <c r="M157" s="11"/>
      <c r="N157" s="11"/>
      <c r="O157" s="11"/>
      <c r="P157" s="11"/>
      <c r="Q157" s="11"/>
      <c r="R157" s="14"/>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2"/>
      <c r="BR157" s="11"/>
      <c r="BS157" s="11"/>
      <c r="BT157" s="11"/>
      <c r="BU157" s="11"/>
      <c r="BV157" s="11"/>
      <c r="BW157" s="11"/>
      <c r="BX157" s="11"/>
      <c r="BY157" s="11"/>
      <c r="BZ157" s="11"/>
      <c r="CA157" s="11"/>
      <c r="CB157" s="11"/>
      <c r="CC157" s="11"/>
      <c r="CD157" s="11"/>
      <c r="CE157" s="11"/>
      <c r="CF157" s="11"/>
      <c r="CG157" s="11"/>
      <c r="CH157" s="2"/>
      <c r="CI157" s="11"/>
      <c r="CJ157" s="11"/>
      <c r="CK157" s="11"/>
      <c r="CL157" s="11"/>
      <c r="CM157" s="11"/>
      <c r="CN157" s="11"/>
      <c r="CO157" s="11"/>
      <c r="CP157" s="11"/>
      <c r="CQ157" s="11"/>
      <c r="CR157" s="11"/>
      <c r="CS157" s="11"/>
      <c r="CT157" s="11"/>
      <c r="CU157" s="11"/>
      <c r="CV157" s="11"/>
      <c r="CW157" s="11"/>
      <c r="CX157" s="11"/>
      <c r="CY157" s="11"/>
      <c r="CZ157" s="2"/>
    </row>
    <row r="158" spans="1:104" s="3" customFormat="1" x14ac:dyDescent="0.25">
      <c r="A158" s="25"/>
      <c r="C158" s="11"/>
      <c r="D158" s="11"/>
      <c r="E158" s="11"/>
      <c r="F158" s="11"/>
      <c r="G158" s="11"/>
      <c r="H158" s="11"/>
      <c r="I158" s="11"/>
      <c r="J158" s="11"/>
      <c r="K158" s="11"/>
      <c r="L158" s="11"/>
      <c r="M158" s="11"/>
      <c r="N158" s="11"/>
      <c r="O158" s="11"/>
      <c r="P158" s="11"/>
      <c r="Q158" s="11"/>
      <c r="R158" s="14"/>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2"/>
      <c r="BR158" s="11"/>
      <c r="BS158" s="11"/>
      <c r="BT158" s="11"/>
      <c r="BU158" s="11"/>
      <c r="BV158" s="11"/>
      <c r="BW158" s="11"/>
      <c r="BX158" s="11"/>
      <c r="BY158" s="11"/>
      <c r="BZ158" s="11"/>
      <c r="CA158" s="11"/>
      <c r="CB158" s="11"/>
      <c r="CC158" s="11"/>
      <c r="CD158" s="11"/>
      <c r="CE158" s="11"/>
      <c r="CF158" s="11"/>
      <c r="CG158" s="11"/>
      <c r="CH158" s="2"/>
      <c r="CI158" s="11"/>
      <c r="CJ158" s="11"/>
      <c r="CK158" s="11"/>
      <c r="CL158" s="11"/>
      <c r="CM158" s="11"/>
      <c r="CN158" s="11"/>
      <c r="CO158" s="11"/>
      <c r="CP158" s="11"/>
      <c r="CQ158" s="11"/>
      <c r="CR158" s="11"/>
      <c r="CS158" s="11"/>
      <c r="CT158" s="11"/>
      <c r="CU158" s="11"/>
      <c r="CV158" s="11"/>
      <c r="CW158" s="11"/>
      <c r="CX158" s="11"/>
      <c r="CY158" s="11"/>
      <c r="CZ158" s="2"/>
    </row>
    <row r="159" spans="1:104" s="3" customFormat="1" x14ac:dyDescent="0.25">
      <c r="A159" s="25"/>
      <c r="C159" s="11"/>
      <c r="D159" s="11"/>
      <c r="E159" s="11"/>
      <c r="F159" s="11"/>
      <c r="G159" s="11"/>
      <c r="H159" s="11"/>
      <c r="I159" s="11"/>
      <c r="J159" s="11"/>
      <c r="K159" s="11"/>
      <c r="L159" s="11"/>
      <c r="M159" s="11"/>
      <c r="N159" s="11"/>
      <c r="O159" s="11"/>
      <c r="P159" s="11"/>
      <c r="Q159" s="11"/>
      <c r="R159" s="14"/>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2"/>
      <c r="BR159" s="11"/>
      <c r="BS159" s="11"/>
      <c r="BT159" s="11"/>
      <c r="BU159" s="11"/>
      <c r="BV159" s="11"/>
      <c r="BW159" s="11"/>
      <c r="BX159" s="11"/>
      <c r="BY159" s="11"/>
      <c r="BZ159" s="11"/>
      <c r="CA159" s="11"/>
      <c r="CB159" s="11"/>
      <c r="CC159" s="11"/>
      <c r="CD159" s="11"/>
      <c r="CE159" s="11"/>
      <c r="CF159" s="11"/>
      <c r="CG159" s="11"/>
      <c r="CH159" s="2"/>
      <c r="CI159" s="11"/>
      <c r="CJ159" s="11"/>
      <c r="CK159" s="11"/>
      <c r="CL159" s="11"/>
      <c r="CM159" s="11"/>
      <c r="CN159" s="11"/>
      <c r="CO159" s="11"/>
      <c r="CP159" s="11"/>
      <c r="CQ159" s="11"/>
      <c r="CR159" s="11"/>
      <c r="CS159" s="11"/>
      <c r="CT159" s="11"/>
      <c r="CU159" s="11"/>
      <c r="CV159" s="11"/>
      <c r="CW159" s="11"/>
      <c r="CX159" s="11"/>
      <c r="CY159" s="11"/>
      <c r="CZ159" s="2"/>
    </row>
    <row r="160" spans="1:104" s="3" customFormat="1" x14ac:dyDescent="0.25">
      <c r="A160" s="25"/>
      <c r="C160" s="11"/>
      <c r="D160" s="11"/>
      <c r="E160" s="11"/>
      <c r="F160" s="11"/>
      <c r="G160" s="11"/>
      <c r="H160" s="11"/>
      <c r="I160" s="11"/>
      <c r="J160" s="11"/>
      <c r="K160" s="11"/>
      <c r="L160" s="11"/>
      <c r="M160" s="11"/>
      <c r="N160" s="11"/>
      <c r="O160" s="11"/>
      <c r="P160" s="11"/>
      <c r="Q160" s="11"/>
      <c r="R160" s="14"/>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2"/>
      <c r="BR160" s="11"/>
      <c r="BS160" s="11"/>
      <c r="BT160" s="11"/>
      <c r="BU160" s="11"/>
      <c r="BV160" s="11"/>
      <c r="BW160" s="11"/>
      <c r="BX160" s="11"/>
      <c r="BY160" s="11"/>
      <c r="BZ160" s="11"/>
      <c r="CA160" s="11"/>
      <c r="CB160" s="11"/>
      <c r="CC160" s="11"/>
      <c r="CD160" s="11"/>
      <c r="CE160" s="11"/>
      <c r="CF160" s="11"/>
      <c r="CG160" s="11"/>
      <c r="CH160" s="2"/>
      <c r="CI160" s="11"/>
      <c r="CJ160" s="11"/>
      <c r="CK160" s="11"/>
      <c r="CL160" s="11"/>
      <c r="CM160" s="11"/>
      <c r="CN160" s="11"/>
      <c r="CO160" s="11"/>
      <c r="CP160" s="11"/>
      <c r="CQ160" s="11"/>
      <c r="CR160" s="11"/>
      <c r="CS160" s="11"/>
      <c r="CT160" s="11"/>
      <c r="CU160" s="11"/>
      <c r="CV160" s="11"/>
      <c r="CW160" s="11"/>
      <c r="CX160" s="11"/>
      <c r="CY160" s="11"/>
      <c r="CZ160" s="2"/>
    </row>
    <row r="161" spans="1:104" s="3" customFormat="1" x14ac:dyDescent="0.25">
      <c r="A161" s="25"/>
      <c r="C161" s="11"/>
      <c r="D161" s="11"/>
      <c r="E161" s="11"/>
      <c r="F161" s="11"/>
      <c r="G161" s="11"/>
      <c r="H161" s="11"/>
      <c r="I161" s="11"/>
      <c r="J161" s="11"/>
      <c r="K161" s="11"/>
      <c r="L161" s="11"/>
      <c r="M161" s="11"/>
      <c r="N161" s="11"/>
      <c r="O161" s="11"/>
      <c r="P161" s="11"/>
      <c r="Q161" s="11"/>
      <c r="R161" s="14"/>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2"/>
      <c r="BR161" s="11"/>
      <c r="BS161" s="11"/>
      <c r="BT161" s="11"/>
      <c r="BU161" s="11"/>
      <c r="BV161" s="11"/>
      <c r="BW161" s="11"/>
      <c r="BX161" s="11"/>
      <c r="BY161" s="11"/>
      <c r="BZ161" s="11"/>
      <c r="CA161" s="11"/>
      <c r="CB161" s="11"/>
      <c r="CC161" s="11"/>
      <c r="CD161" s="11"/>
      <c r="CE161" s="11"/>
      <c r="CF161" s="11"/>
      <c r="CG161" s="11"/>
      <c r="CH161" s="2"/>
      <c r="CI161" s="11"/>
      <c r="CJ161" s="11"/>
      <c r="CK161" s="11"/>
      <c r="CL161" s="11"/>
      <c r="CM161" s="11"/>
      <c r="CN161" s="11"/>
      <c r="CO161" s="11"/>
      <c r="CP161" s="11"/>
      <c r="CQ161" s="11"/>
      <c r="CR161" s="11"/>
      <c r="CS161" s="11"/>
      <c r="CT161" s="11"/>
      <c r="CU161" s="11"/>
      <c r="CV161" s="11"/>
      <c r="CW161" s="11"/>
      <c r="CX161" s="11"/>
      <c r="CY161" s="11"/>
      <c r="CZ161" s="2"/>
    </row>
    <row r="162" spans="1:104" s="3" customFormat="1" x14ac:dyDescent="0.25">
      <c r="A162" s="25"/>
      <c r="C162" s="11"/>
      <c r="D162" s="11"/>
      <c r="E162" s="11"/>
      <c r="F162" s="11"/>
      <c r="G162" s="11"/>
      <c r="H162" s="11"/>
      <c r="I162" s="11"/>
      <c r="J162" s="11"/>
      <c r="K162" s="11"/>
      <c r="L162" s="11"/>
      <c r="M162" s="11"/>
      <c r="N162" s="11"/>
      <c r="O162" s="11"/>
      <c r="P162" s="11"/>
      <c r="Q162" s="11"/>
      <c r="R162" s="14"/>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2"/>
      <c r="BR162" s="11"/>
      <c r="BS162" s="11"/>
      <c r="BT162" s="11"/>
      <c r="BU162" s="11"/>
      <c r="BV162" s="11"/>
      <c r="BW162" s="11"/>
      <c r="BX162" s="11"/>
      <c r="BY162" s="11"/>
      <c r="BZ162" s="11"/>
      <c r="CA162" s="11"/>
      <c r="CB162" s="11"/>
      <c r="CC162" s="11"/>
      <c r="CD162" s="11"/>
      <c r="CE162" s="11"/>
      <c r="CF162" s="11"/>
      <c r="CG162" s="11"/>
      <c r="CH162" s="2"/>
      <c r="CI162" s="11"/>
      <c r="CJ162" s="11"/>
      <c r="CK162" s="11"/>
      <c r="CL162" s="11"/>
      <c r="CM162" s="11"/>
      <c r="CN162" s="11"/>
      <c r="CO162" s="11"/>
      <c r="CP162" s="11"/>
      <c r="CQ162" s="11"/>
      <c r="CR162" s="11"/>
      <c r="CS162" s="11"/>
      <c r="CT162" s="11"/>
      <c r="CU162" s="11"/>
      <c r="CV162" s="11"/>
      <c r="CW162" s="11"/>
      <c r="CX162" s="11"/>
      <c r="CY162" s="11"/>
      <c r="CZ162" s="2"/>
    </row>
    <row r="163" spans="1:104" s="3" customFormat="1" x14ac:dyDescent="0.25">
      <c r="A163" s="25"/>
      <c r="C163" s="11"/>
      <c r="D163" s="11"/>
      <c r="E163" s="11"/>
      <c r="F163" s="11"/>
      <c r="G163" s="11"/>
      <c r="H163" s="11"/>
      <c r="I163" s="11"/>
      <c r="J163" s="11"/>
      <c r="K163" s="11"/>
      <c r="L163" s="11"/>
      <c r="M163" s="11"/>
      <c r="N163" s="11"/>
      <c r="O163" s="11"/>
      <c r="P163" s="11"/>
      <c r="Q163" s="11"/>
      <c r="R163" s="14"/>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2"/>
      <c r="BR163" s="11"/>
      <c r="BS163" s="11"/>
      <c r="BT163" s="11"/>
      <c r="BU163" s="11"/>
      <c r="BV163" s="11"/>
      <c r="BW163" s="11"/>
      <c r="BX163" s="11"/>
      <c r="BY163" s="11"/>
      <c r="BZ163" s="11"/>
      <c r="CA163" s="11"/>
      <c r="CB163" s="11"/>
      <c r="CC163" s="11"/>
      <c r="CD163" s="11"/>
      <c r="CE163" s="11"/>
      <c r="CF163" s="11"/>
      <c r="CG163" s="11"/>
      <c r="CH163" s="2"/>
      <c r="CI163" s="11"/>
      <c r="CJ163" s="11"/>
      <c r="CK163" s="11"/>
      <c r="CL163" s="11"/>
      <c r="CM163" s="11"/>
      <c r="CN163" s="11"/>
      <c r="CO163" s="11"/>
      <c r="CP163" s="11"/>
      <c r="CQ163" s="11"/>
      <c r="CR163" s="11"/>
      <c r="CS163" s="11"/>
      <c r="CT163" s="11"/>
      <c r="CU163" s="11"/>
      <c r="CV163" s="11"/>
      <c r="CW163" s="11"/>
      <c r="CX163" s="11"/>
      <c r="CY163" s="11"/>
      <c r="CZ163" s="2"/>
    </row>
    <row r="164" spans="1:104" s="3" customFormat="1" x14ac:dyDescent="0.25">
      <c r="A164" s="25"/>
      <c r="C164" s="11"/>
      <c r="D164" s="11"/>
      <c r="E164" s="11"/>
      <c r="F164" s="11"/>
      <c r="G164" s="11"/>
      <c r="H164" s="11"/>
      <c r="I164" s="11"/>
      <c r="J164" s="11"/>
      <c r="K164" s="11"/>
      <c r="L164" s="11"/>
      <c r="M164" s="11"/>
      <c r="N164" s="11"/>
      <c r="O164" s="11"/>
      <c r="P164" s="11"/>
      <c r="Q164" s="11"/>
      <c r="R164" s="14"/>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2"/>
      <c r="BR164" s="11"/>
      <c r="BS164" s="11"/>
      <c r="BT164" s="11"/>
      <c r="BU164" s="11"/>
      <c r="BV164" s="11"/>
      <c r="BW164" s="11"/>
      <c r="BX164" s="11"/>
      <c r="BY164" s="11"/>
      <c r="BZ164" s="11"/>
      <c r="CA164" s="11"/>
      <c r="CB164" s="11"/>
      <c r="CC164" s="11"/>
      <c r="CD164" s="11"/>
      <c r="CE164" s="11"/>
      <c r="CF164" s="11"/>
      <c r="CG164" s="11"/>
      <c r="CH164" s="2"/>
      <c r="CI164" s="11"/>
      <c r="CJ164" s="11"/>
      <c r="CK164" s="11"/>
      <c r="CL164" s="11"/>
      <c r="CM164" s="11"/>
      <c r="CN164" s="11"/>
      <c r="CO164" s="11"/>
      <c r="CP164" s="11"/>
      <c r="CQ164" s="11"/>
      <c r="CR164" s="11"/>
      <c r="CS164" s="11"/>
      <c r="CT164" s="11"/>
      <c r="CU164" s="11"/>
      <c r="CV164" s="11"/>
      <c r="CW164" s="11"/>
      <c r="CX164" s="11"/>
      <c r="CY164" s="11"/>
      <c r="CZ164" s="2"/>
    </row>
    <row r="165" spans="1:104" s="3" customFormat="1" x14ac:dyDescent="0.25">
      <c r="A165" s="25"/>
      <c r="C165" s="11"/>
      <c r="D165" s="11"/>
      <c r="E165" s="11"/>
      <c r="F165" s="11"/>
      <c r="G165" s="11"/>
      <c r="H165" s="11"/>
      <c r="I165" s="11"/>
      <c r="J165" s="11"/>
      <c r="K165" s="11"/>
      <c r="L165" s="11"/>
      <c r="M165" s="11"/>
      <c r="N165" s="11"/>
      <c r="O165" s="11"/>
      <c r="P165" s="11"/>
      <c r="Q165" s="11"/>
      <c r="R165" s="14"/>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2"/>
      <c r="BR165" s="11"/>
      <c r="BS165" s="11"/>
      <c r="BT165" s="11"/>
      <c r="BU165" s="11"/>
      <c r="BV165" s="11"/>
      <c r="BW165" s="11"/>
      <c r="BX165" s="11"/>
      <c r="BY165" s="11"/>
      <c r="BZ165" s="11"/>
      <c r="CA165" s="11"/>
      <c r="CB165" s="11"/>
      <c r="CC165" s="11"/>
      <c r="CD165" s="11"/>
      <c r="CE165" s="11"/>
      <c r="CF165" s="11"/>
      <c r="CG165" s="11"/>
      <c r="CH165" s="2"/>
      <c r="CI165" s="11"/>
      <c r="CJ165" s="11"/>
      <c r="CK165" s="11"/>
      <c r="CL165" s="11"/>
      <c r="CM165" s="11"/>
      <c r="CN165" s="11"/>
      <c r="CO165" s="11"/>
      <c r="CP165" s="11"/>
      <c r="CQ165" s="11"/>
      <c r="CR165" s="11"/>
      <c r="CS165" s="11"/>
      <c r="CT165" s="11"/>
      <c r="CU165" s="11"/>
      <c r="CV165" s="11"/>
      <c r="CW165" s="11"/>
      <c r="CX165" s="11"/>
      <c r="CY165" s="11"/>
      <c r="CZ165" s="2"/>
    </row>
    <row r="166" spans="1:104" s="3" customFormat="1" x14ac:dyDescent="0.25">
      <c r="A166" s="25"/>
      <c r="C166" s="11"/>
      <c r="D166" s="11"/>
      <c r="E166" s="11"/>
      <c r="F166" s="11"/>
      <c r="G166" s="11"/>
      <c r="H166" s="11"/>
      <c r="I166" s="11"/>
      <c r="J166" s="11"/>
      <c r="K166" s="11"/>
      <c r="L166" s="11"/>
      <c r="M166" s="11"/>
      <c r="N166" s="11"/>
      <c r="O166" s="11"/>
      <c r="P166" s="11"/>
      <c r="Q166" s="11"/>
      <c r="R166" s="14"/>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2"/>
      <c r="BR166" s="11"/>
      <c r="BS166" s="11"/>
      <c r="BT166" s="11"/>
      <c r="BU166" s="11"/>
      <c r="BV166" s="11"/>
      <c r="BW166" s="11"/>
      <c r="BX166" s="11"/>
      <c r="BY166" s="11"/>
      <c r="BZ166" s="11"/>
      <c r="CA166" s="11"/>
      <c r="CB166" s="11"/>
      <c r="CC166" s="11"/>
      <c r="CD166" s="11"/>
      <c r="CE166" s="11"/>
      <c r="CF166" s="11"/>
      <c r="CG166" s="11"/>
      <c r="CH166" s="2"/>
      <c r="CI166" s="11"/>
      <c r="CJ166" s="11"/>
      <c r="CK166" s="11"/>
      <c r="CL166" s="11"/>
      <c r="CM166" s="11"/>
      <c r="CN166" s="11"/>
      <c r="CO166" s="11"/>
      <c r="CP166" s="11"/>
      <c r="CQ166" s="11"/>
      <c r="CR166" s="11"/>
      <c r="CS166" s="11"/>
      <c r="CT166" s="11"/>
      <c r="CU166" s="11"/>
      <c r="CV166" s="11"/>
      <c r="CW166" s="11"/>
      <c r="CX166" s="11"/>
      <c r="CY166" s="11"/>
      <c r="CZ166" s="2"/>
    </row>
    <row r="167" spans="1:104" s="3" customFormat="1" x14ac:dyDescent="0.25">
      <c r="A167" s="25"/>
      <c r="C167" s="11"/>
      <c r="D167" s="11"/>
      <c r="E167" s="11"/>
      <c r="F167" s="11"/>
      <c r="G167" s="11"/>
      <c r="H167" s="11"/>
      <c r="I167" s="11"/>
      <c r="J167" s="11"/>
      <c r="K167" s="11"/>
      <c r="L167" s="11"/>
      <c r="M167" s="11"/>
      <c r="N167" s="11"/>
      <c r="O167" s="11"/>
      <c r="P167" s="11"/>
      <c r="Q167" s="11"/>
      <c r="R167" s="14"/>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2"/>
      <c r="BR167" s="11"/>
      <c r="BS167" s="11"/>
      <c r="BT167" s="11"/>
      <c r="BU167" s="11"/>
      <c r="BV167" s="11"/>
      <c r="BW167" s="11"/>
      <c r="BX167" s="11"/>
      <c r="BY167" s="11"/>
      <c r="BZ167" s="11"/>
      <c r="CA167" s="11"/>
      <c r="CB167" s="11"/>
      <c r="CC167" s="11"/>
      <c r="CD167" s="11"/>
      <c r="CE167" s="11"/>
      <c r="CF167" s="11"/>
      <c r="CG167" s="11"/>
      <c r="CH167" s="2"/>
      <c r="CI167" s="11"/>
      <c r="CJ167" s="11"/>
      <c r="CK167" s="11"/>
      <c r="CL167" s="11"/>
      <c r="CM167" s="11"/>
      <c r="CN167" s="11"/>
      <c r="CO167" s="11"/>
      <c r="CP167" s="11"/>
      <c r="CQ167" s="11"/>
      <c r="CR167" s="11"/>
      <c r="CS167" s="11"/>
      <c r="CT167" s="11"/>
      <c r="CU167" s="11"/>
      <c r="CV167" s="11"/>
      <c r="CW167" s="11"/>
      <c r="CX167" s="11"/>
      <c r="CY167" s="11"/>
      <c r="CZ167" s="2"/>
    </row>
    <row r="168" spans="1:104" s="3" customFormat="1" x14ac:dyDescent="0.25">
      <c r="A168" s="25"/>
      <c r="C168" s="11"/>
      <c r="D168" s="11"/>
      <c r="E168" s="11"/>
      <c r="F168" s="11"/>
      <c r="G168" s="11"/>
      <c r="H168" s="11"/>
      <c r="I168" s="11"/>
      <c r="J168" s="11"/>
      <c r="K168" s="11"/>
      <c r="L168" s="11"/>
      <c r="M168" s="11"/>
      <c r="N168" s="11"/>
      <c r="O168" s="11"/>
      <c r="P168" s="11"/>
      <c r="Q168" s="11"/>
      <c r="R168" s="14"/>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2"/>
      <c r="BR168" s="11"/>
      <c r="BS168" s="11"/>
      <c r="BT168" s="11"/>
      <c r="BU168" s="11"/>
      <c r="BV168" s="11"/>
      <c r="BW168" s="11"/>
      <c r="BX168" s="11"/>
      <c r="BY168" s="11"/>
      <c r="BZ168" s="11"/>
      <c r="CA168" s="11"/>
      <c r="CB168" s="11"/>
      <c r="CC168" s="11"/>
      <c r="CD168" s="11"/>
      <c r="CE168" s="11"/>
      <c r="CF168" s="11"/>
      <c r="CG168" s="11"/>
      <c r="CH168" s="2"/>
      <c r="CI168" s="11"/>
      <c r="CJ168" s="11"/>
      <c r="CK168" s="11"/>
      <c r="CL168" s="11"/>
      <c r="CM168" s="11"/>
      <c r="CN168" s="11"/>
      <c r="CO168" s="11"/>
      <c r="CP168" s="11"/>
      <c r="CQ168" s="11"/>
      <c r="CR168" s="11"/>
      <c r="CS168" s="11"/>
      <c r="CT168" s="11"/>
      <c r="CU168" s="11"/>
      <c r="CV168" s="11"/>
      <c r="CW168" s="11"/>
      <c r="CX168" s="11"/>
      <c r="CY168" s="11"/>
      <c r="CZ168" s="2"/>
    </row>
    <row r="169" spans="1:104" s="3" customFormat="1" x14ac:dyDescent="0.25">
      <c r="A169" s="25"/>
      <c r="C169" s="11"/>
      <c r="D169" s="11"/>
      <c r="E169" s="11"/>
      <c r="F169" s="11"/>
      <c r="G169" s="11"/>
      <c r="H169" s="11"/>
      <c r="I169" s="11"/>
      <c r="J169" s="11"/>
      <c r="K169" s="11"/>
      <c r="L169" s="11"/>
      <c r="M169" s="11"/>
      <c r="N169" s="11"/>
      <c r="O169" s="11"/>
      <c r="P169" s="11"/>
      <c r="Q169" s="11"/>
      <c r="R169" s="14"/>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2"/>
      <c r="BR169" s="11"/>
      <c r="BS169" s="11"/>
      <c r="BT169" s="11"/>
      <c r="BU169" s="11"/>
      <c r="BV169" s="11"/>
      <c r="BW169" s="11"/>
      <c r="BX169" s="11"/>
      <c r="BY169" s="11"/>
      <c r="BZ169" s="11"/>
      <c r="CA169" s="11"/>
      <c r="CB169" s="11"/>
      <c r="CC169" s="11"/>
      <c r="CD169" s="11"/>
      <c r="CE169" s="11"/>
      <c r="CF169" s="11"/>
      <c r="CG169" s="11"/>
      <c r="CH169" s="2"/>
      <c r="CI169" s="11"/>
      <c r="CJ169" s="11"/>
      <c r="CK169" s="11"/>
      <c r="CL169" s="11"/>
      <c r="CM169" s="11"/>
      <c r="CN169" s="11"/>
      <c r="CO169" s="11"/>
      <c r="CP169" s="11"/>
      <c r="CQ169" s="11"/>
      <c r="CR169" s="11"/>
      <c r="CS169" s="11"/>
      <c r="CT169" s="11"/>
      <c r="CU169" s="11"/>
      <c r="CV169" s="11"/>
      <c r="CW169" s="11"/>
      <c r="CX169" s="11"/>
      <c r="CY169" s="11"/>
      <c r="CZ169" s="2"/>
    </row>
    <row r="170" spans="1:104" s="3" customFormat="1" x14ac:dyDescent="0.25">
      <c r="A170" s="25"/>
      <c r="C170" s="11"/>
      <c r="D170" s="11"/>
      <c r="E170" s="11"/>
      <c r="F170" s="11"/>
      <c r="G170" s="11"/>
      <c r="H170" s="11"/>
      <c r="I170" s="11"/>
      <c r="J170" s="11"/>
      <c r="K170" s="11"/>
      <c r="L170" s="11"/>
      <c r="M170" s="11"/>
      <c r="N170" s="11"/>
      <c r="O170" s="11"/>
      <c r="P170" s="11"/>
      <c r="Q170" s="11"/>
      <c r="R170" s="14"/>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2"/>
      <c r="BR170" s="11"/>
      <c r="BS170" s="11"/>
      <c r="BT170" s="11"/>
      <c r="BU170" s="11"/>
      <c r="BV170" s="11"/>
      <c r="BW170" s="11"/>
      <c r="BX170" s="11"/>
      <c r="BY170" s="11"/>
      <c r="BZ170" s="11"/>
      <c r="CA170" s="11"/>
      <c r="CB170" s="11"/>
      <c r="CC170" s="11"/>
      <c r="CD170" s="11"/>
      <c r="CE170" s="11"/>
      <c r="CF170" s="11"/>
      <c r="CG170" s="11"/>
      <c r="CH170" s="2"/>
      <c r="CI170" s="11"/>
      <c r="CJ170" s="11"/>
      <c r="CK170" s="11"/>
      <c r="CL170" s="11"/>
      <c r="CM170" s="11"/>
      <c r="CN170" s="11"/>
      <c r="CO170" s="11"/>
      <c r="CP170" s="11"/>
      <c r="CQ170" s="11"/>
      <c r="CR170" s="11"/>
      <c r="CS170" s="11"/>
      <c r="CT170" s="11"/>
      <c r="CU170" s="11"/>
      <c r="CV170" s="11"/>
      <c r="CW170" s="11"/>
      <c r="CX170" s="11"/>
      <c r="CY170" s="11"/>
      <c r="CZ170" s="2"/>
    </row>
    <row r="171" spans="1:104" s="3" customFormat="1" x14ac:dyDescent="0.25">
      <c r="A171" s="25"/>
      <c r="C171" s="11"/>
      <c r="D171" s="11"/>
      <c r="E171" s="11"/>
      <c r="F171" s="11"/>
      <c r="G171" s="11"/>
      <c r="H171" s="11"/>
      <c r="I171" s="11"/>
      <c r="J171" s="11"/>
      <c r="K171" s="11"/>
      <c r="L171" s="11"/>
      <c r="M171" s="11"/>
      <c r="N171" s="11"/>
      <c r="O171" s="11"/>
      <c r="P171" s="11"/>
      <c r="Q171" s="11"/>
      <c r="R171" s="14"/>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2"/>
      <c r="BR171" s="11"/>
      <c r="BS171" s="11"/>
      <c r="BT171" s="11"/>
      <c r="BU171" s="11"/>
      <c r="BV171" s="11"/>
      <c r="BW171" s="11"/>
      <c r="BX171" s="11"/>
      <c r="BY171" s="11"/>
      <c r="BZ171" s="11"/>
      <c r="CA171" s="11"/>
      <c r="CB171" s="11"/>
      <c r="CC171" s="11"/>
      <c r="CD171" s="11"/>
      <c r="CE171" s="11"/>
      <c r="CF171" s="11"/>
      <c r="CG171" s="11"/>
      <c r="CH171" s="2"/>
      <c r="CI171" s="11"/>
      <c r="CJ171" s="11"/>
      <c r="CK171" s="11"/>
      <c r="CL171" s="11"/>
      <c r="CM171" s="11"/>
      <c r="CN171" s="11"/>
      <c r="CO171" s="11"/>
      <c r="CP171" s="11"/>
      <c r="CQ171" s="11"/>
      <c r="CR171" s="11"/>
      <c r="CS171" s="11"/>
      <c r="CT171" s="11"/>
      <c r="CU171" s="11"/>
      <c r="CV171" s="11"/>
      <c r="CW171" s="11"/>
      <c r="CX171" s="11"/>
      <c r="CY171" s="11"/>
      <c r="CZ171" s="2"/>
    </row>
    <row r="172" spans="1:104" s="3" customFormat="1" x14ac:dyDescent="0.25">
      <c r="A172" s="25"/>
      <c r="C172" s="11"/>
      <c r="D172" s="11"/>
      <c r="E172" s="11"/>
      <c r="F172" s="11"/>
      <c r="G172" s="11"/>
      <c r="H172" s="11"/>
      <c r="I172" s="11"/>
      <c r="J172" s="11"/>
      <c r="K172" s="11"/>
      <c r="L172" s="11"/>
      <c r="M172" s="11"/>
      <c r="N172" s="11"/>
      <c r="O172" s="11"/>
      <c r="P172" s="11"/>
      <c r="Q172" s="11"/>
      <c r="R172" s="14"/>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2"/>
      <c r="BR172" s="11"/>
      <c r="BS172" s="11"/>
      <c r="BT172" s="11"/>
      <c r="BU172" s="11"/>
      <c r="BV172" s="11"/>
      <c r="BW172" s="11"/>
      <c r="BX172" s="11"/>
      <c r="BY172" s="11"/>
      <c r="BZ172" s="11"/>
      <c r="CA172" s="11"/>
      <c r="CB172" s="11"/>
      <c r="CC172" s="11"/>
      <c r="CD172" s="11"/>
      <c r="CE172" s="11"/>
      <c r="CF172" s="11"/>
      <c r="CG172" s="11"/>
      <c r="CH172" s="2"/>
      <c r="CI172" s="11"/>
      <c r="CJ172" s="11"/>
      <c r="CK172" s="11"/>
      <c r="CL172" s="11"/>
      <c r="CM172" s="11"/>
      <c r="CN172" s="11"/>
      <c r="CO172" s="11"/>
      <c r="CP172" s="11"/>
      <c r="CQ172" s="11"/>
      <c r="CR172" s="11"/>
      <c r="CS172" s="11"/>
      <c r="CT172" s="11"/>
      <c r="CU172" s="11"/>
      <c r="CV172" s="11"/>
      <c r="CW172" s="11"/>
      <c r="CX172" s="11"/>
      <c r="CY172" s="11"/>
      <c r="CZ172" s="2"/>
    </row>
    <row r="173" spans="1:104" s="3" customFormat="1" x14ac:dyDescent="0.25">
      <c r="A173" s="25"/>
      <c r="C173" s="11"/>
      <c r="D173" s="11"/>
      <c r="E173" s="11"/>
      <c r="F173" s="11"/>
      <c r="G173" s="11"/>
      <c r="H173" s="11"/>
      <c r="I173" s="11"/>
      <c r="J173" s="11"/>
      <c r="K173" s="11"/>
      <c r="L173" s="11"/>
      <c r="M173" s="11"/>
      <c r="N173" s="11"/>
      <c r="O173" s="11"/>
      <c r="P173" s="11"/>
      <c r="Q173" s="11"/>
      <c r="R173" s="14"/>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2"/>
      <c r="BR173" s="11"/>
      <c r="BS173" s="11"/>
      <c r="BT173" s="11"/>
      <c r="BU173" s="11"/>
      <c r="BV173" s="11"/>
      <c r="BW173" s="11"/>
      <c r="BX173" s="11"/>
      <c r="BY173" s="11"/>
      <c r="BZ173" s="11"/>
      <c r="CA173" s="11"/>
      <c r="CB173" s="11"/>
      <c r="CC173" s="11"/>
      <c r="CD173" s="11"/>
      <c r="CE173" s="11"/>
      <c r="CF173" s="11"/>
      <c r="CG173" s="11"/>
      <c r="CH173" s="2"/>
      <c r="CI173" s="11"/>
      <c r="CJ173" s="11"/>
      <c r="CK173" s="11"/>
      <c r="CL173" s="11"/>
      <c r="CM173" s="11"/>
      <c r="CN173" s="11"/>
      <c r="CO173" s="11"/>
      <c r="CP173" s="11"/>
      <c r="CQ173" s="11"/>
      <c r="CR173" s="11"/>
      <c r="CS173" s="11"/>
      <c r="CT173" s="11"/>
      <c r="CU173" s="11"/>
      <c r="CV173" s="11"/>
      <c r="CW173" s="11"/>
      <c r="CX173" s="11"/>
      <c r="CY173" s="11"/>
      <c r="CZ173" s="2"/>
    </row>
    <row r="174" spans="1:104" s="3" customFormat="1" x14ac:dyDescent="0.25">
      <c r="A174" s="25"/>
      <c r="C174" s="11"/>
      <c r="D174" s="11"/>
      <c r="E174" s="11"/>
      <c r="F174" s="11"/>
      <c r="G174" s="11"/>
      <c r="H174" s="11"/>
      <c r="I174" s="11"/>
      <c r="J174" s="11"/>
      <c r="K174" s="11"/>
      <c r="L174" s="11"/>
      <c r="M174" s="11"/>
      <c r="N174" s="11"/>
      <c r="O174" s="11"/>
      <c r="P174" s="11"/>
      <c r="Q174" s="11"/>
      <c r="R174" s="14"/>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2"/>
      <c r="BR174" s="11"/>
      <c r="BS174" s="11"/>
      <c r="BT174" s="11"/>
      <c r="BU174" s="11"/>
      <c r="BV174" s="11"/>
      <c r="BW174" s="11"/>
      <c r="BX174" s="11"/>
      <c r="BY174" s="11"/>
      <c r="BZ174" s="11"/>
      <c r="CA174" s="11"/>
      <c r="CB174" s="11"/>
      <c r="CC174" s="11"/>
      <c r="CD174" s="11"/>
      <c r="CE174" s="11"/>
      <c r="CF174" s="11"/>
      <c r="CG174" s="11"/>
      <c r="CH174" s="2"/>
      <c r="CI174" s="11"/>
      <c r="CJ174" s="11"/>
      <c r="CK174" s="11"/>
      <c r="CL174" s="11"/>
      <c r="CM174" s="11"/>
      <c r="CN174" s="11"/>
      <c r="CO174" s="11"/>
      <c r="CP174" s="11"/>
      <c r="CQ174" s="11"/>
      <c r="CR174" s="11"/>
      <c r="CS174" s="11"/>
      <c r="CT174" s="11"/>
      <c r="CU174" s="11"/>
      <c r="CV174" s="11"/>
      <c r="CW174" s="11"/>
      <c r="CX174" s="11"/>
      <c r="CY174" s="11"/>
      <c r="CZ174" s="2"/>
    </row>
    <row r="175" spans="1:104" s="3" customFormat="1" x14ac:dyDescent="0.25">
      <c r="A175" s="25"/>
      <c r="C175" s="11"/>
      <c r="D175" s="11"/>
      <c r="E175" s="11"/>
      <c r="F175" s="11"/>
      <c r="G175" s="11"/>
      <c r="H175" s="11"/>
      <c r="I175" s="11"/>
      <c r="J175" s="11"/>
      <c r="K175" s="11"/>
      <c r="L175" s="11"/>
      <c r="M175" s="11"/>
      <c r="N175" s="11"/>
      <c r="O175" s="11"/>
      <c r="P175" s="11"/>
      <c r="Q175" s="11"/>
      <c r="R175" s="14"/>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2"/>
      <c r="BR175" s="11"/>
      <c r="BS175" s="11"/>
      <c r="BT175" s="11"/>
      <c r="BU175" s="11"/>
      <c r="BV175" s="11"/>
      <c r="BW175" s="11"/>
      <c r="BX175" s="11"/>
      <c r="BY175" s="11"/>
      <c r="BZ175" s="11"/>
      <c r="CA175" s="11"/>
      <c r="CB175" s="11"/>
      <c r="CC175" s="11"/>
      <c r="CD175" s="11"/>
      <c r="CE175" s="11"/>
      <c r="CF175" s="11"/>
      <c r="CG175" s="11"/>
      <c r="CH175" s="2"/>
      <c r="CI175" s="11"/>
      <c r="CJ175" s="11"/>
      <c r="CK175" s="11"/>
      <c r="CL175" s="11"/>
      <c r="CM175" s="11"/>
      <c r="CN175" s="11"/>
      <c r="CO175" s="11"/>
      <c r="CP175" s="11"/>
      <c r="CQ175" s="11"/>
      <c r="CR175" s="11"/>
      <c r="CS175" s="11"/>
      <c r="CT175" s="11"/>
      <c r="CU175" s="11"/>
      <c r="CV175" s="11"/>
      <c r="CW175" s="11"/>
      <c r="CX175" s="11"/>
      <c r="CY175" s="11"/>
      <c r="CZ175" s="2"/>
    </row>
    <row r="176" spans="1:104" s="3" customFormat="1" x14ac:dyDescent="0.25">
      <c r="A176" s="25"/>
      <c r="C176" s="11"/>
      <c r="D176" s="11"/>
      <c r="E176" s="11"/>
      <c r="F176" s="11"/>
      <c r="G176" s="11"/>
      <c r="H176" s="11"/>
      <c r="I176" s="11"/>
      <c r="J176" s="11"/>
      <c r="K176" s="11"/>
      <c r="L176" s="11"/>
      <c r="M176" s="11"/>
      <c r="N176" s="11"/>
      <c r="O176" s="11"/>
      <c r="P176" s="11"/>
      <c r="Q176" s="11"/>
      <c r="R176" s="14"/>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2"/>
      <c r="BR176" s="11"/>
      <c r="BS176" s="11"/>
      <c r="BT176" s="11"/>
      <c r="BU176" s="11"/>
      <c r="BV176" s="11"/>
      <c r="BW176" s="11"/>
      <c r="BX176" s="11"/>
      <c r="BY176" s="11"/>
      <c r="BZ176" s="11"/>
      <c r="CA176" s="11"/>
      <c r="CB176" s="11"/>
      <c r="CC176" s="11"/>
      <c r="CD176" s="11"/>
      <c r="CE176" s="11"/>
      <c r="CF176" s="11"/>
      <c r="CG176" s="11"/>
      <c r="CH176" s="2"/>
      <c r="CI176" s="11"/>
      <c r="CJ176" s="11"/>
      <c r="CK176" s="11"/>
      <c r="CL176" s="11"/>
      <c r="CM176" s="11"/>
      <c r="CN176" s="11"/>
      <c r="CO176" s="11"/>
      <c r="CP176" s="11"/>
      <c r="CQ176" s="11"/>
      <c r="CR176" s="11"/>
      <c r="CS176" s="11"/>
      <c r="CT176" s="11"/>
      <c r="CU176" s="11"/>
      <c r="CV176" s="11"/>
      <c r="CW176" s="11"/>
      <c r="CX176" s="11"/>
      <c r="CY176" s="11"/>
      <c r="CZ176" s="2"/>
    </row>
    <row r="177" spans="1:104" s="3" customFormat="1" x14ac:dyDescent="0.25">
      <c r="A177" s="25"/>
      <c r="C177" s="11"/>
      <c r="D177" s="11"/>
      <c r="E177" s="11"/>
      <c r="F177" s="11"/>
      <c r="G177" s="11"/>
      <c r="H177" s="11"/>
      <c r="I177" s="11"/>
      <c r="J177" s="11"/>
      <c r="K177" s="11"/>
      <c r="L177" s="11"/>
      <c r="M177" s="11"/>
      <c r="N177" s="11"/>
      <c r="O177" s="11"/>
      <c r="P177" s="11"/>
      <c r="Q177" s="11"/>
      <c r="R177" s="14"/>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2"/>
      <c r="BR177" s="11"/>
      <c r="BS177" s="11"/>
      <c r="BT177" s="11"/>
      <c r="BU177" s="11"/>
      <c r="BV177" s="11"/>
      <c r="BW177" s="11"/>
      <c r="BX177" s="11"/>
      <c r="BY177" s="11"/>
      <c r="BZ177" s="11"/>
      <c r="CA177" s="11"/>
      <c r="CB177" s="11"/>
      <c r="CC177" s="11"/>
      <c r="CD177" s="11"/>
      <c r="CE177" s="11"/>
      <c r="CF177" s="11"/>
      <c r="CG177" s="11"/>
      <c r="CH177" s="2"/>
      <c r="CI177" s="11"/>
      <c r="CJ177" s="11"/>
      <c r="CK177" s="11"/>
      <c r="CL177" s="11"/>
      <c r="CM177" s="11"/>
      <c r="CN177" s="11"/>
      <c r="CO177" s="11"/>
      <c r="CP177" s="11"/>
      <c r="CQ177" s="11"/>
      <c r="CR177" s="11"/>
      <c r="CS177" s="11"/>
      <c r="CT177" s="11"/>
      <c r="CU177" s="11"/>
      <c r="CV177" s="11"/>
      <c r="CW177" s="11"/>
      <c r="CX177" s="11"/>
      <c r="CY177" s="11"/>
      <c r="CZ177" s="2"/>
    </row>
    <row r="178" spans="1:104" s="3" customFormat="1" x14ac:dyDescent="0.25">
      <c r="A178" s="25"/>
      <c r="C178" s="11"/>
      <c r="D178" s="11"/>
      <c r="E178" s="11"/>
      <c r="F178" s="11"/>
      <c r="G178" s="11"/>
      <c r="H178" s="11"/>
      <c r="I178" s="11"/>
      <c r="J178" s="11"/>
      <c r="K178" s="11"/>
      <c r="L178" s="11"/>
      <c r="M178" s="11"/>
      <c r="N178" s="11"/>
      <c r="O178" s="11"/>
      <c r="P178" s="11"/>
      <c r="Q178" s="11"/>
      <c r="R178" s="14"/>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2"/>
      <c r="BR178" s="11"/>
      <c r="BS178" s="11"/>
      <c r="BT178" s="11"/>
      <c r="BU178" s="11"/>
      <c r="BV178" s="11"/>
      <c r="BW178" s="11"/>
      <c r="BX178" s="11"/>
      <c r="BY178" s="11"/>
      <c r="BZ178" s="11"/>
      <c r="CA178" s="11"/>
      <c r="CB178" s="11"/>
      <c r="CC178" s="11"/>
      <c r="CD178" s="11"/>
      <c r="CE178" s="11"/>
      <c r="CF178" s="11"/>
      <c r="CG178" s="11"/>
      <c r="CH178" s="2"/>
      <c r="CI178" s="11"/>
      <c r="CJ178" s="11"/>
      <c r="CK178" s="11"/>
      <c r="CL178" s="11"/>
      <c r="CM178" s="11"/>
      <c r="CN178" s="11"/>
      <c r="CO178" s="11"/>
      <c r="CP178" s="11"/>
      <c r="CQ178" s="11"/>
      <c r="CR178" s="11"/>
      <c r="CS178" s="11"/>
      <c r="CT178" s="11"/>
      <c r="CU178" s="11"/>
      <c r="CV178" s="11"/>
      <c r="CW178" s="11"/>
      <c r="CX178" s="11"/>
      <c r="CY178" s="11"/>
      <c r="CZ178" s="2"/>
    </row>
    <row r="179" spans="1:104" s="3" customFormat="1" x14ac:dyDescent="0.25">
      <c r="A179" s="25"/>
      <c r="C179" s="11"/>
      <c r="D179" s="11"/>
      <c r="E179" s="11"/>
      <c r="F179" s="11"/>
      <c r="G179" s="11"/>
      <c r="H179" s="11"/>
      <c r="I179" s="11"/>
      <c r="J179" s="11"/>
      <c r="K179" s="11"/>
      <c r="L179" s="11"/>
      <c r="M179" s="11"/>
      <c r="N179" s="11"/>
      <c r="O179" s="11"/>
      <c r="P179" s="11"/>
      <c r="Q179" s="11"/>
      <c r="R179" s="14"/>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2"/>
      <c r="BR179" s="11"/>
      <c r="BS179" s="11"/>
      <c r="BT179" s="11"/>
      <c r="BU179" s="11"/>
      <c r="BV179" s="11"/>
      <c r="BW179" s="11"/>
      <c r="BX179" s="11"/>
      <c r="BY179" s="11"/>
      <c r="BZ179" s="11"/>
      <c r="CA179" s="11"/>
      <c r="CB179" s="11"/>
      <c r="CC179" s="11"/>
      <c r="CD179" s="11"/>
      <c r="CE179" s="11"/>
      <c r="CF179" s="11"/>
      <c r="CG179" s="11"/>
      <c r="CH179" s="2"/>
      <c r="CI179" s="11"/>
      <c r="CJ179" s="11"/>
      <c r="CK179" s="11"/>
      <c r="CL179" s="11"/>
      <c r="CM179" s="11"/>
      <c r="CN179" s="11"/>
      <c r="CO179" s="11"/>
      <c r="CP179" s="11"/>
      <c r="CQ179" s="11"/>
      <c r="CR179" s="11"/>
      <c r="CS179" s="11"/>
      <c r="CT179" s="11"/>
      <c r="CU179" s="11"/>
      <c r="CV179" s="11"/>
      <c r="CW179" s="11"/>
      <c r="CX179" s="11"/>
      <c r="CY179" s="11"/>
      <c r="CZ179" s="2"/>
    </row>
    <row r="180" spans="1:104" s="3" customFormat="1" x14ac:dyDescent="0.25">
      <c r="A180" s="25"/>
      <c r="C180" s="11"/>
      <c r="D180" s="11"/>
      <c r="E180" s="11"/>
      <c r="F180" s="11"/>
      <c r="G180" s="11"/>
      <c r="H180" s="11"/>
      <c r="I180" s="11"/>
      <c r="J180" s="11"/>
      <c r="K180" s="11"/>
      <c r="L180" s="11"/>
      <c r="M180" s="11"/>
      <c r="N180" s="11"/>
      <c r="O180" s="11"/>
      <c r="P180" s="11"/>
      <c r="Q180" s="11"/>
      <c r="R180" s="14"/>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2"/>
      <c r="BR180" s="11"/>
      <c r="BS180" s="11"/>
      <c r="BT180" s="11"/>
      <c r="BU180" s="11"/>
      <c r="BV180" s="11"/>
      <c r="BW180" s="11"/>
      <c r="BX180" s="11"/>
      <c r="BY180" s="11"/>
      <c r="BZ180" s="11"/>
      <c r="CA180" s="11"/>
      <c r="CB180" s="11"/>
      <c r="CC180" s="11"/>
      <c r="CD180" s="11"/>
      <c r="CE180" s="11"/>
      <c r="CF180" s="11"/>
      <c r="CG180" s="11"/>
      <c r="CH180" s="2"/>
      <c r="CI180" s="11"/>
      <c r="CJ180" s="11"/>
      <c r="CK180" s="11"/>
      <c r="CL180" s="11"/>
      <c r="CM180" s="11"/>
      <c r="CN180" s="11"/>
      <c r="CO180" s="11"/>
      <c r="CP180" s="11"/>
      <c r="CQ180" s="11"/>
      <c r="CR180" s="11"/>
      <c r="CS180" s="11"/>
      <c r="CT180" s="11"/>
      <c r="CU180" s="11"/>
      <c r="CV180" s="11"/>
      <c r="CW180" s="11"/>
      <c r="CX180" s="11"/>
      <c r="CY180" s="11"/>
      <c r="CZ180" s="2"/>
    </row>
    <row r="181" spans="1:104" s="3" customFormat="1" x14ac:dyDescent="0.25">
      <c r="A181" s="25"/>
      <c r="C181" s="11"/>
      <c r="D181" s="11"/>
      <c r="E181" s="11"/>
      <c r="F181" s="11"/>
      <c r="G181" s="11"/>
      <c r="H181" s="11"/>
      <c r="I181" s="11"/>
      <c r="J181" s="11"/>
      <c r="K181" s="11"/>
      <c r="L181" s="11"/>
      <c r="M181" s="11"/>
      <c r="N181" s="11"/>
      <c r="O181" s="11"/>
      <c r="P181" s="11"/>
      <c r="Q181" s="11"/>
      <c r="R181" s="14"/>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2"/>
      <c r="BR181" s="11"/>
      <c r="BS181" s="11"/>
      <c r="BT181" s="11"/>
      <c r="BU181" s="11"/>
      <c r="BV181" s="11"/>
      <c r="BW181" s="11"/>
      <c r="BX181" s="11"/>
      <c r="BY181" s="11"/>
      <c r="BZ181" s="11"/>
      <c r="CA181" s="11"/>
      <c r="CB181" s="11"/>
      <c r="CC181" s="11"/>
      <c r="CD181" s="11"/>
      <c r="CE181" s="11"/>
      <c r="CF181" s="11"/>
      <c r="CG181" s="11"/>
      <c r="CH181" s="2"/>
      <c r="CI181" s="11"/>
      <c r="CJ181" s="11"/>
      <c r="CK181" s="11"/>
      <c r="CL181" s="11"/>
      <c r="CM181" s="11"/>
      <c r="CN181" s="11"/>
      <c r="CO181" s="11"/>
      <c r="CP181" s="11"/>
      <c r="CQ181" s="11"/>
      <c r="CR181" s="11"/>
      <c r="CS181" s="11"/>
      <c r="CT181" s="11"/>
      <c r="CU181" s="11"/>
      <c r="CV181" s="11"/>
      <c r="CW181" s="11"/>
      <c r="CX181" s="11"/>
      <c r="CY181" s="11"/>
      <c r="CZ181" s="2"/>
    </row>
    <row r="182" spans="1:104" s="3" customFormat="1" x14ac:dyDescent="0.25">
      <c r="A182" s="25"/>
      <c r="C182" s="11"/>
      <c r="D182" s="11"/>
      <c r="E182" s="11"/>
      <c r="F182" s="11"/>
      <c r="G182" s="11"/>
      <c r="H182" s="11"/>
      <c r="I182" s="11"/>
      <c r="J182" s="11"/>
      <c r="K182" s="11"/>
      <c r="L182" s="11"/>
      <c r="M182" s="11"/>
      <c r="N182" s="11"/>
      <c r="O182" s="11"/>
      <c r="P182" s="11"/>
      <c r="Q182" s="11"/>
      <c r="R182" s="14"/>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2"/>
      <c r="BR182" s="11"/>
      <c r="BS182" s="11"/>
      <c r="BT182" s="11"/>
      <c r="BU182" s="11"/>
      <c r="BV182" s="11"/>
      <c r="BW182" s="11"/>
      <c r="BX182" s="11"/>
      <c r="BY182" s="11"/>
      <c r="BZ182" s="11"/>
      <c r="CA182" s="11"/>
      <c r="CB182" s="11"/>
      <c r="CC182" s="11"/>
      <c r="CD182" s="11"/>
      <c r="CE182" s="11"/>
      <c r="CF182" s="11"/>
      <c r="CG182" s="11"/>
      <c r="CH182" s="2"/>
      <c r="CI182" s="11"/>
      <c r="CJ182" s="11"/>
      <c r="CK182" s="11"/>
      <c r="CL182" s="11"/>
      <c r="CM182" s="11"/>
      <c r="CN182" s="11"/>
      <c r="CO182" s="11"/>
      <c r="CP182" s="11"/>
      <c r="CQ182" s="11"/>
      <c r="CR182" s="11"/>
      <c r="CS182" s="11"/>
      <c r="CT182" s="11"/>
      <c r="CU182" s="11"/>
      <c r="CV182" s="11"/>
      <c r="CW182" s="11"/>
      <c r="CX182" s="11"/>
      <c r="CY182" s="11"/>
      <c r="CZ182" s="2"/>
    </row>
    <row r="183" spans="1:104" s="3" customFormat="1" x14ac:dyDescent="0.25">
      <c r="A183" s="25"/>
      <c r="C183" s="11"/>
      <c r="D183" s="11"/>
      <c r="E183" s="11"/>
      <c r="F183" s="11"/>
      <c r="G183" s="11"/>
      <c r="H183" s="11"/>
      <c r="I183" s="11"/>
      <c r="J183" s="11"/>
      <c r="K183" s="11"/>
      <c r="L183" s="11"/>
      <c r="M183" s="11"/>
      <c r="N183" s="11"/>
      <c r="O183" s="11"/>
      <c r="P183" s="11"/>
      <c r="Q183" s="11"/>
      <c r="R183" s="14"/>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2"/>
      <c r="BR183" s="11"/>
      <c r="BS183" s="11"/>
      <c r="BT183" s="11"/>
      <c r="BU183" s="11"/>
      <c r="BV183" s="11"/>
      <c r="BW183" s="11"/>
      <c r="BX183" s="11"/>
      <c r="BY183" s="11"/>
      <c r="BZ183" s="11"/>
      <c r="CA183" s="11"/>
      <c r="CB183" s="11"/>
      <c r="CC183" s="11"/>
      <c r="CD183" s="11"/>
      <c r="CE183" s="11"/>
      <c r="CF183" s="11"/>
      <c r="CG183" s="11"/>
      <c r="CH183" s="2"/>
      <c r="CI183" s="11"/>
      <c r="CJ183" s="11"/>
      <c r="CK183" s="11"/>
      <c r="CL183" s="11"/>
      <c r="CM183" s="11"/>
      <c r="CN183" s="11"/>
      <c r="CO183" s="11"/>
      <c r="CP183" s="11"/>
      <c r="CQ183" s="11"/>
      <c r="CR183" s="11"/>
      <c r="CS183" s="11"/>
      <c r="CT183" s="11"/>
      <c r="CU183" s="11"/>
      <c r="CV183" s="11"/>
      <c r="CW183" s="11"/>
      <c r="CX183" s="11"/>
      <c r="CY183" s="11"/>
      <c r="CZ183" s="2"/>
    </row>
    <row r="184" spans="1:104" s="3" customFormat="1" x14ac:dyDescent="0.25">
      <c r="A184" s="25"/>
      <c r="C184" s="11"/>
      <c r="D184" s="11"/>
      <c r="E184" s="11"/>
      <c r="F184" s="11"/>
      <c r="G184" s="11"/>
      <c r="H184" s="11"/>
      <c r="I184" s="11"/>
      <c r="J184" s="11"/>
      <c r="K184" s="11"/>
      <c r="L184" s="11"/>
      <c r="M184" s="11"/>
      <c r="N184" s="11"/>
      <c r="O184" s="11"/>
      <c r="P184" s="11"/>
      <c r="Q184" s="11"/>
      <c r="R184" s="14"/>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2"/>
      <c r="BR184" s="11"/>
      <c r="BS184" s="11"/>
      <c r="BT184" s="11"/>
      <c r="BU184" s="11"/>
      <c r="BV184" s="11"/>
      <c r="BW184" s="11"/>
      <c r="BX184" s="11"/>
      <c r="BY184" s="11"/>
      <c r="BZ184" s="11"/>
      <c r="CA184" s="11"/>
      <c r="CB184" s="11"/>
      <c r="CC184" s="11"/>
      <c r="CD184" s="11"/>
      <c r="CE184" s="11"/>
      <c r="CF184" s="11"/>
      <c r="CG184" s="11"/>
      <c r="CH184" s="2"/>
      <c r="CI184" s="11"/>
      <c r="CJ184" s="11"/>
      <c r="CK184" s="11"/>
      <c r="CL184" s="11"/>
      <c r="CM184" s="11"/>
      <c r="CN184" s="11"/>
      <c r="CO184" s="11"/>
      <c r="CP184" s="11"/>
      <c r="CQ184" s="11"/>
      <c r="CR184" s="11"/>
      <c r="CS184" s="11"/>
      <c r="CT184" s="11"/>
      <c r="CU184" s="11"/>
      <c r="CV184" s="11"/>
      <c r="CW184" s="11"/>
      <c r="CX184" s="11"/>
      <c r="CY184" s="11"/>
      <c r="CZ184" s="2"/>
    </row>
    <row r="185" spans="1:104" s="3" customFormat="1" x14ac:dyDescent="0.25">
      <c r="A185" s="25"/>
      <c r="C185" s="11"/>
      <c r="D185" s="11"/>
      <c r="E185" s="11"/>
      <c r="F185" s="11"/>
      <c r="G185" s="11"/>
      <c r="H185" s="11"/>
      <c r="I185" s="11"/>
      <c r="J185" s="11"/>
      <c r="K185" s="11"/>
      <c r="L185" s="11"/>
      <c r="M185" s="11"/>
      <c r="N185" s="11"/>
      <c r="O185" s="11"/>
      <c r="P185" s="11"/>
      <c r="Q185" s="11"/>
      <c r="R185" s="14"/>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2"/>
      <c r="BR185" s="11"/>
      <c r="BS185" s="11"/>
      <c r="BT185" s="11"/>
      <c r="BU185" s="11"/>
      <c r="BV185" s="11"/>
      <c r="BW185" s="11"/>
      <c r="BX185" s="11"/>
      <c r="BY185" s="11"/>
      <c r="BZ185" s="11"/>
      <c r="CA185" s="11"/>
      <c r="CB185" s="11"/>
      <c r="CC185" s="11"/>
      <c r="CD185" s="11"/>
      <c r="CE185" s="11"/>
      <c r="CF185" s="11"/>
      <c r="CG185" s="11"/>
      <c r="CH185" s="2"/>
      <c r="CI185" s="11"/>
      <c r="CJ185" s="11"/>
      <c r="CK185" s="11"/>
      <c r="CL185" s="11"/>
      <c r="CM185" s="11"/>
      <c r="CN185" s="11"/>
      <c r="CO185" s="11"/>
      <c r="CP185" s="11"/>
      <c r="CQ185" s="11"/>
      <c r="CR185" s="11"/>
      <c r="CS185" s="11"/>
      <c r="CT185" s="11"/>
      <c r="CU185" s="11"/>
      <c r="CV185" s="11"/>
      <c r="CW185" s="11"/>
      <c r="CX185" s="11"/>
      <c r="CY185" s="11"/>
      <c r="CZ185" s="2"/>
    </row>
    <row r="186" spans="1:104" s="3" customFormat="1" x14ac:dyDescent="0.25">
      <c r="A186" s="25"/>
      <c r="C186" s="11"/>
      <c r="D186" s="11"/>
      <c r="E186" s="11"/>
      <c r="F186" s="11"/>
      <c r="G186" s="11"/>
      <c r="H186" s="11"/>
      <c r="I186" s="11"/>
      <c r="J186" s="11"/>
      <c r="K186" s="11"/>
      <c r="L186" s="11"/>
      <c r="M186" s="11"/>
      <c r="N186" s="11"/>
      <c r="O186" s="11"/>
      <c r="P186" s="11"/>
      <c r="Q186" s="11"/>
      <c r="R186" s="14"/>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2"/>
      <c r="BR186" s="11"/>
      <c r="BS186" s="11"/>
      <c r="BT186" s="11"/>
      <c r="BU186" s="11"/>
      <c r="BV186" s="11"/>
      <c r="BW186" s="11"/>
      <c r="BX186" s="11"/>
      <c r="BY186" s="11"/>
      <c r="BZ186" s="11"/>
      <c r="CA186" s="11"/>
      <c r="CB186" s="11"/>
      <c r="CC186" s="11"/>
      <c r="CD186" s="11"/>
      <c r="CE186" s="11"/>
      <c r="CF186" s="11"/>
      <c r="CG186" s="11"/>
      <c r="CH186" s="2"/>
      <c r="CI186" s="11"/>
      <c r="CJ186" s="11"/>
      <c r="CK186" s="11"/>
      <c r="CL186" s="11"/>
      <c r="CM186" s="11"/>
      <c r="CN186" s="11"/>
      <c r="CO186" s="11"/>
      <c r="CP186" s="11"/>
      <c r="CQ186" s="11"/>
      <c r="CR186" s="11"/>
      <c r="CS186" s="11"/>
      <c r="CT186" s="11"/>
      <c r="CU186" s="11"/>
      <c r="CV186" s="11"/>
      <c r="CW186" s="11"/>
      <c r="CX186" s="11"/>
      <c r="CY186" s="11"/>
      <c r="CZ186" s="2"/>
    </row>
    <row r="187" spans="1:104" s="3" customFormat="1" x14ac:dyDescent="0.25">
      <c r="A187" s="25"/>
      <c r="C187" s="11"/>
      <c r="D187" s="11"/>
      <c r="E187" s="11"/>
      <c r="F187" s="11"/>
      <c r="G187" s="11"/>
      <c r="H187" s="11"/>
      <c r="I187" s="11"/>
      <c r="J187" s="11"/>
      <c r="K187" s="11"/>
      <c r="L187" s="11"/>
      <c r="M187" s="11"/>
      <c r="N187" s="11"/>
      <c r="O187" s="11"/>
      <c r="P187" s="11"/>
      <c r="Q187" s="11"/>
      <c r="R187" s="14"/>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2"/>
      <c r="BR187" s="11"/>
      <c r="BS187" s="11"/>
      <c r="BT187" s="11"/>
      <c r="BU187" s="11"/>
      <c r="BV187" s="11"/>
      <c r="BW187" s="11"/>
      <c r="BX187" s="11"/>
      <c r="BY187" s="11"/>
      <c r="BZ187" s="11"/>
      <c r="CA187" s="11"/>
      <c r="CB187" s="11"/>
      <c r="CC187" s="11"/>
      <c r="CD187" s="11"/>
      <c r="CE187" s="11"/>
      <c r="CF187" s="11"/>
      <c r="CG187" s="11"/>
      <c r="CH187" s="2"/>
      <c r="CI187" s="11"/>
      <c r="CJ187" s="11"/>
      <c r="CK187" s="11"/>
      <c r="CL187" s="11"/>
      <c r="CM187" s="11"/>
      <c r="CN187" s="11"/>
      <c r="CO187" s="11"/>
      <c r="CP187" s="11"/>
      <c r="CQ187" s="11"/>
      <c r="CR187" s="11"/>
      <c r="CS187" s="11"/>
      <c r="CT187" s="11"/>
      <c r="CU187" s="11"/>
      <c r="CV187" s="11"/>
      <c r="CW187" s="11"/>
      <c r="CX187" s="11"/>
      <c r="CY187" s="11"/>
      <c r="CZ187" s="2"/>
    </row>
    <row r="188" spans="1:104" s="3" customFormat="1" x14ac:dyDescent="0.25">
      <c r="A188" s="25"/>
      <c r="C188" s="11"/>
      <c r="D188" s="11"/>
      <c r="E188" s="11"/>
      <c r="F188" s="11"/>
      <c r="G188" s="11"/>
      <c r="H188" s="11"/>
      <c r="I188" s="11"/>
      <c r="J188" s="11"/>
      <c r="K188" s="11"/>
      <c r="L188" s="11"/>
      <c r="M188" s="11"/>
      <c r="N188" s="11"/>
      <c r="O188" s="11"/>
      <c r="P188" s="11"/>
      <c r="Q188" s="11"/>
      <c r="R188" s="14"/>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2"/>
      <c r="BR188" s="11"/>
      <c r="BS188" s="11"/>
      <c r="BT188" s="11"/>
      <c r="BU188" s="11"/>
      <c r="BV188" s="11"/>
      <c r="BW188" s="11"/>
      <c r="BX188" s="11"/>
      <c r="BY188" s="11"/>
      <c r="BZ188" s="11"/>
      <c r="CA188" s="11"/>
      <c r="CB188" s="11"/>
      <c r="CC188" s="11"/>
      <c r="CD188" s="11"/>
      <c r="CE188" s="11"/>
      <c r="CF188" s="11"/>
      <c r="CG188" s="11"/>
      <c r="CH188" s="2"/>
      <c r="CI188" s="11"/>
      <c r="CJ188" s="11"/>
      <c r="CK188" s="11"/>
      <c r="CL188" s="11"/>
      <c r="CM188" s="11"/>
      <c r="CN188" s="11"/>
      <c r="CO188" s="11"/>
      <c r="CP188" s="11"/>
      <c r="CQ188" s="11"/>
      <c r="CR188" s="11"/>
      <c r="CS188" s="11"/>
      <c r="CT188" s="11"/>
      <c r="CU188" s="11"/>
      <c r="CV188" s="11"/>
      <c r="CW188" s="11"/>
      <c r="CX188" s="11"/>
      <c r="CY188" s="11"/>
      <c r="CZ188" s="2"/>
    </row>
    <row r="189" spans="1:104" s="3" customFormat="1" x14ac:dyDescent="0.25">
      <c r="A189" s="25"/>
      <c r="C189" s="11"/>
      <c r="D189" s="11"/>
      <c r="E189" s="11"/>
      <c r="F189" s="11"/>
      <c r="G189" s="11"/>
      <c r="H189" s="11"/>
      <c r="I189" s="11"/>
      <c r="J189" s="11"/>
      <c r="K189" s="11"/>
      <c r="L189" s="11"/>
      <c r="M189" s="11"/>
      <c r="N189" s="11"/>
      <c r="O189" s="11"/>
      <c r="P189" s="11"/>
      <c r="Q189" s="11"/>
      <c r="R189" s="14"/>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2"/>
      <c r="BR189" s="11"/>
      <c r="BS189" s="11"/>
      <c r="BT189" s="11"/>
      <c r="BU189" s="11"/>
      <c r="BV189" s="11"/>
      <c r="BW189" s="11"/>
      <c r="BX189" s="11"/>
      <c r="BY189" s="11"/>
      <c r="BZ189" s="11"/>
      <c r="CA189" s="11"/>
      <c r="CB189" s="11"/>
      <c r="CC189" s="11"/>
      <c r="CD189" s="11"/>
      <c r="CE189" s="11"/>
      <c r="CF189" s="11"/>
      <c r="CG189" s="11"/>
      <c r="CH189" s="2"/>
      <c r="CI189" s="11"/>
      <c r="CJ189" s="11"/>
      <c r="CK189" s="11"/>
      <c r="CL189" s="11"/>
      <c r="CM189" s="11"/>
      <c r="CN189" s="11"/>
      <c r="CO189" s="11"/>
      <c r="CP189" s="11"/>
      <c r="CQ189" s="11"/>
      <c r="CR189" s="11"/>
      <c r="CS189" s="11"/>
      <c r="CT189" s="11"/>
      <c r="CU189" s="11"/>
      <c r="CV189" s="11"/>
      <c r="CW189" s="11"/>
      <c r="CX189" s="11"/>
      <c r="CY189" s="11"/>
      <c r="CZ189" s="2"/>
    </row>
    <row r="190" spans="1:104" s="3" customFormat="1" x14ac:dyDescent="0.25">
      <c r="A190" s="25"/>
      <c r="C190" s="11"/>
      <c r="D190" s="11"/>
      <c r="E190" s="11"/>
      <c r="F190" s="11"/>
      <c r="G190" s="11"/>
      <c r="H190" s="11"/>
      <c r="I190" s="11"/>
      <c r="J190" s="11"/>
      <c r="K190" s="11"/>
      <c r="L190" s="11"/>
      <c r="M190" s="11"/>
      <c r="N190" s="11"/>
      <c r="O190" s="11"/>
      <c r="P190" s="11"/>
      <c r="Q190" s="11"/>
      <c r="R190" s="14"/>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2"/>
      <c r="BR190" s="11"/>
      <c r="BS190" s="11"/>
      <c r="BT190" s="11"/>
      <c r="BU190" s="11"/>
      <c r="BV190" s="11"/>
      <c r="BW190" s="11"/>
      <c r="BX190" s="11"/>
      <c r="BY190" s="11"/>
      <c r="BZ190" s="11"/>
      <c r="CA190" s="11"/>
      <c r="CB190" s="11"/>
      <c r="CC190" s="11"/>
      <c r="CD190" s="11"/>
      <c r="CE190" s="11"/>
      <c r="CF190" s="11"/>
      <c r="CG190" s="11"/>
      <c r="CH190" s="2"/>
      <c r="CI190" s="11"/>
      <c r="CJ190" s="11"/>
      <c r="CK190" s="11"/>
      <c r="CL190" s="11"/>
      <c r="CM190" s="11"/>
      <c r="CN190" s="11"/>
      <c r="CO190" s="11"/>
      <c r="CP190" s="11"/>
      <c r="CQ190" s="11"/>
      <c r="CR190" s="11"/>
      <c r="CS190" s="11"/>
      <c r="CT190" s="11"/>
      <c r="CU190" s="11"/>
      <c r="CV190" s="11"/>
      <c r="CW190" s="11"/>
      <c r="CX190" s="11"/>
      <c r="CY190" s="11"/>
      <c r="CZ190" s="2"/>
    </row>
    <row r="191" spans="1:104" s="3" customFormat="1" x14ac:dyDescent="0.25">
      <c r="A191" s="25"/>
      <c r="C191" s="11"/>
      <c r="D191" s="11"/>
      <c r="E191" s="11"/>
      <c r="F191" s="11"/>
      <c r="G191" s="11"/>
      <c r="H191" s="11"/>
      <c r="I191" s="11"/>
      <c r="J191" s="11"/>
      <c r="K191" s="11"/>
      <c r="L191" s="11"/>
      <c r="M191" s="11"/>
      <c r="N191" s="11"/>
      <c r="O191" s="11"/>
      <c r="P191" s="11"/>
      <c r="Q191" s="11"/>
      <c r="R191" s="14"/>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2"/>
      <c r="BR191" s="11"/>
      <c r="BS191" s="11"/>
      <c r="BT191" s="11"/>
      <c r="BU191" s="11"/>
      <c r="BV191" s="11"/>
      <c r="BW191" s="11"/>
      <c r="BX191" s="11"/>
      <c r="BY191" s="11"/>
      <c r="BZ191" s="11"/>
      <c r="CA191" s="11"/>
      <c r="CB191" s="11"/>
      <c r="CC191" s="11"/>
      <c r="CD191" s="11"/>
      <c r="CE191" s="11"/>
      <c r="CF191" s="11"/>
      <c r="CG191" s="11"/>
      <c r="CH191" s="2"/>
      <c r="CI191" s="11"/>
      <c r="CJ191" s="11"/>
      <c r="CK191" s="11"/>
      <c r="CL191" s="11"/>
      <c r="CM191" s="11"/>
      <c r="CN191" s="11"/>
      <c r="CO191" s="11"/>
      <c r="CP191" s="11"/>
      <c r="CQ191" s="11"/>
      <c r="CR191" s="11"/>
      <c r="CS191" s="11"/>
      <c r="CT191" s="11"/>
      <c r="CU191" s="11"/>
      <c r="CV191" s="11"/>
      <c r="CW191" s="11"/>
      <c r="CX191" s="11"/>
      <c r="CY191" s="11"/>
      <c r="CZ191" s="2"/>
    </row>
    <row r="192" spans="1:104" s="3" customFormat="1" x14ac:dyDescent="0.25">
      <c r="A192" s="25"/>
      <c r="C192" s="11"/>
      <c r="D192" s="11"/>
      <c r="E192" s="11"/>
      <c r="F192" s="11"/>
      <c r="G192" s="11"/>
      <c r="H192" s="11"/>
      <c r="I192" s="11"/>
      <c r="J192" s="11"/>
      <c r="K192" s="11"/>
      <c r="L192" s="11"/>
      <c r="M192" s="11"/>
      <c r="N192" s="11"/>
      <c r="O192" s="11"/>
      <c r="P192" s="11"/>
      <c r="Q192" s="11"/>
      <c r="R192" s="14"/>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2"/>
      <c r="BR192" s="11"/>
      <c r="BS192" s="11"/>
      <c r="BT192" s="11"/>
      <c r="BU192" s="11"/>
      <c r="BV192" s="11"/>
      <c r="BW192" s="11"/>
      <c r="BX192" s="11"/>
      <c r="BY192" s="11"/>
      <c r="BZ192" s="11"/>
      <c r="CA192" s="11"/>
      <c r="CB192" s="11"/>
      <c r="CC192" s="11"/>
      <c r="CD192" s="11"/>
      <c r="CE192" s="11"/>
      <c r="CF192" s="11"/>
      <c r="CG192" s="11"/>
      <c r="CH192" s="2"/>
      <c r="CI192" s="11"/>
      <c r="CJ192" s="11"/>
      <c r="CK192" s="11"/>
      <c r="CL192" s="11"/>
      <c r="CM192" s="11"/>
      <c r="CN192" s="11"/>
      <c r="CO192" s="11"/>
      <c r="CP192" s="11"/>
      <c r="CQ192" s="11"/>
      <c r="CR192" s="11"/>
      <c r="CS192" s="11"/>
      <c r="CT192" s="11"/>
      <c r="CU192" s="11"/>
      <c r="CV192" s="11"/>
      <c r="CW192" s="11"/>
      <c r="CX192" s="11"/>
      <c r="CY192" s="11"/>
      <c r="CZ192" s="2"/>
    </row>
    <row r="193" spans="1:104" s="3" customFormat="1" x14ac:dyDescent="0.25">
      <c r="A193" s="25"/>
      <c r="C193" s="11"/>
      <c r="D193" s="11"/>
      <c r="E193" s="11"/>
      <c r="F193" s="11"/>
      <c r="G193" s="11"/>
      <c r="H193" s="11"/>
      <c r="I193" s="11"/>
      <c r="J193" s="11"/>
      <c r="K193" s="11"/>
      <c r="L193" s="11"/>
      <c r="M193" s="11"/>
      <c r="N193" s="11"/>
      <c r="O193" s="11"/>
      <c r="P193" s="11"/>
      <c r="Q193" s="11"/>
      <c r="R193" s="14"/>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2"/>
      <c r="BR193" s="11"/>
      <c r="BS193" s="11"/>
      <c r="BT193" s="11"/>
      <c r="BU193" s="11"/>
      <c r="BV193" s="11"/>
      <c r="BW193" s="11"/>
      <c r="BX193" s="11"/>
      <c r="BY193" s="11"/>
      <c r="BZ193" s="11"/>
      <c r="CA193" s="11"/>
      <c r="CB193" s="11"/>
      <c r="CC193" s="11"/>
      <c r="CD193" s="11"/>
      <c r="CE193" s="11"/>
      <c r="CF193" s="11"/>
      <c r="CG193" s="11"/>
      <c r="CH193" s="2"/>
      <c r="CI193" s="11"/>
      <c r="CJ193" s="11"/>
      <c r="CK193" s="11"/>
      <c r="CL193" s="11"/>
      <c r="CM193" s="11"/>
      <c r="CN193" s="11"/>
      <c r="CO193" s="11"/>
      <c r="CP193" s="11"/>
      <c r="CQ193" s="11"/>
      <c r="CR193" s="11"/>
      <c r="CS193" s="11"/>
      <c r="CT193" s="11"/>
      <c r="CU193" s="11"/>
      <c r="CV193" s="11"/>
      <c r="CW193" s="11"/>
      <c r="CX193" s="11"/>
      <c r="CY193" s="11"/>
      <c r="CZ193" s="2"/>
    </row>
    <row r="194" spans="1:104" s="3" customFormat="1" x14ac:dyDescent="0.25">
      <c r="A194" s="25"/>
      <c r="C194" s="11"/>
      <c r="D194" s="11"/>
      <c r="E194" s="11"/>
      <c r="F194" s="11"/>
      <c r="G194" s="11"/>
      <c r="H194" s="11"/>
      <c r="I194" s="11"/>
      <c r="J194" s="11"/>
      <c r="K194" s="11"/>
      <c r="L194" s="11"/>
      <c r="M194" s="11"/>
      <c r="N194" s="11"/>
      <c r="O194" s="11"/>
      <c r="P194" s="11"/>
      <c r="Q194" s="11"/>
      <c r="R194" s="14"/>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2"/>
      <c r="BR194" s="11"/>
      <c r="BS194" s="11"/>
      <c r="BT194" s="11"/>
      <c r="BU194" s="11"/>
      <c r="BV194" s="11"/>
      <c r="BW194" s="11"/>
      <c r="BX194" s="11"/>
      <c r="BY194" s="11"/>
      <c r="BZ194" s="11"/>
      <c r="CA194" s="11"/>
      <c r="CB194" s="11"/>
      <c r="CC194" s="11"/>
      <c r="CD194" s="11"/>
      <c r="CE194" s="11"/>
      <c r="CF194" s="11"/>
      <c r="CG194" s="11"/>
      <c r="CH194" s="2"/>
      <c r="CI194" s="11"/>
      <c r="CJ194" s="11"/>
      <c r="CK194" s="11"/>
      <c r="CL194" s="11"/>
      <c r="CM194" s="11"/>
      <c r="CN194" s="11"/>
      <c r="CO194" s="11"/>
      <c r="CP194" s="11"/>
      <c r="CQ194" s="11"/>
      <c r="CR194" s="11"/>
      <c r="CS194" s="11"/>
      <c r="CT194" s="11"/>
      <c r="CU194" s="11"/>
      <c r="CV194" s="11"/>
      <c r="CW194" s="11"/>
      <c r="CX194" s="11"/>
      <c r="CY194" s="11"/>
      <c r="CZ194" s="2"/>
    </row>
    <row r="195" spans="1:104" s="3" customFormat="1" x14ac:dyDescent="0.25">
      <c r="A195" s="25"/>
      <c r="C195" s="11"/>
      <c r="D195" s="11"/>
      <c r="E195" s="11"/>
      <c r="F195" s="11"/>
      <c r="G195" s="11"/>
      <c r="H195" s="11"/>
      <c r="I195" s="11"/>
      <c r="J195" s="11"/>
      <c r="K195" s="11"/>
      <c r="L195" s="11"/>
      <c r="M195" s="11"/>
      <c r="N195" s="11"/>
      <c r="O195" s="11"/>
      <c r="P195" s="11"/>
      <c r="Q195" s="11"/>
      <c r="R195" s="14"/>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2"/>
      <c r="BR195" s="11"/>
      <c r="BS195" s="11"/>
      <c r="BT195" s="11"/>
      <c r="BU195" s="11"/>
      <c r="BV195" s="11"/>
      <c r="BW195" s="11"/>
      <c r="BX195" s="11"/>
      <c r="BY195" s="11"/>
      <c r="BZ195" s="11"/>
      <c r="CA195" s="11"/>
      <c r="CB195" s="11"/>
      <c r="CC195" s="11"/>
      <c r="CD195" s="11"/>
      <c r="CE195" s="11"/>
      <c r="CF195" s="11"/>
      <c r="CG195" s="11"/>
      <c r="CH195" s="2"/>
      <c r="CI195" s="11"/>
      <c r="CJ195" s="11"/>
      <c r="CK195" s="11"/>
      <c r="CL195" s="11"/>
      <c r="CM195" s="11"/>
      <c r="CN195" s="11"/>
      <c r="CO195" s="11"/>
      <c r="CP195" s="11"/>
      <c r="CQ195" s="11"/>
      <c r="CR195" s="11"/>
      <c r="CS195" s="11"/>
      <c r="CT195" s="11"/>
      <c r="CU195" s="11"/>
      <c r="CV195" s="11"/>
      <c r="CW195" s="11"/>
      <c r="CX195" s="11"/>
      <c r="CY195" s="11"/>
      <c r="CZ195" s="2"/>
    </row>
    <row r="196" spans="1:104" s="3" customFormat="1" x14ac:dyDescent="0.25">
      <c r="A196" s="25"/>
      <c r="C196" s="11"/>
      <c r="D196" s="11"/>
      <c r="E196" s="11"/>
      <c r="F196" s="11"/>
      <c r="G196" s="11"/>
      <c r="H196" s="11"/>
      <c r="I196" s="11"/>
      <c r="J196" s="11"/>
      <c r="K196" s="11"/>
      <c r="L196" s="11"/>
      <c r="M196" s="11"/>
      <c r="N196" s="11"/>
      <c r="O196" s="11"/>
      <c r="P196" s="11"/>
      <c r="Q196" s="11"/>
      <c r="R196" s="14"/>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2"/>
      <c r="BR196" s="11"/>
      <c r="BS196" s="11"/>
      <c r="BT196" s="11"/>
      <c r="BU196" s="11"/>
      <c r="BV196" s="11"/>
      <c r="BW196" s="11"/>
      <c r="BX196" s="11"/>
      <c r="BY196" s="11"/>
      <c r="BZ196" s="11"/>
      <c r="CA196" s="11"/>
      <c r="CB196" s="11"/>
      <c r="CC196" s="11"/>
      <c r="CD196" s="11"/>
      <c r="CE196" s="11"/>
      <c r="CF196" s="11"/>
      <c r="CG196" s="11"/>
      <c r="CH196" s="2"/>
      <c r="CI196" s="11"/>
      <c r="CJ196" s="11"/>
      <c r="CK196" s="11"/>
      <c r="CL196" s="11"/>
      <c r="CM196" s="11"/>
      <c r="CN196" s="11"/>
      <c r="CO196" s="11"/>
      <c r="CP196" s="11"/>
      <c r="CQ196" s="11"/>
      <c r="CR196" s="11"/>
      <c r="CS196" s="11"/>
      <c r="CT196" s="11"/>
      <c r="CU196" s="11"/>
      <c r="CV196" s="11"/>
      <c r="CW196" s="11"/>
      <c r="CX196" s="11"/>
      <c r="CY196" s="11"/>
      <c r="CZ196" s="2"/>
    </row>
    <row r="197" spans="1:104" s="3" customFormat="1" x14ac:dyDescent="0.25">
      <c r="A197" s="25"/>
      <c r="C197" s="11"/>
      <c r="D197" s="11"/>
      <c r="E197" s="11"/>
      <c r="F197" s="11"/>
      <c r="G197" s="11"/>
      <c r="H197" s="11"/>
      <c r="I197" s="11"/>
      <c r="J197" s="11"/>
      <c r="K197" s="11"/>
      <c r="L197" s="11"/>
      <c r="M197" s="11"/>
      <c r="N197" s="11"/>
      <c r="O197" s="11"/>
      <c r="P197" s="11"/>
      <c r="Q197" s="11"/>
      <c r="R197" s="14"/>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2"/>
      <c r="BR197" s="11"/>
      <c r="BS197" s="11"/>
      <c r="BT197" s="11"/>
      <c r="BU197" s="11"/>
      <c r="BV197" s="11"/>
      <c r="BW197" s="11"/>
      <c r="BX197" s="11"/>
      <c r="BY197" s="11"/>
      <c r="BZ197" s="11"/>
      <c r="CA197" s="11"/>
      <c r="CB197" s="11"/>
      <c r="CC197" s="11"/>
      <c r="CD197" s="11"/>
      <c r="CE197" s="11"/>
      <c r="CF197" s="11"/>
      <c r="CG197" s="11"/>
      <c r="CH197" s="2"/>
      <c r="CI197" s="11"/>
      <c r="CJ197" s="11"/>
      <c r="CK197" s="11"/>
      <c r="CL197" s="11"/>
      <c r="CM197" s="11"/>
      <c r="CN197" s="11"/>
      <c r="CO197" s="11"/>
      <c r="CP197" s="11"/>
      <c r="CQ197" s="11"/>
      <c r="CR197" s="11"/>
      <c r="CS197" s="11"/>
      <c r="CT197" s="11"/>
      <c r="CU197" s="11"/>
      <c r="CV197" s="11"/>
      <c r="CW197" s="11"/>
      <c r="CX197" s="11"/>
      <c r="CY197" s="11"/>
      <c r="CZ197" s="2"/>
    </row>
    <row r="198" spans="1:104" s="3" customFormat="1" x14ac:dyDescent="0.25">
      <c r="A198" s="25"/>
      <c r="C198" s="11"/>
      <c r="D198" s="11"/>
      <c r="E198" s="11"/>
      <c r="F198" s="11"/>
      <c r="G198" s="11"/>
      <c r="H198" s="11"/>
      <c r="I198" s="11"/>
      <c r="J198" s="11"/>
      <c r="K198" s="11"/>
      <c r="L198" s="11"/>
      <c r="M198" s="11"/>
      <c r="N198" s="11"/>
      <c r="O198" s="11"/>
      <c r="P198" s="11"/>
      <c r="Q198" s="11"/>
      <c r="R198" s="14"/>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2"/>
      <c r="BR198" s="11"/>
      <c r="BS198" s="11"/>
      <c r="BT198" s="11"/>
      <c r="BU198" s="11"/>
      <c r="BV198" s="11"/>
      <c r="BW198" s="11"/>
      <c r="BX198" s="11"/>
      <c r="BY198" s="11"/>
      <c r="BZ198" s="11"/>
      <c r="CA198" s="11"/>
      <c r="CB198" s="11"/>
      <c r="CC198" s="11"/>
      <c r="CD198" s="11"/>
      <c r="CE198" s="11"/>
      <c r="CF198" s="11"/>
      <c r="CG198" s="11"/>
      <c r="CH198" s="2"/>
      <c r="CI198" s="11"/>
      <c r="CJ198" s="11"/>
      <c r="CK198" s="11"/>
      <c r="CL198" s="11"/>
      <c r="CM198" s="11"/>
      <c r="CN198" s="11"/>
      <c r="CO198" s="11"/>
      <c r="CP198" s="11"/>
      <c r="CQ198" s="11"/>
      <c r="CR198" s="11"/>
      <c r="CS198" s="11"/>
      <c r="CT198" s="11"/>
      <c r="CU198" s="11"/>
      <c r="CV198" s="11"/>
      <c r="CW198" s="11"/>
      <c r="CX198" s="11"/>
      <c r="CY198" s="11"/>
      <c r="CZ198" s="2"/>
    </row>
    <row r="199" spans="1:104" s="3" customFormat="1" x14ac:dyDescent="0.25">
      <c r="A199" s="25"/>
      <c r="C199" s="11"/>
      <c r="D199" s="11"/>
      <c r="E199" s="11"/>
      <c r="F199" s="11"/>
      <c r="G199" s="11"/>
      <c r="H199" s="11"/>
      <c r="I199" s="11"/>
      <c r="J199" s="11"/>
      <c r="K199" s="11"/>
      <c r="L199" s="11"/>
      <c r="M199" s="11"/>
      <c r="N199" s="11"/>
      <c r="O199" s="11"/>
      <c r="P199" s="11"/>
      <c r="Q199" s="11"/>
      <c r="R199" s="14"/>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2"/>
      <c r="BR199" s="11"/>
      <c r="BS199" s="11"/>
      <c r="BT199" s="11"/>
      <c r="BU199" s="11"/>
      <c r="BV199" s="11"/>
      <c r="BW199" s="11"/>
      <c r="BX199" s="11"/>
      <c r="BY199" s="11"/>
      <c r="BZ199" s="11"/>
      <c r="CA199" s="11"/>
      <c r="CB199" s="11"/>
      <c r="CC199" s="11"/>
      <c r="CD199" s="11"/>
      <c r="CE199" s="11"/>
      <c r="CF199" s="11"/>
      <c r="CG199" s="11"/>
      <c r="CH199" s="2"/>
      <c r="CI199" s="11"/>
      <c r="CJ199" s="11"/>
      <c r="CK199" s="11"/>
      <c r="CL199" s="11"/>
      <c r="CM199" s="11"/>
      <c r="CN199" s="11"/>
      <c r="CO199" s="11"/>
      <c r="CP199" s="11"/>
      <c r="CQ199" s="11"/>
      <c r="CR199" s="11"/>
      <c r="CS199" s="11"/>
      <c r="CT199" s="11"/>
      <c r="CU199" s="11"/>
      <c r="CV199" s="11"/>
      <c r="CW199" s="11"/>
      <c r="CX199" s="11"/>
      <c r="CY199" s="11"/>
      <c r="CZ199" s="2"/>
    </row>
    <row r="200" spans="1:104" s="3" customFormat="1" x14ac:dyDescent="0.25">
      <c r="A200" s="25"/>
      <c r="C200" s="11"/>
      <c r="D200" s="11"/>
      <c r="E200" s="11"/>
      <c r="F200" s="11"/>
      <c r="G200" s="11"/>
      <c r="H200" s="11"/>
      <c r="I200" s="11"/>
      <c r="J200" s="11"/>
      <c r="K200" s="11"/>
      <c r="L200" s="11"/>
      <c r="M200" s="11"/>
      <c r="N200" s="11"/>
      <c r="O200" s="11"/>
      <c r="P200" s="11"/>
      <c r="Q200" s="11"/>
      <c r="R200" s="14"/>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2"/>
      <c r="BR200" s="11"/>
      <c r="BS200" s="11"/>
      <c r="BT200" s="11"/>
      <c r="BU200" s="11"/>
      <c r="BV200" s="11"/>
      <c r="BW200" s="11"/>
      <c r="BX200" s="11"/>
      <c r="BY200" s="11"/>
      <c r="BZ200" s="11"/>
      <c r="CA200" s="11"/>
      <c r="CB200" s="11"/>
      <c r="CC200" s="11"/>
      <c r="CD200" s="11"/>
      <c r="CE200" s="11"/>
      <c r="CF200" s="11"/>
      <c r="CG200" s="11"/>
      <c r="CH200" s="2"/>
      <c r="CI200" s="11"/>
      <c r="CJ200" s="11"/>
      <c r="CK200" s="11"/>
      <c r="CL200" s="11"/>
      <c r="CM200" s="11"/>
      <c r="CN200" s="11"/>
      <c r="CO200" s="11"/>
      <c r="CP200" s="11"/>
      <c r="CQ200" s="11"/>
      <c r="CR200" s="11"/>
      <c r="CS200" s="11"/>
      <c r="CT200" s="11"/>
      <c r="CU200" s="11"/>
      <c r="CV200" s="11"/>
      <c r="CW200" s="11"/>
      <c r="CX200" s="11"/>
      <c r="CY200" s="11"/>
      <c r="CZ200" s="2"/>
    </row>
    <row r="201" spans="1:104" s="3" customFormat="1" x14ac:dyDescent="0.25">
      <c r="A201" s="25"/>
      <c r="C201" s="11"/>
      <c r="D201" s="11"/>
      <c r="E201" s="11"/>
      <c r="F201" s="11"/>
      <c r="G201" s="11"/>
      <c r="H201" s="11"/>
      <c r="I201" s="11"/>
      <c r="J201" s="11"/>
      <c r="K201" s="11"/>
      <c r="L201" s="11"/>
      <c r="M201" s="11"/>
      <c r="N201" s="11"/>
      <c r="O201" s="11"/>
      <c r="P201" s="11"/>
      <c r="Q201" s="11"/>
      <c r="R201" s="14"/>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2"/>
      <c r="BR201" s="11"/>
      <c r="BS201" s="11"/>
      <c r="BT201" s="11"/>
      <c r="BU201" s="11"/>
      <c r="BV201" s="11"/>
      <c r="BW201" s="11"/>
      <c r="BX201" s="11"/>
      <c r="BY201" s="11"/>
      <c r="BZ201" s="11"/>
      <c r="CA201" s="11"/>
      <c r="CB201" s="11"/>
      <c r="CC201" s="11"/>
      <c r="CD201" s="11"/>
      <c r="CE201" s="11"/>
      <c r="CF201" s="11"/>
      <c r="CG201" s="11"/>
      <c r="CH201" s="2"/>
      <c r="CI201" s="11"/>
      <c r="CJ201" s="11"/>
      <c r="CK201" s="11"/>
      <c r="CL201" s="11"/>
      <c r="CM201" s="11"/>
      <c r="CN201" s="11"/>
      <c r="CO201" s="11"/>
      <c r="CP201" s="11"/>
      <c r="CQ201" s="11"/>
      <c r="CR201" s="11"/>
      <c r="CS201" s="11"/>
      <c r="CT201" s="11"/>
      <c r="CU201" s="11"/>
      <c r="CV201" s="11"/>
      <c r="CW201" s="11"/>
      <c r="CX201" s="11"/>
      <c r="CY201" s="11"/>
      <c r="CZ201" s="2"/>
    </row>
    <row r="202" spans="1:104" s="3" customFormat="1" x14ac:dyDescent="0.25">
      <c r="A202" s="25"/>
      <c r="C202" s="11"/>
      <c r="D202" s="11"/>
      <c r="E202" s="11"/>
      <c r="F202" s="11"/>
      <c r="G202" s="11"/>
      <c r="H202" s="11"/>
      <c r="I202" s="11"/>
      <c r="J202" s="11"/>
      <c r="K202" s="11"/>
      <c r="L202" s="11"/>
      <c r="M202" s="11"/>
      <c r="N202" s="11"/>
      <c r="O202" s="11"/>
      <c r="P202" s="11"/>
      <c r="Q202" s="11"/>
      <c r="R202" s="14"/>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2"/>
      <c r="BR202" s="11"/>
      <c r="BS202" s="11"/>
      <c r="BT202" s="11"/>
      <c r="BU202" s="11"/>
      <c r="BV202" s="11"/>
      <c r="BW202" s="11"/>
      <c r="BX202" s="11"/>
      <c r="BY202" s="11"/>
      <c r="BZ202" s="11"/>
      <c r="CA202" s="11"/>
      <c r="CB202" s="11"/>
      <c r="CC202" s="11"/>
      <c r="CD202" s="11"/>
      <c r="CE202" s="11"/>
      <c r="CF202" s="11"/>
      <c r="CG202" s="11"/>
      <c r="CH202" s="2"/>
      <c r="CI202" s="11"/>
      <c r="CJ202" s="11"/>
      <c r="CK202" s="11"/>
      <c r="CL202" s="11"/>
      <c r="CM202" s="11"/>
      <c r="CN202" s="11"/>
      <c r="CO202" s="11"/>
      <c r="CP202" s="11"/>
      <c r="CQ202" s="11"/>
      <c r="CR202" s="11"/>
      <c r="CS202" s="11"/>
      <c r="CT202" s="11"/>
      <c r="CU202" s="11"/>
      <c r="CV202" s="11"/>
      <c r="CW202" s="11"/>
      <c r="CX202" s="11"/>
      <c r="CY202" s="11"/>
      <c r="CZ202" s="2"/>
    </row>
    <row r="203" spans="1:104" s="3" customFormat="1" x14ac:dyDescent="0.25">
      <c r="A203" s="25"/>
      <c r="C203" s="11"/>
      <c r="D203" s="11"/>
      <c r="E203" s="11"/>
      <c r="F203" s="11"/>
      <c r="G203" s="11"/>
      <c r="H203" s="11"/>
      <c r="I203" s="11"/>
      <c r="J203" s="11"/>
      <c r="K203" s="11"/>
      <c r="L203" s="11"/>
      <c r="M203" s="11"/>
      <c r="N203" s="11"/>
      <c r="O203" s="11"/>
      <c r="P203" s="11"/>
      <c r="Q203" s="11"/>
      <c r="R203" s="14"/>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2"/>
      <c r="BR203" s="11"/>
      <c r="BS203" s="11"/>
      <c r="BT203" s="11"/>
      <c r="BU203" s="11"/>
      <c r="BV203" s="11"/>
      <c r="BW203" s="11"/>
      <c r="BX203" s="11"/>
      <c r="BY203" s="11"/>
      <c r="BZ203" s="11"/>
      <c r="CA203" s="11"/>
      <c r="CB203" s="11"/>
      <c r="CC203" s="11"/>
      <c r="CD203" s="11"/>
      <c r="CE203" s="11"/>
      <c r="CF203" s="11"/>
      <c r="CG203" s="11"/>
      <c r="CH203" s="2"/>
      <c r="CI203" s="11"/>
      <c r="CJ203" s="11"/>
      <c r="CK203" s="11"/>
      <c r="CL203" s="11"/>
      <c r="CM203" s="11"/>
      <c r="CN203" s="11"/>
      <c r="CO203" s="11"/>
      <c r="CP203" s="11"/>
      <c r="CQ203" s="11"/>
      <c r="CR203" s="11"/>
      <c r="CS203" s="11"/>
      <c r="CT203" s="11"/>
      <c r="CU203" s="11"/>
      <c r="CV203" s="11"/>
      <c r="CW203" s="11"/>
      <c r="CX203" s="11"/>
      <c r="CY203" s="11"/>
      <c r="CZ203" s="2"/>
    </row>
    <row r="204" spans="1:104" s="3" customFormat="1" x14ac:dyDescent="0.25">
      <c r="A204" s="25"/>
      <c r="C204" s="11"/>
      <c r="D204" s="11"/>
      <c r="E204" s="11"/>
      <c r="F204" s="11"/>
      <c r="G204" s="11"/>
      <c r="H204" s="11"/>
      <c r="I204" s="11"/>
      <c r="J204" s="11"/>
      <c r="K204" s="11"/>
      <c r="L204" s="11"/>
      <c r="M204" s="11"/>
      <c r="N204" s="11"/>
      <c r="O204" s="11"/>
      <c r="P204" s="11"/>
      <c r="Q204" s="11"/>
      <c r="R204" s="14"/>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2"/>
      <c r="BR204" s="11"/>
      <c r="BS204" s="11"/>
      <c r="BT204" s="11"/>
      <c r="BU204" s="11"/>
      <c r="BV204" s="11"/>
      <c r="BW204" s="11"/>
      <c r="BX204" s="11"/>
      <c r="BY204" s="11"/>
      <c r="BZ204" s="11"/>
      <c r="CA204" s="11"/>
      <c r="CB204" s="11"/>
      <c r="CC204" s="11"/>
      <c r="CD204" s="11"/>
      <c r="CE204" s="11"/>
      <c r="CF204" s="11"/>
      <c r="CG204" s="11"/>
      <c r="CH204" s="2"/>
      <c r="CI204" s="11"/>
      <c r="CJ204" s="11"/>
      <c r="CK204" s="11"/>
      <c r="CL204" s="11"/>
      <c r="CM204" s="11"/>
      <c r="CN204" s="11"/>
      <c r="CO204" s="11"/>
      <c r="CP204" s="11"/>
      <c r="CQ204" s="11"/>
      <c r="CR204" s="11"/>
      <c r="CS204" s="11"/>
      <c r="CT204" s="11"/>
      <c r="CU204" s="11"/>
      <c r="CV204" s="11"/>
      <c r="CW204" s="11"/>
      <c r="CX204" s="11"/>
      <c r="CY204" s="11"/>
      <c r="CZ204" s="2"/>
    </row>
    <row r="205" spans="1:104" s="3" customFormat="1" x14ac:dyDescent="0.25">
      <c r="A205" s="25"/>
      <c r="C205" s="11"/>
      <c r="D205" s="11"/>
      <c r="E205" s="11"/>
      <c r="F205" s="11"/>
      <c r="G205" s="11"/>
      <c r="H205" s="11"/>
      <c r="I205" s="11"/>
      <c r="J205" s="11"/>
      <c r="K205" s="11"/>
      <c r="L205" s="11"/>
      <c r="M205" s="11"/>
      <c r="N205" s="11"/>
      <c r="O205" s="11"/>
      <c r="P205" s="11"/>
      <c r="Q205" s="11"/>
      <c r="R205" s="14"/>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2"/>
      <c r="BR205" s="11"/>
      <c r="BS205" s="11"/>
      <c r="BT205" s="11"/>
      <c r="BU205" s="11"/>
      <c r="BV205" s="11"/>
      <c r="BW205" s="11"/>
      <c r="BX205" s="11"/>
      <c r="BY205" s="11"/>
      <c r="BZ205" s="11"/>
      <c r="CA205" s="11"/>
      <c r="CB205" s="11"/>
      <c r="CC205" s="11"/>
      <c r="CD205" s="11"/>
      <c r="CE205" s="11"/>
      <c r="CF205" s="11"/>
      <c r="CG205" s="11"/>
      <c r="CH205" s="2"/>
      <c r="CI205" s="11"/>
      <c r="CJ205" s="11"/>
      <c r="CK205" s="11"/>
      <c r="CL205" s="11"/>
      <c r="CM205" s="11"/>
      <c r="CN205" s="11"/>
      <c r="CO205" s="11"/>
      <c r="CP205" s="11"/>
      <c r="CQ205" s="11"/>
      <c r="CR205" s="11"/>
      <c r="CS205" s="11"/>
      <c r="CT205" s="11"/>
      <c r="CU205" s="11"/>
      <c r="CV205" s="11"/>
      <c r="CW205" s="11"/>
      <c r="CX205" s="11"/>
      <c r="CY205" s="11"/>
      <c r="CZ205" s="2"/>
    </row>
    <row r="206" spans="1:104" s="3" customFormat="1" x14ac:dyDescent="0.25">
      <c r="A206" s="25"/>
      <c r="C206" s="11"/>
      <c r="D206" s="11"/>
      <c r="E206" s="11"/>
      <c r="F206" s="11"/>
      <c r="G206" s="11"/>
      <c r="H206" s="11"/>
      <c r="I206" s="11"/>
      <c r="J206" s="11"/>
      <c r="K206" s="11"/>
      <c r="L206" s="11"/>
      <c r="M206" s="11"/>
      <c r="N206" s="11"/>
      <c r="O206" s="11"/>
      <c r="P206" s="11"/>
      <c r="Q206" s="11"/>
      <c r="R206" s="14"/>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2"/>
      <c r="BR206" s="11"/>
      <c r="BS206" s="11"/>
      <c r="BT206" s="11"/>
      <c r="BU206" s="11"/>
      <c r="BV206" s="11"/>
      <c r="BW206" s="11"/>
      <c r="BX206" s="11"/>
      <c r="BY206" s="11"/>
      <c r="BZ206" s="11"/>
      <c r="CA206" s="11"/>
      <c r="CB206" s="11"/>
      <c r="CC206" s="11"/>
      <c r="CD206" s="11"/>
      <c r="CE206" s="11"/>
      <c r="CF206" s="11"/>
      <c r="CG206" s="11"/>
      <c r="CH206" s="2"/>
      <c r="CI206" s="11"/>
      <c r="CJ206" s="11"/>
      <c r="CK206" s="11"/>
      <c r="CL206" s="11"/>
      <c r="CM206" s="11"/>
      <c r="CN206" s="11"/>
      <c r="CO206" s="11"/>
      <c r="CP206" s="11"/>
      <c r="CQ206" s="11"/>
      <c r="CR206" s="11"/>
      <c r="CS206" s="11"/>
      <c r="CT206" s="11"/>
      <c r="CU206" s="11"/>
      <c r="CV206" s="11"/>
      <c r="CW206" s="11"/>
      <c r="CX206" s="11"/>
      <c r="CY206" s="11"/>
      <c r="CZ206" s="2"/>
    </row>
    <row r="207" spans="1:104" s="3" customFormat="1" x14ac:dyDescent="0.25">
      <c r="A207" s="25"/>
      <c r="C207" s="11"/>
      <c r="D207" s="11"/>
      <c r="E207" s="11"/>
      <c r="F207" s="11"/>
      <c r="G207" s="11"/>
      <c r="H207" s="11"/>
      <c r="I207" s="11"/>
      <c r="J207" s="11"/>
      <c r="K207" s="11"/>
      <c r="L207" s="11"/>
      <c r="M207" s="11"/>
      <c r="N207" s="11"/>
      <c r="O207" s="11"/>
      <c r="P207" s="11"/>
      <c r="Q207" s="11"/>
      <c r="R207" s="14"/>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2"/>
      <c r="BR207" s="11"/>
      <c r="BS207" s="11"/>
      <c r="BT207" s="11"/>
      <c r="BU207" s="11"/>
      <c r="BV207" s="11"/>
      <c r="BW207" s="11"/>
      <c r="BX207" s="11"/>
      <c r="BY207" s="11"/>
      <c r="BZ207" s="11"/>
      <c r="CA207" s="11"/>
      <c r="CB207" s="11"/>
      <c r="CC207" s="11"/>
      <c r="CD207" s="11"/>
      <c r="CE207" s="11"/>
      <c r="CF207" s="11"/>
      <c r="CG207" s="11"/>
      <c r="CH207" s="2"/>
      <c r="CI207" s="11"/>
      <c r="CJ207" s="11"/>
      <c r="CK207" s="11"/>
      <c r="CL207" s="11"/>
      <c r="CM207" s="11"/>
      <c r="CN207" s="11"/>
      <c r="CO207" s="11"/>
      <c r="CP207" s="11"/>
      <c r="CQ207" s="11"/>
      <c r="CR207" s="11"/>
      <c r="CS207" s="11"/>
      <c r="CT207" s="11"/>
      <c r="CU207" s="11"/>
      <c r="CV207" s="11"/>
      <c r="CW207" s="11"/>
      <c r="CX207" s="11"/>
      <c r="CY207" s="11"/>
      <c r="CZ207" s="2"/>
    </row>
    <row r="208" spans="1:104" s="3" customFormat="1" x14ac:dyDescent="0.25">
      <c r="A208" s="25"/>
      <c r="C208" s="11"/>
      <c r="D208" s="11"/>
      <c r="E208" s="11"/>
      <c r="F208" s="11"/>
      <c r="G208" s="11"/>
      <c r="H208" s="11"/>
      <c r="I208" s="11"/>
      <c r="J208" s="11"/>
      <c r="K208" s="11"/>
      <c r="L208" s="11"/>
      <c r="M208" s="11"/>
      <c r="N208" s="11"/>
      <c r="O208" s="11"/>
      <c r="P208" s="11"/>
      <c r="Q208" s="11"/>
      <c r="R208" s="14"/>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2"/>
      <c r="BR208" s="11"/>
      <c r="BS208" s="11"/>
      <c r="BT208" s="11"/>
      <c r="BU208" s="11"/>
      <c r="BV208" s="11"/>
      <c r="BW208" s="11"/>
      <c r="BX208" s="11"/>
      <c r="BY208" s="11"/>
      <c r="BZ208" s="11"/>
      <c r="CA208" s="11"/>
      <c r="CB208" s="11"/>
      <c r="CC208" s="11"/>
      <c r="CD208" s="11"/>
      <c r="CE208" s="11"/>
      <c r="CF208" s="11"/>
      <c r="CG208" s="11"/>
      <c r="CH208" s="2"/>
      <c r="CI208" s="11"/>
      <c r="CJ208" s="11"/>
      <c r="CK208" s="11"/>
      <c r="CL208" s="11"/>
      <c r="CM208" s="11"/>
      <c r="CN208" s="11"/>
      <c r="CO208" s="11"/>
      <c r="CP208" s="11"/>
      <c r="CQ208" s="11"/>
      <c r="CR208" s="11"/>
      <c r="CS208" s="11"/>
      <c r="CT208" s="11"/>
      <c r="CU208" s="11"/>
      <c r="CV208" s="11"/>
      <c r="CW208" s="11"/>
      <c r="CX208" s="11"/>
      <c r="CY208" s="11"/>
      <c r="CZ208" s="2"/>
    </row>
    <row r="209" spans="1:104" s="3" customFormat="1" x14ac:dyDescent="0.25">
      <c r="A209" s="25"/>
      <c r="C209" s="11"/>
      <c r="D209" s="11"/>
      <c r="E209" s="11"/>
      <c r="F209" s="11"/>
      <c r="G209" s="11"/>
      <c r="H209" s="11"/>
      <c r="I209" s="11"/>
      <c r="J209" s="11"/>
      <c r="K209" s="11"/>
      <c r="L209" s="11"/>
      <c r="M209" s="11"/>
      <c r="N209" s="11"/>
      <c r="O209" s="11"/>
      <c r="P209" s="11"/>
      <c r="Q209" s="11"/>
      <c r="R209" s="14"/>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2"/>
      <c r="BR209" s="11"/>
      <c r="BS209" s="11"/>
      <c r="BT209" s="11"/>
      <c r="BU209" s="11"/>
      <c r="BV209" s="11"/>
      <c r="BW209" s="11"/>
      <c r="BX209" s="11"/>
      <c r="BY209" s="11"/>
      <c r="BZ209" s="11"/>
      <c r="CA209" s="11"/>
      <c r="CB209" s="11"/>
      <c r="CC209" s="11"/>
      <c r="CD209" s="11"/>
      <c r="CE209" s="11"/>
      <c r="CF209" s="11"/>
      <c r="CG209" s="11"/>
      <c r="CH209" s="2"/>
      <c r="CI209" s="11"/>
      <c r="CJ209" s="11"/>
      <c r="CK209" s="11"/>
      <c r="CL209" s="11"/>
      <c r="CM209" s="11"/>
      <c r="CN209" s="11"/>
      <c r="CO209" s="11"/>
      <c r="CP209" s="11"/>
      <c r="CQ209" s="11"/>
      <c r="CR209" s="11"/>
      <c r="CS209" s="11"/>
      <c r="CT209" s="11"/>
      <c r="CU209" s="11"/>
      <c r="CV209" s="11"/>
      <c r="CW209" s="11"/>
      <c r="CX209" s="11"/>
      <c r="CY209" s="11"/>
      <c r="CZ209" s="2"/>
    </row>
    <row r="210" spans="1:104" s="3" customFormat="1" x14ac:dyDescent="0.25">
      <c r="A210" s="25"/>
      <c r="C210" s="11"/>
      <c r="D210" s="11"/>
      <c r="E210" s="11"/>
      <c r="F210" s="11"/>
      <c r="G210" s="11"/>
      <c r="H210" s="11"/>
      <c r="I210" s="11"/>
      <c r="J210" s="11"/>
      <c r="K210" s="11"/>
      <c r="L210" s="11"/>
      <c r="M210" s="11"/>
      <c r="N210" s="11"/>
      <c r="O210" s="11"/>
      <c r="P210" s="11"/>
      <c r="Q210" s="11"/>
      <c r="R210" s="14"/>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2"/>
      <c r="BR210" s="11"/>
      <c r="BS210" s="11"/>
      <c r="BT210" s="11"/>
      <c r="BU210" s="11"/>
      <c r="BV210" s="11"/>
      <c r="BW210" s="11"/>
      <c r="BX210" s="11"/>
      <c r="BY210" s="11"/>
      <c r="BZ210" s="11"/>
      <c r="CA210" s="11"/>
      <c r="CB210" s="11"/>
      <c r="CC210" s="11"/>
      <c r="CD210" s="11"/>
      <c r="CE210" s="11"/>
      <c r="CF210" s="11"/>
      <c r="CG210" s="11"/>
      <c r="CH210" s="2"/>
      <c r="CI210" s="11"/>
      <c r="CJ210" s="11"/>
      <c r="CK210" s="11"/>
      <c r="CL210" s="11"/>
      <c r="CM210" s="11"/>
      <c r="CN210" s="11"/>
      <c r="CO210" s="11"/>
      <c r="CP210" s="11"/>
      <c r="CQ210" s="11"/>
      <c r="CR210" s="11"/>
      <c r="CS210" s="11"/>
      <c r="CT210" s="11"/>
      <c r="CU210" s="11"/>
      <c r="CV210" s="11"/>
      <c r="CW210" s="11"/>
      <c r="CX210" s="11"/>
      <c r="CY210" s="11"/>
      <c r="CZ210" s="2"/>
    </row>
    <row r="211" spans="1:104" s="3" customFormat="1" x14ac:dyDescent="0.25">
      <c r="A211" s="25"/>
      <c r="C211" s="11"/>
      <c r="D211" s="11"/>
      <c r="E211" s="11"/>
      <c r="F211" s="11"/>
      <c r="G211" s="11"/>
      <c r="H211" s="11"/>
      <c r="I211" s="11"/>
      <c r="J211" s="11"/>
      <c r="K211" s="11"/>
      <c r="L211" s="11"/>
      <c r="M211" s="11"/>
      <c r="N211" s="11"/>
      <c r="O211" s="11"/>
      <c r="P211" s="11"/>
      <c r="Q211" s="11"/>
      <c r="R211" s="14"/>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2"/>
      <c r="BR211" s="11"/>
      <c r="BS211" s="11"/>
      <c r="BT211" s="11"/>
      <c r="BU211" s="11"/>
      <c r="BV211" s="11"/>
      <c r="BW211" s="11"/>
      <c r="BX211" s="11"/>
      <c r="BY211" s="11"/>
      <c r="BZ211" s="11"/>
      <c r="CA211" s="11"/>
      <c r="CB211" s="11"/>
      <c r="CC211" s="11"/>
      <c r="CD211" s="11"/>
      <c r="CE211" s="11"/>
      <c r="CF211" s="11"/>
      <c r="CG211" s="11"/>
      <c r="CH211" s="2"/>
      <c r="CI211" s="11"/>
      <c r="CJ211" s="11"/>
      <c r="CK211" s="11"/>
      <c r="CL211" s="11"/>
      <c r="CM211" s="11"/>
      <c r="CN211" s="11"/>
      <c r="CO211" s="11"/>
      <c r="CP211" s="11"/>
      <c r="CQ211" s="11"/>
      <c r="CR211" s="11"/>
      <c r="CS211" s="11"/>
      <c r="CT211" s="11"/>
      <c r="CU211" s="11"/>
      <c r="CV211" s="11"/>
      <c r="CW211" s="11"/>
      <c r="CX211" s="11"/>
      <c r="CY211" s="11"/>
      <c r="CZ211" s="2"/>
    </row>
    <row r="212" spans="1:104" s="3" customFormat="1" x14ac:dyDescent="0.25">
      <c r="A212" s="25"/>
      <c r="C212" s="11"/>
      <c r="D212" s="11"/>
      <c r="E212" s="11"/>
      <c r="F212" s="11"/>
      <c r="G212" s="11"/>
      <c r="H212" s="11"/>
      <c r="I212" s="11"/>
      <c r="J212" s="11"/>
      <c r="K212" s="11"/>
      <c r="L212" s="11"/>
      <c r="M212" s="11"/>
      <c r="N212" s="11"/>
      <c r="O212" s="11"/>
      <c r="P212" s="11"/>
      <c r="Q212" s="11"/>
      <c r="R212" s="14"/>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2"/>
      <c r="BR212" s="11"/>
      <c r="BS212" s="11"/>
      <c r="BT212" s="11"/>
      <c r="BU212" s="11"/>
      <c r="BV212" s="11"/>
      <c r="BW212" s="11"/>
      <c r="BX212" s="11"/>
      <c r="BY212" s="11"/>
      <c r="BZ212" s="11"/>
      <c r="CA212" s="11"/>
      <c r="CB212" s="11"/>
      <c r="CC212" s="11"/>
      <c r="CD212" s="11"/>
      <c r="CE212" s="11"/>
      <c r="CF212" s="11"/>
      <c r="CG212" s="11"/>
      <c r="CH212" s="2"/>
      <c r="CI212" s="11"/>
      <c r="CJ212" s="11"/>
      <c r="CK212" s="11"/>
      <c r="CL212" s="11"/>
      <c r="CM212" s="11"/>
      <c r="CN212" s="11"/>
      <c r="CO212" s="11"/>
      <c r="CP212" s="11"/>
      <c r="CQ212" s="11"/>
      <c r="CR212" s="11"/>
      <c r="CS212" s="11"/>
      <c r="CT212" s="11"/>
      <c r="CU212" s="11"/>
      <c r="CV212" s="11"/>
      <c r="CW212" s="11"/>
      <c r="CX212" s="11"/>
      <c r="CY212" s="11"/>
      <c r="CZ212" s="2"/>
    </row>
    <row r="213" spans="1:104" s="3" customFormat="1" x14ac:dyDescent="0.25">
      <c r="A213" s="25"/>
      <c r="C213" s="11"/>
      <c r="D213" s="11"/>
      <c r="E213" s="11"/>
      <c r="F213" s="11"/>
      <c r="G213" s="11"/>
      <c r="H213" s="11"/>
      <c r="I213" s="11"/>
      <c r="J213" s="11"/>
      <c r="K213" s="11"/>
      <c r="L213" s="11"/>
      <c r="M213" s="11"/>
      <c r="N213" s="11"/>
      <c r="O213" s="11"/>
      <c r="P213" s="11"/>
      <c r="Q213" s="11"/>
      <c r="R213" s="14"/>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2"/>
      <c r="BR213" s="11"/>
      <c r="BS213" s="11"/>
      <c r="BT213" s="11"/>
      <c r="BU213" s="11"/>
      <c r="BV213" s="11"/>
      <c r="BW213" s="11"/>
      <c r="BX213" s="11"/>
      <c r="BY213" s="11"/>
      <c r="BZ213" s="11"/>
      <c r="CA213" s="11"/>
      <c r="CB213" s="11"/>
      <c r="CC213" s="11"/>
      <c r="CD213" s="11"/>
      <c r="CE213" s="11"/>
      <c r="CF213" s="11"/>
      <c r="CG213" s="11"/>
      <c r="CH213" s="2"/>
      <c r="CI213" s="11"/>
      <c r="CJ213" s="11"/>
      <c r="CK213" s="11"/>
      <c r="CL213" s="11"/>
      <c r="CM213" s="11"/>
      <c r="CN213" s="11"/>
      <c r="CO213" s="11"/>
      <c r="CP213" s="11"/>
      <c r="CQ213" s="11"/>
      <c r="CR213" s="11"/>
      <c r="CS213" s="11"/>
      <c r="CT213" s="11"/>
      <c r="CU213" s="11"/>
      <c r="CV213" s="11"/>
      <c r="CW213" s="11"/>
      <c r="CX213" s="11"/>
      <c r="CY213" s="11"/>
      <c r="CZ213" s="2"/>
    </row>
    <row r="214" spans="1:104" s="3" customFormat="1" x14ac:dyDescent="0.25">
      <c r="A214" s="25"/>
      <c r="C214" s="11"/>
      <c r="D214" s="11"/>
      <c r="E214" s="11"/>
      <c r="F214" s="11"/>
      <c r="G214" s="11"/>
      <c r="H214" s="11"/>
      <c r="I214" s="11"/>
      <c r="J214" s="11"/>
      <c r="K214" s="11"/>
      <c r="L214" s="11"/>
      <c r="M214" s="11"/>
      <c r="N214" s="11"/>
      <c r="O214" s="11"/>
      <c r="P214" s="11"/>
      <c r="Q214" s="11"/>
      <c r="R214" s="14"/>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2"/>
      <c r="BR214" s="11"/>
      <c r="BS214" s="11"/>
      <c r="BT214" s="11"/>
      <c r="BU214" s="11"/>
      <c r="BV214" s="11"/>
      <c r="BW214" s="11"/>
      <c r="BX214" s="11"/>
      <c r="BY214" s="11"/>
      <c r="BZ214" s="11"/>
      <c r="CA214" s="11"/>
      <c r="CB214" s="11"/>
      <c r="CC214" s="11"/>
      <c r="CD214" s="11"/>
      <c r="CE214" s="11"/>
      <c r="CF214" s="11"/>
      <c r="CG214" s="11"/>
      <c r="CH214" s="2"/>
      <c r="CI214" s="11"/>
      <c r="CJ214" s="11"/>
      <c r="CK214" s="11"/>
      <c r="CL214" s="11"/>
      <c r="CM214" s="11"/>
      <c r="CN214" s="11"/>
      <c r="CO214" s="11"/>
      <c r="CP214" s="11"/>
      <c r="CQ214" s="11"/>
      <c r="CR214" s="11"/>
      <c r="CS214" s="11"/>
      <c r="CT214" s="11"/>
      <c r="CU214" s="11"/>
      <c r="CV214" s="11"/>
      <c r="CW214" s="11"/>
      <c r="CX214" s="11"/>
      <c r="CY214" s="11"/>
      <c r="CZ214" s="2"/>
    </row>
    <row r="215" spans="1:104" s="3" customFormat="1" x14ac:dyDescent="0.25">
      <c r="A215" s="25"/>
      <c r="C215" s="11"/>
      <c r="D215" s="11"/>
      <c r="E215" s="11"/>
      <c r="F215" s="11"/>
      <c r="G215" s="11"/>
      <c r="H215" s="11"/>
      <c r="I215" s="11"/>
      <c r="J215" s="11"/>
      <c r="K215" s="11"/>
      <c r="L215" s="11"/>
      <c r="M215" s="11"/>
      <c r="N215" s="11"/>
      <c r="O215" s="11"/>
      <c r="P215" s="11"/>
      <c r="Q215" s="11"/>
      <c r="R215" s="14"/>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2"/>
      <c r="BR215" s="11"/>
      <c r="BS215" s="11"/>
      <c r="BT215" s="11"/>
      <c r="BU215" s="11"/>
      <c r="BV215" s="11"/>
      <c r="BW215" s="11"/>
      <c r="BX215" s="11"/>
      <c r="BY215" s="11"/>
      <c r="BZ215" s="11"/>
      <c r="CA215" s="11"/>
      <c r="CB215" s="11"/>
      <c r="CC215" s="11"/>
      <c r="CD215" s="11"/>
      <c r="CE215" s="11"/>
      <c r="CF215" s="11"/>
      <c r="CG215" s="11"/>
      <c r="CH215" s="2"/>
      <c r="CI215" s="11"/>
      <c r="CJ215" s="11"/>
      <c r="CK215" s="11"/>
      <c r="CL215" s="11"/>
      <c r="CM215" s="11"/>
      <c r="CN215" s="11"/>
      <c r="CO215" s="11"/>
      <c r="CP215" s="11"/>
      <c r="CQ215" s="11"/>
      <c r="CR215" s="11"/>
      <c r="CS215" s="11"/>
      <c r="CT215" s="11"/>
      <c r="CU215" s="11"/>
      <c r="CV215" s="11"/>
      <c r="CW215" s="11"/>
      <c r="CX215" s="11"/>
      <c r="CY215" s="11"/>
      <c r="CZ215" s="2"/>
    </row>
    <row r="216" spans="1:104" s="3" customFormat="1" x14ac:dyDescent="0.25">
      <c r="A216" s="25"/>
      <c r="C216" s="11"/>
      <c r="D216" s="11"/>
      <c r="E216" s="11"/>
      <c r="F216" s="11"/>
      <c r="G216" s="11"/>
      <c r="H216" s="11"/>
      <c r="I216" s="11"/>
      <c r="J216" s="11"/>
      <c r="K216" s="11"/>
      <c r="L216" s="11"/>
      <c r="M216" s="11"/>
      <c r="N216" s="11"/>
      <c r="O216" s="11"/>
      <c r="P216" s="11"/>
      <c r="Q216" s="11"/>
      <c r="R216" s="14"/>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2"/>
      <c r="BR216" s="11"/>
      <c r="BS216" s="11"/>
      <c r="BT216" s="11"/>
      <c r="BU216" s="11"/>
      <c r="BV216" s="11"/>
      <c r="BW216" s="11"/>
      <c r="BX216" s="11"/>
      <c r="BY216" s="11"/>
      <c r="BZ216" s="11"/>
      <c r="CA216" s="11"/>
      <c r="CB216" s="11"/>
      <c r="CC216" s="11"/>
      <c r="CD216" s="11"/>
      <c r="CE216" s="11"/>
      <c r="CF216" s="11"/>
      <c r="CG216" s="11"/>
      <c r="CH216" s="2"/>
      <c r="CI216" s="11"/>
      <c r="CJ216" s="11"/>
      <c r="CK216" s="11"/>
      <c r="CL216" s="11"/>
      <c r="CM216" s="11"/>
      <c r="CN216" s="11"/>
      <c r="CO216" s="11"/>
      <c r="CP216" s="11"/>
      <c r="CQ216" s="11"/>
      <c r="CR216" s="11"/>
      <c r="CS216" s="11"/>
      <c r="CT216" s="11"/>
      <c r="CU216" s="11"/>
      <c r="CV216" s="11"/>
      <c r="CW216" s="11"/>
      <c r="CX216" s="11"/>
      <c r="CY216" s="11"/>
      <c r="CZ216" s="2"/>
    </row>
    <row r="217" spans="1:104" s="3" customFormat="1" x14ac:dyDescent="0.25">
      <c r="A217" s="25"/>
      <c r="C217" s="11"/>
      <c r="D217" s="11"/>
      <c r="E217" s="11"/>
      <c r="F217" s="11"/>
      <c r="G217" s="11"/>
      <c r="H217" s="11"/>
      <c r="I217" s="11"/>
      <c r="J217" s="11"/>
      <c r="K217" s="11"/>
      <c r="L217" s="11"/>
      <c r="M217" s="11"/>
      <c r="N217" s="11"/>
      <c r="O217" s="11"/>
      <c r="P217" s="11"/>
      <c r="Q217" s="11"/>
      <c r="R217" s="14"/>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2"/>
      <c r="BR217" s="11"/>
      <c r="BS217" s="11"/>
      <c r="BT217" s="11"/>
      <c r="BU217" s="11"/>
      <c r="BV217" s="11"/>
      <c r="BW217" s="11"/>
      <c r="BX217" s="11"/>
      <c r="BY217" s="11"/>
      <c r="BZ217" s="11"/>
      <c r="CA217" s="11"/>
      <c r="CB217" s="11"/>
      <c r="CC217" s="11"/>
      <c r="CD217" s="11"/>
      <c r="CE217" s="11"/>
      <c r="CF217" s="11"/>
      <c r="CG217" s="11"/>
      <c r="CH217" s="2"/>
      <c r="CI217" s="11"/>
      <c r="CJ217" s="11"/>
      <c r="CK217" s="11"/>
      <c r="CL217" s="11"/>
      <c r="CM217" s="11"/>
      <c r="CN217" s="11"/>
      <c r="CO217" s="11"/>
      <c r="CP217" s="11"/>
      <c r="CQ217" s="11"/>
      <c r="CR217" s="11"/>
      <c r="CS217" s="11"/>
      <c r="CT217" s="11"/>
      <c r="CU217" s="11"/>
      <c r="CV217" s="11"/>
      <c r="CW217" s="11"/>
      <c r="CX217" s="11"/>
      <c r="CY217" s="11"/>
      <c r="CZ217" s="2"/>
    </row>
    <row r="218" spans="1:104" s="3" customFormat="1" x14ac:dyDescent="0.25">
      <c r="A218" s="25"/>
      <c r="C218" s="11"/>
      <c r="D218" s="11"/>
      <c r="E218" s="11"/>
      <c r="F218" s="11"/>
      <c r="G218" s="11"/>
      <c r="H218" s="11"/>
      <c r="I218" s="11"/>
      <c r="J218" s="11"/>
      <c r="K218" s="11"/>
      <c r="L218" s="11"/>
      <c r="M218" s="11"/>
      <c r="N218" s="11"/>
      <c r="O218" s="11"/>
      <c r="P218" s="11"/>
      <c r="Q218" s="11"/>
      <c r="R218" s="14"/>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2"/>
      <c r="BR218" s="11"/>
      <c r="BS218" s="11"/>
      <c r="BT218" s="11"/>
      <c r="BU218" s="11"/>
      <c r="BV218" s="11"/>
      <c r="BW218" s="11"/>
      <c r="BX218" s="11"/>
      <c r="BY218" s="11"/>
      <c r="BZ218" s="11"/>
      <c r="CA218" s="11"/>
      <c r="CB218" s="11"/>
      <c r="CC218" s="11"/>
      <c r="CD218" s="11"/>
      <c r="CE218" s="11"/>
      <c r="CF218" s="11"/>
      <c r="CG218" s="11"/>
      <c r="CH218" s="2"/>
      <c r="CI218" s="11"/>
      <c r="CJ218" s="11"/>
      <c r="CK218" s="11"/>
      <c r="CL218" s="11"/>
      <c r="CM218" s="11"/>
      <c r="CN218" s="11"/>
      <c r="CO218" s="11"/>
      <c r="CP218" s="11"/>
      <c r="CQ218" s="11"/>
      <c r="CR218" s="11"/>
      <c r="CS218" s="11"/>
      <c r="CT218" s="11"/>
      <c r="CU218" s="11"/>
      <c r="CV218" s="11"/>
      <c r="CW218" s="11"/>
      <c r="CX218" s="11"/>
      <c r="CY218" s="11"/>
      <c r="CZ218" s="2"/>
    </row>
    <row r="219" spans="1:104" s="3" customFormat="1" x14ac:dyDescent="0.25">
      <c r="A219" s="25"/>
      <c r="C219" s="11"/>
      <c r="D219" s="11"/>
      <c r="E219" s="11"/>
      <c r="F219" s="11"/>
      <c r="G219" s="11"/>
      <c r="H219" s="11"/>
      <c r="I219" s="11"/>
      <c r="J219" s="11"/>
      <c r="K219" s="11"/>
      <c r="L219" s="11"/>
      <c r="M219" s="11"/>
      <c r="N219" s="11"/>
      <c r="O219" s="11"/>
      <c r="P219" s="11"/>
      <c r="Q219" s="11"/>
      <c r="R219" s="14"/>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2"/>
      <c r="BR219" s="11"/>
      <c r="BS219" s="11"/>
      <c r="BT219" s="11"/>
      <c r="BU219" s="11"/>
      <c r="BV219" s="11"/>
      <c r="BW219" s="11"/>
      <c r="BX219" s="11"/>
      <c r="BY219" s="11"/>
      <c r="BZ219" s="11"/>
      <c r="CA219" s="11"/>
      <c r="CB219" s="11"/>
      <c r="CC219" s="11"/>
      <c r="CD219" s="11"/>
      <c r="CE219" s="11"/>
      <c r="CF219" s="11"/>
      <c r="CG219" s="11"/>
      <c r="CH219" s="2"/>
      <c r="CI219" s="11"/>
      <c r="CJ219" s="11"/>
      <c r="CK219" s="11"/>
      <c r="CL219" s="11"/>
      <c r="CM219" s="11"/>
      <c r="CN219" s="11"/>
      <c r="CO219" s="11"/>
      <c r="CP219" s="11"/>
      <c r="CQ219" s="11"/>
      <c r="CR219" s="11"/>
      <c r="CS219" s="11"/>
      <c r="CT219" s="11"/>
      <c r="CU219" s="11"/>
      <c r="CV219" s="11"/>
      <c r="CW219" s="11"/>
      <c r="CX219" s="11"/>
      <c r="CY219" s="11"/>
      <c r="CZ219" s="2"/>
    </row>
    <row r="220" spans="1:104" s="3" customFormat="1" x14ac:dyDescent="0.25">
      <c r="A220" s="25"/>
      <c r="C220" s="11"/>
      <c r="D220" s="11"/>
      <c r="E220" s="11"/>
      <c r="F220" s="11"/>
      <c r="G220" s="11"/>
      <c r="H220" s="11"/>
      <c r="I220" s="11"/>
      <c r="J220" s="11"/>
      <c r="K220" s="11"/>
      <c r="L220" s="11"/>
      <c r="M220" s="11"/>
      <c r="N220" s="11"/>
      <c r="O220" s="11"/>
      <c r="P220" s="11"/>
      <c r="Q220" s="11"/>
      <c r="R220" s="14"/>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2"/>
      <c r="BR220" s="11"/>
      <c r="BS220" s="11"/>
      <c r="BT220" s="11"/>
      <c r="BU220" s="11"/>
      <c r="BV220" s="11"/>
      <c r="BW220" s="11"/>
      <c r="BX220" s="11"/>
      <c r="BY220" s="11"/>
      <c r="BZ220" s="11"/>
      <c r="CA220" s="11"/>
      <c r="CB220" s="11"/>
      <c r="CC220" s="11"/>
      <c r="CD220" s="11"/>
      <c r="CE220" s="11"/>
      <c r="CF220" s="11"/>
      <c r="CG220" s="11"/>
      <c r="CH220" s="2"/>
      <c r="CI220" s="11"/>
      <c r="CJ220" s="11"/>
      <c r="CK220" s="11"/>
      <c r="CL220" s="11"/>
      <c r="CM220" s="11"/>
      <c r="CN220" s="11"/>
      <c r="CO220" s="11"/>
      <c r="CP220" s="11"/>
      <c r="CQ220" s="11"/>
      <c r="CR220" s="11"/>
      <c r="CS220" s="11"/>
      <c r="CT220" s="11"/>
      <c r="CU220" s="11"/>
      <c r="CV220" s="11"/>
      <c r="CW220" s="11"/>
      <c r="CX220" s="11"/>
      <c r="CY220" s="11"/>
      <c r="CZ220" s="2"/>
    </row>
    <row r="221" spans="1:104" s="3" customFormat="1" x14ac:dyDescent="0.25">
      <c r="A221" s="25"/>
      <c r="C221" s="11"/>
      <c r="D221" s="11"/>
      <c r="E221" s="11"/>
      <c r="F221" s="11"/>
      <c r="G221" s="11"/>
      <c r="H221" s="11"/>
      <c r="I221" s="11"/>
      <c r="J221" s="11"/>
      <c r="K221" s="11"/>
      <c r="L221" s="11"/>
      <c r="M221" s="11"/>
      <c r="N221" s="11"/>
      <c r="O221" s="11"/>
      <c r="P221" s="11"/>
      <c r="Q221" s="11"/>
      <c r="R221" s="14"/>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2"/>
      <c r="BR221" s="11"/>
      <c r="BS221" s="11"/>
      <c r="BT221" s="11"/>
      <c r="BU221" s="11"/>
      <c r="BV221" s="11"/>
      <c r="BW221" s="11"/>
      <c r="BX221" s="11"/>
      <c r="BY221" s="11"/>
      <c r="BZ221" s="11"/>
      <c r="CA221" s="11"/>
      <c r="CB221" s="11"/>
      <c r="CC221" s="11"/>
      <c r="CD221" s="11"/>
      <c r="CE221" s="11"/>
      <c r="CF221" s="11"/>
      <c r="CG221" s="11"/>
      <c r="CH221" s="2"/>
      <c r="CI221" s="11"/>
      <c r="CJ221" s="11"/>
      <c r="CK221" s="11"/>
      <c r="CL221" s="11"/>
      <c r="CM221" s="11"/>
      <c r="CN221" s="11"/>
      <c r="CO221" s="11"/>
      <c r="CP221" s="11"/>
      <c r="CQ221" s="11"/>
      <c r="CR221" s="11"/>
      <c r="CS221" s="11"/>
      <c r="CT221" s="11"/>
      <c r="CU221" s="11"/>
      <c r="CV221" s="11"/>
      <c r="CW221" s="11"/>
      <c r="CX221" s="11"/>
      <c r="CY221" s="11"/>
      <c r="CZ221" s="2"/>
    </row>
    <row r="222" spans="1:104" s="3" customFormat="1" x14ac:dyDescent="0.25">
      <c r="A222" s="25"/>
      <c r="C222" s="11"/>
      <c r="D222" s="11"/>
      <c r="E222" s="11"/>
      <c r="F222" s="11"/>
      <c r="G222" s="11"/>
      <c r="H222" s="11"/>
      <c r="I222" s="11"/>
      <c r="J222" s="11"/>
      <c r="K222" s="11"/>
      <c r="L222" s="11"/>
      <c r="M222" s="11"/>
      <c r="N222" s="11"/>
      <c r="O222" s="11"/>
      <c r="P222" s="11"/>
      <c r="Q222" s="11"/>
      <c r="R222" s="14"/>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2"/>
      <c r="BR222" s="11"/>
      <c r="BS222" s="11"/>
      <c r="BT222" s="11"/>
      <c r="BU222" s="11"/>
      <c r="BV222" s="11"/>
      <c r="BW222" s="11"/>
      <c r="BX222" s="11"/>
      <c r="BY222" s="11"/>
      <c r="BZ222" s="11"/>
      <c r="CA222" s="11"/>
      <c r="CB222" s="11"/>
      <c r="CC222" s="11"/>
      <c r="CD222" s="11"/>
      <c r="CE222" s="11"/>
      <c r="CF222" s="11"/>
      <c r="CG222" s="11"/>
      <c r="CH222" s="2"/>
      <c r="CI222" s="11"/>
      <c r="CJ222" s="11"/>
      <c r="CK222" s="11"/>
      <c r="CL222" s="11"/>
      <c r="CM222" s="11"/>
      <c r="CN222" s="11"/>
      <c r="CO222" s="11"/>
      <c r="CP222" s="11"/>
      <c r="CQ222" s="11"/>
      <c r="CR222" s="11"/>
      <c r="CS222" s="11"/>
      <c r="CT222" s="11"/>
      <c r="CU222" s="11"/>
      <c r="CV222" s="11"/>
      <c r="CW222" s="11"/>
      <c r="CX222" s="11"/>
      <c r="CY222" s="11"/>
      <c r="CZ222" s="2"/>
    </row>
    <row r="223" spans="1:104" s="3" customFormat="1" x14ac:dyDescent="0.25">
      <c r="A223" s="25"/>
      <c r="C223" s="11"/>
      <c r="D223" s="11"/>
      <c r="E223" s="11"/>
      <c r="F223" s="11"/>
      <c r="G223" s="11"/>
      <c r="H223" s="11"/>
      <c r="I223" s="11"/>
      <c r="J223" s="11"/>
      <c r="K223" s="11"/>
      <c r="L223" s="11"/>
      <c r="M223" s="11"/>
      <c r="N223" s="11"/>
      <c r="O223" s="11"/>
      <c r="P223" s="11"/>
      <c r="Q223" s="11"/>
      <c r="R223" s="14"/>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2"/>
      <c r="BR223" s="11"/>
      <c r="BS223" s="11"/>
      <c r="BT223" s="11"/>
      <c r="BU223" s="11"/>
      <c r="BV223" s="11"/>
      <c r="BW223" s="11"/>
      <c r="BX223" s="11"/>
      <c r="BY223" s="11"/>
      <c r="BZ223" s="11"/>
      <c r="CA223" s="11"/>
      <c r="CB223" s="11"/>
      <c r="CC223" s="11"/>
      <c r="CD223" s="11"/>
      <c r="CE223" s="11"/>
      <c r="CF223" s="11"/>
      <c r="CG223" s="11"/>
      <c r="CH223" s="2"/>
      <c r="CI223" s="11"/>
      <c r="CJ223" s="11"/>
      <c r="CK223" s="11"/>
      <c r="CL223" s="11"/>
      <c r="CM223" s="11"/>
      <c r="CN223" s="11"/>
      <c r="CO223" s="11"/>
      <c r="CP223" s="11"/>
      <c r="CQ223" s="11"/>
      <c r="CR223" s="11"/>
      <c r="CS223" s="11"/>
      <c r="CT223" s="11"/>
      <c r="CU223" s="11"/>
      <c r="CV223" s="11"/>
      <c r="CW223" s="11"/>
      <c r="CX223" s="11"/>
      <c r="CY223" s="11"/>
      <c r="CZ223" s="2"/>
    </row>
    <row r="224" spans="1:104" s="3" customFormat="1" x14ac:dyDescent="0.25">
      <c r="A224" s="25"/>
      <c r="C224" s="11"/>
      <c r="D224" s="11"/>
      <c r="E224" s="11"/>
      <c r="F224" s="11"/>
      <c r="G224" s="11"/>
      <c r="H224" s="11"/>
      <c r="I224" s="11"/>
      <c r="J224" s="11"/>
      <c r="K224" s="11"/>
      <c r="L224" s="11"/>
      <c r="M224" s="11"/>
      <c r="N224" s="11"/>
      <c r="O224" s="11"/>
      <c r="P224" s="11"/>
      <c r="Q224" s="11"/>
      <c r="R224" s="14"/>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2"/>
      <c r="BR224" s="11"/>
      <c r="BS224" s="11"/>
      <c r="BT224" s="11"/>
      <c r="BU224" s="11"/>
      <c r="BV224" s="11"/>
      <c r="BW224" s="11"/>
      <c r="BX224" s="11"/>
      <c r="BY224" s="11"/>
      <c r="BZ224" s="11"/>
      <c r="CA224" s="11"/>
      <c r="CB224" s="11"/>
      <c r="CC224" s="11"/>
      <c r="CD224" s="11"/>
      <c r="CE224" s="11"/>
      <c r="CF224" s="11"/>
      <c r="CG224" s="11"/>
      <c r="CH224" s="2"/>
      <c r="CI224" s="11"/>
      <c r="CJ224" s="11"/>
      <c r="CK224" s="11"/>
      <c r="CL224" s="11"/>
      <c r="CM224" s="11"/>
      <c r="CN224" s="11"/>
      <c r="CO224" s="11"/>
      <c r="CP224" s="11"/>
      <c r="CQ224" s="11"/>
      <c r="CR224" s="11"/>
      <c r="CS224" s="11"/>
      <c r="CT224" s="11"/>
      <c r="CU224" s="11"/>
      <c r="CV224" s="11"/>
      <c r="CW224" s="11"/>
      <c r="CX224" s="11"/>
      <c r="CY224" s="11"/>
      <c r="CZ224" s="2"/>
    </row>
    <row r="225" spans="1:104" s="3" customFormat="1" x14ac:dyDescent="0.25">
      <c r="A225" s="25"/>
      <c r="C225" s="11"/>
      <c r="D225" s="11"/>
      <c r="E225" s="11"/>
      <c r="F225" s="11"/>
      <c r="G225" s="11"/>
      <c r="H225" s="11"/>
      <c r="I225" s="11"/>
      <c r="J225" s="11"/>
      <c r="K225" s="11"/>
      <c r="L225" s="11"/>
      <c r="M225" s="11"/>
      <c r="N225" s="11"/>
      <c r="O225" s="11"/>
      <c r="P225" s="11"/>
      <c r="Q225" s="11"/>
      <c r="R225" s="14"/>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2"/>
      <c r="BR225" s="11"/>
      <c r="BS225" s="11"/>
      <c r="BT225" s="11"/>
      <c r="BU225" s="11"/>
      <c r="BV225" s="11"/>
      <c r="BW225" s="11"/>
      <c r="BX225" s="11"/>
      <c r="BY225" s="11"/>
      <c r="BZ225" s="11"/>
      <c r="CA225" s="11"/>
      <c r="CB225" s="11"/>
      <c r="CC225" s="11"/>
      <c r="CD225" s="11"/>
      <c r="CE225" s="11"/>
      <c r="CF225" s="11"/>
      <c r="CG225" s="11"/>
      <c r="CH225" s="2"/>
      <c r="CI225" s="11"/>
      <c r="CJ225" s="11"/>
      <c r="CK225" s="11"/>
      <c r="CL225" s="11"/>
      <c r="CM225" s="11"/>
      <c r="CN225" s="11"/>
      <c r="CO225" s="11"/>
      <c r="CP225" s="11"/>
      <c r="CQ225" s="11"/>
      <c r="CR225" s="11"/>
      <c r="CS225" s="11"/>
      <c r="CT225" s="11"/>
      <c r="CU225" s="11"/>
      <c r="CV225" s="11"/>
      <c r="CW225" s="11"/>
      <c r="CX225" s="11"/>
      <c r="CY225" s="11"/>
      <c r="CZ225" s="2"/>
    </row>
    <row r="226" spans="1:104" s="3" customFormat="1" x14ac:dyDescent="0.25">
      <c r="A226" s="25"/>
      <c r="C226" s="11"/>
      <c r="D226" s="11"/>
      <c r="E226" s="11"/>
      <c r="F226" s="11"/>
      <c r="G226" s="11"/>
      <c r="H226" s="11"/>
      <c r="I226" s="11"/>
      <c r="J226" s="11"/>
      <c r="K226" s="11"/>
      <c r="L226" s="11"/>
      <c r="M226" s="11"/>
      <c r="N226" s="11"/>
      <c r="O226" s="11"/>
      <c r="P226" s="11"/>
      <c r="Q226" s="11"/>
      <c r="R226" s="14"/>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2"/>
      <c r="BR226" s="11"/>
      <c r="BS226" s="11"/>
      <c r="BT226" s="11"/>
      <c r="BU226" s="11"/>
      <c r="BV226" s="11"/>
      <c r="BW226" s="11"/>
      <c r="BX226" s="11"/>
      <c r="BY226" s="11"/>
      <c r="BZ226" s="11"/>
      <c r="CA226" s="11"/>
      <c r="CB226" s="11"/>
      <c r="CC226" s="11"/>
      <c r="CD226" s="11"/>
      <c r="CE226" s="11"/>
      <c r="CF226" s="11"/>
      <c r="CG226" s="11"/>
      <c r="CH226" s="2"/>
      <c r="CI226" s="11"/>
      <c r="CJ226" s="11"/>
      <c r="CK226" s="11"/>
      <c r="CL226" s="11"/>
      <c r="CM226" s="11"/>
      <c r="CN226" s="11"/>
      <c r="CO226" s="11"/>
      <c r="CP226" s="11"/>
      <c r="CQ226" s="11"/>
      <c r="CR226" s="11"/>
      <c r="CS226" s="11"/>
      <c r="CT226" s="11"/>
      <c r="CU226" s="11"/>
      <c r="CV226" s="11"/>
      <c r="CW226" s="11"/>
      <c r="CX226" s="11"/>
      <c r="CY226" s="11"/>
      <c r="CZ226" s="2"/>
    </row>
    <row r="227" spans="1:104" s="3" customFormat="1" x14ac:dyDescent="0.25">
      <c r="A227" s="25"/>
      <c r="C227" s="11"/>
      <c r="D227" s="11"/>
      <c r="E227" s="11"/>
      <c r="F227" s="11"/>
      <c r="G227" s="11"/>
      <c r="H227" s="11"/>
      <c r="I227" s="11"/>
      <c r="J227" s="11"/>
      <c r="K227" s="11"/>
      <c r="L227" s="11"/>
      <c r="M227" s="11"/>
      <c r="N227" s="11"/>
      <c r="O227" s="11"/>
      <c r="P227" s="11"/>
      <c r="Q227" s="11"/>
      <c r="R227" s="14"/>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2"/>
      <c r="BR227" s="11"/>
      <c r="BS227" s="11"/>
      <c r="BT227" s="11"/>
      <c r="BU227" s="11"/>
      <c r="BV227" s="11"/>
      <c r="BW227" s="11"/>
      <c r="BX227" s="11"/>
      <c r="BY227" s="11"/>
      <c r="BZ227" s="11"/>
      <c r="CA227" s="11"/>
      <c r="CB227" s="11"/>
      <c r="CC227" s="11"/>
      <c r="CD227" s="11"/>
      <c r="CE227" s="11"/>
      <c r="CF227" s="11"/>
      <c r="CG227" s="11"/>
      <c r="CH227" s="2"/>
      <c r="CI227" s="11"/>
      <c r="CJ227" s="11"/>
      <c r="CK227" s="11"/>
      <c r="CL227" s="11"/>
      <c r="CM227" s="11"/>
      <c r="CN227" s="11"/>
      <c r="CO227" s="11"/>
      <c r="CP227" s="11"/>
      <c r="CQ227" s="11"/>
      <c r="CR227" s="11"/>
      <c r="CS227" s="11"/>
      <c r="CT227" s="11"/>
      <c r="CU227" s="11"/>
      <c r="CV227" s="11"/>
      <c r="CW227" s="11"/>
      <c r="CX227" s="11"/>
      <c r="CY227" s="11"/>
      <c r="CZ227" s="2"/>
    </row>
    <row r="228" spans="1:104" s="3" customFormat="1" x14ac:dyDescent="0.25">
      <c r="A228" s="25"/>
      <c r="C228" s="11"/>
      <c r="D228" s="11"/>
      <c r="E228" s="11"/>
      <c r="F228" s="11"/>
      <c r="G228" s="11"/>
      <c r="H228" s="11"/>
      <c r="I228" s="11"/>
      <c r="J228" s="11"/>
      <c r="K228" s="11"/>
      <c r="L228" s="11"/>
      <c r="M228" s="11"/>
      <c r="N228" s="11"/>
      <c r="O228" s="11"/>
      <c r="P228" s="11"/>
      <c r="Q228" s="11"/>
      <c r="R228" s="14"/>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2"/>
      <c r="BR228" s="11"/>
      <c r="BS228" s="11"/>
      <c r="BT228" s="11"/>
      <c r="BU228" s="11"/>
      <c r="BV228" s="11"/>
      <c r="BW228" s="11"/>
      <c r="BX228" s="11"/>
      <c r="BY228" s="11"/>
      <c r="BZ228" s="11"/>
      <c r="CA228" s="11"/>
      <c r="CB228" s="11"/>
      <c r="CC228" s="11"/>
      <c r="CD228" s="11"/>
      <c r="CE228" s="11"/>
      <c r="CF228" s="11"/>
      <c r="CG228" s="11"/>
      <c r="CH228" s="2"/>
      <c r="CI228" s="11"/>
      <c r="CJ228" s="11"/>
      <c r="CK228" s="11"/>
      <c r="CL228" s="11"/>
      <c r="CM228" s="11"/>
      <c r="CN228" s="11"/>
      <c r="CO228" s="11"/>
      <c r="CP228" s="11"/>
      <c r="CQ228" s="11"/>
      <c r="CR228" s="11"/>
      <c r="CS228" s="11"/>
      <c r="CT228" s="11"/>
      <c r="CU228" s="11"/>
      <c r="CV228" s="11"/>
      <c r="CW228" s="11"/>
      <c r="CX228" s="11"/>
      <c r="CY228" s="11"/>
      <c r="CZ228" s="2"/>
    </row>
    <row r="229" spans="1:104" s="3" customFormat="1" x14ac:dyDescent="0.25">
      <c r="A229" s="25"/>
      <c r="C229" s="11"/>
      <c r="D229" s="11"/>
      <c r="E229" s="11"/>
      <c r="F229" s="11"/>
      <c r="G229" s="11"/>
      <c r="H229" s="11"/>
      <c r="I229" s="11"/>
      <c r="J229" s="11"/>
      <c r="K229" s="11"/>
      <c r="L229" s="11"/>
      <c r="M229" s="11"/>
      <c r="N229" s="11"/>
      <c r="O229" s="11"/>
      <c r="P229" s="11"/>
      <c r="Q229" s="11"/>
      <c r="R229" s="14"/>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2"/>
      <c r="BR229" s="11"/>
      <c r="BS229" s="11"/>
      <c r="BT229" s="11"/>
      <c r="BU229" s="11"/>
      <c r="BV229" s="11"/>
      <c r="BW229" s="11"/>
      <c r="BX229" s="11"/>
      <c r="BY229" s="11"/>
      <c r="BZ229" s="11"/>
      <c r="CA229" s="11"/>
      <c r="CB229" s="11"/>
      <c r="CC229" s="11"/>
      <c r="CD229" s="11"/>
      <c r="CE229" s="11"/>
      <c r="CF229" s="11"/>
      <c r="CG229" s="11"/>
      <c r="CH229" s="2"/>
      <c r="CI229" s="11"/>
      <c r="CJ229" s="11"/>
      <c r="CK229" s="11"/>
      <c r="CL229" s="11"/>
      <c r="CM229" s="11"/>
      <c r="CN229" s="11"/>
      <c r="CO229" s="11"/>
      <c r="CP229" s="11"/>
      <c r="CQ229" s="11"/>
      <c r="CR229" s="11"/>
      <c r="CS229" s="11"/>
      <c r="CT229" s="11"/>
      <c r="CU229" s="11"/>
      <c r="CV229" s="11"/>
      <c r="CW229" s="11"/>
      <c r="CX229" s="11"/>
      <c r="CY229" s="11"/>
      <c r="CZ229" s="2"/>
    </row>
    <row r="230" spans="1:104" s="3" customFormat="1" x14ac:dyDescent="0.25">
      <c r="A230" s="25"/>
      <c r="C230" s="11"/>
      <c r="D230" s="11"/>
      <c r="E230" s="11"/>
      <c r="F230" s="11"/>
      <c r="G230" s="11"/>
      <c r="H230" s="11"/>
      <c r="I230" s="11"/>
      <c r="J230" s="11"/>
      <c r="K230" s="11"/>
      <c r="L230" s="11"/>
      <c r="M230" s="11"/>
      <c r="N230" s="11"/>
      <c r="O230" s="11"/>
      <c r="P230" s="11"/>
      <c r="Q230" s="11"/>
      <c r="R230" s="14"/>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2"/>
      <c r="BR230" s="11"/>
      <c r="BS230" s="11"/>
      <c r="BT230" s="11"/>
      <c r="BU230" s="11"/>
      <c r="BV230" s="11"/>
      <c r="BW230" s="11"/>
      <c r="BX230" s="11"/>
      <c r="BY230" s="11"/>
      <c r="BZ230" s="11"/>
      <c r="CA230" s="11"/>
      <c r="CB230" s="11"/>
      <c r="CC230" s="11"/>
      <c r="CD230" s="11"/>
      <c r="CE230" s="11"/>
      <c r="CF230" s="11"/>
      <c r="CG230" s="11"/>
      <c r="CH230" s="2"/>
      <c r="CI230" s="11"/>
      <c r="CJ230" s="11"/>
      <c r="CK230" s="11"/>
      <c r="CL230" s="11"/>
      <c r="CM230" s="11"/>
      <c r="CN230" s="11"/>
      <c r="CO230" s="11"/>
      <c r="CP230" s="11"/>
      <c r="CQ230" s="11"/>
      <c r="CR230" s="11"/>
      <c r="CS230" s="11"/>
      <c r="CT230" s="11"/>
      <c r="CU230" s="11"/>
      <c r="CV230" s="11"/>
      <c r="CW230" s="11"/>
      <c r="CX230" s="11"/>
      <c r="CY230" s="11"/>
      <c r="CZ230" s="2"/>
    </row>
    <row r="231" spans="1:104" s="3" customFormat="1" x14ac:dyDescent="0.25">
      <c r="A231" s="25"/>
      <c r="C231" s="11"/>
      <c r="D231" s="11"/>
      <c r="E231" s="11"/>
      <c r="F231" s="11"/>
      <c r="G231" s="11"/>
      <c r="H231" s="11"/>
      <c r="I231" s="11"/>
      <c r="J231" s="11"/>
      <c r="K231" s="11"/>
      <c r="L231" s="11"/>
      <c r="M231" s="11"/>
      <c r="N231" s="11"/>
      <c r="O231" s="11"/>
      <c r="P231" s="11"/>
      <c r="Q231" s="11"/>
      <c r="R231" s="14"/>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2"/>
      <c r="BR231" s="11"/>
      <c r="BS231" s="11"/>
      <c r="BT231" s="11"/>
      <c r="BU231" s="11"/>
      <c r="BV231" s="11"/>
      <c r="BW231" s="11"/>
      <c r="BX231" s="11"/>
      <c r="BY231" s="11"/>
      <c r="BZ231" s="11"/>
      <c r="CA231" s="11"/>
      <c r="CB231" s="11"/>
      <c r="CC231" s="11"/>
      <c r="CD231" s="11"/>
      <c r="CE231" s="11"/>
      <c r="CF231" s="11"/>
      <c r="CG231" s="11"/>
      <c r="CH231" s="2"/>
      <c r="CI231" s="11"/>
      <c r="CJ231" s="11"/>
      <c r="CK231" s="11"/>
      <c r="CL231" s="11"/>
      <c r="CM231" s="11"/>
      <c r="CN231" s="11"/>
      <c r="CO231" s="11"/>
      <c r="CP231" s="11"/>
      <c r="CQ231" s="11"/>
      <c r="CR231" s="11"/>
      <c r="CS231" s="11"/>
      <c r="CT231" s="11"/>
      <c r="CU231" s="11"/>
      <c r="CV231" s="11"/>
      <c r="CW231" s="11"/>
      <c r="CX231" s="11"/>
      <c r="CY231" s="11"/>
      <c r="CZ231" s="2"/>
    </row>
    <row r="232" spans="1:104" s="3" customFormat="1" x14ac:dyDescent="0.25">
      <c r="A232" s="25"/>
      <c r="C232" s="11"/>
      <c r="D232" s="11"/>
      <c r="E232" s="11"/>
      <c r="F232" s="11"/>
      <c r="G232" s="11"/>
      <c r="H232" s="11"/>
      <c r="I232" s="11"/>
      <c r="J232" s="11"/>
      <c r="K232" s="11"/>
      <c r="L232" s="11"/>
      <c r="M232" s="11"/>
      <c r="N232" s="11"/>
      <c r="O232" s="11"/>
      <c r="P232" s="11"/>
      <c r="Q232" s="11"/>
      <c r="R232" s="14"/>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2"/>
      <c r="BR232" s="11"/>
      <c r="BS232" s="11"/>
      <c r="BT232" s="11"/>
      <c r="BU232" s="11"/>
      <c r="BV232" s="11"/>
      <c r="BW232" s="11"/>
      <c r="BX232" s="11"/>
      <c r="BY232" s="11"/>
      <c r="BZ232" s="11"/>
      <c r="CA232" s="11"/>
      <c r="CB232" s="11"/>
      <c r="CC232" s="11"/>
      <c r="CD232" s="11"/>
      <c r="CE232" s="11"/>
      <c r="CF232" s="11"/>
      <c r="CG232" s="11"/>
      <c r="CH232" s="2"/>
      <c r="CI232" s="11"/>
      <c r="CJ232" s="11"/>
      <c r="CK232" s="11"/>
      <c r="CL232" s="11"/>
      <c r="CM232" s="11"/>
      <c r="CN232" s="11"/>
      <c r="CO232" s="11"/>
      <c r="CP232" s="11"/>
      <c r="CQ232" s="11"/>
      <c r="CR232" s="11"/>
      <c r="CS232" s="11"/>
      <c r="CT232" s="11"/>
      <c r="CU232" s="11"/>
      <c r="CV232" s="11"/>
      <c r="CW232" s="11"/>
      <c r="CX232" s="11"/>
      <c r="CY232" s="11"/>
      <c r="CZ232" s="2"/>
    </row>
    <row r="233" spans="1:104" s="3" customFormat="1" x14ac:dyDescent="0.25">
      <c r="A233" s="25"/>
      <c r="C233" s="11"/>
      <c r="D233" s="11"/>
      <c r="E233" s="11"/>
      <c r="F233" s="11"/>
      <c r="G233" s="11"/>
      <c r="H233" s="11"/>
      <c r="I233" s="11"/>
      <c r="J233" s="11"/>
      <c r="K233" s="11"/>
      <c r="L233" s="11"/>
      <c r="M233" s="11"/>
      <c r="N233" s="11"/>
      <c r="O233" s="11"/>
      <c r="P233" s="11"/>
      <c r="Q233" s="11"/>
      <c r="R233" s="14"/>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2"/>
      <c r="BR233" s="11"/>
      <c r="BS233" s="11"/>
      <c r="BT233" s="11"/>
      <c r="BU233" s="11"/>
      <c r="BV233" s="11"/>
      <c r="BW233" s="11"/>
      <c r="BX233" s="11"/>
      <c r="BY233" s="11"/>
      <c r="BZ233" s="11"/>
      <c r="CA233" s="11"/>
      <c r="CB233" s="11"/>
      <c r="CC233" s="11"/>
      <c r="CD233" s="11"/>
      <c r="CE233" s="11"/>
      <c r="CF233" s="11"/>
      <c r="CG233" s="11"/>
      <c r="CH233" s="2"/>
      <c r="CI233" s="11"/>
      <c r="CJ233" s="11"/>
      <c r="CK233" s="11"/>
      <c r="CL233" s="11"/>
      <c r="CM233" s="11"/>
      <c r="CN233" s="11"/>
      <c r="CO233" s="11"/>
      <c r="CP233" s="11"/>
      <c r="CQ233" s="11"/>
      <c r="CR233" s="11"/>
      <c r="CS233" s="11"/>
      <c r="CT233" s="11"/>
      <c r="CU233" s="11"/>
      <c r="CV233" s="11"/>
      <c r="CW233" s="11"/>
      <c r="CX233" s="11"/>
      <c r="CY233" s="11"/>
      <c r="CZ233" s="2"/>
    </row>
    <row r="234" spans="1:104" s="3" customFormat="1" x14ac:dyDescent="0.25">
      <c r="A234" s="25"/>
      <c r="C234" s="11"/>
      <c r="D234" s="11"/>
      <c r="E234" s="11"/>
      <c r="F234" s="11"/>
      <c r="G234" s="11"/>
      <c r="H234" s="11"/>
      <c r="I234" s="11"/>
      <c r="J234" s="11"/>
      <c r="K234" s="11"/>
      <c r="L234" s="11"/>
      <c r="M234" s="11"/>
      <c r="N234" s="11"/>
      <c r="O234" s="11"/>
      <c r="P234" s="11"/>
      <c r="Q234" s="11"/>
      <c r="R234" s="14"/>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2"/>
      <c r="BR234" s="11"/>
      <c r="BS234" s="11"/>
      <c r="BT234" s="11"/>
      <c r="BU234" s="11"/>
      <c r="BV234" s="11"/>
      <c r="BW234" s="11"/>
      <c r="BX234" s="11"/>
      <c r="BY234" s="11"/>
      <c r="BZ234" s="11"/>
      <c r="CA234" s="11"/>
      <c r="CB234" s="11"/>
      <c r="CC234" s="11"/>
      <c r="CD234" s="11"/>
      <c r="CE234" s="11"/>
      <c r="CF234" s="11"/>
      <c r="CG234" s="11"/>
      <c r="CH234" s="2"/>
      <c r="CI234" s="11"/>
      <c r="CJ234" s="11"/>
      <c r="CK234" s="11"/>
      <c r="CL234" s="11"/>
      <c r="CM234" s="11"/>
      <c r="CN234" s="11"/>
      <c r="CO234" s="11"/>
      <c r="CP234" s="11"/>
      <c r="CQ234" s="11"/>
      <c r="CR234" s="11"/>
      <c r="CS234" s="11"/>
      <c r="CT234" s="11"/>
      <c r="CU234" s="11"/>
      <c r="CV234" s="11"/>
      <c r="CW234" s="11"/>
      <c r="CX234" s="11"/>
      <c r="CY234" s="11"/>
      <c r="CZ234" s="2"/>
    </row>
    <row r="235" spans="1:104" s="3" customFormat="1" x14ac:dyDescent="0.25">
      <c r="A235" s="25"/>
      <c r="C235" s="11"/>
      <c r="D235" s="11"/>
      <c r="E235" s="11"/>
      <c r="F235" s="11"/>
      <c r="G235" s="11"/>
      <c r="H235" s="11"/>
      <c r="I235" s="11"/>
      <c r="J235" s="11"/>
      <c r="K235" s="11"/>
      <c r="L235" s="11"/>
      <c r="M235" s="11"/>
      <c r="N235" s="11"/>
      <c r="O235" s="11"/>
      <c r="P235" s="11"/>
      <c r="Q235" s="11"/>
      <c r="R235" s="14"/>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2"/>
      <c r="BR235" s="11"/>
      <c r="BS235" s="11"/>
      <c r="BT235" s="11"/>
      <c r="BU235" s="11"/>
      <c r="BV235" s="11"/>
      <c r="BW235" s="11"/>
      <c r="BX235" s="11"/>
      <c r="BY235" s="11"/>
      <c r="BZ235" s="11"/>
      <c r="CA235" s="11"/>
      <c r="CB235" s="11"/>
      <c r="CC235" s="11"/>
      <c r="CD235" s="11"/>
      <c r="CE235" s="11"/>
      <c r="CF235" s="11"/>
      <c r="CG235" s="11"/>
      <c r="CH235" s="2"/>
      <c r="CI235" s="11"/>
      <c r="CJ235" s="11"/>
      <c r="CK235" s="11"/>
      <c r="CL235" s="11"/>
      <c r="CM235" s="11"/>
      <c r="CN235" s="11"/>
      <c r="CO235" s="11"/>
      <c r="CP235" s="11"/>
      <c r="CQ235" s="11"/>
      <c r="CR235" s="11"/>
      <c r="CS235" s="11"/>
      <c r="CT235" s="11"/>
      <c r="CU235" s="11"/>
      <c r="CV235" s="11"/>
      <c r="CW235" s="11"/>
      <c r="CX235" s="11"/>
      <c r="CY235" s="11"/>
      <c r="CZ235" s="2"/>
    </row>
    <row r="236" spans="1:104" s="3" customFormat="1" x14ac:dyDescent="0.25">
      <c r="A236" s="25"/>
      <c r="C236" s="11"/>
      <c r="D236" s="11"/>
      <c r="E236" s="11"/>
      <c r="F236" s="11"/>
      <c r="G236" s="11"/>
      <c r="H236" s="11"/>
      <c r="I236" s="11"/>
      <c r="J236" s="11"/>
      <c r="K236" s="11"/>
      <c r="L236" s="11"/>
      <c r="M236" s="11"/>
      <c r="N236" s="11"/>
      <c r="O236" s="11"/>
      <c r="P236" s="11"/>
      <c r="Q236" s="11"/>
      <c r="R236" s="14"/>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2"/>
      <c r="BR236" s="11"/>
      <c r="BS236" s="11"/>
      <c r="BT236" s="11"/>
      <c r="BU236" s="11"/>
      <c r="BV236" s="11"/>
      <c r="BW236" s="11"/>
      <c r="BX236" s="11"/>
      <c r="BY236" s="11"/>
      <c r="BZ236" s="11"/>
      <c r="CA236" s="11"/>
      <c r="CB236" s="11"/>
      <c r="CC236" s="11"/>
      <c r="CD236" s="11"/>
      <c r="CE236" s="11"/>
      <c r="CF236" s="11"/>
      <c r="CG236" s="11"/>
      <c r="CH236" s="2"/>
      <c r="CI236" s="11"/>
      <c r="CJ236" s="11"/>
      <c r="CK236" s="11"/>
      <c r="CL236" s="11"/>
      <c r="CM236" s="11"/>
      <c r="CN236" s="11"/>
      <c r="CO236" s="11"/>
      <c r="CP236" s="11"/>
      <c r="CQ236" s="11"/>
      <c r="CR236" s="11"/>
      <c r="CS236" s="11"/>
      <c r="CT236" s="11"/>
      <c r="CU236" s="11"/>
      <c r="CV236" s="11"/>
      <c r="CW236" s="11"/>
      <c r="CX236" s="11"/>
      <c r="CY236" s="11"/>
      <c r="CZ236" s="2"/>
    </row>
    <row r="237" spans="1:104" s="3" customFormat="1" x14ac:dyDescent="0.25">
      <c r="A237" s="25"/>
      <c r="C237" s="11"/>
      <c r="D237" s="11"/>
      <c r="E237" s="11"/>
      <c r="F237" s="11"/>
      <c r="G237" s="11"/>
      <c r="H237" s="11"/>
      <c r="I237" s="11"/>
      <c r="J237" s="11"/>
      <c r="K237" s="11"/>
      <c r="L237" s="11"/>
      <c r="M237" s="11"/>
      <c r="N237" s="11"/>
      <c r="O237" s="11"/>
      <c r="P237" s="11"/>
      <c r="Q237" s="11"/>
      <c r="R237" s="14"/>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2"/>
      <c r="BR237" s="11"/>
      <c r="BS237" s="11"/>
      <c r="BT237" s="11"/>
      <c r="BU237" s="11"/>
      <c r="BV237" s="11"/>
      <c r="BW237" s="11"/>
      <c r="BX237" s="11"/>
      <c r="BY237" s="11"/>
      <c r="BZ237" s="11"/>
      <c r="CA237" s="11"/>
      <c r="CB237" s="11"/>
      <c r="CC237" s="11"/>
      <c r="CD237" s="11"/>
      <c r="CE237" s="11"/>
      <c r="CF237" s="11"/>
      <c r="CG237" s="11"/>
      <c r="CH237" s="2"/>
      <c r="CI237" s="11"/>
      <c r="CJ237" s="11"/>
      <c r="CK237" s="11"/>
      <c r="CL237" s="11"/>
      <c r="CM237" s="11"/>
      <c r="CN237" s="11"/>
      <c r="CO237" s="11"/>
      <c r="CP237" s="11"/>
      <c r="CQ237" s="11"/>
      <c r="CR237" s="11"/>
      <c r="CS237" s="11"/>
      <c r="CT237" s="11"/>
      <c r="CU237" s="11"/>
      <c r="CV237" s="11"/>
      <c r="CW237" s="11"/>
      <c r="CX237" s="11"/>
      <c r="CY237" s="11"/>
      <c r="CZ237" s="2"/>
    </row>
    <row r="238" spans="1:104" s="3" customFormat="1" x14ac:dyDescent="0.25">
      <c r="A238" s="25"/>
      <c r="C238" s="11"/>
      <c r="D238" s="11"/>
      <c r="E238" s="11"/>
      <c r="F238" s="11"/>
      <c r="G238" s="11"/>
      <c r="H238" s="11"/>
      <c r="I238" s="11"/>
      <c r="J238" s="11"/>
      <c r="K238" s="11"/>
      <c r="L238" s="11"/>
      <c r="M238" s="11"/>
      <c r="N238" s="11"/>
      <c r="O238" s="11"/>
      <c r="P238" s="11"/>
      <c r="Q238" s="11"/>
      <c r="R238" s="14"/>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2"/>
      <c r="BR238" s="11"/>
      <c r="BS238" s="11"/>
      <c r="BT238" s="11"/>
      <c r="BU238" s="11"/>
      <c r="BV238" s="11"/>
      <c r="BW238" s="11"/>
      <c r="BX238" s="11"/>
      <c r="BY238" s="11"/>
      <c r="BZ238" s="11"/>
      <c r="CA238" s="11"/>
      <c r="CB238" s="11"/>
      <c r="CC238" s="11"/>
      <c r="CD238" s="11"/>
      <c r="CE238" s="11"/>
      <c r="CF238" s="11"/>
      <c r="CG238" s="11"/>
      <c r="CH238" s="2"/>
      <c r="CI238" s="11"/>
      <c r="CJ238" s="11"/>
      <c r="CK238" s="11"/>
      <c r="CL238" s="11"/>
      <c r="CM238" s="11"/>
      <c r="CN238" s="11"/>
      <c r="CO238" s="11"/>
      <c r="CP238" s="11"/>
      <c r="CQ238" s="11"/>
      <c r="CR238" s="11"/>
      <c r="CS238" s="11"/>
      <c r="CT238" s="11"/>
      <c r="CU238" s="11"/>
      <c r="CV238" s="11"/>
      <c r="CW238" s="11"/>
      <c r="CX238" s="11"/>
      <c r="CY238" s="11"/>
      <c r="CZ238" s="2"/>
    </row>
    <row r="239" spans="1:104" s="3" customFormat="1" x14ac:dyDescent="0.25">
      <c r="A239" s="25"/>
      <c r="C239" s="11"/>
      <c r="D239" s="11"/>
      <c r="E239" s="11"/>
      <c r="F239" s="11"/>
      <c r="G239" s="11"/>
      <c r="H239" s="11"/>
      <c r="I239" s="11"/>
      <c r="J239" s="11"/>
      <c r="K239" s="11"/>
      <c r="L239" s="11"/>
      <c r="M239" s="11"/>
      <c r="N239" s="11"/>
      <c r="O239" s="11"/>
      <c r="P239" s="11"/>
      <c r="Q239" s="11"/>
      <c r="R239" s="14"/>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2"/>
      <c r="BR239" s="11"/>
      <c r="BS239" s="11"/>
      <c r="BT239" s="11"/>
      <c r="BU239" s="11"/>
      <c r="BV239" s="11"/>
      <c r="BW239" s="11"/>
      <c r="BX239" s="11"/>
      <c r="BY239" s="11"/>
      <c r="BZ239" s="11"/>
      <c r="CA239" s="11"/>
      <c r="CB239" s="11"/>
      <c r="CC239" s="11"/>
      <c r="CD239" s="11"/>
      <c r="CE239" s="11"/>
      <c r="CF239" s="11"/>
      <c r="CG239" s="11"/>
      <c r="CH239" s="2"/>
      <c r="CI239" s="11"/>
      <c r="CJ239" s="11"/>
      <c r="CK239" s="11"/>
      <c r="CL239" s="11"/>
      <c r="CM239" s="11"/>
      <c r="CN239" s="11"/>
      <c r="CO239" s="11"/>
      <c r="CP239" s="11"/>
      <c r="CQ239" s="11"/>
      <c r="CR239" s="11"/>
      <c r="CS239" s="11"/>
      <c r="CT239" s="11"/>
      <c r="CU239" s="11"/>
      <c r="CV239" s="11"/>
      <c r="CW239" s="11"/>
      <c r="CX239" s="11"/>
      <c r="CY239" s="11"/>
      <c r="CZ239" s="2"/>
    </row>
    <row r="240" spans="1:104" s="3" customFormat="1" x14ac:dyDescent="0.25">
      <c r="A240" s="25"/>
      <c r="C240" s="11"/>
      <c r="D240" s="11"/>
      <c r="E240" s="11"/>
      <c r="F240" s="11"/>
      <c r="G240" s="11"/>
      <c r="H240" s="11"/>
      <c r="I240" s="11"/>
      <c r="J240" s="11"/>
      <c r="K240" s="11"/>
      <c r="L240" s="11"/>
      <c r="M240" s="11"/>
      <c r="N240" s="11"/>
      <c r="O240" s="11"/>
      <c r="P240" s="11"/>
      <c r="Q240" s="11"/>
      <c r="R240" s="14"/>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2"/>
      <c r="BR240" s="11"/>
      <c r="BS240" s="11"/>
      <c r="BT240" s="11"/>
      <c r="BU240" s="11"/>
      <c r="BV240" s="11"/>
      <c r="BW240" s="11"/>
      <c r="BX240" s="11"/>
      <c r="BY240" s="11"/>
      <c r="BZ240" s="11"/>
      <c r="CA240" s="11"/>
      <c r="CB240" s="11"/>
      <c r="CC240" s="11"/>
      <c r="CD240" s="11"/>
      <c r="CE240" s="11"/>
      <c r="CF240" s="11"/>
      <c r="CG240" s="11"/>
      <c r="CH240" s="2"/>
      <c r="CI240" s="11"/>
      <c r="CJ240" s="11"/>
      <c r="CK240" s="11"/>
      <c r="CL240" s="11"/>
      <c r="CM240" s="11"/>
      <c r="CN240" s="11"/>
      <c r="CO240" s="11"/>
      <c r="CP240" s="11"/>
      <c r="CQ240" s="11"/>
      <c r="CR240" s="11"/>
      <c r="CS240" s="11"/>
      <c r="CT240" s="11"/>
      <c r="CU240" s="11"/>
      <c r="CV240" s="11"/>
      <c r="CW240" s="11"/>
      <c r="CX240" s="11"/>
      <c r="CY240" s="11"/>
      <c r="CZ240" s="2"/>
    </row>
    <row r="241" spans="1:104" s="3" customFormat="1" x14ac:dyDescent="0.25">
      <c r="A241" s="25"/>
      <c r="C241" s="11"/>
      <c r="D241" s="11"/>
      <c r="E241" s="11"/>
      <c r="F241" s="11"/>
      <c r="G241" s="11"/>
      <c r="H241" s="11"/>
      <c r="I241" s="11"/>
      <c r="J241" s="11"/>
      <c r="K241" s="11"/>
      <c r="L241" s="11"/>
      <c r="M241" s="11"/>
      <c r="N241" s="11"/>
      <c r="O241" s="11"/>
      <c r="P241" s="11"/>
      <c r="Q241" s="11"/>
      <c r="R241" s="14"/>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2"/>
      <c r="BR241" s="11"/>
      <c r="BS241" s="11"/>
      <c r="BT241" s="11"/>
      <c r="BU241" s="11"/>
      <c r="BV241" s="11"/>
      <c r="BW241" s="11"/>
      <c r="BX241" s="11"/>
      <c r="BY241" s="11"/>
      <c r="BZ241" s="11"/>
      <c r="CA241" s="11"/>
      <c r="CB241" s="11"/>
      <c r="CC241" s="11"/>
      <c r="CD241" s="11"/>
      <c r="CE241" s="11"/>
      <c r="CF241" s="11"/>
      <c r="CG241" s="11"/>
      <c r="CH241" s="2"/>
      <c r="CI241" s="11"/>
      <c r="CJ241" s="11"/>
      <c r="CK241" s="11"/>
      <c r="CL241" s="11"/>
      <c r="CM241" s="11"/>
      <c r="CN241" s="11"/>
      <c r="CO241" s="11"/>
      <c r="CP241" s="11"/>
      <c r="CQ241" s="11"/>
      <c r="CR241" s="11"/>
      <c r="CS241" s="11"/>
      <c r="CT241" s="11"/>
      <c r="CU241" s="11"/>
      <c r="CV241" s="11"/>
      <c r="CW241" s="11"/>
      <c r="CX241" s="11"/>
      <c r="CY241" s="11"/>
      <c r="CZ241" s="2"/>
    </row>
    <row r="242" spans="1:104" s="3" customFormat="1" x14ac:dyDescent="0.25">
      <c r="A242" s="25"/>
      <c r="C242" s="11"/>
      <c r="D242" s="11"/>
      <c r="E242" s="11"/>
      <c r="F242" s="11"/>
      <c r="G242" s="11"/>
      <c r="H242" s="11"/>
      <c r="I242" s="11"/>
      <c r="J242" s="11"/>
      <c r="K242" s="11"/>
      <c r="L242" s="11"/>
      <c r="M242" s="11"/>
      <c r="N242" s="11"/>
      <c r="O242" s="11"/>
      <c r="P242" s="11"/>
      <c r="Q242" s="11"/>
      <c r="R242" s="14"/>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2"/>
      <c r="BR242" s="11"/>
      <c r="BS242" s="11"/>
      <c r="BT242" s="11"/>
      <c r="BU242" s="11"/>
      <c r="BV242" s="11"/>
      <c r="BW242" s="11"/>
      <c r="BX242" s="11"/>
      <c r="BY242" s="11"/>
      <c r="BZ242" s="11"/>
      <c r="CA242" s="11"/>
      <c r="CB242" s="11"/>
      <c r="CC242" s="11"/>
      <c r="CD242" s="11"/>
      <c r="CE242" s="11"/>
      <c r="CF242" s="11"/>
      <c r="CG242" s="11"/>
      <c r="CH242" s="2"/>
      <c r="CI242" s="11"/>
      <c r="CJ242" s="11"/>
      <c r="CK242" s="11"/>
      <c r="CL242" s="11"/>
      <c r="CM242" s="11"/>
      <c r="CN242" s="11"/>
      <c r="CO242" s="11"/>
      <c r="CP242" s="11"/>
      <c r="CQ242" s="11"/>
      <c r="CR242" s="11"/>
      <c r="CS242" s="11"/>
      <c r="CT242" s="11"/>
      <c r="CU242" s="11"/>
      <c r="CV242" s="11"/>
      <c r="CW242" s="11"/>
      <c r="CX242" s="11"/>
      <c r="CY242" s="11"/>
      <c r="CZ242" s="2"/>
    </row>
    <row r="243" spans="1:104" s="3" customFormat="1" x14ac:dyDescent="0.25">
      <c r="A243" s="25"/>
      <c r="C243" s="11"/>
      <c r="D243" s="11"/>
      <c r="E243" s="11"/>
      <c r="F243" s="11"/>
      <c r="G243" s="11"/>
      <c r="H243" s="11"/>
      <c r="I243" s="11"/>
      <c r="J243" s="11"/>
      <c r="K243" s="11"/>
      <c r="L243" s="11"/>
      <c r="M243" s="11"/>
      <c r="N243" s="11"/>
      <c r="O243" s="11"/>
      <c r="P243" s="11"/>
      <c r="Q243" s="11"/>
      <c r="R243" s="14"/>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2"/>
      <c r="BR243" s="11"/>
      <c r="BS243" s="11"/>
      <c r="BT243" s="11"/>
      <c r="BU243" s="11"/>
      <c r="BV243" s="11"/>
      <c r="BW243" s="11"/>
      <c r="BX243" s="11"/>
      <c r="BY243" s="11"/>
      <c r="BZ243" s="11"/>
      <c r="CA243" s="11"/>
      <c r="CB243" s="11"/>
      <c r="CC243" s="11"/>
      <c r="CD243" s="11"/>
      <c r="CE243" s="11"/>
      <c r="CF243" s="11"/>
      <c r="CG243" s="11"/>
      <c r="CH243" s="2"/>
      <c r="CI243" s="11"/>
      <c r="CJ243" s="11"/>
      <c r="CK243" s="11"/>
      <c r="CL243" s="11"/>
      <c r="CM243" s="11"/>
      <c r="CN243" s="11"/>
      <c r="CO243" s="11"/>
      <c r="CP243" s="11"/>
      <c r="CQ243" s="11"/>
      <c r="CR243" s="11"/>
      <c r="CS243" s="11"/>
      <c r="CT243" s="11"/>
      <c r="CU243" s="11"/>
      <c r="CV243" s="11"/>
      <c r="CW243" s="11"/>
      <c r="CX243" s="11"/>
      <c r="CY243" s="11"/>
      <c r="CZ243" s="2"/>
    </row>
    <row r="244" spans="1:104" s="3" customFormat="1" x14ac:dyDescent="0.25">
      <c r="A244" s="25"/>
      <c r="C244" s="11"/>
      <c r="D244" s="11"/>
      <c r="E244" s="11"/>
      <c r="F244" s="11"/>
      <c r="G244" s="11"/>
      <c r="H244" s="11"/>
      <c r="I244" s="11"/>
      <c r="J244" s="11"/>
      <c r="K244" s="11"/>
      <c r="L244" s="11"/>
      <c r="M244" s="11"/>
      <c r="N244" s="11"/>
      <c r="O244" s="11"/>
      <c r="P244" s="11"/>
      <c r="Q244" s="11"/>
      <c r="R244" s="14"/>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2"/>
      <c r="BR244" s="11"/>
      <c r="BS244" s="11"/>
      <c r="BT244" s="11"/>
      <c r="BU244" s="11"/>
      <c r="BV244" s="11"/>
      <c r="BW244" s="11"/>
      <c r="BX244" s="11"/>
      <c r="BY244" s="11"/>
      <c r="BZ244" s="11"/>
      <c r="CA244" s="11"/>
      <c r="CB244" s="11"/>
      <c r="CC244" s="11"/>
      <c r="CD244" s="11"/>
      <c r="CE244" s="11"/>
      <c r="CF244" s="11"/>
      <c r="CG244" s="11"/>
      <c r="CH244" s="2"/>
      <c r="CI244" s="11"/>
      <c r="CJ244" s="11"/>
      <c r="CK244" s="11"/>
      <c r="CL244" s="11"/>
      <c r="CM244" s="11"/>
      <c r="CN244" s="11"/>
      <c r="CO244" s="11"/>
      <c r="CP244" s="11"/>
      <c r="CQ244" s="11"/>
      <c r="CR244" s="11"/>
      <c r="CS244" s="11"/>
      <c r="CT244" s="11"/>
      <c r="CU244" s="11"/>
      <c r="CV244" s="11"/>
      <c r="CW244" s="11"/>
      <c r="CX244" s="11"/>
      <c r="CY244" s="11"/>
      <c r="CZ244" s="2"/>
    </row>
    <row r="245" spans="1:104" s="3" customFormat="1" x14ac:dyDescent="0.25">
      <c r="A245" s="25"/>
      <c r="C245" s="11"/>
      <c r="D245" s="11"/>
      <c r="E245" s="11"/>
      <c r="F245" s="11"/>
      <c r="G245" s="11"/>
      <c r="H245" s="11"/>
      <c r="I245" s="11"/>
      <c r="J245" s="11"/>
      <c r="K245" s="11"/>
      <c r="L245" s="11"/>
      <c r="M245" s="11"/>
      <c r="N245" s="11"/>
      <c r="O245" s="11"/>
      <c r="P245" s="11"/>
      <c r="Q245" s="11"/>
      <c r="R245" s="14"/>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2"/>
      <c r="BR245" s="11"/>
      <c r="BS245" s="11"/>
      <c r="BT245" s="11"/>
      <c r="BU245" s="11"/>
      <c r="BV245" s="11"/>
      <c r="BW245" s="11"/>
      <c r="BX245" s="11"/>
      <c r="BY245" s="11"/>
      <c r="BZ245" s="11"/>
      <c r="CA245" s="11"/>
      <c r="CB245" s="11"/>
      <c r="CC245" s="11"/>
      <c r="CD245" s="11"/>
      <c r="CE245" s="11"/>
      <c r="CF245" s="11"/>
      <c r="CG245" s="11"/>
      <c r="CH245" s="2"/>
      <c r="CI245" s="11"/>
      <c r="CJ245" s="11"/>
      <c r="CK245" s="11"/>
      <c r="CL245" s="11"/>
      <c r="CM245" s="11"/>
      <c r="CN245" s="11"/>
      <c r="CO245" s="11"/>
      <c r="CP245" s="11"/>
      <c r="CQ245" s="11"/>
      <c r="CR245" s="11"/>
      <c r="CS245" s="11"/>
      <c r="CT245" s="11"/>
      <c r="CU245" s="11"/>
      <c r="CV245" s="11"/>
      <c r="CW245" s="11"/>
      <c r="CX245" s="11"/>
      <c r="CY245" s="11"/>
      <c r="CZ245" s="2"/>
    </row>
    <row r="246" spans="1:104" s="3" customFormat="1" x14ac:dyDescent="0.25">
      <c r="A246" s="25"/>
      <c r="C246" s="11"/>
      <c r="D246" s="11"/>
      <c r="E246" s="11"/>
      <c r="F246" s="11"/>
      <c r="G246" s="11"/>
      <c r="H246" s="11"/>
      <c r="I246" s="11"/>
      <c r="J246" s="11"/>
      <c r="K246" s="11"/>
      <c r="L246" s="11"/>
      <c r="M246" s="11"/>
      <c r="N246" s="11"/>
      <c r="O246" s="11"/>
      <c r="P246" s="11"/>
      <c r="Q246" s="11"/>
      <c r="R246" s="14"/>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2"/>
      <c r="BR246" s="11"/>
      <c r="BS246" s="11"/>
      <c r="BT246" s="11"/>
      <c r="BU246" s="11"/>
      <c r="BV246" s="11"/>
      <c r="BW246" s="11"/>
      <c r="BX246" s="11"/>
      <c r="BY246" s="11"/>
      <c r="BZ246" s="11"/>
      <c r="CA246" s="11"/>
      <c r="CB246" s="11"/>
      <c r="CC246" s="11"/>
      <c r="CD246" s="11"/>
      <c r="CE246" s="11"/>
      <c r="CF246" s="11"/>
      <c r="CG246" s="11"/>
      <c r="CH246" s="2"/>
      <c r="CI246" s="11"/>
      <c r="CJ246" s="11"/>
      <c r="CK246" s="11"/>
      <c r="CL246" s="11"/>
      <c r="CM246" s="11"/>
      <c r="CN246" s="11"/>
      <c r="CO246" s="11"/>
      <c r="CP246" s="11"/>
      <c r="CQ246" s="11"/>
      <c r="CR246" s="11"/>
      <c r="CS246" s="11"/>
      <c r="CT246" s="11"/>
      <c r="CU246" s="11"/>
      <c r="CV246" s="11"/>
      <c r="CW246" s="11"/>
      <c r="CX246" s="11"/>
      <c r="CY246" s="11"/>
      <c r="CZ246" s="2"/>
    </row>
    <row r="247" spans="1:104" s="3" customFormat="1" x14ac:dyDescent="0.25">
      <c r="A247" s="25"/>
      <c r="C247" s="11"/>
      <c r="D247" s="11"/>
      <c r="E247" s="11"/>
      <c r="F247" s="11"/>
      <c r="G247" s="11"/>
      <c r="H247" s="11"/>
      <c r="I247" s="11"/>
      <c r="J247" s="11"/>
      <c r="K247" s="11"/>
      <c r="L247" s="11"/>
      <c r="M247" s="11"/>
      <c r="N247" s="11"/>
      <c r="O247" s="11"/>
      <c r="P247" s="11"/>
      <c r="Q247" s="11"/>
      <c r="R247" s="14"/>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2"/>
      <c r="BR247" s="11"/>
      <c r="BS247" s="11"/>
      <c r="BT247" s="11"/>
      <c r="BU247" s="11"/>
      <c r="BV247" s="11"/>
      <c r="BW247" s="11"/>
      <c r="BX247" s="11"/>
      <c r="BY247" s="11"/>
      <c r="BZ247" s="11"/>
      <c r="CA247" s="11"/>
      <c r="CB247" s="11"/>
      <c r="CC247" s="11"/>
      <c r="CD247" s="11"/>
      <c r="CE247" s="11"/>
      <c r="CF247" s="11"/>
      <c r="CG247" s="11"/>
      <c r="CH247" s="2"/>
      <c r="CI247" s="11"/>
      <c r="CJ247" s="11"/>
      <c r="CK247" s="11"/>
      <c r="CL247" s="11"/>
      <c r="CM247" s="11"/>
      <c r="CN247" s="11"/>
      <c r="CO247" s="11"/>
      <c r="CP247" s="11"/>
      <c r="CQ247" s="11"/>
      <c r="CR247" s="11"/>
      <c r="CS247" s="11"/>
      <c r="CT247" s="11"/>
      <c r="CU247" s="11"/>
      <c r="CV247" s="11"/>
      <c r="CW247" s="11"/>
      <c r="CX247" s="11"/>
      <c r="CY247" s="11"/>
      <c r="CZ247" s="2"/>
    </row>
    <row r="248" spans="1:104" s="3" customFormat="1" x14ac:dyDescent="0.25">
      <c r="A248" s="25"/>
      <c r="C248" s="11"/>
      <c r="D248" s="11"/>
      <c r="E248" s="11"/>
      <c r="F248" s="11"/>
      <c r="G248" s="11"/>
      <c r="H248" s="11"/>
      <c r="I248" s="11"/>
      <c r="J248" s="11"/>
      <c r="K248" s="11"/>
      <c r="L248" s="11"/>
      <c r="M248" s="11"/>
      <c r="N248" s="11"/>
      <c r="O248" s="11"/>
      <c r="P248" s="11"/>
      <c r="Q248" s="11"/>
      <c r="R248" s="14"/>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2"/>
      <c r="BR248" s="11"/>
      <c r="BS248" s="11"/>
      <c r="BT248" s="11"/>
      <c r="BU248" s="11"/>
      <c r="BV248" s="11"/>
      <c r="BW248" s="11"/>
      <c r="BX248" s="11"/>
      <c r="BY248" s="11"/>
      <c r="BZ248" s="11"/>
      <c r="CA248" s="11"/>
      <c r="CB248" s="11"/>
      <c r="CC248" s="11"/>
      <c r="CD248" s="11"/>
      <c r="CE248" s="11"/>
      <c r="CF248" s="11"/>
      <c r="CG248" s="11"/>
      <c r="CH248" s="2"/>
      <c r="CI248" s="11"/>
      <c r="CJ248" s="11"/>
      <c r="CK248" s="11"/>
      <c r="CL248" s="11"/>
      <c r="CM248" s="11"/>
      <c r="CN248" s="11"/>
      <c r="CO248" s="11"/>
      <c r="CP248" s="11"/>
      <c r="CQ248" s="11"/>
      <c r="CR248" s="11"/>
      <c r="CS248" s="11"/>
      <c r="CT248" s="11"/>
      <c r="CU248" s="11"/>
      <c r="CV248" s="11"/>
      <c r="CW248" s="11"/>
      <c r="CX248" s="11"/>
      <c r="CY248" s="11"/>
      <c r="CZ248" s="2"/>
    </row>
    <row r="249" spans="1:104" s="3" customFormat="1" x14ac:dyDescent="0.25">
      <c r="A249" s="25"/>
      <c r="C249" s="11"/>
      <c r="D249" s="11"/>
      <c r="E249" s="11"/>
      <c r="F249" s="11"/>
      <c r="G249" s="11"/>
      <c r="H249" s="11"/>
      <c r="I249" s="11"/>
      <c r="J249" s="11"/>
      <c r="K249" s="11"/>
      <c r="L249" s="11"/>
      <c r="M249" s="11"/>
      <c r="N249" s="11"/>
      <c r="O249" s="11"/>
      <c r="P249" s="11"/>
      <c r="Q249" s="11"/>
      <c r="R249" s="14"/>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2"/>
      <c r="BR249" s="11"/>
      <c r="BS249" s="11"/>
      <c r="BT249" s="11"/>
      <c r="BU249" s="11"/>
      <c r="BV249" s="11"/>
      <c r="BW249" s="11"/>
      <c r="BX249" s="11"/>
      <c r="BY249" s="11"/>
      <c r="BZ249" s="11"/>
      <c r="CA249" s="11"/>
      <c r="CB249" s="11"/>
      <c r="CC249" s="11"/>
      <c r="CD249" s="11"/>
      <c r="CE249" s="11"/>
      <c r="CF249" s="11"/>
      <c r="CG249" s="11"/>
      <c r="CH249" s="2"/>
      <c r="CI249" s="11"/>
      <c r="CJ249" s="11"/>
      <c r="CK249" s="11"/>
      <c r="CL249" s="11"/>
      <c r="CM249" s="11"/>
      <c r="CN249" s="11"/>
      <c r="CO249" s="11"/>
      <c r="CP249" s="11"/>
      <c r="CQ249" s="11"/>
      <c r="CR249" s="11"/>
      <c r="CS249" s="11"/>
      <c r="CT249" s="11"/>
      <c r="CU249" s="11"/>
      <c r="CV249" s="11"/>
      <c r="CW249" s="11"/>
      <c r="CX249" s="11"/>
      <c r="CY249" s="11"/>
      <c r="CZ249" s="2"/>
    </row>
    <row r="250" spans="1:104" s="3" customFormat="1" x14ac:dyDescent="0.25">
      <c r="A250" s="25"/>
      <c r="C250" s="11"/>
      <c r="D250" s="11"/>
      <c r="E250" s="11"/>
      <c r="F250" s="11"/>
      <c r="G250" s="11"/>
      <c r="H250" s="11"/>
      <c r="I250" s="11"/>
      <c r="J250" s="11"/>
      <c r="K250" s="11"/>
      <c r="L250" s="11"/>
      <c r="M250" s="11"/>
      <c r="N250" s="11"/>
      <c r="O250" s="11"/>
      <c r="P250" s="11"/>
      <c r="Q250" s="11"/>
      <c r="R250" s="14"/>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2"/>
      <c r="BR250" s="11"/>
      <c r="BS250" s="11"/>
      <c r="BT250" s="11"/>
      <c r="BU250" s="11"/>
      <c r="BV250" s="11"/>
      <c r="BW250" s="11"/>
      <c r="BX250" s="11"/>
      <c r="BY250" s="11"/>
      <c r="BZ250" s="11"/>
      <c r="CA250" s="11"/>
      <c r="CB250" s="11"/>
      <c r="CC250" s="11"/>
      <c r="CD250" s="11"/>
      <c r="CE250" s="11"/>
      <c r="CF250" s="11"/>
      <c r="CG250" s="11"/>
      <c r="CH250" s="2"/>
      <c r="CI250" s="11"/>
      <c r="CJ250" s="11"/>
      <c r="CK250" s="11"/>
      <c r="CL250" s="11"/>
      <c r="CM250" s="11"/>
      <c r="CN250" s="11"/>
      <c r="CO250" s="11"/>
      <c r="CP250" s="11"/>
      <c r="CQ250" s="11"/>
      <c r="CR250" s="11"/>
      <c r="CS250" s="11"/>
      <c r="CT250" s="11"/>
      <c r="CU250" s="11"/>
      <c r="CV250" s="11"/>
      <c r="CW250" s="11"/>
      <c r="CX250" s="11"/>
      <c r="CY250" s="11"/>
      <c r="CZ250" s="2"/>
    </row>
    <row r="251" spans="1:104" s="3" customFormat="1" x14ac:dyDescent="0.25">
      <c r="A251" s="25"/>
      <c r="C251" s="11"/>
      <c r="D251" s="11"/>
      <c r="E251" s="11"/>
      <c r="F251" s="11"/>
      <c r="G251" s="11"/>
      <c r="H251" s="11"/>
      <c r="I251" s="11"/>
      <c r="J251" s="11"/>
      <c r="K251" s="11"/>
      <c r="L251" s="11"/>
      <c r="M251" s="11"/>
      <c r="N251" s="11"/>
      <c r="O251" s="11"/>
      <c r="P251" s="11"/>
      <c r="Q251" s="11"/>
      <c r="R251" s="14"/>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2"/>
      <c r="BR251" s="11"/>
      <c r="BS251" s="11"/>
      <c r="BT251" s="11"/>
      <c r="BU251" s="11"/>
      <c r="BV251" s="11"/>
      <c r="BW251" s="11"/>
      <c r="BX251" s="11"/>
      <c r="BY251" s="11"/>
      <c r="BZ251" s="11"/>
      <c r="CA251" s="11"/>
      <c r="CB251" s="11"/>
      <c r="CC251" s="11"/>
      <c r="CD251" s="11"/>
      <c r="CE251" s="11"/>
      <c r="CF251" s="11"/>
      <c r="CG251" s="11"/>
      <c r="CH251" s="2"/>
      <c r="CI251" s="11"/>
      <c r="CJ251" s="11"/>
      <c r="CK251" s="11"/>
      <c r="CL251" s="11"/>
      <c r="CM251" s="11"/>
      <c r="CN251" s="11"/>
      <c r="CO251" s="11"/>
      <c r="CP251" s="11"/>
      <c r="CQ251" s="11"/>
      <c r="CR251" s="11"/>
      <c r="CS251" s="11"/>
      <c r="CT251" s="11"/>
      <c r="CU251" s="11"/>
      <c r="CV251" s="11"/>
      <c r="CW251" s="11"/>
      <c r="CX251" s="11"/>
      <c r="CY251" s="11"/>
      <c r="CZ251" s="2"/>
    </row>
    <row r="252" spans="1:104" s="3" customFormat="1" x14ac:dyDescent="0.25">
      <c r="A252" s="25"/>
      <c r="C252" s="11"/>
      <c r="D252" s="11"/>
      <c r="E252" s="11"/>
      <c r="F252" s="11"/>
      <c r="G252" s="11"/>
      <c r="H252" s="11"/>
      <c r="I252" s="11"/>
      <c r="J252" s="11"/>
      <c r="K252" s="11"/>
      <c r="L252" s="11"/>
      <c r="M252" s="11"/>
      <c r="N252" s="11"/>
      <c r="O252" s="11"/>
      <c r="P252" s="11"/>
      <c r="Q252" s="11"/>
      <c r="R252" s="14"/>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2"/>
      <c r="BR252" s="11"/>
      <c r="BS252" s="11"/>
      <c r="BT252" s="11"/>
      <c r="BU252" s="11"/>
      <c r="BV252" s="11"/>
      <c r="BW252" s="11"/>
      <c r="BX252" s="11"/>
      <c r="BY252" s="11"/>
      <c r="BZ252" s="11"/>
      <c r="CA252" s="11"/>
      <c r="CB252" s="11"/>
      <c r="CC252" s="11"/>
      <c r="CD252" s="11"/>
      <c r="CE252" s="11"/>
      <c r="CF252" s="11"/>
      <c r="CG252" s="11"/>
      <c r="CH252" s="2"/>
      <c r="CI252" s="11"/>
      <c r="CJ252" s="11"/>
      <c r="CK252" s="11"/>
      <c r="CL252" s="11"/>
      <c r="CM252" s="11"/>
      <c r="CN252" s="11"/>
      <c r="CO252" s="11"/>
      <c r="CP252" s="11"/>
      <c r="CQ252" s="11"/>
      <c r="CR252" s="11"/>
      <c r="CS252" s="11"/>
      <c r="CT252" s="11"/>
      <c r="CU252" s="11"/>
      <c r="CV252" s="11"/>
      <c r="CW252" s="11"/>
      <c r="CX252" s="11"/>
      <c r="CY252" s="11"/>
      <c r="CZ252" s="2"/>
    </row>
    <row r="253" spans="1:104" s="3" customFormat="1" x14ac:dyDescent="0.25">
      <c r="A253" s="25"/>
      <c r="C253" s="11"/>
      <c r="D253" s="11"/>
      <c r="E253" s="11"/>
      <c r="F253" s="11"/>
      <c r="G253" s="11"/>
      <c r="H253" s="11"/>
      <c r="I253" s="11"/>
      <c r="J253" s="11"/>
      <c r="K253" s="11"/>
      <c r="L253" s="11"/>
      <c r="M253" s="11"/>
      <c r="N253" s="11"/>
      <c r="O253" s="11"/>
      <c r="P253" s="11"/>
      <c r="Q253" s="11"/>
      <c r="R253" s="14"/>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2"/>
      <c r="BR253" s="11"/>
      <c r="BS253" s="11"/>
      <c r="BT253" s="11"/>
      <c r="BU253" s="11"/>
      <c r="BV253" s="11"/>
      <c r="BW253" s="11"/>
      <c r="BX253" s="11"/>
      <c r="BY253" s="11"/>
      <c r="BZ253" s="11"/>
      <c r="CA253" s="11"/>
      <c r="CB253" s="11"/>
      <c r="CC253" s="11"/>
      <c r="CD253" s="11"/>
      <c r="CE253" s="11"/>
      <c r="CF253" s="11"/>
      <c r="CG253" s="11"/>
      <c r="CH253" s="2"/>
      <c r="CI253" s="11"/>
      <c r="CJ253" s="11"/>
      <c r="CK253" s="11"/>
      <c r="CL253" s="11"/>
      <c r="CM253" s="11"/>
      <c r="CN253" s="11"/>
      <c r="CO253" s="11"/>
      <c r="CP253" s="11"/>
      <c r="CQ253" s="11"/>
      <c r="CR253" s="11"/>
      <c r="CS253" s="11"/>
      <c r="CT253" s="11"/>
      <c r="CU253" s="11"/>
      <c r="CV253" s="11"/>
      <c r="CW253" s="11"/>
      <c r="CX253" s="11"/>
      <c r="CY253" s="11"/>
      <c r="CZ253" s="2"/>
    </row>
    <row r="254" spans="1:104" s="3" customFormat="1" x14ac:dyDescent="0.25">
      <c r="A254" s="25"/>
      <c r="C254" s="11"/>
      <c r="D254" s="11"/>
      <c r="E254" s="11"/>
      <c r="F254" s="11"/>
      <c r="G254" s="11"/>
      <c r="H254" s="11"/>
      <c r="I254" s="11"/>
      <c r="J254" s="11"/>
      <c r="K254" s="11"/>
      <c r="L254" s="11"/>
      <c r="M254" s="11"/>
      <c r="N254" s="11"/>
      <c r="O254" s="11"/>
      <c r="P254" s="11"/>
      <c r="Q254" s="11"/>
      <c r="R254" s="14"/>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2"/>
      <c r="BR254" s="11"/>
      <c r="BS254" s="11"/>
      <c r="BT254" s="11"/>
      <c r="BU254" s="11"/>
      <c r="BV254" s="11"/>
      <c r="BW254" s="11"/>
      <c r="BX254" s="11"/>
      <c r="BY254" s="11"/>
      <c r="BZ254" s="11"/>
      <c r="CA254" s="11"/>
      <c r="CB254" s="11"/>
      <c r="CC254" s="11"/>
      <c r="CD254" s="11"/>
      <c r="CE254" s="11"/>
      <c r="CF254" s="11"/>
      <c r="CG254" s="11"/>
      <c r="CH254" s="2"/>
      <c r="CI254" s="11"/>
      <c r="CJ254" s="11"/>
      <c r="CK254" s="11"/>
      <c r="CL254" s="11"/>
      <c r="CM254" s="11"/>
      <c r="CN254" s="11"/>
      <c r="CO254" s="11"/>
      <c r="CP254" s="11"/>
      <c r="CQ254" s="11"/>
      <c r="CR254" s="11"/>
      <c r="CS254" s="11"/>
      <c r="CT254" s="11"/>
      <c r="CU254" s="11"/>
      <c r="CV254" s="11"/>
      <c r="CW254" s="11"/>
      <c r="CX254" s="11"/>
      <c r="CY254" s="11"/>
      <c r="CZ254" s="2"/>
    </row>
    <row r="255" spans="1:104" s="3" customFormat="1" x14ac:dyDescent="0.25">
      <c r="A255" s="25"/>
      <c r="C255" s="11"/>
      <c r="D255" s="11"/>
      <c r="E255" s="11"/>
      <c r="F255" s="11"/>
      <c r="G255" s="11"/>
      <c r="H255" s="11"/>
      <c r="I255" s="11"/>
      <c r="J255" s="11"/>
      <c r="K255" s="11"/>
      <c r="L255" s="11"/>
      <c r="M255" s="11"/>
      <c r="N255" s="11"/>
      <c r="O255" s="11"/>
      <c r="P255" s="11"/>
      <c r="Q255" s="11"/>
      <c r="R255" s="14"/>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2"/>
      <c r="BR255" s="11"/>
      <c r="BS255" s="11"/>
      <c r="BT255" s="11"/>
      <c r="BU255" s="11"/>
      <c r="BV255" s="11"/>
      <c r="BW255" s="11"/>
      <c r="BX255" s="11"/>
      <c r="BY255" s="11"/>
      <c r="BZ255" s="11"/>
      <c r="CA255" s="11"/>
      <c r="CB255" s="11"/>
      <c r="CC255" s="11"/>
      <c r="CD255" s="11"/>
      <c r="CE255" s="11"/>
      <c r="CF255" s="11"/>
      <c r="CG255" s="11"/>
      <c r="CH255" s="2"/>
      <c r="CI255" s="11"/>
      <c r="CJ255" s="11"/>
      <c r="CK255" s="11"/>
      <c r="CL255" s="11"/>
      <c r="CM255" s="11"/>
      <c r="CN255" s="11"/>
      <c r="CO255" s="11"/>
      <c r="CP255" s="11"/>
      <c r="CQ255" s="11"/>
      <c r="CR255" s="11"/>
      <c r="CS255" s="11"/>
      <c r="CT255" s="11"/>
      <c r="CU255" s="11"/>
      <c r="CV255" s="11"/>
      <c r="CW255" s="11"/>
      <c r="CX255" s="11"/>
      <c r="CY255" s="11"/>
      <c r="CZ255" s="2"/>
    </row>
    <row r="256" spans="1:104" s="3" customFormat="1" x14ac:dyDescent="0.25">
      <c r="A256" s="25"/>
      <c r="C256" s="11"/>
      <c r="D256" s="11"/>
      <c r="E256" s="11"/>
      <c r="F256" s="11"/>
      <c r="G256" s="11"/>
      <c r="H256" s="11"/>
      <c r="I256" s="11"/>
      <c r="J256" s="11"/>
      <c r="K256" s="11"/>
      <c r="L256" s="11"/>
      <c r="M256" s="11"/>
      <c r="N256" s="11"/>
      <c r="O256" s="11"/>
      <c r="P256" s="11"/>
      <c r="Q256" s="11"/>
      <c r="R256" s="14"/>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2"/>
      <c r="BR256" s="11"/>
      <c r="BS256" s="11"/>
      <c r="BT256" s="11"/>
      <c r="BU256" s="11"/>
      <c r="BV256" s="11"/>
      <c r="BW256" s="11"/>
      <c r="BX256" s="11"/>
      <c r="BY256" s="11"/>
      <c r="BZ256" s="11"/>
      <c r="CA256" s="11"/>
      <c r="CB256" s="11"/>
      <c r="CC256" s="11"/>
      <c r="CD256" s="11"/>
      <c r="CE256" s="11"/>
      <c r="CF256" s="11"/>
      <c r="CG256" s="11"/>
      <c r="CH256" s="2"/>
      <c r="CI256" s="11"/>
      <c r="CJ256" s="11"/>
      <c r="CK256" s="11"/>
      <c r="CL256" s="11"/>
      <c r="CM256" s="11"/>
      <c r="CN256" s="11"/>
      <c r="CO256" s="11"/>
      <c r="CP256" s="11"/>
      <c r="CQ256" s="11"/>
      <c r="CR256" s="11"/>
      <c r="CS256" s="11"/>
      <c r="CT256" s="11"/>
      <c r="CU256" s="11"/>
      <c r="CV256" s="11"/>
      <c r="CW256" s="11"/>
      <c r="CX256" s="11"/>
      <c r="CY256" s="11"/>
      <c r="CZ256" s="2"/>
    </row>
    <row r="257" spans="1:104" s="3" customFormat="1" x14ac:dyDescent="0.25">
      <c r="A257" s="25"/>
      <c r="C257" s="11"/>
      <c r="D257" s="11"/>
      <c r="E257" s="11"/>
      <c r="F257" s="11"/>
      <c r="G257" s="11"/>
      <c r="H257" s="11"/>
      <c r="I257" s="11"/>
      <c r="J257" s="11"/>
      <c r="K257" s="11"/>
      <c r="L257" s="11"/>
      <c r="M257" s="11"/>
      <c r="N257" s="11"/>
      <c r="O257" s="11"/>
      <c r="P257" s="11"/>
      <c r="Q257" s="11"/>
      <c r="R257" s="14"/>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2"/>
      <c r="BR257" s="11"/>
      <c r="BS257" s="11"/>
      <c r="BT257" s="11"/>
      <c r="BU257" s="11"/>
      <c r="BV257" s="11"/>
      <c r="BW257" s="11"/>
      <c r="BX257" s="11"/>
      <c r="BY257" s="11"/>
      <c r="BZ257" s="11"/>
      <c r="CA257" s="11"/>
      <c r="CB257" s="11"/>
      <c r="CC257" s="11"/>
      <c r="CD257" s="11"/>
      <c r="CE257" s="11"/>
      <c r="CF257" s="11"/>
      <c r="CG257" s="11"/>
      <c r="CH257" s="2"/>
      <c r="CI257" s="11"/>
      <c r="CJ257" s="11"/>
      <c r="CK257" s="11"/>
      <c r="CL257" s="11"/>
      <c r="CM257" s="11"/>
      <c r="CN257" s="11"/>
      <c r="CO257" s="11"/>
      <c r="CP257" s="11"/>
      <c r="CQ257" s="11"/>
      <c r="CR257" s="11"/>
      <c r="CS257" s="11"/>
      <c r="CT257" s="11"/>
      <c r="CU257" s="11"/>
      <c r="CV257" s="11"/>
      <c r="CW257" s="11"/>
      <c r="CX257" s="11"/>
      <c r="CY257" s="11"/>
      <c r="CZ257" s="2"/>
    </row>
    <row r="258" spans="1:104" s="3" customFormat="1" x14ac:dyDescent="0.25">
      <c r="A258" s="25"/>
      <c r="C258" s="11"/>
      <c r="D258" s="11"/>
      <c r="E258" s="11"/>
      <c r="F258" s="11"/>
      <c r="G258" s="11"/>
      <c r="H258" s="11"/>
      <c r="I258" s="11"/>
      <c r="J258" s="11"/>
      <c r="K258" s="11"/>
      <c r="L258" s="11"/>
      <c r="M258" s="11"/>
      <c r="N258" s="11"/>
      <c r="O258" s="11"/>
      <c r="P258" s="11"/>
      <c r="Q258" s="11"/>
      <c r="R258" s="14"/>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2"/>
      <c r="BR258" s="11"/>
      <c r="BS258" s="11"/>
      <c r="BT258" s="11"/>
      <c r="BU258" s="11"/>
      <c r="BV258" s="11"/>
      <c r="BW258" s="11"/>
      <c r="BX258" s="11"/>
      <c r="BY258" s="11"/>
      <c r="BZ258" s="11"/>
      <c r="CA258" s="11"/>
      <c r="CB258" s="11"/>
      <c r="CC258" s="11"/>
      <c r="CD258" s="11"/>
      <c r="CE258" s="11"/>
      <c r="CF258" s="11"/>
      <c r="CG258" s="11"/>
      <c r="CH258" s="2"/>
      <c r="CI258" s="11"/>
      <c r="CJ258" s="11"/>
      <c r="CK258" s="11"/>
      <c r="CL258" s="11"/>
      <c r="CM258" s="11"/>
      <c r="CN258" s="11"/>
      <c r="CO258" s="11"/>
      <c r="CP258" s="11"/>
      <c r="CQ258" s="11"/>
      <c r="CR258" s="11"/>
      <c r="CS258" s="11"/>
      <c r="CT258" s="11"/>
      <c r="CU258" s="11"/>
      <c r="CV258" s="11"/>
      <c r="CW258" s="11"/>
      <c r="CX258" s="11"/>
      <c r="CY258" s="11"/>
      <c r="CZ258" s="2"/>
    </row>
    <row r="259" spans="1:104" s="3" customFormat="1" x14ac:dyDescent="0.25">
      <c r="A259" s="25"/>
      <c r="C259" s="11"/>
      <c r="D259" s="11"/>
      <c r="E259" s="11"/>
      <c r="F259" s="11"/>
      <c r="G259" s="11"/>
      <c r="H259" s="11"/>
      <c r="I259" s="11"/>
      <c r="J259" s="11"/>
      <c r="K259" s="11"/>
      <c r="L259" s="11"/>
      <c r="M259" s="11"/>
      <c r="N259" s="11"/>
      <c r="O259" s="11"/>
      <c r="P259" s="11"/>
      <c r="Q259" s="11"/>
      <c r="R259" s="14"/>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2"/>
      <c r="BR259" s="11"/>
      <c r="BS259" s="11"/>
      <c r="BT259" s="11"/>
      <c r="BU259" s="11"/>
      <c r="BV259" s="11"/>
      <c r="BW259" s="11"/>
      <c r="BX259" s="11"/>
      <c r="BY259" s="11"/>
      <c r="BZ259" s="11"/>
      <c r="CA259" s="11"/>
      <c r="CB259" s="11"/>
      <c r="CC259" s="11"/>
      <c r="CD259" s="11"/>
      <c r="CE259" s="11"/>
      <c r="CF259" s="11"/>
      <c r="CG259" s="11"/>
      <c r="CH259" s="2"/>
      <c r="CI259" s="11"/>
      <c r="CJ259" s="11"/>
      <c r="CK259" s="11"/>
      <c r="CL259" s="11"/>
      <c r="CM259" s="11"/>
      <c r="CN259" s="11"/>
      <c r="CO259" s="11"/>
      <c r="CP259" s="11"/>
      <c r="CQ259" s="11"/>
      <c r="CR259" s="11"/>
      <c r="CS259" s="11"/>
      <c r="CT259" s="11"/>
      <c r="CU259" s="11"/>
      <c r="CV259" s="11"/>
      <c r="CW259" s="11"/>
      <c r="CX259" s="11"/>
      <c r="CY259" s="11"/>
      <c r="CZ259" s="2"/>
    </row>
    <row r="260" spans="1:104" s="3" customFormat="1" x14ac:dyDescent="0.25">
      <c r="A260" s="25"/>
      <c r="C260" s="11"/>
      <c r="D260" s="11"/>
      <c r="E260" s="11"/>
      <c r="F260" s="11"/>
      <c r="G260" s="11"/>
      <c r="H260" s="11"/>
      <c r="I260" s="11"/>
      <c r="J260" s="11"/>
      <c r="K260" s="11"/>
      <c r="L260" s="11"/>
      <c r="M260" s="11"/>
      <c r="N260" s="11"/>
      <c r="O260" s="11"/>
      <c r="P260" s="11"/>
      <c r="Q260" s="11"/>
      <c r="R260" s="14"/>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2"/>
      <c r="BR260" s="11"/>
      <c r="BS260" s="11"/>
      <c r="BT260" s="11"/>
      <c r="BU260" s="11"/>
      <c r="BV260" s="11"/>
      <c r="BW260" s="11"/>
      <c r="BX260" s="11"/>
      <c r="BY260" s="11"/>
      <c r="BZ260" s="11"/>
      <c r="CA260" s="11"/>
      <c r="CB260" s="11"/>
      <c r="CC260" s="11"/>
      <c r="CD260" s="11"/>
      <c r="CE260" s="11"/>
      <c r="CF260" s="11"/>
      <c r="CG260" s="11"/>
      <c r="CH260" s="2"/>
      <c r="CI260" s="11"/>
      <c r="CJ260" s="11"/>
      <c r="CK260" s="11"/>
      <c r="CL260" s="11"/>
      <c r="CM260" s="11"/>
      <c r="CN260" s="11"/>
      <c r="CO260" s="11"/>
      <c r="CP260" s="11"/>
      <c r="CQ260" s="11"/>
      <c r="CR260" s="11"/>
      <c r="CS260" s="11"/>
      <c r="CT260" s="11"/>
      <c r="CU260" s="11"/>
      <c r="CV260" s="11"/>
      <c r="CW260" s="11"/>
      <c r="CX260" s="11"/>
      <c r="CY260" s="11"/>
      <c r="CZ260" s="2"/>
    </row>
    <row r="261" spans="1:104" s="3" customFormat="1" x14ac:dyDescent="0.25">
      <c r="A261" s="25"/>
      <c r="C261" s="11"/>
      <c r="D261" s="11"/>
      <c r="E261" s="11"/>
      <c r="F261" s="11"/>
      <c r="G261" s="11"/>
      <c r="H261" s="11"/>
      <c r="I261" s="11"/>
      <c r="J261" s="11"/>
      <c r="K261" s="11"/>
      <c r="L261" s="11"/>
      <c r="M261" s="11"/>
      <c r="N261" s="11"/>
      <c r="O261" s="11"/>
      <c r="P261" s="11"/>
      <c r="Q261" s="11"/>
      <c r="R261" s="14"/>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2"/>
      <c r="BR261" s="11"/>
      <c r="BS261" s="11"/>
      <c r="BT261" s="11"/>
      <c r="BU261" s="11"/>
      <c r="BV261" s="11"/>
      <c r="BW261" s="11"/>
      <c r="BX261" s="11"/>
      <c r="BY261" s="11"/>
      <c r="BZ261" s="11"/>
      <c r="CA261" s="11"/>
      <c r="CB261" s="11"/>
      <c r="CC261" s="11"/>
      <c r="CD261" s="11"/>
      <c r="CE261" s="11"/>
      <c r="CF261" s="11"/>
      <c r="CG261" s="11"/>
      <c r="CH261" s="2"/>
      <c r="CI261" s="11"/>
      <c r="CJ261" s="11"/>
      <c r="CK261" s="11"/>
      <c r="CL261" s="11"/>
      <c r="CM261" s="11"/>
      <c r="CN261" s="11"/>
      <c r="CO261" s="11"/>
      <c r="CP261" s="11"/>
      <c r="CQ261" s="11"/>
      <c r="CR261" s="11"/>
      <c r="CS261" s="11"/>
      <c r="CT261" s="11"/>
      <c r="CU261" s="11"/>
      <c r="CV261" s="11"/>
      <c r="CW261" s="11"/>
      <c r="CX261" s="11"/>
      <c r="CY261" s="11"/>
      <c r="CZ261" s="2"/>
    </row>
    <row r="262" spans="1:104" s="3" customFormat="1" x14ac:dyDescent="0.25">
      <c r="A262" s="25"/>
      <c r="C262" s="11"/>
      <c r="D262" s="11"/>
      <c r="E262" s="11"/>
      <c r="F262" s="11"/>
      <c r="G262" s="11"/>
      <c r="H262" s="11"/>
      <c r="I262" s="11"/>
      <c r="J262" s="11"/>
      <c r="K262" s="11"/>
      <c r="L262" s="11"/>
      <c r="M262" s="11"/>
      <c r="N262" s="11"/>
      <c r="O262" s="11"/>
      <c r="P262" s="11"/>
      <c r="Q262" s="11"/>
      <c r="R262" s="14"/>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2"/>
      <c r="BR262" s="11"/>
      <c r="BS262" s="11"/>
      <c r="BT262" s="11"/>
      <c r="BU262" s="11"/>
      <c r="BV262" s="11"/>
      <c r="BW262" s="11"/>
      <c r="BX262" s="11"/>
      <c r="BY262" s="11"/>
      <c r="BZ262" s="11"/>
      <c r="CA262" s="11"/>
      <c r="CB262" s="11"/>
      <c r="CC262" s="11"/>
      <c r="CD262" s="11"/>
      <c r="CE262" s="11"/>
      <c r="CF262" s="11"/>
      <c r="CG262" s="11"/>
      <c r="CH262" s="2"/>
      <c r="CI262" s="11"/>
      <c r="CJ262" s="11"/>
      <c r="CK262" s="11"/>
      <c r="CL262" s="11"/>
      <c r="CM262" s="11"/>
      <c r="CN262" s="11"/>
      <c r="CO262" s="11"/>
      <c r="CP262" s="11"/>
      <c r="CQ262" s="11"/>
      <c r="CR262" s="11"/>
      <c r="CS262" s="11"/>
      <c r="CT262" s="11"/>
      <c r="CU262" s="11"/>
      <c r="CV262" s="11"/>
      <c r="CW262" s="11"/>
      <c r="CX262" s="11"/>
      <c r="CY262" s="11"/>
      <c r="CZ262" s="2"/>
    </row>
    <row r="263" spans="1:104" s="3" customFormat="1" x14ac:dyDescent="0.25">
      <c r="A263" s="25"/>
      <c r="C263" s="11"/>
      <c r="D263" s="11"/>
      <c r="E263" s="11"/>
      <c r="F263" s="11"/>
      <c r="G263" s="11"/>
      <c r="H263" s="11"/>
      <c r="I263" s="11"/>
      <c r="J263" s="11"/>
      <c r="K263" s="11"/>
      <c r="L263" s="11"/>
      <c r="M263" s="11"/>
      <c r="N263" s="11"/>
      <c r="O263" s="11"/>
      <c r="P263" s="11"/>
      <c r="Q263" s="11"/>
      <c r="R263" s="14"/>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2"/>
      <c r="BR263" s="11"/>
      <c r="BS263" s="11"/>
      <c r="BT263" s="11"/>
      <c r="BU263" s="11"/>
      <c r="BV263" s="11"/>
      <c r="BW263" s="11"/>
      <c r="BX263" s="11"/>
      <c r="BY263" s="11"/>
      <c r="BZ263" s="11"/>
      <c r="CA263" s="11"/>
      <c r="CB263" s="11"/>
      <c r="CC263" s="11"/>
      <c r="CD263" s="11"/>
      <c r="CE263" s="11"/>
      <c r="CF263" s="11"/>
      <c r="CG263" s="11"/>
      <c r="CH263" s="2"/>
      <c r="CI263" s="11"/>
      <c r="CJ263" s="11"/>
      <c r="CK263" s="11"/>
      <c r="CL263" s="11"/>
      <c r="CM263" s="11"/>
      <c r="CN263" s="11"/>
      <c r="CO263" s="11"/>
      <c r="CP263" s="11"/>
      <c r="CQ263" s="11"/>
      <c r="CR263" s="11"/>
      <c r="CS263" s="11"/>
      <c r="CT263" s="11"/>
      <c r="CU263" s="11"/>
      <c r="CV263" s="11"/>
      <c r="CW263" s="11"/>
      <c r="CX263" s="11"/>
      <c r="CY263" s="11"/>
      <c r="CZ263" s="2"/>
    </row>
    <row r="264" spans="1:104" s="3" customFormat="1" x14ac:dyDescent="0.25">
      <c r="A264" s="25"/>
      <c r="C264" s="11"/>
      <c r="D264" s="11"/>
      <c r="E264" s="11"/>
      <c r="F264" s="11"/>
      <c r="G264" s="11"/>
      <c r="H264" s="11"/>
      <c r="I264" s="11"/>
      <c r="J264" s="11"/>
      <c r="K264" s="11"/>
      <c r="L264" s="11"/>
      <c r="M264" s="11"/>
      <c r="N264" s="11"/>
      <c r="O264" s="11"/>
      <c r="P264" s="11"/>
      <c r="Q264" s="11"/>
      <c r="R264" s="14"/>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2"/>
      <c r="BR264" s="11"/>
      <c r="BS264" s="11"/>
      <c r="BT264" s="11"/>
      <c r="BU264" s="11"/>
      <c r="BV264" s="11"/>
      <c r="BW264" s="11"/>
      <c r="BX264" s="11"/>
      <c r="BY264" s="11"/>
      <c r="BZ264" s="11"/>
      <c r="CA264" s="11"/>
      <c r="CB264" s="11"/>
      <c r="CC264" s="11"/>
      <c r="CD264" s="11"/>
      <c r="CE264" s="11"/>
      <c r="CF264" s="11"/>
      <c r="CG264" s="11"/>
      <c r="CH264" s="2"/>
      <c r="CI264" s="11"/>
      <c r="CJ264" s="11"/>
      <c r="CK264" s="11"/>
      <c r="CL264" s="11"/>
      <c r="CM264" s="11"/>
      <c r="CN264" s="11"/>
      <c r="CO264" s="11"/>
      <c r="CP264" s="11"/>
      <c r="CQ264" s="11"/>
      <c r="CR264" s="11"/>
      <c r="CS264" s="11"/>
      <c r="CT264" s="11"/>
      <c r="CU264" s="11"/>
      <c r="CV264" s="11"/>
      <c r="CW264" s="11"/>
      <c r="CX264" s="11"/>
      <c r="CY264" s="11"/>
      <c r="CZ264" s="2"/>
    </row>
    <row r="265" spans="1:104" s="3" customFormat="1" x14ac:dyDescent="0.25">
      <c r="A265" s="25"/>
      <c r="C265" s="11"/>
      <c r="D265" s="11"/>
      <c r="E265" s="11"/>
      <c r="F265" s="11"/>
      <c r="G265" s="11"/>
      <c r="H265" s="11"/>
      <c r="I265" s="11"/>
      <c r="J265" s="11"/>
      <c r="K265" s="11"/>
      <c r="L265" s="11"/>
      <c r="M265" s="11"/>
      <c r="N265" s="11"/>
      <c r="O265" s="11"/>
      <c r="P265" s="11"/>
      <c r="Q265" s="11"/>
      <c r="R265" s="14"/>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2"/>
      <c r="BR265" s="11"/>
      <c r="BS265" s="11"/>
      <c r="BT265" s="11"/>
      <c r="BU265" s="11"/>
      <c r="BV265" s="11"/>
      <c r="BW265" s="11"/>
      <c r="BX265" s="11"/>
      <c r="BY265" s="11"/>
      <c r="BZ265" s="11"/>
      <c r="CA265" s="11"/>
      <c r="CB265" s="11"/>
      <c r="CC265" s="11"/>
      <c r="CD265" s="11"/>
      <c r="CE265" s="11"/>
      <c r="CF265" s="11"/>
      <c r="CG265" s="11"/>
      <c r="CH265" s="2"/>
      <c r="CI265" s="11"/>
      <c r="CJ265" s="11"/>
      <c r="CK265" s="11"/>
      <c r="CL265" s="11"/>
      <c r="CM265" s="11"/>
      <c r="CN265" s="11"/>
      <c r="CO265" s="11"/>
      <c r="CP265" s="11"/>
      <c r="CQ265" s="11"/>
      <c r="CR265" s="11"/>
      <c r="CS265" s="11"/>
      <c r="CT265" s="11"/>
      <c r="CU265" s="11"/>
      <c r="CV265" s="11"/>
      <c r="CW265" s="11"/>
      <c r="CX265" s="11"/>
      <c r="CY265" s="11"/>
      <c r="CZ265" s="2"/>
    </row>
    <row r="266" spans="1:104" s="3" customFormat="1" x14ac:dyDescent="0.25">
      <c r="A266" s="25"/>
      <c r="C266" s="11"/>
      <c r="D266" s="11"/>
      <c r="E266" s="11"/>
      <c r="F266" s="11"/>
      <c r="G266" s="11"/>
      <c r="H266" s="11"/>
      <c r="I266" s="11"/>
      <c r="J266" s="11"/>
      <c r="K266" s="11"/>
      <c r="L266" s="11"/>
      <c r="M266" s="11"/>
      <c r="N266" s="11"/>
      <c r="O266" s="11"/>
      <c r="P266" s="11"/>
      <c r="Q266" s="11"/>
      <c r="R266" s="14"/>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2"/>
      <c r="BR266" s="11"/>
      <c r="BS266" s="11"/>
      <c r="BT266" s="11"/>
      <c r="BU266" s="11"/>
      <c r="BV266" s="11"/>
      <c r="BW266" s="11"/>
      <c r="BX266" s="11"/>
      <c r="BY266" s="11"/>
      <c r="BZ266" s="11"/>
      <c r="CA266" s="11"/>
      <c r="CB266" s="11"/>
      <c r="CC266" s="11"/>
      <c r="CD266" s="11"/>
      <c r="CE266" s="11"/>
      <c r="CF266" s="11"/>
      <c r="CG266" s="11"/>
      <c r="CH266" s="2"/>
      <c r="CI266" s="11"/>
      <c r="CJ266" s="11"/>
      <c r="CK266" s="11"/>
      <c r="CL266" s="11"/>
      <c r="CM266" s="11"/>
      <c r="CN266" s="11"/>
      <c r="CO266" s="11"/>
      <c r="CP266" s="11"/>
      <c r="CQ266" s="11"/>
      <c r="CR266" s="11"/>
      <c r="CS266" s="11"/>
      <c r="CT266" s="11"/>
      <c r="CU266" s="11"/>
      <c r="CV266" s="11"/>
      <c r="CW266" s="11"/>
      <c r="CX266" s="11"/>
      <c r="CY266" s="11"/>
      <c r="CZ266" s="2"/>
    </row>
    <row r="267" spans="1:104" s="3" customFormat="1" x14ac:dyDescent="0.25">
      <c r="A267" s="25"/>
      <c r="C267" s="11"/>
      <c r="D267" s="11"/>
      <c r="E267" s="11"/>
      <c r="F267" s="11"/>
      <c r="G267" s="11"/>
      <c r="H267" s="11"/>
      <c r="I267" s="11"/>
      <c r="J267" s="11"/>
      <c r="K267" s="11"/>
      <c r="L267" s="11"/>
      <c r="M267" s="11"/>
      <c r="N267" s="11"/>
      <c r="O267" s="11"/>
      <c r="P267" s="11"/>
      <c r="Q267" s="11"/>
      <c r="R267" s="14"/>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2"/>
      <c r="BR267" s="11"/>
      <c r="BS267" s="11"/>
      <c r="BT267" s="11"/>
      <c r="BU267" s="11"/>
      <c r="BV267" s="11"/>
      <c r="BW267" s="11"/>
      <c r="BX267" s="11"/>
      <c r="BY267" s="11"/>
      <c r="BZ267" s="11"/>
      <c r="CA267" s="11"/>
      <c r="CB267" s="11"/>
      <c r="CC267" s="11"/>
      <c r="CD267" s="11"/>
      <c r="CE267" s="11"/>
      <c r="CF267" s="11"/>
      <c r="CG267" s="11"/>
      <c r="CH267" s="2"/>
      <c r="CI267" s="11"/>
      <c r="CJ267" s="11"/>
      <c r="CK267" s="11"/>
      <c r="CL267" s="11"/>
      <c r="CM267" s="11"/>
      <c r="CN267" s="11"/>
      <c r="CO267" s="11"/>
      <c r="CP267" s="11"/>
      <c r="CQ267" s="11"/>
      <c r="CR267" s="11"/>
      <c r="CS267" s="11"/>
      <c r="CT267" s="11"/>
      <c r="CU267" s="11"/>
      <c r="CV267" s="11"/>
      <c r="CW267" s="11"/>
      <c r="CX267" s="11"/>
      <c r="CY267" s="11"/>
      <c r="CZ267" s="2"/>
    </row>
    <row r="268" spans="1:104" s="3" customFormat="1" x14ac:dyDescent="0.25">
      <c r="A268" s="25"/>
      <c r="C268" s="11"/>
      <c r="D268" s="11"/>
      <c r="E268" s="11"/>
      <c r="F268" s="11"/>
      <c r="G268" s="11"/>
      <c r="H268" s="11"/>
      <c r="I268" s="11"/>
      <c r="J268" s="11"/>
      <c r="K268" s="11"/>
      <c r="L268" s="11"/>
      <c r="M268" s="11"/>
      <c r="N268" s="11"/>
      <c r="O268" s="11"/>
      <c r="P268" s="11"/>
      <c r="Q268" s="11"/>
      <c r="R268" s="14"/>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2"/>
      <c r="BR268" s="11"/>
      <c r="BS268" s="11"/>
      <c r="BT268" s="11"/>
      <c r="BU268" s="11"/>
      <c r="BV268" s="11"/>
      <c r="BW268" s="11"/>
      <c r="BX268" s="11"/>
      <c r="BY268" s="11"/>
      <c r="BZ268" s="11"/>
      <c r="CA268" s="11"/>
      <c r="CB268" s="11"/>
      <c r="CC268" s="11"/>
      <c r="CD268" s="11"/>
      <c r="CE268" s="11"/>
      <c r="CF268" s="11"/>
      <c r="CG268" s="11"/>
      <c r="CH268" s="2"/>
      <c r="CI268" s="11"/>
      <c r="CJ268" s="11"/>
      <c r="CK268" s="11"/>
      <c r="CL268" s="11"/>
      <c r="CM268" s="11"/>
      <c r="CN268" s="11"/>
      <c r="CO268" s="11"/>
      <c r="CP268" s="11"/>
      <c r="CQ268" s="11"/>
      <c r="CR268" s="11"/>
      <c r="CS268" s="11"/>
      <c r="CT268" s="11"/>
      <c r="CU268" s="11"/>
      <c r="CV268" s="11"/>
      <c r="CW268" s="11"/>
      <c r="CX268" s="11"/>
      <c r="CY268" s="11"/>
      <c r="CZ268" s="2"/>
    </row>
    <row r="269" spans="1:104" s="3" customFormat="1" x14ac:dyDescent="0.25">
      <c r="A269" s="25"/>
      <c r="C269" s="11"/>
      <c r="D269" s="11"/>
      <c r="E269" s="11"/>
      <c r="F269" s="11"/>
      <c r="G269" s="11"/>
      <c r="H269" s="11"/>
      <c r="I269" s="11"/>
      <c r="J269" s="11"/>
      <c r="K269" s="11"/>
      <c r="L269" s="11"/>
      <c r="M269" s="11"/>
      <c r="N269" s="11"/>
      <c r="O269" s="11"/>
      <c r="P269" s="11"/>
      <c r="Q269" s="11"/>
      <c r="R269" s="14"/>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2"/>
      <c r="BR269" s="11"/>
      <c r="BS269" s="11"/>
      <c r="BT269" s="11"/>
      <c r="BU269" s="11"/>
      <c r="BV269" s="11"/>
      <c r="BW269" s="11"/>
      <c r="BX269" s="11"/>
      <c r="BY269" s="11"/>
      <c r="BZ269" s="11"/>
      <c r="CA269" s="11"/>
      <c r="CB269" s="11"/>
      <c r="CC269" s="11"/>
      <c r="CD269" s="11"/>
      <c r="CE269" s="11"/>
      <c r="CF269" s="11"/>
      <c r="CG269" s="11"/>
      <c r="CH269" s="2"/>
      <c r="CI269" s="11"/>
      <c r="CJ269" s="11"/>
      <c r="CK269" s="11"/>
      <c r="CL269" s="11"/>
      <c r="CM269" s="11"/>
      <c r="CN269" s="11"/>
      <c r="CO269" s="11"/>
      <c r="CP269" s="11"/>
      <c r="CQ269" s="11"/>
      <c r="CR269" s="11"/>
      <c r="CS269" s="11"/>
      <c r="CT269" s="11"/>
      <c r="CU269" s="11"/>
      <c r="CV269" s="11"/>
      <c r="CW269" s="11"/>
      <c r="CX269" s="11"/>
      <c r="CY269" s="11"/>
      <c r="CZ269" s="2"/>
    </row>
    <row r="270" spans="1:104" s="3" customFormat="1" x14ac:dyDescent="0.25">
      <c r="A270" s="25"/>
      <c r="C270" s="11"/>
      <c r="D270" s="11"/>
      <c r="E270" s="11"/>
      <c r="F270" s="11"/>
      <c r="G270" s="11"/>
      <c r="H270" s="11"/>
      <c r="I270" s="11"/>
      <c r="J270" s="11"/>
      <c r="K270" s="11"/>
      <c r="L270" s="11"/>
      <c r="M270" s="11"/>
      <c r="N270" s="11"/>
      <c r="O270" s="11"/>
      <c r="P270" s="11"/>
      <c r="Q270" s="11"/>
      <c r="R270" s="14"/>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2"/>
      <c r="BR270" s="11"/>
      <c r="BS270" s="11"/>
      <c r="BT270" s="11"/>
      <c r="BU270" s="11"/>
      <c r="BV270" s="11"/>
      <c r="BW270" s="11"/>
      <c r="BX270" s="11"/>
      <c r="BY270" s="11"/>
      <c r="BZ270" s="11"/>
      <c r="CA270" s="11"/>
      <c r="CB270" s="11"/>
      <c r="CC270" s="11"/>
      <c r="CD270" s="11"/>
      <c r="CE270" s="11"/>
      <c r="CF270" s="11"/>
      <c r="CG270" s="11"/>
      <c r="CH270" s="2"/>
      <c r="CI270" s="11"/>
      <c r="CJ270" s="11"/>
      <c r="CK270" s="11"/>
      <c r="CL270" s="11"/>
      <c r="CM270" s="11"/>
      <c r="CN270" s="11"/>
      <c r="CO270" s="11"/>
      <c r="CP270" s="11"/>
      <c r="CQ270" s="11"/>
      <c r="CR270" s="11"/>
      <c r="CS270" s="11"/>
      <c r="CT270" s="11"/>
      <c r="CU270" s="11"/>
      <c r="CV270" s="11"/>
      <c r="CW270" s="11"/>
      <c r="CX270" s="11"/>
      <c r="CY270" s="11"/>
      <c r="CZ270" s="2"/>
    </row>
    <row r="271" spans="1:104" s="3" customFormat="1" x14ac:dyDescent="0.25">
      <c r="A271" s="25"/>
      <c r="C271" s="11"/>
      <c r="D271" s="11"/>
      <c r="E271" s="11"/>
      <c r="F271" s="11"/>
      <c r="G271" s="11"/>
      <c r="H271" s="11"/>
      <c r="I271" s="11"/>
      <c r="J271" s="11"/>
      <c r="K271" s="11"/>
      <c r="L271" s="11"/>
      <c r="M271" s="11"/>
      <c r="N271" s="11"/>
      <c r="O271" s="11"/>
      <c r="P271" s="11"/>
      <c r="Q271" s="11"/>
      <c r="R271" s="14"/>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2"/>
      <c r="BR271" s="11"/>
      <c r="BS271" s="11"/>
      <c r="BT271" s="11"/>
      <c r="BU271" s="11"/>
      <c r="BV271" s="11"/>
      <c r="BW271" s="11"/>
      <c r="BX271" s="11"/>
      <c r="BY271" s="11"/>
      <c r="BZ271" s="11"/>
      <c r="CA271" s="11"/>
      <c r="CB271" s="11"/>
      <c r="CC271" s="11"/>
      <c r="CD271" s="11"/>
      <c r="CE271" s="11"/>
      <c r="CF271" s="11"/>
      <c r="CG271" s="11"/>
      <c r="CH271" s="2"/>
      <c r="CI271" s="11"/>
      <c r="CJ271" s="11"/>
      <c r="CK271" s="11"/>
      <c r="CL271" s="11"/>
      <c r="CM271" s="11"/>
      <c r="CN271" s="11"/>
      <c r="CO271" s="11"/>
      <c r="CP271" s="11"/>
      <c r="CQ271" s="11"/>
      <c r="CR271" s="11"/>
      <c r="CS271" s="11"/>
      <c r="CT271" s="11"/>
      <c r="CU271" s="11"/>
      <c r="CV271" s="11"/>
      <c r="CW271" s="11"/>
      <c r="CX271" s="11"/>
      <c r="CY271" s="11"/>
      <c r="CZ271" s="2"/>
    </row>
    <row r="272" spans="1:104" s="3" customFormat="1" x14ac:dyDescent="0.25">
      <c r="A272" s="25"/>
      <c r="C272" s="11"/>
      <c r="D272" s="11"/>
      <c r="E272" s="11"/>
      <c r="F272" s="11"/>
      <c r="G272" s="11"/>
      <c r="H272" s="11"/>
      <c r="I272" s="11"/>
      <c r="J272" s="11"/>
      <c r="K272" s="11"/>
      <c r="L272" s="11"/>
      <c r="M272" s="11"/>
      <c r="N272" s="11"/>
      <c r="O272" s="11"/>
      <c r="P272" s="11"/>
      <c r="Q272" s="11"/>
      <c r="R272" s="14"/>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2"/>
      <c r="BR272" s="11"/>
      <c r="BS272" s="11"/>
      <c r="BT272" s="11"/>
      <c r="BU272" s="11"/>
      <c r="BV272" s="11"/>
      <c r="BW272" s="11"/>
      <c r="BX272" s="11"/>
      <c r="BY272" s="11"/>
      <c r="BZ272" s="11"/>
      <c r="CA272" s="11"/>
      <c r="CB272" s="11"/>
      <c r="CC272" s="11"/>
      <c r="CD272" s="11"/>
      <c r="CE272" s="11"/>
      <c r="CF272" s="11"/>
      <c r="CG272" s="11"/>
      <c r="CH272" s="2"/>
      <c r="CI272" s="11"/>
      <c r="CJ272" s="11"/>
      <c r="CK272" s="11"/>
      <c r="CL272" s="11"/>
      <c r="CM272" s="11"/>
      <c r="CN272" s="11"/>
      <c r="CO272" s="11"/>
      <c r="CP272" s="11"/>
      <c r="CQ272" s="11"/>
      <c r="CR272" s="11"/>
      <c r="CS272" s="11"/>
      <c r="CT272" s="11"/>
      <c r="CU272" s="11"/>
      <c r="CV272" s="11"/>
      <c r="CW272" s="11"/>
      <c r="CX272" s="11"/>
      <c r="CY272" s="11"/>
      <c r="CZ272" s="2"/>
    </row>
    <row r="273" spans="1:104" s="3" customFormat="1" x14ac:dyDescent="0.25">
      <c r="A273" s="25"/>
      <c r="C273" s="11"/>
      <c r="D273" s="11"/>
      <c r="E273" s="11"/>
      <c r="F273" s="11"/>
      <c r="G273" s="11"/>
      <c r="H273" s="11"/>
      <c r="I273" s="11"/>
      <c r="J273" s="11"/>
      <c r="K273" s="11"/>
      <c r="L273" s="11"/>
      <c r="M273" s="11"/>
      <c r="N273" s="11"/>
      <c r="O273" s="11"/>
      <c r="P273" s="11"/>
      <c r="Q273" s="11"/>
      <c r="R273" s="14"/>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2"/>
      <c r="BR273" s="11"/>
      <c r="BS273" s="11"/>
      <c r="BT273" s="11"/>
      <c r="BU273" s="11"/>
      <c r="BV273" s="11"/>
      <c r="BW273" s="11"/>
      <c r="BX273" s="11"/>
      <c r="BY273" s="11"/>
      <c r="BZ273" s="11"/>
      <c r="CA273" s="11"/>
      <c r="CB273" s="11"/>
      <c r="CC273" s="11"/>
      <c r="CD273" s="11"/>
      <c r="CE273" s="11"/>
      <c r="CF273" s="11"/>
      <c r="CG273" s="11"/>
      <c r="CH273" s="2"/>
      <c r="CI273" s="11"/>
      <c r="CJ273" s="11"/>
      <c r="CK273" s="11"/>
      <c r="CL273" s="11"/>
      <c r="CM273" s="11"/>
      <c r="CN273" s="11"/>
      <c r="CO273" s="11"/>
      <c r="CP273" s="11"/>
      <c r="CQ273" s="11"/>
      <c r="CR273" s="11"/>
      <c r="CS273" s="11"/>
      <c r="CT273" s="11"/>
      <c r="CU273" s="11"/>
      <c r="CV273" s="11"/>
      <c r="CW273" s="11"/>
      <c r="CX273" s="11"/>
      <c r="CY273" s="11"/>
      <c r="CZ273" s="2"/>
    </row>
    <row r="274" spans="1:104" s="3" customFormat="1" x14ac:dyDescent="0.25">
      <c r="A274" s="25"/>
      <c r="C274" s="11"/>
      <c r="D274" s="11"/>
      <c r="E274" s="11"/>
      <c r="F274" s="11"/>
      <c r="G274" s="11"/>
      <c r="H274" s="11"/>
      <c r="I274" s="11"/>
      <c r="J274" s="11"/>
      <c r="K274" s="11"/>
      <c r="L274" s="11"/>
      <c r="M274" s="11"/>
      <c r="N274" s="11"/>
      <c r="O274" s="11"/>
      <c r="P274" s="11"/>
      <c r="Q274" s="11"/>
      <c r="R274" s="14"/>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2"/>
      <c r="BR274" s="11"/>
      <c r="BS274" s="11"/>
      <c r="BT274" s="11"/>
      <c r="BU274" s="11"/>
      <c r="BV274" s="11"/>
      <c r="BW274" s="11"/>
      <c r="BX274" s="11"/>
      <c r="BY274" s="11"/>
      <c r="BZ274" s="11"/>
      <c r="CA274" s="11"/>
      <c r="CB274" s="11"/>
      <c r="CC274" s="11"/>
      <c r="CD274" s="11"/>
      <c r="CE274" s="11"/>
      <c r="CF274" s="11"/>
      <c r="CG274" s="11"/>
      <c r="CH274" s="2"/>
      <c r="CI274" s="11"/>
      <c r="CJ274" s="11"/>
      <c r="CK274" s="11"/>
      <c r="CL274" s="11"/>
      <c r="CM274" s="11"/>
      <c r="CN274" s="11"/>
      <c r="CO274" s="11"/>
      <c r="CP274" s="11"/>
      <c r="CQ274" s="11"/>
      <c r="CR274" s="11"/>
      <c r="CS274" s="11"/>
      <c r="CT274" s="11"/>
      <c r="CU274" s="11"/>
      <c r="CV274" s="11"/>
      <c r="CW274" s="11"/>
      <c r="CX274" s="11"/>
      <c r="CY274" s="11"/>
      <c r="CZ274" s="2"/>
    </row>
    <row r="275" spans="1:104" s="3" customFormat="1" x14ac:dyDescent="0.25">
      <c r="A275" s="25"/>
      <c r="C275" s="11"/>
      <c r="D275" s="11"/>
      <c r="E275" s="11"/>
      <c r="F275" s="11"/>
      <c r="G275" s="11"/>
      <c r="H275" s="11"/>
      <c r="I275" s="11"/>
      <c r="J275" s="11"/>
      <c r="K275" s="11"/>
      <c r="L275" s="11"/>
      <c r="M275" s="11"/>
      <c r="N275" s="11"/>
      <c r="O275" s="11"/>
      <c r="P275" s="11"/>
      <c r="Q275" s="11"/>
      <c r="R275" s="14"/>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2"/>
      <c r="BR275" s="11"/>
      <c r="BS275" s="11"/>
      <c r="BT275" s="11"/>
      <c r="BU275" s="11"/>
      <c r="BV275" s="11"/>
      <c r="BW275" s="11"/>
      <c r="BX275" s="11"/>
      <c r="BY275" s="11"/>
      <c r="BZ275" s="11"/>
      <c r="CA275" s="11"/>
      <c r="CB275" s="11"/>
      <c r="CC275" s="11"/>
      <c r="CD275" s="11"/>
      <c r="CE275" s="11"/>
      <c r="CF275" s="11"/>
      <c r="CG275" s="11"/>
      <c r="CH275" s="2"/>
      <c r="CI275" s="11"/>
      <c r="CJ275" s="11"/>
      <c r="CK275" s="11"/>
      <c r="CL275" s="11"/>
      <c r="CM275" s="11"/>
      <c r="CN275" s="11"/>
      <c r="CO275" s="11"/>
      <c r="CP275" s="11"/>
      <c r="CQ275" s="11"/>
      <c r="CR275" s="11"/>
      <c r="CS275" s="11"/>
      <c r="CT275" s="11"/>
      <c r="CU275" s="11"/>
      <c r="CV275" s="11"/>
      <c r="CW275" s="11"/>
      <c r="CX275" s="11"/>
      <c r="CY275" s="11"/>
      <c r="CZ275" s="2"/>
    </row>
    <row r="276" spans="1:104" s="3" customFormat="1" x14ac:dyDescent="0.25">
      <c r="A276" s="25"/>
      <c r="C276" s="11"/>
      <c r="D276" s="11"/>
      <c r="E276" s="11"/>
      <c r="F276" s="11"/>
      <c r="G276" s="11"/>
      <c r="H276" s="11"/>
      <c r="I276" s="11"/>
      <c r="J276" s="11"/>
      <c r="K276" s="11"/>
      <c r="L276" s="11"/>
      <c r="M276" s="11"/>
      <c r="N276" s="11"/>
      <c r="O276" s="11"/>
      <c r="P276" s="11"/>
      <c r="Q276" s="11"/>
      <c r="R276" s="14"/>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2"/>
      <c r="BR276" s="11"/>
      <c r="BS276" s="11"/>
      <c r="BT276" s="11"/>
      <c r="BU276" s="11"/>
      <c r="BV276" s="11"/>
      <c r="BW276" s="11"/>
      <c r="BX276" s="11"/>
      <c r="BY276" s="11"/>
      <c r="BZ276" s="11"/>
      <c r="CA276" s="11"/>
      <c r="CB276" s="11"/>
      <c r="CC276" s="11"/>
      <c r="CD276" s="11"/>
      <c r="CE276" s="11"/>
      <c r="CF276" s="11"/>
      <c r="CG276" s="11"/>
      <c r="CH276" s="2"/>
      <c r="CI276" s="11"/>
      <c r="CJ276" s="11"/>
      <c r="CK276" s="11"/>
      <c r="CL276" s="11"/>
      <c r="CM276" s="11"/>
      <c r="CN276" s="11"/>
      <c r="CO276" s="11"/>
      <c r="CP276" s="11"/>
      <c r="CQ276" s="11"/>
      <c r="CR276" s="11"/>
      <c r="CS276" s="11"/>
      <c r="CT276" s="11"/>
      <c r="CU276" s="11"/>
      <c r="CV276" s="11"/>
      <c r="CW276" s="11"/>
      <c r="CX276" s="11"/>
      <c r="CY276" s="11"/>
      <c r="CZ276" s="2"/>
    </row>
    <row r="277" spans="1:104" s="3" customFormat="1" x14ac:dyDescent="0.25">
      <c r="A277" s="25"/>
      <c r="C277" s="11"/>
      <c r="D277" s="11"/>
      <c r="E277" s="11"/>
      <c r="F277" s="11"/>
      <c r="G277" s="11"/>
      <c r="H277" s="11"/>
      <c r="I277" s="11"/>
      <c r="J277" s="11"/>
      <c r="K277" s="11"/>
      <c r="L277" s="11"/>
      <c r="M277" s="11"/>
      <c r="N277" s="11"/>
      <c r="O277" s="11"/>
      <c r="P277" s="11"/>
      <c r="Q277" s="11"/>
      <c r="R277" s="14"/>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2"/>
      <c r="BR277" s="11"/>
      <c r="BS277" s="11"/>
      <c r="BT277" s="11"/>
      <c r="BU277" s="11"/>
      <c r="BV277" s="11"/>
      <c r="BW277" s="11"/>
      <c r="BX277" s="11"/>
      <c r="BY277" s="11"/>
      <c r="BZ277" s="11"/>
      <c r="CA277" s="11"/>
      <c r="CB277" s="11"/>
      <c r="CC277" s="11"/>
      <c r="CD277" s="11"/>
      <c r="CE277" s="11"/>
      <c r="CF277" s="11"/>
      <c r="CG277" s="11"/>
      <c r="CH277" s="2"/>
      <c r="CI277" s="11"/>
      <c r="CJ277" s="11"/>
      <c r="CK277" s="11"/>
      <c r="CL277" s="11"/>
      <c r="CM277" s="11"/>
      <c r="CN277" s="11"/>
      <c r="CO277" s="11"/>
      <c r="CP277" s="11"/>
      <c r="CQ277" s="11"/>
      <c r="CR277" s="11"/>
      <c r="CS277" s="11"/>
      <c r="CT277" s="11"/>
      <c r="CU277" s="11"/>
      <c r="CV277" s="11"/>
      <c r="CW277" s="11"/>
      <c r="CX277" s="11"/>
      <c r="CY277" s="11"/>
      <c r="CZ277" s="2"/>
    </row>
    <row r="278" spans="1:104" s="3" customFormat="1" x14ac:dyDescent="0.25">
      <c r="A278" s="25"/>
      <c r="C278" s="11"/>
      <c r="D278" s="11"/>
      <c r="E278" s="11"/>
      <c r="F278" s="11"/>
      <c r="G278" s="11"/>
      <c r="H278" s="11"/>
      <c r="I278" s="11"/>
      <c r="J278" s="11"/>
      <c r="K278" s="11"/>
      <c r="L278" s="11"/>
      <c r="M278" s="11"/>
      <c r="N278" s="11"/>
      <c r="O278" s="11"/>
      <c r="P278" s="11"/>
      <c r="Q278" s="11"/>
      <c r="R278" s="14"/>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2"/>
      <c r="BR278" s="11"/>
      <c r="BS278" s="11"/>
      <c r="BT278" s="11"/>
      <c r="BU278" s="11"/>
      <c r="BV278" s="11"/>
      <c r="BW278" s="11"/>
      <c r="BX278" s="11"/>
      <c r="BY278" s="11"/>
      <c r="BZ278" s="11"/>
      <c r="CA278" s="11"/>
      <c r="CB278" s="11"/>
      <c r="CC278" s="11"/>
      <c r="CD278" s="11"/>
      <c r="CE278" s="11"/>
      <c r="CF278" s="11"/>
      <c r="CG278" s="11"/>
      <c r="CH278" s="2"/>
      <c r="CI278" s="11"/>
      <c r="CJ278" s="11"/>
      <c r="CK278" s="11"/>
      <c r="CL278" s="11"/>
      <c r="CM278" s="11"/>
      <c r="CN278" s="11"/>
      <c r="CO278" s="11"/>
      <c r="CP278" s="11"/>
      <c r="CQ278" s="11"/>
      <c r="CR278" s="11"/>
      <c r="CS278" s="11"/>
      <c r="CT278" s="11"/>
      <c r="CU278" s="11"/>
      <c r="CV278" s="11"/>
      <c r="CW278" s="11"/>
      <c r="CX278" s="11"/>
      <c r="CY278" s="11"/>
      <c r="CZ278" s="2"/>
    </row>
    <row r="279" spans="1:104" s="3" customFormat="1" x14ac:dyDescent="0.25">
      <c r="A279" s="25"/>
      <c r="C279" s="11"/>
      <c r="D279" s="11"/>
      <c r="E279" s="11"/>
      <c r="F279" s="11"/>
      <c r="G279" s="11"/>
      <c r="H279" s="11"/>
      <c r="I279" s="11"/>
      <c r="J279" s="11"/>
      <c r="K279" s="11"/>
      <c r="L279" s="11"/>
      <c r="M279" s="11"/>
      <c r="N279" s="11"/>
      <c r="O279" s="11"/>
      <c r="P279" s="11"/>
      <c r="Q279" s="11"/>
      <c r="R279" s="14"/>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2"/>
      <c r="BR279" s="11"/>
      <c r="BS279" s="11"/>
      <c r="BT279" s="11"/>
      <c r="BU279" s="11"/>
      <c r="BV279" s="11"/>
      <c r="BW279" s="11"/>
      <c r="BX279" s="11"/>
      <c r="BY279" s="11"/>
      <c r="BZ279" s="11"/>
      <c r="CA279" s="11"/>
      <c r="CB279" s="11"/>
      <c r="CC279" s="11"/>
      <c r="CD279" s="11"/>
      <c r="CE279" s="11"/>
      <c r="CF279" s="11"/>
      <c r="CG279" s="11"/>
      <c r="CH279" s="2"/>
      <c r="CI279" s="11"/>
      <c r="CJ279" s="11"/>
      <c r="CK279" s="11"/>
      <c r="CL279" s="11"/>
      <c r="CM279" s="11"/>
      <c r="CN279" s="11"/>
      <c r="CO279" s="11"/>
      <c r="CP279" s="11"/>
      <c r="CQ279" s="11"/>
      <c r="CR279" s="11"/>
      <c r="CS279" s="11"/>
      <c r="CT279" s="11"/>
      <c r="CU279" s="11"/>
      <c r="CV279" s="11"/>
      <c r="CW279" s="11"/>
      <c r="CX279" s="11"/>
      <c r="CY279" s="11"/>
      <c r="CZ279" s="2"/>
    </row>
    <row r="280" spans="1:104" s="3" customFormat="1" x14ac:dyDescent="0.25">
      <c r="A280" s="25"/>
      <c r="C280" s="11"/>
      <c r="D280" s="11"/>
      <c r="E280" s="11"/>
      <c r="F280" s="11"/>
      <c r="G280" s="11"/>
      <c r="H280" s="11"/>
      <c r="I280" s="11"/>
      <c r="J280" s="11"/>
      <c r="K280" s="11"/>
      <c r="L280" s="11"/>
      <c r="M280" s="11"/>
      <c r="N280" s="11"/>
      <c r="O280" s="11"/>
      <c r="P280" s="11"/>
      <c r="Q280" s="11"/>
      <c r="R280" s="14"/>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2"/>
      <c r="BR280" s="11"/>
      <c r="BS280" s="11"/>
      <c r="BT280" s="11"/>
      <c r="BU280" s="11"/>
      <c r="BV280" s="11"/>
      <c r="BW280" s="11"/>
      <c r="BX280" s="11"/>
      <c r="BY280" s="11"/>
      <c r="BZ280" s="11"/>
      <c r="CA280" s="11"/>
      <c r="CB280" s="11"/>
      <c r="CC280" s="11"/>
      <c r="CD280" s="11"/>
      <c r="CE280" s="11"/>
      <c r="CF280" s="11"/>
      <c r="CG280" s="11"/>
      <c r="CH280" s="2"/>
      <c r="CI280" s="11"/>
      <c r="CJ280" s="11"/>
      <c r="CK280" s="11"/>
      <c r="CL280" s="11"/>
      <c r="CM280" s="11"/>
      <c r="CN280" s="11"/>
      <c r="CO280" s="11"/>
      <c r="CP280" s="11"/>
      <c r="CQ280" s="11"/>
      <c r="CR280" s="11"/>
      <c r="CS280" s="11"/>
      <c r="CT280" s="11"/>
      <c r="CU280" s="11"/>
      <c r="CV280" s="11"/>
      <c r="CW280" s="11"/>
      <c r="CX280" s="11"/>
      <c r="CY280" s="11"/>
      <c r="CZ280" s="2"/>
    </row>
    <row r="281" spans="1:104" s="3" customFormat="1" x14ac:dyDescent="0.25">
      <c r="A281" s="25"/>
      <c r="C281" s="11"/>
      <c r="D281" s="11"/>
      <c r="E281" s="11"/>
      <c r="F281" s="11"/>
      <c r="G281" s="11"/>
      <c r="H281" s="11"/>
      <c r="I281" s="11"/>
      <c r="J281" s="11"/>
      <c r="K281" s="11"/>
      <c r="L281" s="11"/>
      <c r="M281" s="11"/>
      <c r="N281" s="11"/>
      <c r="O281" s="11"/>
      <c r="P281" s="11"/>
      <c r="Q281" s="11"/>
      <c r="R281" s="14"/>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2"/>
      <c r="BR281" s="11"/>
      <c r="BS281" s="11"/>
      <c r="BT281" s="11"/>
      <c r="BU281" s="11"/>
      <c r="BV281" s="11"/>
      <c r="BW281" s="11"/>
      <c r="BX281" s="11"/>
      <c r="BY281" s="11"/>
      <c r="BZ281" s="11"/>
      <c r="CA281" s="11"/>
      <c r="CB281" s="11"/>
      <c r="CC281" s="11"/>
      <c r="CD281" s="11"/>
      <c r="CE281" s="11"/>
      <c r="CF281" s="11"/>
      <c r="CG281" s="11"/>
      <c r="CH281" s="2"/>
      <c r="CI281" s="11"/>
      <c r="CJ281" s="11"/>
      <c r="CK281" s="11"/>
      <c r="CL281" s="11"/>
      <c r="CM281" s="11"/>
      <c r="CN281" s="11"/>
      <c r="CO281" s="11"/>
      <c r="CP281" s="11"/>
      <c r="CQ281" s="11"/>
      <c r="CR281" s="11"/>
      <c r="CS281" s="11"/>
      <c r="CT281" s="11"/>
      <c r="CU281" s="11"/>
      <c r="CV281" s="11"/>
      <c r="CW281" s="11"/>
      <c r="CX281" s="11"/>
      <c r="CY281" s="11"/>
      <c r="CZ281" s="2"/>
    </row>
    <row r="282" spans="1:104" s="3" customFormat="1" x14ac:dyDescent="0.25">
      <c r="A282" s="25"/>
      <c r="C282" s="11"/>
      <c r="D282" s="11"/>
      <c r="E282" s="11"/>
      <c r="F282" s="11"/>
      <c r="G282" s="11"/>
      <c r="H282" s="11"/>
      <c r="I282" s="11"/>
      <c r="J282" s="11"/>
      <c r="K282" s="11"/>
      <c r="L282" s="11"/>
      <c r="M282" s="11"/>
      <c r="N282" s="11"/>
      <c r="O282" s="11"/>
      <c r="P282" s="11"/>
      <c r="Q282" s="11"/>
      <c r="R282" s="14"/>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2"/>
      <c r="BR282" s="11"/>
      <c r="BS282" s="11"/>
      <c r="BT282" s="11"/>
      <c r="BU282" s="11"/>
      <c r="BV282" s="11"/>
      <c r="BW282" s="11"/>
      <c r="BX282" s="11"/>
      <c r="BY282" s="11"/>
      <c r="BZ282" s="11"/>
      <c r="CA282" s="11"/>
      <c r="CB282" s="11"/>
      <c r="CC282" s="11"/>
      <c r="CD282" s="11"/>
      <c r="CE282" s="11"/>
      <c r="CF282" s="11"/>
      <c r="CG282" s="11"/>
      <c r="CH282" s="2"/>
      <c r="CI282" s="11"/>
      <c r="CJ282" s="11"/>
      <c r="CK282" s="11"/>
      <c r="CL282" s="11"/>
      <c r="CM282" s="11"/>
      <c r="CN282" s="11"/>
      <c r="CO282" s="11"/>
      <c r="CP282" s="11"/>
      <c r="CQ282" s="11"/>
      <c r="CR282" s="11"/>
      <c r="CS282" s="11"/>
      <c r="CT282" s="11"/>
      <c r="CU282" s="11"/>
      <c r="CV282" s="11"/>
      <c r="CW282" s="11"/>
      <c r="CX282" s="11"/>
      <c r="CY282" s="11"/>
      <c r="CZ282" s="2"/>
    </row>
    <row r="283" spans="1:104" s="3" customFormat="1" x14ac:dyDescent="0.25">
      <c r="A283" s="25"/>
      <c r="C283" s="11"/>
      <c r="D283" s="11"/>
      <c r="E283" s="11"/>
      <c r="F283" s="11"/>
      <c r="G283" s="11"/>
      <c r="H283" s="11"/>
      <c r="I283" s="11"/>
      <c r="J283" s="11"/>
      <c r="K283" s="11"/>
      <c r="L283" s="11"/>
      <c r="M283" s="11"/>
      <c r="N283" s="11"/>
      <c r="O283" s="11"/>
      <c r="P283" s="11"/>
      <c r="Q283" s="11"/>
      <c r="R283" s="14"/>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2"/>
      <c r="BR283" s="11"/>
      <c r="BS283" s="11"/>
      <c r="BT283" s="11"/>
      <c r="BU283" s="11"/>
      <c r="BV283" s="11"/>
      <c r="BW283" s="11"/>
      <c r="BX283" s="11"/>
      <c r="BY283" s="11"/>
      <c r="BZ283" s="11"/>
      <c r="CA283" s="11"/>
      <c r="CB283" s="11"/>
      <c r="CC283" s="11"/>
      <c r="CD283" s="11"/>
      <c r="CE283" s="11"/>
      <c r="CF283" s="11"/>
      <c r="CG283" s="11"/>
      <c r="CH283" s="2"/>
      <c r="CI283" s="11"/>
      <c r="CJ283" s="11"/>
      <c r="CK283" s="11"/>
      <c r="CL283" s="11"/>
      <c r="CM283" s="11"/>
      <c r="CN283" s="11"/>
      <c r="CO283" s="11"/>
      <c r="CP283" s="11"/>
      <c r="CQ283" s="11"/>
      <c r="CR283" s="11"/>
      <c r="CS283" s="11"/>
      <c r="CT283" s="11"/>
      <c r="CU283" s="11"/>
      <c r="CV283" s="11"/>
      <c r="CW283" s="11"/>
      <c r="CX283" s="11"/>
      <c r="CY283" s="11"/>
      <c r="CZ283" s="2"/>
    </row>
    <row r="284" spans="1:104" s="3" customFormat="1" x14ac:dyDescent="0.25">
      <c r="A284" s="25"/>
      <c r="C284" s="11"/>
      <c r="D284" s="11"/>
      <c r="E284" s="11"/>
      <c r="F284" s="11"/>
      <c r="G284" s="11"/>
      <c r="H284" s="11"/>
      <c r="I284" s="11"/>
      <c r="J284" s="11"/>
      <c r="K284" s="11"/>
      <c r="L284" s="11"/>
      <c r="M284" s="11"/>
      <c r="N284" s="11"/>
      <c r="O284" s="11"/>
      <c r="P284" s="11"/>
      <c r="Q284" s="11"/>
      <c r="R284" s="14"/>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2"/>
      <c r="BR284" s="11"/>
      <c r="BS284" s="11"/>
      <c r="BT284" s="11"/>
      <c r="BU284" s="11"/>
      <c r="BV284" s="11"/>
      <c r="BW284" s="11"/>
      <c r="BX284" s="11"/>
      <c r="BY284" s="11"/>
      <c r="BZ284" s="11"/>
      <c r="CA284" s="11"/>
      <c r="CB284" s="11"/>
      <c r="CC284" s="11"/>
      <c r="CD284" s="11"/>
      <c r="CE284" s="11"/>
      <c r="CF284" s="11"/>
      <c r="CG284" s="11"/>
      <c r="CH284" s="2"/>
      <c r="CI284" s="11"/>
      <c r="CJ284" s="11"/>
      <c r="CK284" s="11"/>
      <c r="CL284" s="11"/>
      <c r="CM284" s="11"/>
      <c r="CN284" s="11"/>
      <c r="CO284" s="11"/>
      <c r="CP284" s="11"/>
      <c r="CQ284" s="11"/>
      <c r="CR284" s="11"/>
      <c r="CS284" s="11"/>
      <c r="CT284" s="11"/>
      <c r="CU284" s="11"/>
      <c r="CV284" s="11"/>
      <c r="CW284" s="11"/>
      <c r="CX284" s="11"/>
      <c r="CY284" s="11"/>
      <c r="CZ284" s="2"/>
    </row>
    <row r="285" spans="1:104" s="3" customFormat="1" x14ac:dyDescent="0.25">
      <c r="A285" s="25"/>
      <c r="C285" s="11"/>
      <c r="D285" s="11"/>
      <c r="E285" s="11"/>
      <c r="F285" s="11"/>
      <c r="G285" s="11"/>
      <c r="H285" s="11"/>
      <c r="I285" s="11"/>
      <c r="J285" s="11"/>
      <c r="K285" s="11"/>
      <c r="L285" s="11"/>
      <c r="M285" s="11"/>
      <c r="N285" s="11"/>
      <c r="O285" s="11"/>
      <c r="P285" s="11"/>
      <c r="Q285" s="11"/>
      <c r="R285" s="14"/>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2"/>
      <c r="BR285" s="11"/>
      <c r="BS285" s="11"/>
      <c r="BT285" s="11"/>
      <c r="BU285" s="11"/>
      <c r="BV285" s="11"/>
      <c r="BW285" s="11"/>
      <c r="BX285" s="11"/>
      <c r="BY285" s="11"/>
      <c r="BZ285" s="11"/>
      <c r="CA285" s="11"/>
      <c r="CB285" s="11"/>
      <c r="CC285" s="11"/>
      <c r="CD285" s="11"/>
      <c r="CE285" s="11"/>
      <c r="CF285" s="11"/>
      <c r="CG285" s="11"/>
      <c r="CH285" s="2"/>
      <c r="CI285" s="11"/>
      <c r="CJ285" s="11"/>
      <c r="CK285" s="11"/>
      <c r="CL285" s="11"/>
      <c r="CM285" s="11"/>
      <c r="CN285" s="11"/>
      <c r="CO285" s="11"/>
      <c r="CP285" s="11"/>
      <c r="CQ285" s="11"/>
      <c r="CR285" s="11"/>
      <c r="CS285" s="11"/>
      <c r="CT285" s="11"/>
      <c r="CU285" s="11"/>
      <c r="CV285" s="11"/>
      <c r="CW285" s="11"/>
      <c r="CX285" s="11"/>
      <c r="CY285" s="11"/>
      <c r="CZ285" s="2"/>
    </row>
    <row r="286" spans="1:104" s="3" customFormat="1" x14ac:dyDescent="0.25">
      <c r="A286" s="25"/>
      <c r="C286" s="11"/>
      <c r="D286" s="11"/>
      <c r="E286" s="11"/>
      <c r="F286" s="11"/>
      <c r="G286" s="11"/>
      <c r="H286" s="11"/>
      <c r="I286" s="11"/>
      <c r="J286" s="11"/>
      <c r="K286" s="11"/>
      <c r="L286" s="11"/>
      <c r="M286" s="11"/>
      <c r="N286" s="11"/>
      <c r="O286" s="11"/>
      <c r="P286" s="11"/>
      <c r="Q286" s="11"/>
      <c r="R286" s="14"/>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2"/>
      <c r="BR286" s="11"/>
      <c r="BS286" s="11"/>
      <c r="BT286" s="11"/>
      <c r="BU286" s="11"/>
      <c r="BV286" s="11"/>
      <c r="BW286" s="11"/>
      <c r="BX286" s="11"/>
      <c r="BY286" s="11"/>
      <c r="BZ286" s="11"/>
      <c r="CA286" s="11"/>
      <c r="CB286" s="11"/>
      <c r="CC286" s="11"/>
      <c r="CD286" s="11"/>
      <c r="CE286" s="11"/>
      <c r="CF286" s="11"/>
      <c r="CG286" s="11"/>
      <c r="CH286" s="2"/>
      <c r="CI286" s="11"/>
      <c r="CJ286" s="11"/>
      <c r="CK286" s="11"/>
      <c r="CL286" s="11"/>
      <c r="CM286" s="11"/>
      <c r="CN286" s="11"/>
      <c r="CO286" s="11"/>
      <c r="CP286" s="11"/>
      <c r="CQ286" s="11"/>
      <c r="CR286" s="11"/>
      <c r="CS286" s="11"/>
      <c r="CT286" s="11"/>
      <c r="CU286" s="11"/>
      <c r="CV286" s="11"/>
      <c r="CW286" s="11"/>
      <c r="CX286" s="11"/>
      <c r="CY286" s="11"/>
      <c r="CZ286" s="2"/>
    </row>
    <row r="287" spans="1:104" s="3" customFormat="1" x14ac:dyDescent="0.25">
      <c r="A287" s="25"/>
      <c r="C287" s="11"/>
      <c r="D287" s="11"/>
      <c r="E287" s="11"/>
      <c r="F287" s="11"/>
      <c r="G287" s="11"/>
      <c r="H287" s="11"/>
      <c r="I287" s="11"/>
      <c r="J287" s="11"/>
      <c r="K287" s="11"/>
      <c r="L287" s="11"/>
      <c r="M287" s="11"/>
      <c r="N287" s="11"/>
      <c r="O287" s="11"/>
      <c r="P287" s="11"/>
      <c r="Q287" s="11"/>
      <c r="R287" s="14"/>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2"/>
      <c r="BR287" s="11"/>
      <c r="BS287" s="11"/>
      <c r="BT287" s="11"/>
      <c r="BU287" s="11"/>
      <c r="BV287" s="11"/>
      <c r="BW287" s="11"/>
      <c r="BX287" s="11"/>
      <c r="BY287" s="11"/>
      <c r="BZ287" s="11"/>
      <c r="CA287" s="11"/>
      <c r="CB287" s="11"/>
      <c r="CC287" s="11"/>
      <c r="CD287" s="11"/>
      <c r="CE287" s="11"/>
      <c r="CF287" s="11"/>
      <c r="CG287" s="11"/>
      <c r="CH287" s="2"/>
      <c r="CI287" s="11"/>
      <c r="CJ287" s="11"/>
      <c r="CK287" s="11"/>
      <c r="CL287" s="11"/>
      <c r="CM287" s="11"/>
      <c r="CN287" s="11"/>
      <c r="CO287" s="11"/>
      <c r="CP287" s="11"/>
      <c r="CQ287" s="11"/>
      <c r="CR287" s="11"/>
      <c r="CS287" s="11"/>
      <c r="CT287" s="11"/>
      <c r="CU287" s="11"/>
      <c r="CV287" s="11"/>
      <c r="CW287" s="11"/>
      <c r="CX287" s="11"/>
      <c r="CY287" s="11"/>
      <c r="CZ287" s="2"/>
    </row>
    <row r="288" spans="1:104" s="3" customFormat="1" x14ac:dyDescent="0.25">
      <c r="A288" s="25"/>
      <c r="C288" s="11"/>
      <c r="D288" s="11"/>
      <c r="E288" s="11"/>
      <c r="F288" s="11"/>
      <c r="G288" s="11"/>
      <c r="H288" s="11"/>
      <c r="I288" s="11"/>
      <c r="J288" s="11"/>
      <c r="K288" s="11"/>
      <c r="L288" s="11"/>
      <c r="M288" s="11"/>
      <c r="N288" s="11"/>
      <c r="O288" s="11"/>
      <c r="P288" s="11"/>
      <c r="Q288" s="11"/>
      <c r="R288" s="14"/>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2"/>
      <c r="BR288" s="11"/>
      <c r="BS288" s="11"/>
      <c r="BT288" s="11"/>
      <c r="BU288" s="11"/>
      <c r="BV288" s="11"/>
      <c r="BW288" s="11"/>
      <c r="BX288" s="11"/>
      <c r="BY288" s="11"/>
      <c r="BZ288" s="11"/>
      <c r="CA288" s="11"/>
      <c r="CB288" s="11"/>
      <c r="CC288" s="11"/>
      <c r="CD288" s="11"/>
      <c r="CE288" s="11"/>
      <c r="CF288" s="11"/>
      <c r="CG288" s="11"/>
      <c r="CH288" s="2"/>
      <c r="CI288" s="11"/>
      <c r="CJ288" s="11"/>
      <c r="CK288" s="11"/>
      <c r="CL288" s="11"/>
      <c r="CM288" s="11"/>
      <c r="CN288" s="11"/>
      <c r="CO288" s="11"/>
      <c r="CP288" s="11"/>
      <c r="CQ288" s="11"/>
      <c r="CR288" s="11"/>
      <c r="CS288" s="11"/>
      <c r="CT288" s="11"/>
      <c r="CU288" s="11"/>
      <c r="CV288" s="11"/>
      <c r="CW288" s="11"/>
      <c r="CX288" s="11"/>
      <c r="CY288" s="11"/>
      <c r="CZ288" s="2"/>
    </row>
    <row r="289" spans="1:104" s="3" customFormat="1" x14ac:dyDescent="0.25">
      <c r="A289" s="25"/>
      <c r="C289" s="11"/>
      <c r="D289" s="11"/>
      <c r="E289" s="11"/>
      <c r="F289" s="11"/>
      <c r="G289" s="11"/>
      <c r="H289" s="11"/>
      <c r="I289" s="11"/>
      <c r="J289" s="11"/>
      <c r="K289" s="11"/>
      <c r="L289" s="11"/>
      <c r="M289" s="11"/>
      <c r="N289" s="11"/>
      <c r="O289" s="11"/>
      <c r="P289" s="11"/>
      <c r="Q289" s="11"/>
      <c r="R289" s="14"/>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2"/>
      <c r="BR289" s="11"/>
      <c r="BS289" s="11"/>
      <c r="BT289" s="11"/>
      <c r="BU289" s="11"/>
      <c r="BV289" s="11"/>
      <c r="BW289" s="11"/>
      <c r="BX289" s="11"/>
      <c r="BY289" s="11"/>
      <c r="BZ289" s="11"/>
      <c r="CA289" s="11"/>
      <c r="CB289" s="11"/>
      <c r="CC289" s="11"/>
      <c r="CD289" s="11"/>
      <c r="CE289" s="11"/>
      <c r="CF289" s="11"/>
      <c r="CG289" s="11"/>
      <c r="CH289" s="2"/>
      <c r="CI289" s="11"/>
      <c r="CJ289" s="11"/>
      <c r="CK289" s="11"/>
      <c r="CL289" s="11"/>
      <c r="CM289" s="11"/>
      <c r="CN289" s="11"/>
      <c r="CO289" s="11"/>
      <c r="CP289" s="11"/>
      <c r="CQ289" s="11"/>
      <c r="CR289" s="11"/>
      <c r="CS289" s="11"/>
      <c r="CT289" s="11"/>
      <c r="CU289" s="11"/>
      <c r="CV289" s="11"/>
      <c r="CW289" s="11"/>
      <c r="CX289" s="11"/>
      <c r="CY289" s="11"/>
      <c r="CZ289" s="2"/>
    </row>
    <row r="290" spans="1:104" s="3" customFormat="1" x14ac:dyDescent="0.25">
      <c r="A290" s="25"/>
      <c r="C290" s="11"/>
      <c r="D290" s="11"/>
      <c r="E290" s="11"/>
      <c r="F290" s="11"/>
      <c r="G290" s="11"/>
      <c r="H290" s="11"/>
      <c r="I290" s="11"/>
      <c r="J290" s="11"/>
      <c r="K290" s="11"/>
      <c r="L290" s="11"/>
      <c r="M290" s="11"/>
      <c r="N290" s="11"/>
      <c r="O290" s="11"/>
      <c r="P290" s="11"/>
      <c r="Q290" s="11"/>
      <c r="R290" s="14"/>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2"/>
      <c r="BR290" s="11"/>
      <c r="BS290" s="11"/>
      <c r="BT290" s="11"/>
      <c r="BU290" s="11"/>
      <c r="BV290" s="11"/>
      <c r="BW290" s="11"/>
      <c r="BX290" s="11"/>
      <c r="BY290" s="11"/>
      <c r="BZ290" s="11"/>
      <c r="CA290" s="11"/>
      <c r="CB290" s="11"/>
      <c r="CC290" s="11"/>
      <c r="CD290" s="11"/>
      <c r="CE290" s="11"/>
      <c r="CF290" s="11"/>
      <c r="CG290" s="11"/>
      <c r="CH290" s="2"/>
      <c r="CI290" s="11"/>
      <c r="CJ290" s="11"/>
      <c r="CK290" s="11"/>
      <c r="CL290" s="11"/>
      <c r="CM290" s="11"/>
      <c r="CN290" s="11"/>
      <c r="CO290" s="11"/>
      <c r="CP290" s="11"/>
      <c r="CQ290" s="11"/>
      <c r="CR290" s="11"/>
      <c r="CS290" s="11"/>
      <c r="CT290" s="11"/>
      <c r="CU290" s="11"/>
      <c r="CV290" s="11"/>
      <c r="CW290" s="11"/>
      <c r="CX290" s="11"/>
      <c r="CY290" s="11"/>
      <c r="CZ290" s="2"/>
    </row>
    <row r="291" spans="1:104" s="3" customFormat="1" x14ac:dyDescent="0.25">
      <c r="A291" s="25"/>
      <c r="C291" s="11"/>
      <c r="D291" s="11"/>
      <c r="E291" s="11"/>
      <c r="F291" s="11"/>
      <c r="G291" s="11"/>
      <c r="H291" s="11"/>
      <c r="I291" s="11"/>
      <c r="J291" s="11"/>
      <c r="K291" s="11"/>
      <c r="L291" s="11"/>
      <c r="M291" s="11"/>
      <c r="N291" s="11"/>
      <c r="O291" s="11"/>
      <c r="P291" s="11"/>
      <c r="Q291" s="11"/>
      <c r="R291" s="14"/>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2"/>
      <c r="BR291" s="11"/>
      <c r="BS291" s="11"/>
      <c r="BT291" s="11"/>
      <c r="BU291" s="11"/>
      <c r="BV291" s="11"/>
      <c r="BW291" s="11"/>
      <c r="BX291" s="11"/>
      <c r="BY291" s="11"/>
      <c r="BZ291" s="11"/>
      <c r="CA291" s="11"/>
      <c r="CB291" s="11"/>
      <c r="CC291" s="11"/>
      <c r="CD291" s="11"/>
      <c r="CE291" s="11"/>
      <c r="CF291" s="11"/>
      <c r="CG291" s="11"/>
      <c r="CH291" s="2"/>
      <c r="CI291" s="11"/>
      <c r="CJ291" s="11"/>
      <c r="CK291" s="11"/>
      <c r="CL291" s="11"/>
      <c r="CM291" s="11"/>
      <c r="CN291" s="11"/>
      <c r="CO291" s="11"/>
      <c r="CP291" s="11"/>
      <c r="CQ291" s="11"/>
      <c r="CR291" s="11"/>
      <c r="CS291" s="11"/>
      <c r="CT291" s="11"/>
      <c r="CU291" s="11"/>
      <c r="CV291" s="11"/>
      <c r="CW291" s="11"/>
      <c r="CX291" s="11"/>
      <c r="CY291" s="11"/>
      <c r="CZ291" s="2"/>
    </row>
    <row r="292" spans="1:104" s="3" customFormat="1" x14ac:dyDescent="0.25">
      <c r="A292" s="25"/>
      <c r="C292" s="11"/>
      <c r="D292" s="11"/>
      <c r="E292" s="11"/>
      <c r="F292" s="11"/>
      <c r="G292" s="11"/>
      <c r="H292" s="11"/>
      <c r="I292" s="11"/>
      <c r="J292" s="11"/>
      <c r="K292" s="11"/>
      <c r="L292" s="11"/>
      <c r="M292" s="11"/>
      <c r="N292" s="11"/>
      <c r="O292" s="11"/>
      <c r="P292" s="11"/>
      <c r="Q292" s="11"/>
      <c r="R292" s="14"/>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2"/>
      <c r="BR292" s="11"/>
      <c r="BS292" s="11"/>
      <c r="BT292" s="11"/>
      <c r="BU292" s="11"/>
      <c r="BV292" s="11"/>
      <c r="BW292" s="11"/>
      <c r="BX292" s="11"/>
      <c r="BY292" s="11"/>
      <c r="BZ292" s="11"/>
      <c r="CA292" s="11"/>
      <c r="CB292" s="11"/>
      <c r="CC292" s="11"/>
      <c r="CD292" s="11"/>
      <c r="CE292" s="11"/>
      <c r="CF292" s="11"/>
      <c r="CG292" s="11"/>
      <c r="CH292" s="2"/>
      <c r="CI292" s="11"/>
      <c r="CJ292" s="11"/>
      <c r="CK292" s="11"/>
      <c r="CL292" s="11"/>
      <c r="CM292" s="11"/>
      <c r="CN292" s="11"/>
      <c r="CO292" s="11"/>
      <c r="CP292" s="11"/>
      <c r="CQ292" s="11"/>
      <c r="CR292" s="11"/>
      <c r="CS292" s="11"/>
      <c r="CT292" s="11"/>
      <c r="CU292" s="11"/>
      <c r="CV292" s="11"/>
      <c r="CW292" s="11"/>
      <c r="CX292" s="11"/>
      <c r="CY292" s="11"/>
      <c r="CZ292" s="2"/>
    </row>
    <row r="293" spans="1:104" s="3" customFormat="1" x14ac:dyDescent="0.25">
      <c r="A293" s="25"/>
      <c r="C293" s="11"/>
      <c r="D293" s="11"/>
      <c r="E293" s="11"/>
      <c r="F293" s="11"/>
      <c r="G293" s="11"/>
      <c r="H293" s="11"/>
      <c r="I293" s="11"/>
      <c r="J293" s="11"/>
      <c r="K293" s="11"/>
      <c r="L293" s="11"/>
      <c r="M293" s="11"/>
      <c r="N293" s="11"/>
      <c r="O293" s="11"/>
      <c r="P293" s="11"/>
      <c r="Q293" s="11"/>
      <c r="R293" s="14"/>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2"/>
      <c r="BR293" s="11"/>
      <c r="BS293" s="11"/>
      <c r="BT293" s="11"/>
      <c r="BU293" s="11"/>
      <c r="BV293" s="11"/>
      <c r="BW293" s="11"/>
      <c r="BX293" s="11"/>
      <c r="BY293" s="11"/>
      <c r="BZ293" s="11"/>
      <c r="CA293" s="11"/>
      <c r="CB293" s="11"/>
      <c r="CC293" s="11"/>
      <c r="CD293" s="11"/>
      <c r="CE293" s="11"/>
      <c r="CF293" s="11"/>
      <c r="CG293" s="11"/>
      <c r="CH293" s="2"/>
      <c r="CI293" s="11"/>
      <c r="CJ293" s="11"/>
      <c r="CK293" s="11"/>
      <c r="CL293" s="11"/>
      <c r="CM293" s="11"/>
      <c r="CN293" s="11"/>
      <c r="CO293" s="11"/>
      <c r="CP293" s="11"/>
      <c r="CQ293" s="11"/>
      <c r="CR293" s="11"/>
      <c r="CS293" s="11"/>
      <c r="CT293" s="11"/>
      <c r="CU293" s="11"/>
      <c r="CV293" s="11"/>
      <c r="CW293" s="11"/>
      <c r="CX293" s="11"/>
      <c r="CY293" s="11"/>
      <c r="CZ293" s="2"/>
    </row>
    <row r="294" spans="1:104" s="3" customFormat="1" x14ac:dyDescent="0.25">
      <c r="A294" s="25"/>
      <c r="C294" s="11"/>
      <c r="D294" s="11"/>
      <c r="E294" s="11"/>
      <c r="F294" s="11"/>
      <c r="G294" s="11"/>
      <c r="H294" s="11"/>
      <c r="I294" s="11"/>
      <c r="J294" s="11"/>
      <c r="K294" s="11"/>
      <c r="L294" s="11"/>
      <c r="M294" s="11"/>
      <c r="N294" s="11"/>
      <c r="O294" s="11"/>
      <c r="P294" s="11"/>
      <c r="Q294" s="11"/>
      <c r="R294" s="14"/>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2"/>
      <c r="BR294" s="11"/>
      <c r="BS294" s="11"/>
      <c r="BT294" s="11"/>
      <c r="BU294" s="11"/>
      <c r="BV294" s="11"/>
      <c r="BW294" s="11"/>
      <c r="BX294" s="11"/>
      <c r="BY294" s="11"/>
      <c r="BZ294" s="11"/>
      <c r="CA294" s="11"/>
      <c r="CB294" s="11"/>
      <c r="CC294" s="11"/>
      <c r="CD294" s="11"/>
      <c r="CE294" s="11"/>
      <c r="CF294" s="11"/>
      <c r="CG294" s="11"/>
      <c r="CH294" s="2"/>
      <c r="CI294" s="11"/>
      <c r="CJ294" s="11"/>
      <c r="CK294" s="11"/>
      <c r="CL294" s="11"/>
      <c r="CM294" s="11"/>
      <c r="CN294" s="11"/>
      <c r="CO294" s="11"/>
      <c r="CP294" s="11"/>
      <c r="CQ294" s="11"/>
      <c r="CR294" s="11"/>
      <c r="CS294" s="11"/>
      <c r="CT294" s="11"/>
      <c r="CU294" s="11"/>
      <c r="CV294" s="11"/>
      <c r="CW294" s="11"/>
      <c r="CX294" s="11"/>
      <c r="CY294" s="11"/>
      <c r="CZ294" s="2"/>
    </row>
    <row r="295" spans="1:104" s="3" customFormat="1" x14ac:dyDescent="0.25">
      <c r="A295" s="25"/>
      <c r="C295" s="11"/>
      <c r="D295" s="11"/>
      <c r="E295" s="11"/>
      <c r="F295" s="11"/>
      <c r="G295" s="11"/>
      <c r="H295" s="11"/>
      <c r="I295" s="11"/>
      <c r="J295" s="11"/>
      <c r="K295" s="11"/>
      <c r="L295" s="11"/>
      <c r="M295" s="11"/>
      <c r="N295" s="11"/>
      <c r="O295" s="11"/>
      <c r="P295" s="11"/>
      <c r="Q295" s="11"/>
      <c r="R295" s="14"/>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2"/>
      <c r="BR295" s="11"/>
      <c r="BS295" s="11"/>
      <c r="BT295" s="11"/>
      <c r="BU295" s="11"/>
      <c r="BV295" s="11"/>
      <c r="BW295" s="11"/>
      <c r="BX295" s="11"/>
      <c r="BY295" s="11"/>
      <c r="BZ295" s="11"/>
      <c r="CA295" s="11"/>
      <c r="CB295" s="11"/>
      <c r="CC295" s="11"/>
      <c r="CD295" s="11"/>
      <c r="CE295" s="11"/>
      <c r="CF295" s="11"/>
      <c r="CG295" s="11"/>
      <c r="CH295" s="2"/>
      <c r="CI295" s="11"/>
      <c r="CJ295" s="11"/>
      <c r="CK295" s="11"/>
      <c r="CL295" s="11"/>
      <c r="CM295" s="11"/>
      <c r="CN295" s="11"/>
      <c r="CO295" s="11"/>
      <c r="CP295" s="11"/>
      <c r="CQ295" s="11"/>
      <c r="CR295" s="11"/>
      <c r="CS295" s="11"/>
      <c r="CT295" s="11"/>
      <c r="CU295" s="11"/>
      <c r="CV295" s="11"/>
      <c r="CW295" s="11"/>
      <c r="CX295" s="11"/>
      <c r="CY295" s="11"/>
      <c r="CZ295" s="2"/>
    </row>
    <row r="296" spans="1:104" s="3" customFormat="1" x14ac:dyDescent="0.25">
      <c r="A296" s="25"/>
      <c r="C296" s="11"/>
      <c r="D296" s="11"/>
      <c r="E296" s="11"/>
      <c r="F296" s="11"/>
      <c r="G296" s="11"/>
      <c r="H296" s="11"/>
      <c r="I296" s="11"/>
      <c r="J296" s="11"/>
      <c r="K296" s="11"/>
      <c r="L296" s="11"/>
      <c r="M296" s="11"/>
      <c r="N296" s="11"/>
      <c r="O296" s="11"/>
      <c r="P296" s="11"/>
      <c r="Q296" s="11"/>
      <c r="R296" s="14"/>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2"/>
      <c r="BR296" s="11"/>
      <c r="BS296" s="11"/>
      <c r="BT296" s="11"/>
      <c r="BU296" s="11"/>
      <c r="BV296" s="11"/>
      <c r="BW296" s="11"/>
      <c r="BX296" s="11"/>
      <c r="BY296" s="11"/>
      <c r="BZ296" s="11"/>
      <c r="CA296" s="11"/>
      <c r="CB296" s="11"/>
      <c r="CC296" s="11"/>
      <c r="CD296" s="11"/>
      <c r="CE296" s="11"/>
      <c r="CF296" s="11"/>
      <c r="CG296" s="11"/>
      <c r="CH296" s="2"/>
      <c r="CI296" s="11"/>
      <c r="CJ296" s="11"/>
      <c r="CK296" s="11"/>
      <c r="CL296" s="11"/>
      <c r="CM296" s="11"/>
      <c r="CN296" s="11"/>
      <c r="CO296" s="11"/>
      <c r="CP296" s="11"/>
      <c r="CQ296" s="11"/>
      <c r="CR296" s="11"/>
      <c r="CS296" s="11"/>
      <c r="CT296" s="11"/>
      <c r="CU296" s="11"/>
      <c r="CV296" s="11"/>
      <c r="CW296" s="11"/>
      <c r="CX296" s="11"/>
      <c r="CY296" s="11"/>
      <c r="CZ296" s="2"/>
    </row>
    <row r="297" spans="1:104" s="3" customFormat="1" x14ac:dyDescent="0.25">
      <c r="A297" s="25"/>
      <c r="C297" s="11"/>
      <c r="D297" s="11"/>
      <c r="E297" s="11"/>
      <c r="F297" s="11"/>
      <c r="G297" s="11"/>
      <c r="H297" s="11"/>
      <c r="I297" s="11"/>
      <c r="J297" s="11"/>
      <c r="K297" s="11"/>
      <c r="L297" s="11"/>
      <c r="M297" s="11"/>
      <c r="N297" s="11"/>
      <c r="O297" s="11"/>
      <c r="P297" s="11"/>
      <c r="Q297" s="11"/>
      <c r="R297" s="14"/>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2"/>
      <c r="BR297" s="11"/>
      <c r="BS297" s="11"/>
      <c r="BT297" s="11"/>
      <c r="BU297" s="11"/>
      <c r="BV297" s="11"/>
      <c r="BW297" s="11"/>
      <c r="BX297" s="11"/>
      <c r="BY297" s="11"/>
      <c r="BZ297" s="11"/>
      <c r="CA297" s="11"/>
      <c r="CB297" s="11"/>
      <c r="CC297" s="11"/>
      <c r="CD297" s="11"/>
      <c r="CE297" s="11"/>
      <c r="CF297" s="11"/>
      <c r="CG297" s="11"/>
      <c r="CH297" s="2"/>
      <c r="CI297" s="11"/>
      <c r="CJ297" s="11"/>
      <c r="CK297" s="11"/>
      <c r="CL297" s="11"/>
      <c r="CM297" s="11"/>
      <c r="CN297" s="11"/>
      <c r="CO297" s="11"/>
      <c r="CP297" s="11"/>
      <c r="CQ297" s="11"/>
      <c r="CR297" s="11"/>
      <c r="CS297" s="11"/>
      <c r="CT297" s="11"/>
      <c r="CU297" s="11"/>
      <c r="CV297" s="11"/>
      <c r="CW297" s="11"/>
      <c r="CX297" s="11"/>
      <c r="CY297" s="11"/>
      <c r="CZ297" s="2"/>
    </row>
    <row r="298" spans="1:104" s="3" customFormat="1" x14ac:dyDescent="0.25">
      <c r="A298" s="25"/>
      <c r="C298" s="11"/>
      <c r="D298" s="11"/>
      <c r="E298" s="11"/>
      <c r="F298" s="11"/>
      <c r="G298" s="11"/>
      <c r="H298" s="11"/>
      <c r="I298" s="11"/>
      <c r="J298" s="11"/>
      <c r="K298" s="11"/>
      <c r="L298" s="11"/>
      <c r="M298" s="11"/>
      <c r="N298" s="11"/>
      <c r="O298" s="11"/>
      <c r="P298" s="11"/>
      <c r="Q298" s="11"/>
      <c r="R298" s="14"/>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2"/>
      <c r="BR298" s="11"/>
      <c r="BS298" s="11"/>
      <c r="BT298" s="11"/>
      <c r="BU298" s="11"/>
      <c r="BV298" s="11"/>
      <c r="BW298" s="11"/>
      <c r="BX298" s="11"/>
      <c r="BY298" s="11"/>
      <c r="BZ298" s="11"/>
      <c r="CA298" s="11"/>
      <c r="CB298" s="11"/>
      <c r="CC298" s="11"/>
      <c r="CD298" s="11"/>
      <c r="CE298" s="11"/>
      <c r="CF298" s="11"/>
      <c r="CG298" s="11"/>
      <c r="CH298" s="2"/>
      <c r="CI298" s="11"/>
      <c r="CJ298" s="11"/>
      <c r="CK298" s="11"/>
      <c r="CL298" s="11"/>
      <c r="CM298" s="11"/>
      <c r="CN298" s="11"/>
      <c r="CO298" s="11"/>
      <c r="CP298" s="11"/>
      <c r="CQ298" s="11"/>
      <c r="CR298" s="11"/>
      <c r="CS298" s="11"/>
      <c r="CT298" s="11"/>
      <c r="CU298" s="11"/>
      <c r="CV298" s="11"/>
      <c r="CW298" s="11"/>
      <c r="CX298" s="11"/>
      <c r="CY298" s="11"/>
      <c r="CZ298" s="2"/>
    </row>
    <row r="299" spans="1:104" s="3" customFormat="1" x14ac:dyDescent="0.25">
      <c r="A299" s="25"/>
      <c r="C299" s="11"/>
      <c r="D299" s="11"/>
      <c r="E299" s="11"/>
      <c r="F299" s="11"/>
      <c r="G299" s="11"/>
      <c r="H299" s="11"/>
      <c r="I299" s="11"/>
      <c r="J299" s="11"/>
      <c r="K299" s="11"/>
      <c r="L299" s="11"/>
      <c r="M299" s="11"/>
      <c r="N299" s="11"/>
      <c r="O299" s="11"/>
      <c r="P299" s="11"/>
      <c r="Q299" s="11"/>
      <c r="R299" s="14"/>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2"/>
      <c r="BR299" s="11"/>
      <c r="BS299" s="11"/>
      <c r="BT299" s="11"/>
      <c r="BU299" s="11"/>
      <c r="BV299" s="11"/>
      <c r="BW299" s="11"/>
      <c r="BX299" s="11"/>
      <c r="BY299" s="11"/>
      <c r="BZ299" s="11"/>
      <c r="CA299" s="11"/>
      <c r="CB299" s="11"/>
      <c r="CC299" s="11"/>
      <c r="CD299" s="11"/>
      <c r="CE299" s="11"/>
      <c r="CF299" s="11"/>
      <c r="CG299" s="11"/>
      <c r="CH299" s="2"/>
      <c r="CI299" s="11"/>
      <c r="CJ299" s="11"/>
      <c r="CK299" s="11"/>
      <c r="CL299" s="11"/>
      <c r="CM299" s="11"/>
      <c r="CN299" s="11"/>
      <c r="CO299" s="11"/>
      <c r="CP299" s="11"/>
      <c r="CQ299" s="11"/>
      <c r="CR299" s="11"/>
      <c r="CS299" s="11"/>
      <c r="CT299" s="11"/>
      <c r="CU299" s="11"/>
      <c r="CV299" s="11"/>
      <c r="CW299" s="11"/>
      <c r="CX299" s="11"/>
      <c r="CY299" s="11"/>
      <c r="CZ299" s="2"/>
    </row>
    <row r="300" spans="1:104" s="3" customFormat="1" x14ac:dyDescent="0.25">
      <c r="A300" s="25"/>
      <c r="C300" s="11"/>
      <c r="D300" s="11"/>
      <c r="E300" s="11"/>
      <c r="F300" s="11"/>
      <c r="G300" s="11"/>
      <c r="H300" s="11"/>
      <c r="I300" s="11"/>
      <c r="J300" s="11"/>
      <c r="K300" s="11"/>
      <c r="L300" s="11"/>
      <c r="M300" s="11"/>
      <c r="N300" s="11"/>
      <c r="O300" s="11"/>
      <c r="P300" s="11"/>
      <c r="Q300" s="11"/>
      <c r="R300" s="14"/>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2"/>
      <c r="BR300" s="11"/>
      <c r="BS300" s="11"/>
      <c r="BT300" s="11"/>
      <c r="BU300" s="11"/>
      <c r="BV300" s="11"/>
      <c r="BW300" s="11"/>
      <c r="BX300" s="11"/>
      <c r="BY300" s="11"/>
      <c r="BZ300" s="11"/>
      <c r="CA300" s="11"/>
      <c r="CB300" s="11"/>
      <c r="CC300" s="11"/>
      <c r="CD300" s="11"/>
      <c r="CE300" s="11"/>
      <c r="CF300" s="11"/>
      <c r="CG300" s="11"/>
      <c r="CH300" s="2"/>
      <c r="CI300" s="11"/>
      <c r="CJ300" s="11"/>
      <c r="CK300" s="11"/>
      <c r="CL300" s="11"/>
      <c r="CM300" s="11"/>
      <c r="CN300" s="11"/>
      <c r="CO300" s="11"/>
      <c r="CP300" s="11"/>
      <c r="CQ300" s="11"/>
      <c r="CR300" s="11"/>
      <c r="CS300" s="11"/>
      <c r="CT300" s="11"/>
      <c r="CU300" s="11"/>
      <c r="CV300" s="11"/>
      <c r="CW300" s="11"/>
      <c r="CX300" s="11"/>
      <c r="CY300" s="11"/>
      <c r="CZ300" s="2"/>
    </row>
    <row r="301" spans="1:104" s="3" customFormat="1" x14ac:dyDescent="0.25">
      <c r="A301" s="25"/>
      <c r="C301" s="11"/>
      <c r="D301" s="11"/>
      <c r="E301" s="11"/>
      <c r="F301" s="11"/>
      <c r="G301" s="11"/>
      <c r="H301" s="11"/>
      <c r="I301" s="11"/>
      <c r="J301" s="11"/>
      <c r="K301" s="11"/>
      <c r="L301" s="11"/>
      <c r="M301" s="11"/>
      <c r="N301" s="11"/>
      <c r="O301" s="11"/>
      <c r="P301" s="11"/>
      <c r="Q301" s="11"/>
      <c r="R301" s="14"/>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2"/>
      <c r="BR301" s="11"/>
      <c r="BS301" s="11"/>
      <c r="BT301" s="11"/>
      <c r="BU301" s="11"/>
      <c r="BV301" s="11"/>
      <c r="BW301" s="11"/>
      <c r="BX301" s="11"/>
      <c r="BY301" s="11"/>
      <c r="BZ301" s="11"/>
      <c r="CA301" s="11"/>
      <c r="CB301" s="11"/>
      <c r="CC301" s="11"/>
      <c r="CD301" s="11"/>
      <c r="CE301" s="11"/>
      <c r="CF301" s="11"/>
      <c r="CG301" s="11"/>
      <c r="CH301" s="2"/>
      <c r="CI301" s="11"/>
      <c r="CJ301" s="11"/>
      <c r="CK301" s="11"/>
      <c r="CL301" s="11"/>
      <c r="CM301" s="11"/>
      <c r="CN301" s="11"/>
      <c r="CO301" s="11"/>
      <c r="CP301" s="11"/>
      <c r="CQ301" s="11"/>
      <c r="CR301" s="11"/>
      <c r="CS301" s="11"/>
      <c r="CT301" s="11"/>
      <c r="CU301" s="11"/>
      <c r="CV301" s="11"/>
      <c r="CW301" s="11"/>
      <c r="CX301" s="11"/>
      <c r="CY301" s="11"/>
      <c r="CZ301" s="2"/>
    </row>
    <row r="302" spans="1:104" s="3" customFormat="1" x14ac:dyDescent="0.25">
      <c r="A302" s="25"/>
      <c r="C302" s="11"/>
      <c r="D302" s="11"/>
      <c r="E302" s="11"/>
      <c r="F302" s="11"/>
      <c r="G302" s="11"/>
      <c r="H302" s="11"/>
      <c r="I302" s="11"/>
      <c r="J302" s="11"/>
      <c r="K302" s="11"/>
      <c r="L302" s="11"/>
      <c r="M302" s="11"/>
      <c r="N302" s="11"/>
      <c r="O302" s="11"/>
      <c r="P302" s="11"/>
      <c r="Q302" s="11"/>
      <c r="R302" s="14"/>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2"/>
      <c r="BR302" s="11"/>
      <c r="BS302" s="11"/>
      <c r="BT302" s="11"/>
      <c r="BU302" s="11"/>
      <c r="BV302" s="11"/>
      <c r="BW302" s="11"/>
      <c r="BX302" s="11"/>
      <c r="BY302" s="11"/>
      <c r="BZ302" s="11"/>
      <c r="CA302" s="11"/>
      <c r="CB302" s="11"/>
      <c r="CC302" s="11"/>
      <c r="CD302" s="11"/>
      <c r="CE302" s="11"/>
      <c r="CF302" s="11"/>
      <c r="CG302" s="11"/>
      <c r="CH302" s="2"/>
      <c r="CI302" s="11"/>
      <c r="CJ302" s="11"/>
      <c r="CK302" s="11"/>
      <c r="CL302" s="11"/>
      <c r="CM302" s="11"/>
      <c r="CN302" s="11"/>
      <c r="CO302" s="11"/>
      <c r="CP302" s="11"/>
      <c r="CQ302" s="11"/>
      <c r="CR302" s="11"/>
      <c r="CS302" s="11"/>
      <c r="CT302" s="11"/>
      <c r="CU302" s="11"/>
      <c r="CV302" s="11"/>
      <c r="CW302" s="11"/>
      <c r="CX302" s="11"/>
      <c r="CY302" s="11"/>
      <c r="CZ302" s="2"/>
    </row>
    <row r="303" spans="1:104" s="3" customFormat="1" x14ac:dyDescent="0.25">
      <c r="A303" s="25"/>
      <c r="C303" s="11"/>
      <c r="D303" s="11"/>
      <c r="E303" s="11"/>
      <c r="F303" s="11"/>
      <c r="G303" s="11"/>
      <c r="H303" s="11"/>
      <c r="I303" s="11"/>
      <c r="J303" s="11"/>
      <c r="K303" s="11"/>
      <c r="L303" s="11"/>
      <c r="M303" s="11"/>
      <c r="N303" s="11"/>
      <c r="O303" s="11"/>
      <c r="P303" s="11"/>
      <c r="Q303" s="11"/>
      <c r="R303" s="14"/>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2"/>
      <c r="BR303" s="11"/>
      <c r="BS303" s="11"/>
      <c r="BT303" s="11"/>
      <c r="BU303" s="11"/>
      <c r="BV303" s="11"/>
      <c r="BW303" s="11"/>
      <c r="BX303" s="11"/>
      <c r="BY303" s="11"/>
      <c r="BZ303" s="11"/>
      <c r="CA303" s="11"/>
      <c r="CB303" s="11"/>
      <c r="CC303" s="11"/>
      <c r="CD303" s="11"/>
      <c r="CE303" s="11"/>
      <c r="CF303" s="11"/>
      <c r="CG303" s="11"/>
      <c r="CH303" s="2"/>
      <c r="CI303" s="11"/>
      <c r="CJ303" s="11"/>
      <c r="CK303" s="11"/>
      <c r="CL303" s="11"/>
      <c r="CM303" s="11"/>
      <c r="CN303" s="11"/>
      <c r="CO303" s="11"/>
      <c r="CP303" s="11"/>
      <c r="CQ303" s="11"/>
      <c r="CR303" s="11"/>
      <c r="CS303" s="11"/>
      <c r="CT303" s="11"/>
      <c r="CU303" s="11"/>
      <c r="CV303" s="11"/>
      <c r="CW303" s="11"/>
      <c r="CX303" s="11"/>
      <c r="CY303" s="11"/>
      <c r="CZ303" s="2"/>
    </row>
    <row r="304" spans="1:104" s="3" customFormat="1" x14ac:dyDescent="0.25">
      <c r="A304" s="25"/>
      <c r="C304" s="11"/>
      <c r="D304" s="11"/>
      <c r="E304" s="11"/>
      <c r="F304" s="11"/>
      <c r="G304" s="11"/>
      <c r="H304" s="11"/>
      <c r="I304" s="11"/>
      <c r="J304" s="11"/>
      <c r="K304" s="11"/>
      <c r="L304" s="11"/>
      <c r="M304" s="11"/>
      <c r="N304" s="11"/>
      <c r="O304" s="11"/>
      <c r="P304" s="11"/>
      <c r="Q304" s="11"/>
      <c r="R304" s="14"/>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2"/>
      <c r="BR304" s="11"/>
      <c r="BS304" s="11"/>
      <c r="BT304" s="11"/>
      <c r="BU304" s="11"/>
      <c r="BV304" s="11"/>
      <c r="BW304" s="11"/>
      <c r="BX304" s="11"/>
      <c r="BY304" s="11"/>
      <c r="BZ304" s="11"/>
      <c r="CA304" s="11"/>
      <c r="CB304" s="11"/>
      <c r="CC304" s="11"/>
      <c r="CD304" s="11"/>
      <c r="CE304" s="11"/>
      <c r="CF304" s="11"/>
      <c r="CG304" s="11"/>
      <c r="CH304" s="2"/>
      <c r="CI304" s="11"/>
      <c r="CJ304" s="11"/>
      <c r="CK304" s="11"/>
      <c r="CL304" s="11"/>
      <c r="CM304" s="11"/>
      <c r="CN304" s="11"/>
      <c r="CO304" s="11"/>
      <c r="CP304" s="11"/>
      <c r="CQ304" s="11"/>
      <c r="CR304" s="11"/>
      <c r="CS304" s="11"/>
      <c r="CT304" s="11"/>
      <c r="CU304" s="11"/>
      <c r="CV304" s="11"/>
      <c r="CW304" s="11"/>
      <c r="CX304" s="11"/>
      <c r="CY304" s="11"/>
      <c r="CZ304" s="2"/>
    </row>
    <row r="305" spans="1:104" s="3" customFormat="1" x14ac:dyDescent="0.25">
      <c r="A305" s="25"/>
      <c r="C305" s="11"/>
      <c r="D305" s="11"/>
      <c r="E305" s="11"/>
      <c r="F305" s="11"/>
      <c r="G305" s="11"/>
      <c r="H305" s="11"/>
      <c r="I305" s="11"/>
      <c r="J305" s="11"/>
      <c r="K305" s="11"/>
      <c r="L305" s="11"/>
      <c r="M305" s="11"/>
      <c r="N305" s="11"/>
      <c r="O305" s="11"/>
      <c r="P305" s="11"/>
      <c r="Q305" s="11"/>
      <c r="R305" s="14"/>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2"/>
      <c r="BR305" s="11"/>
      <c r="BS305" s="11"/>
      <c r="BT305" s="11"/>
      <c r="BU305" s="11"/>
      <c r="BV305" s="11"/>
      <c r="BW305" s="11"/>
      <c r="BX305" s="11"/>
      <c r="BY305" s="11"/>
      <c r="BZ305" s="11"/>
      <c r="CA305" s="11"/>
      <c r="CB305" s="11"/>
      <c r="CC305" s="11"/>
      <c r="CD305" s="11"/>
      <c r="CE305" s="11"/>
      <c r="CF305" s="11"/>
      <c r="CG305" s="11"/>
      <c r="CH305" s="2"/>
      <c r="CI305" s="11"/>
      <c r="CJ305" s="11"/>
      <c r="CK305" s="11"/>
      <c r="CL305" s="11"/>
      <c r="CM305" s="11"/>
      <c r="CN305" s="11"/>
      <c r="CO305" s="11"/>
      <c r="CP305" s="11"/>
      <c r="CQ305" s="11"/>
      <c r="CR305" s="11"/>
      <c r="CS305" s="11"/>
      <c r="CT305" s="11"/>
      <c r="CU305" s="11"/>
      <c r="CV305" s="11"/>
      <c r="CW305" s="11"/>
      <c r="CX305" s="11"/>
      <c r="CY305" s="11"/>
      <c r="CZ305" s="2"/>
    </row>
    <row r="306" spans="1:104" s="3" customFormat="1" x14ac:dyDescent="0.25">
      <c r="A306" s="25"/>
      <c r="C306" s="11"/>
      <c r="D306" s="11"/>
      <c r="E306" s="11"/>
      <c r="F306" s="11"/>
      <c r="G306" s="11"/>
      <c r="H306" s="11"/>
      <c r="I306" s="11"/>
      <c r="J306" s="11"/>
      <c r="K306" s="11"/>
      <c r="L306" s="11"/>
      <c r="M306" s="11"/>
      <c r="N306" s="11"/>
      <c r="O306" s="11"/>
      <c r="P306" s="11"/>
      <c r="Q306" s="11"/>
      <c r="R306" s="14"/>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2"/>
      <c r="BR306" s="11"/>
      <c r="BS306" s="11"/>
      <c r="BT306" s="11"/>
      <c r="BU306" s="11"/>
      <c r="BV306" s="11"/>
      <c r="BW306" s="11"/>
      <c r="BX306" s="11"/>
      <c r="BY306" s="11"/>
      <c r="BZ306" s="11"/>
      <c r="CA306" s="11"/>
      <c r="CB306" s="11"/>
      <c r="CC306" s="11"/>
      <c r="CD306" s="11"/>
      <c r="CE306" s="11"/>
      <c r="CF306" s="11"/>
      <c r="CG306" s="11"/>
      <c r="CH306" s="2"/>
      <c r="CI306" s="11"/>
      <c r="CJ306" s="11"/>
      <c r="CK306" s="11"/>
      <c r="CL306" s="11"/>
      <c r="CM306" s="11"/>
      <c r="CN306" s="11"/>
      <c r="CO306" s="11"/>
      <c r="CP306" s="11"/>
      <c r="CQ306" s="11"/>
      <c r="CR306" s="11"/>
      <c r="CS306" s="11"/>
      <c r="CT306" s="11"/>
      <c r="CU306" s="11"/>
      <c r="CV306" s="11"/>
      <c r="CW306" s="11"/>
      <c r="CX306" s="11"/>
      <c r="CY306" s="11"/>
      <c r="CZ306" s="2"/>
    </row>
    <row r="307" spans="1:104" s="3" customFormat="1" x14ac:dyDescent="0.25">
      <c r="A307" s="25"/>
      <c r="C307" s="11"/>
      <c r="D307" s="11"/>
      <c r="E307" s="11"/>
      <c r="F307" s="11"/>
      <c r="G307" s="11"/>
      <c r="H307" s="11"/>
      <c r="I307" s="11"/>
      <c r="J307" s="11"/>
      <c r="K307" s="11"/>
      <c r="L307" s="11"/>
      <c r="M307" s="11"/>
      <c r="N307" s="11"/>
      <c r="O307" s="11"/>
      <c r="P307" s="11"/>
      <c r="Q307" s="11"/>
      <c r="R307" s="14"/>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2"/>
      <c r="BR307" s="11"/>
      <c r="BS307" s="11"/>
      <c r="BT307" s="11"/>
      <c r="BU307" s="11"/>
      <c r="BV307" s="11"/>
      <c r="BW307" s="11"/>
      <c r="BX307" s="11"/>
      <c r="BY307" s="11"/>
      <c r="BZ307" s="11"/>
      <c r="CA307" s="11"/>
      <c r="CB307" s="11"/>
      <c r="CC307" s="11"/>
      <c r="CD307" s="11"/>
      <c r="CE307" s="11"/>
      <c r="CF307" s="11"/>
      <c r="CG307" s="11"/>
      <c r="CH307" s="2"/>
      <c r="CI307" s="11"/>
      <c r="CJ307" s="11"/>
      <c r="CK307" s="11"/>
      <c r="CL307" s="11"/>
      <c r="CM307" s="11"/>
      <c r="CN307" s="11"/>
      <c r="CO307" s="11"/>
      <c r="CP307" s="11"/>
      <c r="CQ307" s="11"/>
      <c r="CR307" s="11"/>
      <c r="CS307" s="11"/>
      <c r="CT307" s="11"/>
      <c r="CU307" s="11"/>
      <c r="CV307" s="11"/>
      <c r="CW307" s="11"/>
      <c r="CX307" s="11"/>
      <c r="CY307" s="11"/>
      <c r="CZ307" s="2"/>
    </row>
    <row r="308" spans="1:104" s="3" customFormat="1" x14ac:dyDescent="0.25">
      <c r="A308" s="25"/>
      <c r="C308" s="11"/>
      <c r="D308" s="11"/>
      <c r="E308" s="11"/>
      <c r="F308" s="11"/>
      <c r="G308" s="11"/>
      <c r="H308" s="11"/>
      <c r="I308" s="11"/>
      <c r="J308" s="11"/>
      <c r="K308" s="11"/>
      <c r="L308" s="11"/>
      <c r="M308" s="11"/>
      <c r="N308" s="11"/>
      <c r="O308" s="11"/>
      <c r="P308" s="11"/>
      <c r="Q308" s="11"/>
      <c r="R308" s="14"/>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2"/>
      <c r="BR308" s="11"/>
      <c r="BS308" s="11"/>
      <c r="BT308" s="11"/>
      <c r="BU308" s="11"/>
      <c r="BV308" s="11"/>
      <c r="BW308" s="11"/>
      <c r="BX308" s="11"/>
      <c r="BY308" s="11"/>
      <c r="BZ308" s="11"/>
      <c r="CA308" s="11"/>
      <c r="CB308" s="11"/>
      <c r="CC308" s="11"/>
      <c r="CD308" s="11"/>
      <c r="CE308" s="11"/>
      <c r="CF308" s="11"/>
      <c r="CG308" s="11"/>
      <c r="CH308" s="2"/>
      <c r="CI308" s="11"/>
      <c r="CJ308" s="11"/>
      <c r="CK308" s="11"/>
      <c r="CL308" s="11"/>
      <c r="CM308" s="11"/>
      <c r="CN308" s="11"/>
      <c r="CO308" s="11"/>
      <c r="CP308" s="11"/>
      <c r="CQ308" s="11"/>
      <c r="CR308" s="11"/>
      <c r="CS308" s="11"/>
      <c r="CT308" s="11"/>
      <c r="CU308" s="11"/>
      <c r="CV308" s="11"/>
      <c r="CW308" s="11"/>
      <c r="CX308" s="11"/>
      <c r="CY308" s="11"/>
      <c r="CZ308" s="2"/>
    </row>
    <row r="309" spans="1:104" s="3" customFormat="1" x14ac:dyDescent="0.25">
      <c r="A309" s="25"/>
      <c r="C309" s="11"/>
      <c r="D309" s="11"/>
      <c r="E309" s="11"/>
      <c r="F309" s="11"/>
      <c r="G309" s="11"/>
      <c r="H309" s="11"/>
      <c r="I309" s="11"/>
      <c r="J309" s="11"/>
      <c r="K309" s="11"/>
      <c r="L309" s="11"/>
      <c r="M309" s="11"/>
      <c r="N309" s="11"/>
      <c r="O309" s="11"/>
      <c r="P309" s="11"/>
      <c r="Q309" s="11"/>
      <c r="R309" s="14"/>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2"/>
      <c r="BR309" s="11"/>
      <c r="BS309" s="11"/>
      <c r="BT309" s="11"/>
      <c r="BU309" s="11"/>
      <c r="BV309" s="11"/>
      <c r="BW309" s="11"/>
      <c r="BX309" s="11"/>
      <c r="BY309" s="11"/>
      <c r="BZ309" s="11"/>
      <c r="CA309" s="11"/>
      <c r="CB309" s="11"/>
      <c r="CC309" s="11"/>
      <c r="CD309" s="11"/>
      <c r="CE309" s="11"/>
      <c r="CF309" s="11"/>
      <c r="CG309" s="11"/>
      <c r="CH309" s="2"/>
      <c r="CI309" s="11"/>
      <c r="CJ309" s="11"/>
      <c r="CK309" s="11"/>
      <c r="CL309" s="11"/>
      <c r="CM309" s="11"/>
      <c r="CN309" s="11"/>
      <c r="CO309" s="11"/>
      <c r="CP309" s="11"/>
      <c r="CQ309" s="11"/>
      <c r="CR309" s="11"/>
      <c r="CS309" s="11"/>
      <c r="CT309" s="11"/>
      <c r="CU309" s="11"/>
      <c r="CV309" s="11"/>
      <c r="CW309" s="11"/>
      <c r="CX309" s="11"/>
      <c r="CY309" s="11"/>
      <c r="CZ309" s="2"/>
    </row>
    <row r="310" spans="1:104" s="3" customFormat="1" x14ac:dyDescent="0.25">
      <c r="A310" s="25"/>
      <c r="C310" s="11"/>
      <c r="D310" s="11"/>
      <c r="E310" s="11"/>
      <c r="F310" s="11"/>
      <c r="G310" s="11"/>
      <c r="H310" s="11"/>
      <c r="I310" s="11"/>
      <c r="J310" s="11"/>
      <c r="K310" s="11"/>
      <c r="L310" s="11"/>
      <c r="M310" s="11"/>
      <c r="N310" s="11"/>
      <c r="O310" s="11"/>
      <c r="P310" s="11"/>
      <c r="Q310" s="11"/>
      <c r="R310" s="14"/>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2"/>
      <c r="BR310" s="11"/>
      <c r="BS310" s="11"/>
      <c r="BT310" s="11"/>
      <c r="BU310" s="11"/>
      <c r="BV310" s="11"/>
      <c r="BW310" s="11"/>
      <c r="BX310" s="11"/>
      <c r="BY310" s="11"/>
      <c r="BZ310" s="11"/>
      <c r="CA310" s="11"/>
      <c r="CB310" s="11"/>
      <c r="CC310" s="11"/>
      <c r="CD310" s="11"/>
      <c r="CE310" s="11"/>
      <c r="CF310" s="11"/>
      <c r="CG310" s="11"/>
      <c r="CH310" s="2"/>
      <c r="CI310" s="11"/>
      <c r="CJ310" s="11"/>
      <c r="CK310" s="11"/>
      <c r="CL310" s="11"/>
      <c r="CM310" s="11"/>
      <c r="CN310" s="11"/>
      <c r="CO310" s="11"/>
      <c r="CP310" s="11"/>
      <c r="CQ310" s="11"/>
      <c r="CR310" s="11"/>
      <c r="CS310" s="11"/>
      <c r="CT310" s="11"/>
      <c r="CU310" s="11"/>
      <c r="CV310" s="11"/>
      <c r="CW310" s="11"/>
      <c r="CX310" s="11"/>
      <c r="CY310" s="11"/>
      <c r="CZ310" s="2"/>
    </row>
    <row r="311" spans="1:104" s="3" customFormat="1" x14ac:dyDescent="0.25">
      <c r="A311" s="25"/>
      <c r="C311" s="11"/>
      <c r="D311" s="11"/>
      <c r="E311" s="11"/>
      <c r="F311" s="11"/>
      <c r="G311" s="11"/>
      <c r="H311" s="11"/>
      <c r="I311" s="11"/>
      <c r="J311" s="11"/>
      <c r="K311" s="11"/>
      <c r="L311" s="11"/>
      <c r="M311" s="11"/>
      <c r="N311" s="11"/>
      <c r="O311" s="11"/>
      <c r="P311" s="11"/>
      <c r="Q311" s="11"/>
      <c r="R311" s="14"/>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2"/>
      <c r="BR311" s="11"/>
      <c r="BS311" s="11"/>
      <c r="BT311" s="11"/>
      <c r="BU311" s="11"/>
      <c r="BV311" s="11"/>
      <c r="BW311" s="11"/>
      <c r="BX311" s="11"/>
      <c r="BY311" s="11"/>
      <c r="BZ311" s="11"/>
      <c r="CA311" s="11"/>
      <c r="CB311" s="11"/>
      <c r="CC311" s="11"/>
      <c r="CD311" s="11"/>
      <c r="CE311" s="11"/>
      <c r="CF311" s="11"/>
      <c r="CG311" s="11"/>
      <c r="CH311" s="2"/>
      <c r="CI311" s="11"/>
      <c r="CJ311" s="11"/>
      <c r="CK311" s="11"/>
      <c r="CL311" s="11"/>
      <c r="CM311" s="11"/>
      <c r="CN311" s="11"/>
      <c r="CO311" s="11"/>
      <c r="CP311" s="11"/>
      <c r="CQ311" s="11"/>
      <c r="CR311" s="11"/>
      <c r="CS311" s="11"/>
      <c r="CT311" s="11"/>
      <c r="CU311" s="11"/>
      <c r="CV311" s="11"/>
      <c r="CW311" s="11"/>
      <c r="CX311" s="11"/>
      <c r="CY311" s="11"/>
      <c r="CZ311" s="2"/>
    </row>
    <row r="312" spans="1:104" s="3" customFormat="1" x14ac:dyDescent="0.25">
      <c r="A312" s="25"/>
      <c r="C312" s="11"/>
      <c r="D312" s="11"/>
      <c r="E312" s="11"/>
      <c r="F312" s="11"/>
      <c r="G312" s="11"/>
      <c r="H312" s="11"/>
      <c r="I312" s="11"/>
      <c r="J312" s="11"/>
      <c r="K312" s="11"/>
      <c r="L312" s="11"/>
      <c r="M312" s="11"/>
      <c r="N312" s="11"/>
      <c r="O312" s="11"/>
      <c r="P312" s="11"/>
      <c r="Q312" s="11"/>
      <c r="R312" s="14"/>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2"/>
      <c r="BR312" s="11"/>
      <c r="BS312" s="11"/>
      <c r="BT312" s="11"/>
      <c r="BU312" s="11"/>
      <c r="BV312" s="11"/>
      <c r="BW312" s="11"/>
      <c r="BX312" s="11"/>
      <c r="BY312" s="11"/>
      <c r="BZ312" s="11"/>
      <c r="CA312" s="11"/>
      <c r="CB312" s="11"/>
      <c r="CC312" s="11"/>
      <c r="CD312" s="11"/>
      <c r="CE312" s="11"/>
      <c r="CF312" s="11"/>
      <c r="CG312" s="11"/>
      <c r="CH312" s="2"/>
      <c r="CI312" s="11"/>
      <c r="CJ312" s="11"/>
      <c r="CK312" s="11"/>
      <c r="CL312" s="11"/>
      <c r="CM312" s="11"/>
      <c r="CN312" s="11"/>
      <c r="CO312" s="11"/>
      <c r="CP312" s="11"/>
      <c r="CQ312" s="11"/>
      <c r="CR312" s="11"/>
      <c r="CS312" s="11"/>
      <c r="CT312" s="11"/>
      <c r="CU312" s="11"/>
      <c r="CV312" s="11"/>
      <c r="CW312" s="11"/>
      <c r="CX312" s="11"/>
      <c r="CY312" s="11"/>
      <c r="CZ312" s="2"/>
    </row>
    <row r="313" spans="1:104" s="3" customFormat="1" x14ac:dyDescent="0.25">
      <c r="A313" s="25"/>
      <c r="C313" s="11"/>
      <c r="D313" s="11"/>
      <c r="E313" s="11"/>
      <c r="F313" s="11"/>
      <c r="G313" s="11"/>
      <c r="H313" s="11"/>
      <c r="I313" s="11"/>
      <c r="J313" s="11"/>
      <c r="K313" s="11"/>
      <c r="L313" s="11"/>
      <c r="M313" s="11"/>
      <c r="N313" s="11"/>
      <c r="O313" s="11"/>
      <c r="P313" s="11"/>
      <c r="Q313" s="11"/>
      <c r="R313" s="14"/>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2"/>
      <c r="BR313" s="11"/>
      <c r="BS313" s="11"/>
      <c r="BT313" s="11"/>
      <c r="BU313" s="11"/>
      <c r="BV313" s="11"/>
      <c r="BW313" s="11"/>
      <c r="BX313" s="11"/>
      <c r="BY313" s="11"/>
      <c r="BZ313" s="11"/>
      <c r="CA313" s="11"/>
      <c r="CB313" s="11"/>
      <c r="CC313" s="11"/>
      <c r="CD313" s="11"/>
      <c r="CE313" s="11"/>
      <c r="CF313" s="11"/>
      <c r="CG313" s="11"/>
      <c r="CH313" s="2"/>
      <c r="CI313" s="11"/>
      <c r="CJ313" s="11"/>
      <c r="CK313" s="11"/>
      <c r="CL313" s="11"/>
      <c r="CM313" s="11"/>
      <c r="CN313" s="11"/>
      <c r="CO313" s="11"/>
      <c r="CP313" s="11"/>
      <c r="CQ313" s="11"/>
      <c r="CR313" s="11"/>
      <c r="CS313" s="11"/>
      <c r="CT313" s="11"/>
      <c r="CU313" s="11"/>
      <c r="CV313" s="11"/>
      <c r="CW313" s="11"/>
      <c r="CX313" s="11"/>
      <c r="CY313" s="11"/>
      <c r="CZ313" s="2"/>
    </row>
    <row r="314" spans="1:104" s="3" customFormat="1" x14ac:dyDescent="0.25">
      <c r="A314" s="25"/>
      <c r="C314" s="11"/>
      <c r="D314" s="11"/>
      <c r="E314" s="11"/>
      <c r="F314" s="11"/>
      <c r="G314" s="11"/>
      <c r="H314" s="11"/>
      <c r="I314" s="11"/>
      <c r="J314" s="11"/>
      <c r="K314" s="11"/>
      <c r="L314" s="11"/>
      <c r="M314" s="11"/>
      <c r="N314" s="11"/>
      <c r="O314" s="11"/>
      <c r="P314" s="11"/>
      <c r="Q314" s="11"/>
      <c r="R314" s="14"/>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2"/>
      <c r="BR314" s="11"/>
      <c r="BS314" s="11"/>
      <c r="BT314" s="11"/>
      <c r="BU314" s="11"/>
      <c r="BV314" s="11"/>
      <c r="BW314" s="11"/>
      <c r="BX314" s="11"/>
      <c r="BY314" s="11"/>
      <c r="BZ314" s="11"/>
      <c r="CA314" s="11"/>
      <c r="CB314" s="11"/>
      <c r="CC314" s="11"/>
      <c r="CD314" s="11"/>
      <c r="CE314" s="11"/>
      <c r="CF314" s="11"/>
      <c r="CG314" s="11"/>
      <c r="CH314" s="2"/>
      <c r="CI314" s="11"/>
      <c r="CJ314" s="11"/>
      <c r="CK314" s="11"/>
      <c r="CL314" s="11"/>
      <c r="CM314" s="11"/>
      <c r="CN314" s="11"/>
      <c r="CO314" s="11"/>
      <c r="CP314" s="11"/>
      <c r="CQ314" s="11"/>
      <c r="CR314" s="11"/>
      <c r="CS314" s="11"/>
      <c r="CT314" s="11"/>
      <c r="CU314" s="11"/>
      <c r="CV314" s="11"/>
      <c r="CW314" s="11"/>
      <c r="CX314" s="11"/>
      <c r="CY314" s="11"/>
      <c r="CZ314" s="2"/>
    </row>
    <row r="315" spans="1:104" s="3" customFormat="1" x14ac:dyDescent="0.25">
      <c r="A315" s="25"/>
      <c r="C315" s="11"/>
      <c r="D315" s="11"/>
      <c r="E315" s="11"/>
      <c r="F315" s="11"/>
      <c r="G315" s="11"/>
      <c r="H315" s="11"/>
      <c r="I315" s="11"/>
      <c r="J315" s="11"/>
      <c r="K315" s="11"/>
      <c r="L315" s="11"/>
      <c r="M315" s="11"/>
      <c r="N315" s="11"/>
      <c r="O315" s="11"/>
      <c r="P315" s="11"/>
      <c r="Q315" s="11"/>
      <c r="R315" s="14"/>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2"/>
      <c r="BR315" s="11"/>
      <c r="BS315" s="11"/>
      <c r="BT315" s="11"/>
      <c r="BU315" s="11"/>
      <c r="BV315" s="11"/>
      <c r="BW315" s="11"/>
      <c r="BX315" s="11"/>
      <c r="BY315" s="11"/>
      <c r="BZ315" s="11"/>
      <c r="CA315" s="11"/>
      <c r="CB315" s="11"/>
      <c r="CC315" s="11"/>
      <c r="CD315" s="11"/>
      <c r="CE315" s="11"/>
      <c r="CF315" s="11"/>
      <c r="CG315" s="11"/>
      <c r="CH315" s="2"/>
      <c r="CI315" s="11"/>
      <c r="CJ315" s="11"/>
      <c r="CK315" s="11"/>
      <c r="CL315" s="11"/>
      <c r="CM315" s="11"/>
      <c r="CN315" s="11"/>
      <c r="CO315" s="11"/>
      <c r="CP315" s="11"/>
      <c r="CQ315" s="11"/>
      <c r="CR315" s="11"/>
      <c r="CS315" s="11"/>
      <c r="CT315" s="11"/>
      <c r="CU315" s="11"/>
      <c r="CV315" s="11"/>
      <c r="CW315" s="11"/>
      <c r="CX315" s="11"/>
      <c r="CY315" s="11"/>
      <c r="CZ315" s="2"/>
    </row>
    <row r="316" spans="1:104" s="3" customFormat="1" x14ac:dyDescent="0.25">
      <c r="A316" s="25"/>
      <c r="C316" s="11"/>
      <c r="D316" s="11"/>
      <c r="E316" s="11"/>
      <c r="F316" s="11"/>
      <c r="G316" s="11"/>
      <c r="H316" s="11"/>
      <c r="I316" s="11"/>
      <c r="J316" s="11"/>
      <c r="K316" s="11"/>
      <c r="L316" s="11"/>
      <c r="M316" s="11"/>
      <c r="N316" s="11"/>
      <c r="O316" s="11"/>
      <c r="P316" s="11"/>
      <c r="Q316" s="11"/>
      <c r="R316" s="14"/>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2"/>
      <c r="BR316" s="11"/>
      <c r="BS316" s="11"/>
      <c r="BT316" s="11"/>
      <c r="BU316" s="11"/>
      <c r="BV316" s="11"/>
      <c r="BW316" s="11"/>
      <c r="BX316" s="11"/>
      <c r="BY316" s="11"/>
      <c r="BZ316" s="11"/>
      <c r="CA316" s="11"/>
      <c r="CB316" s="11"/>
      <c r="CC316" s="11"/>
      <c r="CD316" s="11"/>
      <c r="CE316" s="11"/>
      <c r="CF316" s="11"/>
      <c r="CG316" s="11"/>
      <c r="CH316" s="2"/>
      <c r="CI316" s="11"/>
      <c r="CJ316" s="11"/>
      <c r="CK316" s="11"/>
      <c r="CL316" s="11"/>
      <c r="CM316" s="11"/>
      <c r="CN316" s="11"/>
      <c r="CO316" s="11"/>
      <c r="CP316" s="11"/>
      <c r="CQ316" s="11"/>
      <c r="CR316" s="11"/>
      <c r="CS316" s="11"/>
      <c r="CT316" s="11"/>
      <c r="CU316" s="11"/>
      <c r="CV316" s="11"/>
      <c r="CW316" s="11"/>
      <c r="CX316" s="11"/>
      <c r="CY316" s="11"/>
      <c r="CZ316" s="2"/>
    </row>
    <row r="317" spans="1:104" s="3" customFormat="1" x14ac:dyDescent="0.25">
      <c r="A317" s="25"/>
      <c r="C317" s="11"/>
      <c r="D317" s="11"/>
      <c r="E317" s="11"/>
      <c r="F317" s="11"/>
      <c r="G317" s="11"/>
      <c r="H317" s="11"/>
      <c r="I317" s="11"/>
      <c r="J317" s="11"/>
      <c r="K317" s="11"/>
      <c r="L317" s="11"/>
      <c r="M317" s="11"/>
      <c r="N317" s="11"/>
      <c r="O317" s="11"/>
      <c r="P317" s="11"/>
      <c r="Q317" s="11"/>
      <c r="R317" s="14"/>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2"/>
      <c r="BR317" s="11"/>
      <c r="BS317" s="11"/>
      <c r="BT317" s="11"/>
      <c r="BU317" s="11"/>
      <c r="BV317" s="11"/>
      <c r="BW317" s="11"/>
      <c r="BX317" s="11"/>
      <c r="BY317" s="11"/>
      <c r="BZ317" s="11"/>
      <c r="CA317" s="11"/>
      <c r="CB317" s="11"/>
      <c r="CC317" s="11"/>
      <c r="CD317" s="11"/>
      <c r="CE317" s="11"/>
      <c r="CF317" s="11"/>
      <c r="CG317" s="11"/>
      <c r="CH317" s="2"/>
      <c r="CI317" s="11"/>
      <c r="CJ317" s="11"/>
      <c r="CK317" s="11"/>
      <c r="CL317" s="11"/>
      <c r="CM317" s="11"/>
      <c r="CN317" s="11"/>
      <c r="CO317" s="11"/>
      <c r="CP317" s="11"/>
      <c r="CQ317" s="11"/>
      <c r="CR317" s="11"/>
      <c r="CS317" s="11"/>
      <c r="CT317" s="11"/>
      <c r="CU317" s="11"/>
      <c r="CV317" s="11"/>
      <c r="CW317" s="11"/>
      <c r="CX317" s="11"/>
      <c r="CY317" s="11"/>
      <c r="CZ317" s="2"/>
    </row>
    <row r="318" spans="1:104" s="3" customFormat="1" x14ac:dyDescent="0.25">
      <c r="A318" s="25"/>
      <c r="C318" s="11"/>
      <c r="D318" s="11"/>
      <c r="E318" s="11"/>
      <c r="F318" s="11"/>
      <c r="G318" s="11"/>
      <c r="H318" s="11"/>
      <c r="I318" s="11"/>
      <c r="J318" s="11"/>
      <c r="K318" s="11"/>
      <c r="L318" s="11"/>
      <c r="M318" s="11"/>
      <c r="N318" s="11"/>
      <c r="O318" s="11"/>
      <c r="P318" s="11"/>
      <c r="Q318" s="11"/>
      <c r="R318" s="14"/>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2"/>
      <c r="BR318" s="11"/>
      <c r="BS318" s="11"/>
      <c r="BT318" s="11"/>
      <c r="BU318" s="11"/>
      <c r="BV318" s="11"/>
      <c r="BW318" s="11"/>
      <c r="BX318" s="11"/>
      <c r="BY318" s="11"/>
      <c r="BZ318" s="11"/>
      <c r="CA318" s="11"/>
      <c r="CB318" s="11"/>
      <c r="CC318" s="11"/>
      <c r="CD318" s="11"/>
      <c r="CE318" s="11"/>
      <c r="CF318" s="11"/>
      <c r="CG318" s="11"/>
      <c r="CH318" s="2"/>
      <c r="CI318" s="11"/>
      <c r="CJ318" s="11"/>
      <c r="CK318" s="11"/>
      <c r="CL318" s="11"/>
      <c r="CM318" s="11"/>
      <c r="CN318" s="11"/>
      <c r="CO318" s="11"/>
      <c r="CP318" s="11"/>
      <c r="CQ318" s="11"/>
      <c r="CR318" s="11"/>
      <c r="CS318" s="11"/>
      <c r="CT318" s="11"/>
      <c r="CU318" s="11"/>
      <c r="CV318" s="11"/>
      <c r="CW318" s="11"/>
      <c r="CX318" s="11"/>
      <c r="CY318" s="11"/>
      <c r="CZ318" s="2"/>
    </row>
    <row r="319" spans="1:104" s="3" customFormat="1" x14ac:dyDescent="0.25">
      <c r="A319" s="25"/>
      <c r="C319" s="11"/>
      <c r="D319" s="11"/>
      <c r="E319" s="11"/>
      <c r="F319" s="11"/>
      <c r="G319" s="11"/>
      <c r="H319" s="11"/>
      <c r="I319" s="11"/>
      <c r="J319" s="11"/>
      <c r="K319" s="11"/>
      <c r="L319" s="11"/>
      <c r="M319" s="11"/>
      <c r="N319" s="11"/>
      <c r="O319" s="11"/>
      <c r="P319" s="11"/>
      <c r="Q319" s="11"/>
      <c r="R319" s="14"/>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2"/>
      <c r="BR319" s="11"/>
      <c r="BS319" s="11"/>
      <c r="BT319" s="11"/>
      <c r="BU319" s="11"/>
      <c r="BV319" s="11"/>
      <c r="BW319" s="11"/>
      <c r="BX319" s="11"/>
      <c r="BY319" s="11"/>
      <c r="BZ319" s="11"/>
      <c r="CA319" s="11"/>
      <c r="CB319" s="11"/>
      <c r="CC319" s="11"/>
      <c r="CD319" s="11"/>
      <c r="CE319" s="11"/>
      <c r="CF319" s="11"/>
      <c r="CG319" s="11"/>
      <c r="CH319" s="2"/>
      <c r="CI319" s="11"/>
      <c r="CJ319" s="11"/>
      <c r="CK319" s="11"/>
      <c r="CL319" s="11"/>
      <c r="CM319" s="11"/>
      <c r="CN319" s="11"/>
      <c r="CO319" s="11"/>
      <c r="CP319" s="11"/>
      <c r="CQ319" s="11"/>
      <c r="CR319" s="11"/>
      <c r="CS319" s="11"/>
      <c r="CT319" s="11"/>
      <c r="CU319" s="11"/>
      <c r="CV319" s="11"/>
      <c r="CW319" s="11"/>
      <c r="CX319" s="11"/>
      <c r="CY319" s="11"/>
      <c r="CZ319" s="2"/>
    </row>
    <row r="320" spans="1:104" s="3" customFormat="1" x14ac:dyDescent="0.25">
      <c r="A320" s="25"/>
      <c r="C320" s="11"/>
      <c r="D320" s="11"/>
      <c r="E320" s="11"/>
      <c r="F320" s="11"/>
      <c r="G320" s="11"/>
      <c r="H320" s="11"/>
      <c r="I320" s="11"/>
      <c r="J320" s="11"/>
      <c r="K320" s="11"/>
      <c r="L320" s="11"/>
      <c r="M320" s="11"/>
      <c r="N320" s="11"/>
      <c r="O320" s="11"/>
      <c r="P320" s="11"/>
      <c r="Q320" s="11"/>
      <c r="R320" s="14"/>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2"/>
      <c r="BR320" s="11"/>
      <c r="BS320" s="11"/>
      <c r="BT320" s="11"/>
      <c r="BU320" s="11"/>
      <c r="BV320" s="11"/>
      <c r="BW320" s="11"/>
      <c r="BX320" s="11"/>
      <c r="BY320" s="11"/>
      <c r="BZ320" s="11"/>
      <c r="CA320" s="11"/>
      <c r="CB320" s="11"/>
      <c r="CC320" s="11"/>
      <c r="CD320" s="11"/>
      <c r="CE320" s="11"/>
      <c r="CF320" s="11"/>
      <c r="CG320" s="11"/>
      <c r="CH320" s="2"/>
      <c r="CI320" s="11"/>
      <c r="CJ320" s="11"/>
      <c r="CK320" s="11"/>
      <c r="CL320" s="11"/>
      <c r="CM320" s="11"/>
      <c r="CN320" s="11"/>
      <c r="CO320" s="11"/>
      <c r="CP320" s="11"/>
      <c r="CQ320" s="11"/>
      <c r="CR320" s="11"/>
      <c r="CS320" s="11"/>
      <c r="CT320" s="11"/>
      <c r="CU320" s="11"/>
      <c r="CV320" s="11"/>
      <c r="CW320" s="11"/>
      <c r="CX320" s="11"/>
      <c r="CY320" s="11"/>
      <c r="CZ320" s="2"/>
    </row>
    <row r="321" spans="1:104" s="3" customFormat="1" x14ac:dyDescent="0.25">
      <c r="A321" s="25"/>
      <c r="C321" s="11"/>
      <c r="D321" s="11"/>
      <c r="E321" s="11"/>
      <c r="F321" s="11"/>
      <c r="G321" s="11"/>
      <c r="H321" s="11"/>
      <c r="I321" s="11"/>
      <c r="J321" s="11"/>
      <c r="K321" s="11"/>
      <c r="L321" s="11"/>
      <c r="M321" s="11"/>
      <c r="N321" s="11"/>
      <c r="O321" s="11"/>
      <c r="P321" s="11"/>
      <c r="Q321" s="11"/>
      <c r="R321" s="14"/>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2"/>
      <c r="BR321" s="11"/>
      <c r="BS321" s="11"/>
      <c r="BT321" s="11"/>
      <c r="BU321" s="11"/>
      <c r="BV321" s="11"/>
      <c r="BW321" s="11"/>
      <c r="BX321" s="11"/>
      <c r="BY321" s="11"/>
      <c r="BZ321" s="11"/>
      <c r="CA321" s="11"/>
      <c r="CB321" s="11"/>
      <c r="CC321" s="11"/>
      <c r="CD321" s="11"/>
      <c r="CE321" s="11"/>
      <c r="CF321" s="11"/>
      <c r="CG321" s="11"/>
      <c r="CH321" s="2"/>
      <c r="CI321" s="11"/>
      <c r="CJ321" s="11"/>
      <c r="CK321" s="11"/>
      <c r="CL321" s="11"/>
      <c r="CM321" s="11"/>
      <c r="CN321" s="11"/>
      <c r="CO321" s="11"/>
      <c r="CP321" s="11"/>
      <c r="CQ321" s="11"/>
      <c r="CR321" s="11"/>
      <c r="CS321" s="11"/>
      <c r="CT321" s="11"/>
      <c r="CU321" s="11"/>
      <c r="CV321" s="11"/>
      <c r="CW321" s="11"/>
      <c r="CX321" s="11"/>
      <c r="CY321" s="11"/>
      <c r="CZ321" s="2"/>
    </row>
    <row r="322" spans="1:104" s="3" customFormat="1" x14ac:dyDescent="0.25">
      <c r="A322" s="25"/>
      <c r="C322" s="11"/>
      <c r="D322" s="11"/>
      <c r="E322" s="11"/>
      <c r="F322" s="11"/>
      <c r="G322" s="11"/>
      <c r="H322" s="11"/>
      <c r="I322" s="11"/>
      <c r="J322" s="11"/>
      <c r="K322" s="11"/>
      <c r="L322" s="11"/>
      <c r="M322" s="11"/>
      <c r="N322" s="11"/>
      <c r="O322" s="11"/>
      <c r="P322" s="11"/>
      <c r="Q322" s="11"/>
      <c r="R322" s="14"/>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2"/>
      <c r="BR322" s="11"/>
      <c r="BS322" s="11"/>
      <c r="BT322" s="11"/>
      <c r="BU322" s="11"/>
      <c r="BV322" s="11"/>
      <c r="BW322" s="11"/>
      <c r="BX322" s="11"/>
      <c r="BY322" s="11"/>
      <c r="BZ322" s="11"/>
      <c r="CA322" s="11"/>
      <c r="CB322" s="11"/>
      <c r="CC322" s="11"/>
      <c r="CD322" s="11"/>
      <c r="CE322" s="11"/>
      <c r="CF322" s="11"/>
      <c r="CG322" s="11"/>
      <c r="CH322" s="2"/>
      <c r="CI322" s="11"/>
      <c r="CJ322" s="11"/>
      <c r="CK322" s="11"/>
      <c r="CL322" s="11"/>
      <c r="CM322" s="11"/>
      <c r="CN322" s="11"/>
      <c r="CO322" s="11"/>
      <c r="CP322" s="11"/>
      <c r="CQ322" s="11"/>
      <c r="CR322" s="11"/>
      <c r="CS322" s="11"/>
      <c r="CT322" s="11"/>
      <c r="CU322" s="11"/>
      <c r="CV322" s="11"/>
      <c r="CW322" s="11"/>
      <c r="CX322" s="11"/>
      <c r="CY322" s="11"/>
      <c r="CZ322" s="2"/>
    </row>
    <row r="323" spans="1:104" s="3" customFormat="1" x14ac:dyDescent="0.25">
      <c r="A323" s="25"/>
      <c r="C323" s="11"/>
      <c r="D323" s="11"/>
      <c r="E323" s="11"/>
      <c r="F323" s="11"/>
      <c r="G323" s="11"/>
      <c r="H323" s="11"/>
      <c r="I323" s="11"/>
      <c r="J323" s="11"/>
      <c r="K323" s="11"/>
      <c r="L323" s="11"/>
      <c r="M323" s="11"/>
      <c r="N323" s="11"/>
      <c r="O323" s="11"/>
      <c r="P323" s="11"/>
      <c r="Q323" s="11"/>
      <c r="R323" s="14"/>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2"/>
      <c r="BR323" s="11"/>
      <c r="BS323" s="11"/>
      <c r="BT323" s="11"/>
      <c r="BU323" s="11"/>
      <c r="BV323" s="11"/>
      <c r="BW323" s="11"/>
      <c r="BX323" s="11"/>
      <c r="BY323" s="11"/>
      <c r="BZ323" s="11"/>
      <c r="CA323" s="11"/>
      <c r="CB323" s="11"/>
      <c r="CC323" s="11"/>
      <c r="CD323" s="11"/>
      <c r="CE323" s="11"/>
      <c r="CF323" s="11"/>
      <c r="CG323" s="11"/>
      <c r="CH323" s="2"/>
      <c r="CI323" s="11"/>
      <c r="CJ323" s="11"/>
      <c r="CK323" s="11"/>
      <c r="CL323" s="11"/>
      <c r="CM323" s="11"/>
      <c r="CN323" s="11"/>
      <c r="CO323" s="11"/>
      <c r="CP323" s="11"/>
      <c r="CQ323" s="11"/>
      <c r="CR323" s="11"/>
      <c r="CS323" s="11"/>
      <c r="CT323" s="11"/>
      <c r="CU323" s="11"/>
      <c r="CV323" s="11"/>
      <c r="CW323" s="11"/>
      <c r="CX323" s="11"/>
      <c r="CY323" s="11"/>
      <c r="CZ323" s="2"/>
    </row>
    <row r="324" spans="1:104" s="3" customFormat="1" x14ac:dyDescent="0.25">
      <c r="A324" s="25"/>
      <c r="C324" s="11"/>
      <c r="D324" s="11"/>
      <c r="E324" s="11"/>
      <c r="F324" s="11"/>
      <c r="G324" s="11"/>
      <c r="H324" s="11"/>
      <c r="I324" s="11"/>
      <c r="J324" s="11"/>
      <c r="K324" s="11"/>
      <c r="L324" s="11"/>
      <c r="M324" s="11"/>
      <c r="N324" s="11"/>
      <c r="O324" s="11"/>
      <c r="P324" s="11"/>
      <c r="Q324" s="11"/>
      <c r="R324" s="14"/>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2"/>
      <c r="BR324" s="11"/>
      <c r="BS324" s="11"/>
      <c r="BT324" s="11"/>
      <c r="BU324" s="11"/>
      <c r="BV324" s="11"/>
      <c r="BW324" s="11"/>
      <c r="BX324" s="11"/>
      <c r="BY324" s="11"/>
      <c r="BZ324" s="11"/>
      <c r="CA324" s="11"/>
      <c r="CB324" s="11"/>
      <c r="CC324" s="11"/>
      <c r="CD324" s="11"/>
      <c r="CE324" s="11"/>
      <c r="CF324" s="11"/>
      <c r="CG324" s="11"/>
      <c r="CH324" s="2"/>
      <c r="CI324" s="11"/>
      <c r="CJ324" s="11"/>
      <c r="CK324" s="11"/>
      <c r="CL324" s="11"/>
      <c r="CM324" s="11"/>
      <c r="CN324" s="11"/>
      <c r="CO324" s="11"/>
      <c r="CP324" s="11"/>
      <c r="CQ324" s="11"/>
      <c r="CR324" s="11"/>
      <c r="CS324" s="11"/>
      <c r="CT324" s="11"/>
      <c r="CU324" s="11"/>
      <c r="CV324" s="11"/>
      <c r="CW324" s="11"/>
      <c r="CX324" s="11"/>
      <c r="CY324" s="11"/>
      <c r="CZ324" s="2"/>
    </row>
    <row r="325" spans="1:104" s="3" customFormat="1" x14ac:dyDescent="0.25">
      <c r="A325" s="25"/>
      <c r="C325" s="11"/>
      <c r="D325" s="11"/>
      <c r="E325" s="11"/>
      <c r="F325" s="11"/>
      <c r="G325" s="11"/>
      <c r="H325" s="11"/>
      <c r="I325" s="11"/>
      <c r="J325" s="11"/>
      <c r="K325" s="11"/>
      <c r="L325" s="11"/>
      <c r="M325" s="11"/>
      <c r="N325" s="11"/>
      <c r="O325" s="11"/>
      <c r="P325" s="11"/>
      <c r="Q325" s="11"/>
      <c r="R325" s="14"/>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2"/>
      <c r="BR325" s="11"/>
      <c r="BS325" s="11"/>
      <c r="BT325" s="11"/>
      <c r="BU325" s="11"/>
      <c r="BV325" s="11"/>
      <c r="BW325" s="11"/>
      <c r="BX325" s="11"/>
      <c r="BY325" s="11"/>
      <c r="BZ325" s="11"/>
      <c r="CA325" s="11"/>
      <c r="CB325" s="11"/>
      <c r="CC325" s="11"/>
      <c r="CD325" s="11"/>
      <c r="CE325" s="11"/>
      <c r="CF325" s="11"/>
      <c r="CG325" s="11"/>
      <c r="CH325" s="2"/>
      <c r="CI325" s="11"/>
      <c r="CJ325" s="11"/>
      <c r="CK325" s="11"/>
      <c r="CL325" s="11"/>
      <c r="CM325" s="11"/>
      <c r="CN325" s="11"/>
      <c r="CO325" s="11"/>
      <c r="CP325" s="11"/>
      <c r="CQ325" s="11"/>
      <c r="CR325" s="11"/>
      <c r="CS325" s="11"/>
      <c r="CT325" s="11"/>
      <c r="CU325" s="11"/>
      <c r="CV325" s="11"/>
      <c r="CW325" s="11"/>
      <c r="CX325" s="11"/>
      <c r="CY325" s="11"/>
      <c r="CZ325" s="2"/>
    </row>
    <row r="326" spans="1:104" s="3" customFormat="1" x14ac:dyDescent="0.25">
      <c r="A326" s="25"/>
      <c r="C326" s="11"/>
      <c r="D326" s="11"/>
      <c r="E326" s="11"/>
      <c r="F326" s="11"/>
      <c r="G326" s="11"/>
      <c r="H326" s="11"/>
      <c r="I326" s="11"/>
      <c r="J326" s="11"/>
      <c r="K326" s="11"/>
      <c r="L326" s="11"/>
      <c r="M326" s="11"/>
      <c r="N326" s="11"/>
      <c r="O326" s="11"/>
      <c r="P326" s="11"/>
      <c r="Q326" s="11"/>
      <c r="R326" s="14"/>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2"/>
      <c r="BR326" s="11"/>
      <c r="BS326" s="11"/>
      <c r="BT326" s="11"/>
      <c r="BU326" s="11"/>
      <c r="BV326" s="11"/>
      <c r="BW326" s="11"/>
      <c r="BX326" s="11"/>
      <c r="BY326" s="11"/>
      <c r="BZ326" s="11"/>
      <c r="CA326" s="11"/>
      <c r="CB326" s="11"/>
      <c r="CC326" s="11"/>
      <c r="CD326" s="11"/>
      <c r="CE326" s="11"/>
      <c r="CF326" s="11"/>
      <c r="CG326" s="11"/>
      <c r="CH326" s="2"/>
      <c r="CI326" s="11"/>
      <c r="CJ326" s="11"/>
      <c r="CK326" s="11"/>
      <c r="CL326" s="11"/>
      <c r="CM326" s="11"/>
      <c r="CN326" s="11"/>
      <c r="CO326" s="11"/>
      <c r="CP326" s="11"/>
      <c r="CQ326" s="11"/>
      <c r="CR326" s="11"/>
      <c r="CS326" s="11"/>
      <c r="CT326" s="11"/>
      <c r="CU326" s="11"/>
      <c r="CV326" s="11"/>
      <c r="CW326" s="11"/>
      <c r="CX326" s="11"/>
      <c r="CY326" s="11"/>
      <c r="CZ326" s="2"/>
    </row>
    <row r="327" spans="1:104" s="3" customFormat="1" x14ac:dyDescent="0.25">
      <c r="A327" s="25"/>
      <c r="C327" s="11"/>
      <c r="D327" s="11"/>
      <c r="E327" s="11"/>
      <c r="F327" s="11"/>
      <c r="G327" s="11"/>
      <c r="H327" s="11"/>
      <c r="I327" s="11"/>
      <c r="J327" s="11"/>
      <c r="K327" s="11"/>
      <c r="L327" s="11"/>
      <c r="M327" s="11"/>
      <c r="N327" s="11"/>
      <c r="O327" s="11"/>
      <c r="P327" s="11"/>
      <c r="Q327" s="11"/>
      <c r="R327" s="14"/>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2"/>
      <c r="BR327" s="11"/>
      <c r="BS327" s="11"/>
      <c r="BT327" s="11"/>
      <c r="BU327" s="11"/>
      <c r="BV327" s="11"/>
      <c r="BW327" s="11"/>
      <c r="BX327" s="11"/>
      <c r="BY327" s="11"/>
      <c r="BZ327" s="11"/>
      <c r="CA327" s="11"/>
      <c r="CB327" s="11"/>
      <c r="CC327" s="11"/>
      <c r="CD327" s="11"/>
      <c r="CE327" s="11"/>
      <c r="CF327" s="11"/>
      <c r="CG327" s="11"/>
      <c r="CH327" s="2"/>
      <c r="CI327" s="11"/>
      <c r="CJ327" s="11"/>
      <c r="CK327" s="11"/>
      <c r="CL327" s="11"/>
      <c r="CM327" s="11"/>
      <c r="CN327" s="11"/>
      <c r="CO327" s="11"/>
      <c r="CP327" s="11"/>
      <c r="CQ327" s="11"/>
      <c r="CR327" s="11"/>
      <c r="CS327" s="11"/>
      <c r="CT327" s="11"/>
      <c r="CU327" s="11"/>
      <c r="CV327" s="11"/>
      <c r="CW327" s="11"/>
      <c r="CX327" s="11"/>
      <c r="CY327" s="11"/>
      <c r="CZ327" s="2"/>
    </row>
    <row r="328" spans="1:104" s="3" customFormat="1" x14ac:dyDescent="0.25">
      <c r="A328" s="25"/>
      <c r="C328" s="11"/>
      <c r="D328" s="11"/>
      <c r="E328" s="11"/>
      <c r="F328" s="11"/>
      <c r="G328" s="11"/>
      <c r="H328" s="11"/>
      <c r="I328" s="11"/>
      <c r="J328" s="11"/>
      <c r="K328" s="11"/>
      <c r="L328" s="11"/>
      <c r="M328" s="11"/>
      <c r="N328" s="11"/>
      <c r="O328" s="11"/>
      <c r="P328" s="11"/>
      <c r="Q328" s="11"/>
      <c r="R328" s="14"/>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2"/>
      <c r="BR328" s="11"/>
      <c r="BS328" s="11"/>
      <c r="BT328" s="11"/>
      <c r="BU328" s="11"/>
      <c r="BV328" s="11"/>
      <c r="BW328" s="11"/>
      <c r="BX328" s="11"/>
      <c r="BY328" s="11"/>
      <c r="BZ328" s="11"/>
      <c r="CA328" s="11"/>
      <c r="CB328" s="11"/>
      <c r="CC328" s="11"/>
      <c r="CD328" s="11"/>
      <c r="CE328" s="11"/>
      <c r="CF328" s="11"/>
      <c r="CG328" s="11"/>
      <c r="CH328" s="2"/>
      <c r="CI328" s="11"/>
      <c r="CJ328" s="11"/>
      <c r="CK328" s="11"/>
      <c r="CL328" s="11"/>
      <c r="CM328" s="11"/>
      <c r="CN328" s="11"/>
      <c r="CO328" s="11"/>
      <c r="CP328" s="11"/>
      <c r="CQ328" s="11"/>
      <c r="CR328" s="11"/>
      <c r="CS328" s="11"/>
      <c r="CT328" s="11"/>
      <c r="CU328" s="11"/>
      <c r="CV328" s="11"/>
      <c r="CW328" s="11"/>
      <c r="CX328" s="11"/>
      <c r="CY328" s="11"/>
      <c r="CZ328" s="2"/>
    </row>
    <row r="329" spans="1:104" s="3" customFormat="1" x14ac:dyDescent="0.25">
      <c r="A329" s="25"/>
      <c r="C329" s="11"/>
      <c r="D329" s="11"/>
      <c r="E329" s="11"/>
      <c r="F329" s="11"/>
      <c r="G329" s="11"/>
      <c r="H329" s="11"/>
      <c r="I329" s="11"/>
      <c r="J329" s="11"/>
      <c r="K329" s="11"/>
      <c r="L329" s="11"/>
      <c r="M329" s="11"/>
      <c r="N329" s="11"/>
      <c r="O329" s="11"/>
      <c r="P329" s="11"/>
      <c r="Q329" s="11"/>
      <c r="R329" s="14"/>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2"/>
      <c r="BR329" s="11"/>
      <c r="BS329" s="11"/>
      <c r="BT329" s="11"/>
      <c r="BU329" s="11"/>
      <c r="BV329" s="11"/>
      <c r="BW329" s="11"/>
      <c r="BX329" s="11"/>
      <c r="BY329" s="11"/>
      <c r="BZ329" s="11"/>
      <c r="CA329" s="11"/>
      <c r="CB329" s="11"/>
      <c r="CC329" s="11"/>
      <c r="CD329" s="11"/>
      <c r="CE329" s="11"/>
      <c r="CF329" s="11"/>
      <c r="CG329" s="11"/>
      <c r="CH329" s="2"/>
      <c r="CI329" s="11"/>
      <c r="CJ329" s="11"/>
      <c r="CK329" s="11"/>
      <c r="CL329" s="11"/>
      <c r="CM329" s="11"/>
      <c r="CN329" s="11"/>
      <c r="CO329" s="11"/>
      <c r="CP329" s="11"/>
      <c r="CQ329" s="11"/>
      <c r="CR329" s="11"/>
      <c r="CS329" s="11"/>
      <c r="CT329" s="11"/>
      <c r="CU329" s="11"/>
      <c r="CV329" s="11"/>
      <c r="CW329" s="11"/>
      <c r="CX329" s="11"/>
      <c r="CY329" s="11"/>
      <c r="CZ329" s="2"/>
    </row>
    <row r="330" spans="1:104" s="3" customFormat="1" x14ac:dyDescent="0.25">
      <c r="A330" s="25"/>
      <c r="C330" s="11"/>
      <c r="D330" s="11"/>
      <c r="E330" s="11"/>
      <c r="F330" s="11"/>
      <c r="G330" s="11"/>
      <c r="H330" s="11"/>
      <c r="I330" s="11"/>
      <c r="J330" s="11"/>
      <c r="K330" s="11"/>
      <c r="L330" s="11"/>
      <c r="M330" s="11"/>
      <c r="N330" s="11"/>
      <c r="O330" s="11"/>
      <c r="P330" s="11"/>
      <c r="Q330" s="11"/>
      <c r="R330" s="14"/>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2"/>
      <c r="BR330" s="11"/>
      <c r="BS330" s="11"/>
      <c r="BT330" s="11"/>
      <c r="BU330" s="11"/>
      <c r="BV330" s="11"/>
      <c r="BW330" s="11"/>
      <c r="BX330" s="11"/>
      <c r="BY330" s="11"/>
      <c r="BZ330" s="11"/>
      <c r="CA330" s="11"/>
      <c r="CB330" s="11"/>
      <c r="CC330" s="11"/>
      <c r="CD330" s="11"/>
      <c r="CE330" s="11"/>
      <c r="CF330" s="11"/>
      <c r="CG330" s="11"/>
      <c r="CH330" s="2"/>
      <c r="CI330" s="11"/>
      <c r="CJ330" s="11"/>
      <c r="CK330" s="11"/>
      <c r="CL330" s="11"/>
      <c r="CM330" s="11"/>
      <c r="CN330" s="11"/>
      <c r="CO330" s="11"/>
      <c r="CP330" s="11"/>
      <c r="CQ330" s="11"/>
      <c r="CR330" s="11"/>
      <c r="CS330" s="11"/>
      <c r="CT330" s="11"/>
      <c r="CU330" s="11"/>
      <c r="CV330" s="11"/>
      <c r="CW330" s="11"/>
      <c r="CX330" s="11"/>
      <c r="CY330" s="11"/>
      <c r="CZ330" s="2"/>
    </row>
    <row r="331" spans="1:104" s="3" customFormat="1" x14ac:dyDescent="0.25">
      <c r="A331" s="25"/>
      <c r="C331" s="11"/>
      <c r="D331" s="11"/>
      <c r="E331" s="11"/>
      <c r="F331" s="11"/>
      <c r="G331" s="11"/>
      <c r="H331" s="11"/>
      <c r="I331" s="11"/>
      <c r="J331" s="11"/>
      <c r="K331" s="11"/>
      <c r="L331" s="11"/>
      <c r="M331" s="11"/>
      <c r="N331" s="11"/>
      <c r="O331" s="11"/>
      <c r="P331" s="11"/>
      <c r="Q331" s="11"/>
      <c r="R331" s="14"/>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2"/>
      <c r="BR331" s="11"/>
      <c r="BS331" s="11"/>
      <c r="BT331" s="11"/>
      <c r="BU331" s="11"/>
      <c r="BV331" s="11"/>
      <c r="BW331" s="11"/>
      <c r="BX331" s="11"/>
      <c r="BY331" s="11"/>
      <c r="BZ331" s="11"/>
      <c r="CA331" s="11"/>
      <c r="CB331" s="11"/>
      <c r="CC331" s="11"/>
      <c r="CD331" s="11"/>
      <c r="CE331" s="11"/>
      <c r="CF331" s="11"/>
      <c r="CG331" s="11"/>
      <c r="CH331" s="2"/>
      <c r="CI331" s="11"/>
      <c r="CJ331" s="11"/>
      <c r="CK331" s="11"/>
      <c r="CL331" s="11"/>
      <c r="CM331" s="11"/>
      <c r="CN331" s="11"/>
      <c r="CO331" s="11"/>
      <c r="CP331" s="11"/>
      <c r="CQ331" s="11"/>
      <c r="CR331" s="11"/>
      <c r="CS331" s="11"/>
      <c r="CT331" s="11"/>
      <c r="CU331" s="11"/>
      <c r="CV331" s="11"/>
      <c r="CW331" s="11"/>
      <c r="CX331" s="11"/>
      <c r="CY331" s="11"/>
      <c r="CZ331" s="2"/>
    </row>
    <row r="332" spans="1:104" s="3" customFormat="1" x14ac:dyDescent="0.25">
      <c r="A332" s="25"/>
      <c r="C332" s="11"/>
      <c r="D332" s="11"/>
      <c r="E332" s="11"/>
      <c r="F332" s="11"/>
      <c r="G332" s="11"/>
      <c r="H332" s="11"/>
      <c r="I332" s="11"/>
      <c r="J332" s="11"/>
      <c r="K332" s="11"/>
      <c r="L332" s="11"/>
      <c r="M332" s="11"/>
      <c r="N332" s="11"/>
      <c r="O332" s="11"/>
      <c r="P332" s="11"/>
      <c r="Q332" s="11"/>
      <c r="R332" s="14"/>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2"/>
      <c r="BR332" s="11"/>
      <c r="BS332" s="11"/>
      <c r="BT332" s="11"/>
      <c r="BU332" s="11"/>
      <c r="BV332" s="11"/>
      <c r="BW332" s="11"/>
      <c r="BX332" s="11"/>
      <c r="BY332" s="11"/>
      <c r="BZ332" s="11"/>
      <c r="CA332" s="11"/>
      <c r="CB332" s="11"/>
      <c r="CC332" s="11"/>
      <c r="CD332" s="11"/>
      <c r="CE332" s="11"/>
      <c r="CF332" s="11"/>
      <c r="CG332" s="11"/>
      <c r="CH332" s="2"/>
      <c r="CI332" s="11"/>
      <c r="CJ332" s="11"/>
      <c r="CK332" s="11"/>
      <c r="CL332" s="11"/>
      <c r="CM332" s="11"/>
      <c r="CN332" s="11"/>
      <c r="CO332" s="11"/>
      <c r="CP332" s="11"/>
      <c r="CQ332" s="11"/>
      <c r="CR332" s="11"/>
      <c r="CS332" s="11"/>
      <c r="CT332" s="11"/>
      <c r="CU332" s="11"/>
      <c r="CV332" s="11"/>
      <c r="CW332" s="11"/>
      <c r="CX332" s="11"/>
      <c r="CY332" s="11"/>
      <c r="CZ332" s="2"/>
    </row>
    <row r="333" spans="1:104" s="3" customFormat="1" x14ac:dyDescent="0.25">
      <c r="A333" s="25"/>
      <c r="C333" s="11"/>
      <c r="D333" s="11"/>
      <c r="E333" s="11"/>
      <c r="F333" s="11"/>
      <c r="G333" s="11"/>
      <c r="H333" s="11"/>
      <c r="I333" s="11"/>
      <c r="J333" s="11"/>
      <c r="K333" s="11"/>
      <c r="L333" s="11"/>
      <c r="M333" s="11"/>
      <c r="N333" s="11"/>
      <c r="O333" s="11"/>
      <c r="P333" s="11"/>
      <c r="Q333" s="11"/>
      <c r="R333" s="14"/>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2"/>
      <c r="BR333" s="11"/>
      <c r="BS333" s="11"/>
      <c r="BT333" s="11"/>
      <c r="BU333" s="11"/>
      <c r="BV333" s="11"/>
      <c r="BW333" s="11"/>
      <c r="BX333" s="11"/>
      <c r="BY333" s="11"/>
      <c r="BZ333" s="11"/>
      <c r="CA333" s="11"/>
      <c r="CB333" s="11"/>
      <c r="CC333" s="11"/>
      <c r="CD333" s="11"/>
      <c r="CE333" s="11"/>
      <c r="CF333" s="11"/>
      <c r="CG333" s="11"/>
      <c r="CH333" s="2"/>
      <c r="CI333" s="11"/>
      <c r="CJ333" s="11"/>
      <c r="CK333" s="11"/>
      <c r="CL333" s="11"/>
      <c r="CM333" s="11"/>
      <c r="CN333" s="11"/>
      <c r="CO333" s="11"/>
      <c r="CP333" s="11"/>
      <c r="CQ333" s="11"/>
      <c r="CR333" s="11"/>
      <c r="CS333" s="11"/>
      <c r="CT333" s="11"/>
      <c r="CU333" s="11"/>
      <c r="CV333" s="11"/>
      <c r="CW333" s="11"/>
      <c r="CX333" s="11"/>
      <c r="CY333" s="11"/>
      <c r="CZ333" s="2"/>
    </row>
    <row r="334" spans="1:104" s="3" customFormat="1" x14ac:dyDescent="0.25">
      <c r="A334" s="25"/>
      <c r="C334" s="11"/>
      <c r="D334" s="11"/>
      <c r="E334" s="11"/>
      <c r="F334" s="11"/>
      <c r="G334" s="11"/>
      <c r="H334" s="11"/>
      <c r="I334" s="11"/>
      <c r="J334" s="11"/>
      <c r="K334" s="11"/>
      <c r="L334" s="11"/>
      <c r="M334" s="11"/>
      <c r="N334" s="11"/>
      <c r="O334" s="11"/>
      <c r="P334" s="11"/>
      <c r="Q334" s="11"/>
      <c r="R334" s="14"/>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2"/>
      <c r="BR334" s="11"/>
      <c r="BS334" s="11"/>
      <c r="BT334" s="11"/>
      <c r="BU334" s="11"/>
      <c r="BV334" s="11"/>
      <c r="BW334" s="11"/>
      <c r="BX334" s="11"/>
      <c r="BY334" s="11"/>
      <c r="BZ334" s="11"/>
      <c r="CA334" s="11"/>
      <c r="CB334" s="11"/>
      <c r="CC334" s="11"/>
      <c r="CD334" s="11"/>
      <c r="CE334" s="11"/>
      <c r="CF334" s="11"/>
      <c r="CG334" s="11"/>
      <c r="CH334" s="2"/>
      <c r="CI334" s="11"/>
      <c r="CJ334" s="11"/>
      <c r="CK334" s="11"/>
      <c r="CL334" s="11"/>
      <c r="CM334" s="11"/>
      <c r="CN334" s="11"/>
      <c r="CO334" s="11"/>
      <c r="CP334" s="11"/>
      <c r="CQ334" s="11"/>
      <c r="CR334" s="11"/>
      <c r="CS334" s="11"/>
      <c r="CT334" s="11"/>
      <c r="CU334" s="11"/>
      <c r="CV334" s="11"/>
      <c r="CW334" s="11"/>
      <c r="CX334" s="11"/>
      <c r="CY334" s="11"/>
      <c r="CZ334" s="2"/>
    </row>
    <row r="335" spans="1:104" s="3" customFormat="1" x14ac:dyDescent="0.25">
      <c r="A335" s="25"/>
      <c r="C335" s="11"/>
      <c r="D335" s="11"/>
      <c r="E335" s="11"/>
      <c r="F335" s="11"/>
      <c r="G335" s="11"/>
      <c r="H335" s="11"/>
      <c r="I335" s="11"/>
      <c r="J335" s="11"/>
      <c r="K335" s="11"/>
      <c r="L335" s="11"/>
      <c r="M335" s="11"/>
      <c r="N335" s="11"/>
      <c r="O335" s="11"/>
      <c r="P335" s="11"/>
      <c r="Q335" s="11"/>
      <c r="R335" s="14"/>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2"/>
      <c r="BR335" s="11"/>
      <c r="BS335" s="11"/>
      <c r="BT335" s="11"/>
      <c r="BU335" s="11"/>
      <c r="BV335" s="11"/>
      <c r="BW335" s="11"/>
      <c r="BX335" s="11"/>
      <c r="BY335" s="11"/>
      <c r="BZ335" s="11"/>
      <c r="CA335" s="11"/>
      <c r="CB335" s="11"/>
      <c r="CC335" s="11"/>
      <c r="CD335" s="11"/>
      <c r="CE335" s="11"/>
      <c r="CF335" s="11"/>
      <c r="CG335" s="11"/>
      <c r="CH335" s="2"/>
      <c r="CI335" s="11"/>
      <c r="CJ335" s="11"/>
      <c r="CK335" s="11"/>
      <c r="CL335" s="11"/>
      <c r="CM335" s="11"/>
      <c r="CN335" s="11"/>
      <c r="CO335" s="11"/>
      <c r="CP335" s="11"/>
      <c r="CQ335" s="11"/>
      <c r="CR335" s="11"/>
      <c r="CS335" s="11"/>
      <c r="CT335" s="11"/>
      <c r="CU335" s="11"/>
      <c r="CV335" s="11"/>
      <c r="CW335" s="11"/>
      <c r="CX335" s="11"/>
      <c r="CY335" s="11"/>
      <c r="CZ335" s="2"/>
    </row>
    <row r="336" spans="1:104" s="3" customFormat="1" x14ac:dyDescent="0.25">
      <c r="A336" s="25"/>
      <c r="C336" s="11"/>
      <c r="D336" s="11"/>
      <c r="E336" s="11"/>
      <c r="F336" s="11"/>
      <c r="G336" s="11"/>
      <c r="H336" s="11"/>
      <c r="I336" s="11"/>
      <c r="J336" s="11"/>
      <c r="K336" s="11"/>
      <c r="L336" s="11"/>
      <c r="M336" s="11"/>
      <c r="N336" s="11"/>
      <c r="O336" s="11"/>
      <c r="P336" s="11"/>
      <c r="Q336" s="11"/>
      <c r="R336" s="14"/>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2"/>
      <c r="BR336" s="11"/>
      <c r="BS336" s="11"/>
      <c r="BT336" s="11"/>
      <c r="BU336" s="11"/>
      <c r="BV336" s="11"/>
      <c r="BW336" s="11"/>
      <c r="BX336" s="11"/>
      <c r="BY336" s="11"/>
      <c r="BZ336" s="11"/>
      <c r="CA336" s="11"/>
      <c r="CB336" s="11"/>
      <c r="CC336" s="11"/>
      <c r="CD336" s="11"/>
      <c r="CE336" s="11"/>
      <c r="CF336" s="11"/>
      <c r="CG336" s="11"/>
      <c r="CH336" s="2"/>
      <c r="CI336" s="11"/>
      <c r="CJ336" s="11"/>
      <c r="CK336" s="11"/>
      <c r="CL336" s="11"/>
      <c r="CM336" s="11"/>
      <c r="CN336" s="11"/>
      <c r="CO336" s="11"/>
      <c r="CP336" s="11"/>
      <c r="CQ336" s="11"/>
      <c r="CR336" s="11"/>
      <c r="CS336" s="11"/>
      <c r="CT336" s="11"/>
      <c r="CU336" s="11"/>
      <c r="CV336" s="11"/>
      <c r="CW336" s="11"/>
      <c r="CX336" s="11"/>
      <c r="CY336" s="11"/>
      <c r="CZ336" s="2"/>
    </row>
    <row r="337" spans="1:104" s="3" customFormat="1" x14ac:dyDescent="0.25">
      <c r="A337" s="25"/>
      <c r="C337" s="11"/>
      <c r="D337" s="11"/>
      <c r="E337" s="11"/>
      <c r="F337" s="11"/>
      <c r="G337" s="11"/>
      <c r="H337" s="11"/>
      <c r="I337" s="11"/>
      <c r="J337" s="11"/>
      <c r="K337" s="11"/>
      <c r="L337" s="11"/>
      <c r="M337" s="11"/>
      <c r="N337" s="11"/>
      <c r="O337" s="11"/>
      <c r="P337" s="11"/>
      <c r="Q337" s="11"/>
      <c r="R337" s="14"/>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2"/>
      <c r="BR337" s="11"/>
      <c r="BS337" s="11"/>
      <c r="BT337" s="11"/>
      <c r="BU337" s="11"/>
      <c r="BV337" s="11"/>
      <c r="BW337" s="11"/>
      <c r="BX337" s="11"/>
      <c r="BY337" s="11"/>
      <c r="BZ337" s="11"/>
      <c r="CA337" s="11"/>
      <c r="CB337" s="11"/>
      <c r="CC337" s="11"/>
      <c r="CD337" s="11"/>
      <c r="CE337" s="11"/>
      <c r="CF337" s="11"/>
      <c r="CG337" s="11"/>
      <c r="CH337" s="2"/>
      <c r="CI337" s="11"/>
      <c r="CJ337" s="11"/>
      <c r="CK337" s="11"/>
      <c r="CL337" s="11"/>
      <c r="CM337" s="11"/>
      <c r="CN337" s="11"/>
      <c r="CO337" s="11"/>
      <c r="CP337" s="11"/>
      <c r="CQ337" s="11"/>
      <c r="CR337" s="11"/>
      <c r="CS337" s="11"/>
      <c r="CT337" s="11"/>
      <c r="CU337" s="11"/>
      <c r="CV337" s="11"/>
      <c r="CW337" s="11"/>
      <c r="CX337" s="11"/>
      <c r="CY337" s="11"/>
      <c r="CZ337" s="2"/>
    </row>
    <row r="338" spans="1:104" s="3" customFormat="1" x14ac:dyDescent="0.25">
      <c r="A338" s="25"/>
      <c r="C338" s="11"/>
      <c r="D338" s="11"/>
      <c r="E338" s="11"/>
      <c r="F338" s="11"/>
      <c r="G338" s="11"/>
      <c r="H338" s="11"/>
      <c r="I338" s="11"/>
      <c r="J338" s="11"/>
      <c r="K338" s="11"/>
      <c r="L338" s="11"/>
      <c r="M338" s="11"/>
      <c r="N338" s="11"/>
      <c r="O338" s="11"/>
      <c r="P338" s="11"/>
      <c r="Q338" s="11"/>
      <c r="R338" s="14"/>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2"/>
      <c r="BR338" s="11"/>
      <c r="BS338" s="11"/>
      <c r="BT338" s="11"/>
      <c r="BU338" s="11"/>
      <c r="BV338" s="11"/>
      <c r="BW338" s="11"/>
      <c r="BX338" s="11"/>
      <c r="BY338" s="11"/>
      <c r="BZ338" s="11"/>
      <c r="CA338" s="11"/>
      <c r="CB338" s="11"/>
      <c r="CC338" s="11"/>
      <c r="CD338" s="11"/>
      <c r="CE338" s="11"/>
      <c r="CF338" s="11"/>
      <c r="CG338" s="11"/>
      <c r="CH338" s="2"/>
      <c r="CI338" s="11"/>
      <c r="CJ338" s="11"/>
      <c r="CK338" s="11"/>
      <c r="CL338" s="11"/>
      <c r="CM338" s="11"/>
      <c r="CN338" s="11"/>
      <c r="CO338" s="11"/>
      <c r="CP338" s="11"/>
      <c r="CQ338" s="11"/>
      <c r="CR338" s="11"/>
      <c r="CS338" s="11"/>
      <c r="CT338" s="11"/>
      <c r="CU338" s="11"/>
      <c r="CV338" s="11"/>
      <c r="CW338" s="11"/>
      <c r="CX338" s="11"/>
      <c r="CY338" s="11"/>
      <c r="CZ338" s="2"/>
    </row>
    <row r="339" spans="1:104" s="3" customFormat="1" x14ac:dyDescent="0.25">
      <c r="A339" s="25"/>
      <c r="C339" s="11"/>
      <c r="D339" s="11"/>
      <c r="E339" s="11"/>
      <c r="F339" s="11"/>
      <c r="G339" s="11"/>
      <c r="H339" s="11"/>
      <c r="I339" s="11"/>
      <c r="J339" s="11"/>
      <c r="K339" s="11"/>
      <c r="L339" s="11"/>
      <c r="M339" s="11"/>
      <c r="N339" s="11"/>
      <c r="O339" s="11"/>
      <c r="P339" s="11"/>
      <c r="Q339" s="11"/>
      <c r="R339" s="14"/>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2"/>
      <c r="BR339" s="11"/>
      <c r="BS339" s="11"/>
      <c r="BT339" s="11"/>
      <c r="BU339" s="11"/>
      <c r="BV339" s="11"/>
      <c r="BW339" s="11"/>
      <c r="BX339" s="11"/>
      <c r="BY339" s="11"/>
      <c r="BZ339" s="11"/>
      <c r="CA339" s="11"/>
      <c r="CB339" s="11"/>
      <c r="CC339" s="11"/>
      <c r="CD339" s="11"/>
      <c r="CE339" s="11"/>
      <c r="CF339" s="11"/>
      <c r="CG339" s="11"/>
      <c r="CH339" s="2"/>
      <c r="CI339" s="11"/>
      <c r="CJ339" s="11"/>
      <c r="CK339" s="11"/>
      <c r="CL339" s="11"/>
      <c r="CM339" s="11"/>
      <c r="CN339" s="11"/>
      <c r="CO339" s="11"/>
      <c r="CP339" s="11"/>
      <c r="CQ339" s="11"/>
      <c r="CR339" s="11"/>
      <c r="CS339" s="11"/>
      <c r="CT339" s="11"/>
      <c r="CU339" s="11"/>
      <c r="CV339" s="11"/>
      <c r="CW339" s="11"/>
      <c r="CX339" s="11"/>
      <c r="CY339" s="11"/>
      <c r="CZ339" s="2"/>
    </row>
    <row r="340" spans="1:104" s="3" customFormat="1" x14ac:dyDescent="0.25">
      <c r="A340" s="25"/>
      <c r="C340" s="11"/>
      <c r="D340" s="11"/>
      <c r="E340" s="11"/>
      <c r="F340" s="11"/>
      <c r="G340" s="11"/>
      <c r="H340" s="11"/>
      <c r="I340" s="11"/>
      <c r="J340" s="11"/>
      <c r="K340" s="11"/>
      <c r="L340" s="11"/>
      <c r="M340" s="11"/>
      <c r="N340" s="11"/>
      <c r="O340" s="11"/>
      <c r="P340" s="11"/>
      <c r="Q340" s="11"/>
      <c r="R340" s="14"/>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2"/>
      <c r="BR340" s="11"/>
      <c r="BS340" s="11"/>
      <c r="BT340" s="11"/>
      <c r="BU340" s="11"/>
      <c r="BV340" s="11"/>
      <c r="BW340" s="11"/>
      <c r="BX340" s="11"/>
      <c r="BY340" s="11"/>
      <c r="BZ340" s="11"/>
      <c r="CA340" s="11"/>
      <c r="CB340" s="11"/>
      <c r="CC340" s="11"/>
      <c r="CD340" s="11"/>
      <c r="CE340" s="11"/>
      <c r="CF340" s="11"/>
      <c r="CG340" s="11"/>
      <c r="CH340" s="2"/>
      <c r="CI340" s="11"/>
      <c r="CJ340" s="11"/>
      <c r="CK340" s="11"/>
      <c r="CL340" s="11"/>
      <c r="CM340" s="11"/>
      <c r="CN340" s="11"/>
      <c r="CO340" s="11"/>
      <c r="CP340" s="11"/>
      <c r="CQ340" s="11"/>
      <c r="CR340" s="11"/>
      <c r="CS340" s="11"/>
      <c r="CT340" s="11"/>
      <c r="CU340" s="11"/>
      <c r="CV340" s="11"/>
      <c r="CW340" s="11"/>
      <c r="CX340" s="11"/>
      <c r="CY340" s="11"/>
      <c r="CZ340" s="2"/>
    </row>
    <row r="341" spans="1:104" s="3" customFormat="1" x14ac:dyDescent="0.25">
      <c r="A341" s="25"/>
      <c r="C341" s="11"/>
      <c r="D341" s="11"/>
      <c r="E341" s="11"/>
      <c r="F341" s="11"/>
      <c r="G341" s="11"/>
      <c r="H341" s="11"/>
      <c r="I341" s="11"/>
      <c r="J341" s="11"/>
      <c r="K341" s="11"/>
      <c r="L341" s="11"/>
      <c r="M341" s="11"/>
      <c r="N341" s="11"/>
      <c r="O341" s="11"/>
      <c r="P341" s="11"/>
      <c r="Q341" s="11"/>
      <c r="R341" s="14"/>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2"/>
      <c r="BR341" s="11"/>
      <c r="BS341" s="11"/>
      <c r="BT341" s="11"/>
      <c r="BU341" s="11"/>
      <c r="BV341" s="11"/>
      <c r="BW341" s="11"/>
      <c r="BX341" s="11"/>
      <c r="BY341" s="11"/>
      <c r="BZ341" s="11"/>
      <c r="CA341" s="11"/>
      <c r="CB341" s="11"/>
      <c r="CC341" s="11"/>
      <c r="CD341" s="11"/>
      <c r="CE341" s="11"/>
      <c r="CF341" s="11"/>
      <c r="CG341" s="11"/>
      <c r="CH341" s="2"/>
      <c r="CI341" s="11"/>
      <c r="CJ341" s="11"/>
      <c r="CK341" s="11"/>
      <c r="CL341" s="11"/>
      <c r="CM341" s="11"/>
      <c r="CN341" s="11"/>
      <c r="CO341" s="11"/>
      <c r="CP341" s="11"/>
      <c r="CQ341" s="11"/>
      <c r="CR341" s="11"/>
      <c r="CS341" s="11"/>
      <c r="CT341" s="11"/>
      <c r="CU341" s="11"/>
      <c r="CV341" s="11"/>
      <c r="CW341" s="11"/>
      <c r="CX341" s="11"/>
      <c r="CY341" s="11"/>
      <c r="CZ341" s="2"/>
    </row>
    <row r="342" spans="1:104" s="3" customFormat="1" x14ac:dyDescent="0.25">
      <c r="A342" s="25"/>
      <c r="C342" s="11"/>
      <c r="D342" s="11"/>
      <c r="E342" s="11"/>
      <c r="F342" s="11"/>
      <c r="G342" s="11"/>
      <c r="H342" s="11"/>
      <c r="I342" s="11"/>
      <c r="J342" s="11"/>
      <c r="K342" s="11"/>
      <c r="L342" s="11"/>
      <c r="M342" s="11"/>
      <c r="N342" s="11"/>
      <c r="O342" s="11"/>
      <c r="P342" s="11"/>
      <c r="Q342" s="11"/>
      <c r="R342" s="14"/>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2"/>
      <c r="BR342" s="11"/>
      <c r="BS342" s="11"/>
      <c r="BT342" s="11"/>
      <c r="BU342" s="11"/>
      <c r="BV342" s="11"/>
      <c r="BW342" s="11"/>
      <c r="BX342" s="11"/>
      <c r="BY342" s="11"/>
      <c r="BZ342" s="11"/>
      <c r="CA342" s="11"/>
      <c r="CB342" s="11"/>
      <c r="CC342" s="11"/>
      <c r="CD342" s="11"/>
      <c r="CE342" s="11"/>
      <c r="CF342" s="11"/>
      <c r="CG342" s="11"/>
      <c r="CH342" s="2"/>
      <c r="CI342" s="11"/>
      <c r="CJ342" s="11"/>
      <c r="CK342" s="11"/>
      <c r="CL342" s="11"/>
      <c r="CM342" s="11"/>
      <c r="CN342" s="11"/>
      <c r="CO342" s="11"/>
      <c r="CP342" s="11"/>
      <c r="CQ342" s="11"/>
      <c r="CR342" s="11"/>
      <c r="CS342" s="11"/>
      <c r="CT342" s="11"/>
      <c r="CU342" s="11"/>
      <c r="CV342" s="11"/>
      <c r="CW342" s="11"/>
      <c r="CX342" s="11"/>
      <c r="CY342" s="11"/>
      <c r="CZ342" s="2"/>
    </row>
    <row r="343" spans="1:104" s="3" customFormat="1" x14ac:dyDescent="0.25">
      <c r="A343" s="25"/>
      <c r="C343" s="11"/>
      <c r="D343" s="11"/>
      <c r="E343" s="11"/>
      <c r="F343" s="11"/>
      <c r="G343" s="11"/>
      <c r="H343" s="11"/>
      <c r="I343" s="11"/>
      <c r="J343" s="11"/>
      <c r="K343" s="11"/>
      <c r="L343" s="11"/>
      <c r="M343" s="11"/>
      <c r="N343" s="11"/>
      <c r="O343" s="11"/>
      <c r="P343" s="11"/>
      <c r="Q343" s="11"/>
      <c r="R343" s="14"/>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2"/>
      <c r="BR343" s="11"/>
      <c r="BS343" s="11"/>
      <c r="BT343" s="11"/>
      <c r="BU343" s="11"/>
      <c r="BV343" s="11"/>
      <c r="BW343" s="11"/>
      <c r="BX343" s="11"/>
      <c r="BY343" s="11"/>
      <c r="BZ343" s="11"/>
      <c r="CA343" s="11"/>
      <c r="CB343" s="11"/>
      <c r="CC343" s="11"/>
      <c r="CD343" s="11"/>
      <c r="CE343" s="11"/>
      <c r="CF343" s="11"/>
      <c r="CG343" s="11"/>
      <c r="CH343" s="2"/>
      <c r="CI343" s="11"/>
      <c r="CJ343" s="11"/>
      <c r="CK343" s="11"/>
      <c r="CL343" s="11"/>
      <c r="CM343" s="11"/>
      <c r="CN343" s="11"/>
      <c r="CO343" s="11"/>
      <c r="CP343" s="11"/>
      <c r="CQ343" s="11"/>
      <c r="CR343" s="11"/>
      <c r="CS343" s="11"/>
      <c r="CT343" s="11"/>
      <c r="CU343" s="11"/>
      <c r="CV343" s="11"/>
      <c r="CW343" s="11"/>
      <c r="CX343" s="11"/>
      <c r="CY343" s="11"/>
      <c r="CZ343" s="2"/>
    </row>
    <row r="344" spans="1:104" s="3" customFormat="1" x14ac:dyDescent="0.25">
      <c r="A344" s="25"/>
      <c r="C344" s="11"/>
      <c r="D344" s="11"/>
      <c r="E344" s="11"/>
      <c r="F344" s="11"/>
      <c r="G344" s="11"/>
      <c r="H344" s="11"/>
      <c r="I344" s="11"/>
      <c r="J344" s="11"/>
      <c r="K344" s="11"/>
      <c r="L344" s="11"/>
      <c r="M344" s="11"/>
      <c r="N344" s="11"/>
      <c r="O344" s="11"/>
      <c r="P344" s="11"/>
      <c r="Q344" s="11"/>
      <c r="R344" s="14"/>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2"/>
      <c r="BR344" s="11"/>
      <c r="BS344" s="11"/>
      <c r="BT344" s="11"/>
      <c r="BU344" s="11"/>
      <c r="BV344" s="11"/>
      <c r="BW344" s="11"/>
      <c r="BX344" s="11"/>
      <c r="BY344" s="11"/>
      <c r="BZ344" s="11"/>
      <c r="CA344" s="11"/>
      <c r="CB344" s="11"/>
      <c r="CC344" s="11"/>
      <c r="CD344" s="11"/>
      <c r="CE344" s="11"/>
      <c r="CF344" s="11"/>
      <c r="CG344" s="11"/>
      <c r="CH344" s="2"/>
      <c r="CI344" s="11"/>
      <c r="CJ344" s="11"/>
      <c r="CK344" s="11"/>
      <c r="CL344" s="11"/>
      <c r="CM344" s="11"/>
      <c r="CN344" s="11"/>
      <c r="CO344" s="11"/>
      <c r="CP344" s="11"/>
      <c r="CQ344" s="11"/>
      <c r="CR344" s="11"/>
      <c r="CS344" s="11"/>
      <c r="CT344" s="11"/>
      <c r="CU344" s="11"/>
      <c r="CV344" s="11"/>
      <c r="CW344" s="11"/>
      <c r="CX344" s="11"/>
      <c r="CY344" s="11"/>
      <c r="CZ344" s="2"/>
    </row>
    <row r="345" spans="1:104" s="3" customFormat="1" x14ac:dyDescent="0.25">
      <c r="A345" s="25"/>
      <c r="C345" s="11"/>
      <c r="D345" s="11"/>
      <c r="E345" s="11"/>
      <c r="F345" s="11"/>
      <c r="G345" s="11"/>
      <c r="H345" s="11"/>
      <c r="I345" s="11"/>
      <c r="J345" s="11"/>
      <c r="K345" s="11"/>
      <c r="L345" s="11"/>
      <c r="M345" s="11"/>
      <c r="N345" s="11"/>
      <c r="O345" s="11"/>
      <c r="P345" s="11"/>
      <c r="Q345" s="11"/>
      <c r="R345" s="14"/>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2"/>
      <c r="BR345" s="11"/>
      <c r="BS345" s="11"/>
      <c r="BT345" s="11"/>
      <c r="BU345" s="11"/>
      <c r="BV345" s="11"/>
      <c r="BW345" s="11"/>
      <c r="BX345" s="11"/>
      <c r="BY345" s="11"/>
      <c r="BZ345" s="11"/>
      <c r="CA345" s="11"/>
      <c r="CB345" s="11"/>
      <c r="CC345" s="11"/>
      <c r="CD345" s="11"/>
      <c r="CE345" s="11"/>
      <c r="CF345" s="11"/>
      <c r="CG345" s="11"/>
      <c r="CH345" s="2"/>
      <c r="CI345" s="11"/>
      <c r="CJ345" s="11"/>
      <c r="CK345" s="11"/>
      <c r="CL345" s="11"/>
      <c r="CM345" s="11"/>
      <c r="CN345" s="11"/>
      <c r="CO345" s="11"/>
      <c r="CP345" s="11"/>
      <c r="CQ345" s="11"/>
      <c r="CR345" s="11"/>
      <c r="CS345" s="11"/>
      <c r="CT345" s="11"/>
      <c r="CU345" s="11"/>
      <c r="CV345" s="11"/>
      <c r="CW345" s="11"/>
      <c r="CX345" s="11"/>
      <c r="CY345" s="11"/>
      <c r="CZ345" s="2"/>
    </row>
    <row r="346" spans="1:104" s="3" customFormat="1" x14ac:dyDescent="0.25">
      <c r="A346" s="25"/>
      <c r="C346" s="11"/>
      <c r="D346" s="11"/>
      <c r="E346" s="11"/>
      <c r="F346" s="11"/>
      <c r="G346" s="11"/>
      <c r="H346" s="11"/>
      <c r="I346" s="11"/>
      <c r="J346" s="11"/>
      <c r="K346" s="11"/>
      <c r="L346" s="11"/>
      <c r="M346" s="11"/>
      <c r="N346" s="11"/>
      <c r="O346" s="11"/>
      <c r="P346" s="11"/>
      <c r="Q346" s="11"/>
      <c r="R346" s="14"/>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2"/>
      <c r="BR346" s="11"/>
      <c r="BS346" s="11"/>
      <c r="BT346" s="11"/>
      <c r="BU346" s="11"/>
      <c r="BV346" s="11"/>
      <c r="BW346" s="11"/>
      <c r="BX346" s="11"/>
      <c r="BY346" s="11"/>
      <c r="BZ346" s="11"/>
      <c r="CA346" s="11"/>
      <c r="CB346" s="11"/>
      <c r="CC346" s="11"/>
      <c r="CD346" s="11"/>
      <c r="CE346" s="11"/>
      <c r="CF346" s="11"/>
      <c r="CG346" s="11"/>
      <c r="CH346" s="2"/>
      <c r="CI346" s="11"/>
      <c r="CJ346" s="11"/>
      <c r="CK346" s="11"/>
      <c r="CL346" s="11"/>
      <c r="CM346" s="11"/>
      <c r="CN346" s="11"/>
      <c r="CO346" s="11"/>
      <c r="CP346" s="11"/>
      <c r="CQ346" s="11"/>
      <c r="CR346" s="11"/>
      <c r="CS346" s="11"/>
      <c r="CT346" s="11"/>
      <c r="CU346" s="11"/>
      <c r="CV346" s="11"/>
      <c r="CW346" s="11"/>
      <c r="CX346" s="11"/>
      <c r="CY346" s="11"/>
      <c r="CZ346" s="2"/>
    </row>
    <row r="347" spans="1:104" s="3" customFormat="1" x14ac:dyDescent="0.25">
      <c r="A347" s="25"/>
      <c r="C347" s="11"/>
      <c r="D347" s="11"/>
      <c r="E347" s="11"/>
      <c r="F347" s="11"/>
      <c r="G347" s="11"/>
      <c r="H347" s="11"/>
      <c r="I347" s="11"/>
      <c r="J347" s="11"/>
      <c r="K347" s="11"/>
      <c r="L347" s="11"/>
      <c r="M347" s="11"/>
      <c r="N347" s="11"/>
      <c r="O347" s="11"/>
      <c r="P347" s="11"/>
      <c r="Q347" s="11"/>
      <c r="R347" s="14"/>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2"/>
      <c r="BR347" s="11"/>
      <c r="BS347" s="11"/>
      <c r="BT347" s="11"/>
      <c r="BU347" s="11"/>
      <c r="BV347" s="11"/>
      <c r="BW347" s="11"/>
      <c r="BX347" s="11"/>
      <c r="BY347" s="11"/>
      <c r="BZ347" s="11"/>
      <c r="CA347" s="11"/>
      <c r="CB347" s="11"/>
      <c r="CC347" s="11"/>
      <c r="CD347" s="11"/>
      <c r="CE347" s="11"/>
      <c r="CF347" s="11"/>
      <c r="CG347" s="11"/>
      <c r="CH347" s="2"/>
      <c r="CI347" s="11"/>
      <c r="CJ347" s="11"/>
      <c r="CK347" s="11"/>
      <c r="CL347" s="11"/>
      <c r="CM347" s="11"/>
      <c r="CN347" s="11"/>
      <c r="CO347" s="11"/>
      <c r="CP347" s="11"/>
      <c r="CQ347" s="11"/>
      <c r="CR347" s="11"/>
      <c r="CS347" s="11"/>
      <c r="CT347" s="11"/>
      <c r="CU347" s="11"/>
      <c r="CV347" s="11"/>
      <c r="CW347" s="11"/>
      <c r="CX347" s="11"/>
      <c r="CY347" s="11"/>
      <c r="CZ347" s="2"/>
    </row>
    <row r="348" spans="1:104" s="3" customFormat="1" x14ac:dyDescent="0.25">
      <c r="A348" s="25"/>
      <c r="C348" s="11"/>
      <c r="D348" s="11"/>
      <c r="E348" s="11"/>
      <c r="F348" s="11"/>
      <c r="G348" s="11"/>
      <c r="H348" s="11"/>
      <c r="I348" s="11"/>
      <c r="J348" s="11"/>
      <c r="K348" s="11"/>
      <c r="L348" s="11"/>
      <c r="M348" s="11"/>
      <c r="N348" s="11"/>
      <c r="O348" s="11"/>
      <c r="P348" s="11"/>
      <c r="Q348" s="11"/>
      <c r="R348" s="14"/>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2"/>
      <c r="BR348" s="11"/>
      <c r="BS348" s="11"/>
      <c r="BT348" s="11"/>
      <c r="BU348" s="11"/>
      <c r="BV348" s="11"/>
      <c r="BW348" s="11"/>
      <c r="BX348" s="11"/>
      <c r="BY348" s="11"/>
      <c r="BZ348" s="11"/>
      <c r="CA348" s="11"/>
      <c r="CB348" s="11"/>
      <c r="CC348" s="11"/>
      <c r="CD348" s="11"/>
      <c r="CE348" s="11"/>
      <c r="CF348" s="11"/>
      <c r="CG348" s="11"/>
      <c r="CH348" s="2"/>
      <c r="CI348" s="11"/>
      <c r="CJ348" s="11"/>
      <c r="CK348" s="11"/>
      <c r="CL348" s="11"/>
      <c r="CM348" s="11"/>
      <c r="CN348" s="11"/>
      <c r="CO348" s="11"/>
      <c r="CP348" s="11"/>
      <c r="CQ348" s="11"/>
      <c r="CR348" s="11"/>
      <c r="CS348" s="11"/>
      <c r="CT348" s="11"/>
      <c r="CU348" s="11"/>
      <c r="CV348" s="11"/>
      <c r="CW348" s="11"/>
      <c r="CX348" s="11"/>
      <c r="CY348" s="11"/>
      <c r="CZ348" s="2"/>
    </row>
    <row r="349" spans="1:104" s="3" customFormat="1" x14ac:dyDescent="0.25">
      <c r="A349" s="25"/>
      <c r="C349" s="11"/>
      <c r="D349" s="11"/>
      <c r="E349" s="11"/>
      <c r="F349" s="11"/>
      <c r="G349" s="11"/>
      <c r="H349" s="11"/>
      <c r="I349" s="11"/>
      <c r="J349" s="11"/>
      <c r="K349" s="11"/>
      <c r="L349" s="11"/>
      <c r="M349" s="11"/>
      <c r="N349" s="11"/>
      <c r="O349" s="11"/>
      <c r="P349" s="11"/>
      <c r="Q349" s="11"/>
      <c r="R349" s="14"/>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2"/>
      <c r="BR349" s="11"/>
      <c r="BS349" s="11"/>
      <c r="BT349" s="11"/>
      <c r="BU349" s="11"/>
      <c r="BV349" s="11"/>
      <c r="BW349" s="11"/>
      <c r="BX349" s="11"/>
      <c r="BY349" s="11"/>
      <c r="BZ349" s="11"/>
      <c r="CA349" s="11"/>
      <c r="CB349" s="11"/>
      <c r="CC349" s="11"/>
      <c r="CD349" s="11"/>
      <c r="CE349" s="11"/>
      <c r="CF349" s="11"/>
      <c r="CG349" s="11"/>
      <c r="CH349" s="2"/>
      <c r="CI349" s="11"/>
      <c r="CJ349" s="11"/>
      <c r="CK349" s="11"/>
      <c r="CL349" s="11"/>
      <c r="CM349" s="11"/>
      <c r="CN349" s="11"/>
      <c r="CO349" s="11"/>
      <c r="CP349" s="11"/>
      <c r="CQ349" s="11"/>
      <c r="CR349" s="11"/>
      <c r="CS349" s="11"/>
      <c r="CT349" s="11"/>
      <c r="CU349" s="11"/>
      <c r="CV349" s="11"/>
      <c r="CW349" s="11"/>
      <c r="CX349" s="11"/>
      <c r="CY349" s="11"/>
      <c r="CZ349" s="2"/>
    </row>
    <row r="350" spans="1:104" s="3" customFormat="1" x14ac:dyDescent="0.25">
      <c r="A350" s="25"/>
      <c r="C350" s="11"/>
      <c r="D350" s="11"/>
      <c r="E350" s="11"/>
      <c r="F350" s="11"/>
      <c r="G350" s="11"/>
      <c r="H350" s="11"/>
      <c r="I350" s="11"/>
      <c r="J350" s="11"/>
      <c r="K350" s="11"/>
      <c r="L350" s="11"/>
      <c r="M350" s="11"/>
      <c r="N350" s="11"/>
      <c r="O350" s="11"/>
      <c r="P350" s="11"/>
      <c r="Q350" s="11"/>
      <c r="R350" s="14"/>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2"/>
      <c r="BR350" s="11"/>
      <c r="BS350" s="11"/>
      <c r="BT350" s="11"/>
      <c r="BU350" s="11"/>
      <c r="BV350" s="11"/>
      <c r="BW350" s="11"/>
      <c r="BX350" s="11"/>
      <c r="BY350" s="11"/>
      <c r="BZ350" s="11"/>
      <c r="CA350" s="11"/>
      <c r="CB350" s="11"/>
      <c r="CC350" s="11"/>
      <c r="CD350" s="11"/>
      <c r="CE350" s="11"/>
      <c r="CF350" s="11"/>
      <c r="CG350" s="11"/>
      <c r="CH350" s="2"/>
      <c r="CI350" s="11"/>
      <c r="CJ350" s="11"/>
      <c r="CK350" s="11"/>
      <c r="CL350" s="11"/>
      <c r="CM350" s="11"/>
      <c r="CN350" s="11"/>
      <c r="CO350" s="11"/>
      <c r="CP350" s="11"/>
      <c r="CQ350" s="11"/>
      <c r="CR350" s="11"/>
      <c r="CS350" s="11"/>
      <c r="CT350" s="11"/>
      <c r="CU350" s="11"/>
      <c r="CV350" s="11"/>
      <c r="CW350" s="11"/>
      <c r="CX350" s="11"/>
      <c r="CY350" s="11"/>
      <c r="CZ350" s="2"/>
    </row>
    <row r="351" spans="1:104" s="3" customFormat="1" x14ac:dyDescent="0.25">
      <c r="A351" s="25"/>
      <c r="C351" s="11"/>
      <c r="D351" s="11"/>
      <c r="E351" s="11"/>
      <c r="F351" s="11"/>
      <c r="G351" s="11"/>
      <c r="H351" s="11"/>
      <c r="I351" s="11"/>
      <c r="J351" s="11"/>
      <c r="K351" s="11"/>
      <c r="L351" s="11"/>
      <c r="M351" s="11"/>
      <c r="N351" s="11"/>
      <c r="O351" s="11"/>
      <c r="P351" s="11"/>
      <c r="Q351" s="11"/>
      <c r="R351" s="14"/>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2"/>
      <c r="BR351" s="11"/>
      <c r="BS351" s="11"/>
      <c r="BT351" s="11"/>
      <c r="BU351" s="11"/>
      <c r="BV351" s="11"/>
      <c r="BW351" s="11"/>
      <c r="BX351" s="11"/>
      <c r="BY351" s="11"/>
      <c r="BZ351" s="11"/>
      <c r="CA351" s="11"/>
      <c r="CB351" s="11"/>
      <c r="CC351" s="11"/>
      <c r="CD351" s="11"/>
      <c r="CE351" s="11"/>
      <c r="CF351" s="11"/>
      <c r="CG351" s="11"/>
      <c r="CH351" s="2"/>
      <c r="CI351" s="11"/>
      <c r="CJ351" s="11"/>
      <c r="CK351" s="11"/>
      <c r="CL351" s="11"/>
      <c r="CM351" s="11"/>
      <c r="CN351" s="11"/>
      <c r="CO351" s="11"/>
      <c r="CP351" s="11"/>
      <c r="CQ351" s="11"/>
      <c r="CR351" s="11"/>
      <c r="CS351" s="11"/>
      <c r="CT351" s="11"/>
      <c r="CU351" s="11"/>
      <c r="CV351" s="11"/>
      <c r="CW351" s="11"/>
      <c r="CX351" s="11"/>
      <c r="CY351" s="11"/>
      <c r="CZ351" s="2"/>
    </row>
    <row r="352" spans="1:104" s="3" customFormat="1" x14ac:dyDescent="0.25">
      <c r="A352" s="25"/>
      <c r="C352" s="11"/>
      <c r="D352" s="11"/>
      <c r="E352" s="11"/>
      <c r="F352" s="11"/>
      <c r="G352" s="11"/>
      <c r="H352" s="11"/>
      <c r="I352" s="11"/>
      <c r="J352" s="11"/>
      <c r="K352" s="11"/>
      <c r="L352" s="11"/>
      <c r="M352" s="11"/>
      <c r="N352" s="11"/>
      <c r="O352" s="11"/>
      <c r="P352" s="11"/>
      <c r="Q352" s="11"/>
      <c r="R352" s="14"/>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2"/>
      <c r="BR352" s="11"/>
      <c r="BS352" s="11"/>
      <c r="BT352" s="11"/>
      <c r="BU352" s="11"/>
      <c r="BV352" s="11"/>
      <c r="BW352" s="11"/>
      <c r="BX352" s="11"/>
      <c r="BY352" s="11"/>
      <c r="BZ352" s="11"/>
      <c r="CA352" s="11"/>
      <c r="CB352" s="11"/>
      <c r="CC352" s="11"/>
      <c r="CD352" s="11"/>
      <c r="CE352" s="11"/>
      <c r="CF352" s="11"/>
      <c r="CG352" s="11"/>
      <c r="CH352" s="2"/>
      <c r="CI352" s="11"/>
      <c r="CJ352" s="11"/>
      <c r="CK352" s="11"/>
      <c r="CL352" s="11"/>
      <c r="CM352" s="11"/>
      <c r="CN352" s="11"/>
      <c r="CO352" s="11"/>
      <c r="CP352" s="11"/>
      <c r="CQ352" s="11"/>
      <c r="CR352" s="11"/>
      <c r="CS352" s="11"/>
      <c r="CT352" s="11"/>
      <c r="CU352" s="11"/>
      <c r="CV352" s="11"/>
      <c r="CW352" s="11"/>
      <c r="CX352" s="11"/>
      <c r="CY352" s="11"/>
      <c r="CZ352" s="2"/>
    </row>
    <row r="353" spans="1:104" s="3" customFormat="1" x14ac:dyDescent="0.25">
      <c r="A353" s="25"/>
      <c r="C353" s="11"/>
      <c r="D353" s="11"/>
      <c r="E353" s="11"/>
      <c r="F353" s="11"/>
      <c r="G353" s="11"/>
      <c r="H353" s="11"/>
      <c r="I353" s="11"/>
      <c r="J353" s="11"/>
      <c r="K353" s="11"/>
      <c r="L353" s="11"/>
      <c r="M353" s="11"/>
      <c r="N353" s="11"/>
      <c r="O353" s="11"/>
      <c r="P353" s="11"/>
      <c r="Q353" s="11"/>
      <c r="R353" s="14"/>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2"/>
      <c r="BR353" s="11"/>
      <c r="BS353" s="11"/>
      <c r="BT353" s="11"/>
      <c r="BU353" s="11"/>
      <c r="BV353" s="11"/>
      <c r="BW353" s="11"/>
      <c r="BX353" s="11"/>
      <c r="BY353" s="11"/>
      <c r="BZ353" s="11"/>
      <c r="CA353" s="11"/>
      <c r="CB353" s="11"/>
      <c r="CC353" s="11"/>
      <c r="CD353" s="11"/>
      <c r="CE353" s="11"/>
      <c r="CF353" s="11"/>
      <c r="CG353" s="11"/>
      <c r="CH353" s="2"/>
      <c r="CI353" s="11"/>
      <c r="CJ353" s="11"/>
      <c r="CK353" s="11"/>
      <c r="CL353" s="11"/>
      <c r="CM353" s="11"/>
      <c r="CN353" s="11"/>
      <c r="CO353" s="11"/>
      <c r="CP353" s="11"/>
      <c r="CQ353" s="11"/>
      <c r="CR353" s="11"/>
      <c r="CS353" s="11"/>
      <c r="CT353" s="11"/>
      <c r="CU353" s="11"/>
      <c r="CV353" s="11"/>
      <c r="CW353" s="11"/>
      <c r="CX353" s="11"/>
      <c r="CY353" s="11"/>
      <c r="CZ353" s="2"/>
    </row>
    <row r="354" spans="1:104" s="3" customFormat="1" x14ac:dyDescent="0.25">
      <c r="A354" s="25"/>
      <c r="C354" s="11"/>
      <c r="D354" s="11"/>
      <c r="E354" s="11"/>
      <c r="F354" s="11"/>
      <c r="G354" s="11"/>
      <c r="H354" s="11"/>
      <c r="I354" s="11"/>
      <c r="J354" s="11"/>
      <c r="K354" s="11"/>
      <c r="L354" s="11"/>
      <c r="M354" s="11"/>
      <c r="N354" s="11"/>
      <c r="O354" s="11"/>
      <c r="P354" s="11"/>
      <c r="Q354" s="11"/>
      <c r="R354" s="14"/>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2"/>
      <c r="BR354" s="11"/>
      <c r="BS354" s="11"/>
      <c r="BT354" s="11"/>
      <c r="BU354" s="11"/>
      <c r="BV354" s="11"/>
      <c r="BW354" s="11"/>
      <c r="BX354" s="11"/>
      <c r="BY354" s="11"/>
      <c r="BZ354" s="11"/>
      <c r="CA354" s="11"/>
      <c r="CB354" s="11"/>
      <c r="CC354" s="11"/>
      <c r="CD354" s="11"/>
      <c r="CE354" s="11"/>
      <c r="CF354" s="11"/>
      <c r="CG354" s="11"/>
      <c r="CH354" s="2"/>
      <c r="CI354" s="11"/>
      <c r="CJ354" s="11"/>
      <c r="CK354" s="11"/>
      <c r="CL354" s="11"/>
      <c r="CM354" s="11"/>
      <c r="CN354" s="11"/>
      <c r="CO354" s="11"/>
      <c r="CP354" s="11"/>
      <c r="CQ354" s="11"/>
      <c r="CR354" s="11"/>
      <c r="CS354" s="11"/>
      <c r="CT354" s="11"/>
      <c r="CU354" s="11"/>
      <c r="CV354" s="11"/>
      <c r="CW354" s="11"/>
      <c r="CX354" s="11"/>
      <c r="CY354" s="11"/>
      <c r="CZ354" s="2"/>
    </row>
    <row r="355" spans="1:104" s="3" customFormat="1" x14ac:dyDescent="0.25">
      <c r="A355" s="25"/>
      <c r="C355" s="11"/>
      <c r="D355" s="11"/>
      <c r="E355" s="11"/>
      <c r="F355" s="11"/>
      <c r="G355" s="11"/>
      <c r="H355" s="11"/>
      <c r="I355" s="11"/>
      <c r="J355" s="11"/>
      <c r="K355" s="11"/>
      <c r="L355" s="11"/>
      <c r="M355" s="11"/>
      <c r="N355" s="11"/>
      <c r="O355" s="11"/>
      <c r="P355" s="11"/>
      <c r="Q355" s="11"/>
      <c r="R355" s="14"/>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2"/>
      <c r="BR355" s="11"/>
      <c r="BS355" s="11"/>
      <c r="BT355" s="11"/>
      <c r="BU355" s="11"/>
      <c r="BV355" s="11"/>
      <c r="BW355" s="11"/>
      <c r="BX355" s="11"/>
      <c r="BY355" s="11"/>
      <c r="BZ355" s="11"/>
      <c r="CA355" s="11"/>
      <c r="CB355" s="11"/>
      <c r="CC355" s="11"/>
      <c r="CD355" s="11"/>
      <c r="CE355" s="11"/>
      <c r="CF355" s="11"/>
      <c r="CG355" s="11"/>
      <c r="CH355" s="2"/>
      <c r="CI355" s="11"/>
      <c r="CJ355" s="11"/>
      <c r="CK355" s="11"/>
      <c r="CL355" s="11"/>
      <c r="CM355" s="11"/>
      <c r="CN355" s="11"/>
      <c r="CO355" s="11"/>
      <c r="CP355" s="11"/>
      <c r="CQ355" s="11"/>
      <c r="CR355" s="11"/>
      <c r="CS355" s="11"/>
      <c r="CT355" s="11"/>
      <c r="CU355" s="11"/>
      <c r="CV355" s="11"/>
      <c r="CW355" s="11"/>
      <c r="CX355" s="11"/>
      <c r="CY355" s="11"/>
      <c r="CZ355" s="2"/>
    </row>
    <row r="356" spans="1:104" s="3" customFormat="1" x14ac:dyDescent="0.25">
      <c r="A356" s="25"/>
      <c r="C356" s="11"/>
      <c r="D356" s="11"/>
      <c r="E356" s="11"/>
      <c r="F356" s="11"/>
      <c r="G356" s="11"/>
      <c r="H356" s="11"/>
      <c r="I356" s="11"/>
      <c r="J356" s="11"/>
      <c r="K356" s="11"/>
      <c r="L356" s="11"/>
      <c r="M356" s="11"/>
      <c r="N356" s="11"/>
      <c r="O356" s="11"/>
      <c r="P356" s="11"/>
      <c r="Q356" s="11"/>
      <c r="R356" s="14"/>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2"/>
      <c r="BR356" s="11"/>
      <c r="BS356" s="11"/>
      <c r="BT356" s="11"/>
      <c r="BU356" s="11"/>
      <c r="BV356" s="11"/>
      <c r="BW356" s="11"/>
      <c r="BX356" s="11"/>
      <c r="BY356" s="11"/>
      <c r="BZ356" s="11"/>
      <c r="CA356" s="11"/>
      <c r="CB356" s="11"/>
      <c r="CC356" s="11"/>
      <c r="CD356" s="11"/>
      <c r="CE356" s="11"/>
      <c r="CF356" s="11"/>
      <c r="CG356" s="11"/>
      <c r="CH356" s="2"/>
      <c r="CI356" s="11"/>
      <c r="CJ356" s="11"/>
      <c r="CK356" s="11"/>
      <c r="CL356" s="11"/>
      <c r="CM356" s="11"/>
      <c r="CN356" s="11"/>
      <c r="CO356" s="11"/>
      <c r="CP356" s="11"/>
      <c r="CQ356" s="11"/>
      <c r="CR356" s="11"/>
      <c r="CS356" s="11"/>
      <c r="CT356" s="11"/>
      <c r="CU356" s="11"/>
      <c r="CV356" s="11"/>
      <c r="CW356" s="11"/>
      <c r="CX356" s="11"/>
      <c r="CY356" s="11"/>
      <c r="CZ356" s="2"/>
    </row>
    <row r="357" spans="1:104" s="3" customFormat="1" x14ac:dyDescent="0.25">
      <c r="A357" s="25"/>
      <c r="C357" s="11"/>
      <c r="D357" s="11"/>
      <c r="E357" s="11"/>
      <c r="F357" s="11"/>
      <c r="G357" s="11"/>
      <c r="H357" s="11"/>
      <c r="I357" s="11"/>
      <c r="J357" s="11"/>
      <c r="K357" s="11"/>
      <c r="L357" s="11"/>
      <c r="M357" s="11"/>
      <c r="N357" s="11"/>
      <c r="O357" s="11"/>
      <c r="P357" s="11"/>
      <c r="Q357" s="11"/>
      <c r="R357" s="14"/>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2"/>
      <c r="BR357" s="11"/>
      <c r="BS357" s="11"/>
      <c r="BT357" s="11"/>
      <c r="BU357" s="11"/>
      <c r="BV357" s="11"/>
      <c r="BW357" s="11"/>
      <c r="BX357" s="11"/>
      <c r="BY357" s="11"/>
      <c r="BZ357" s="11"/>
      <c r="CA357" s="11"/>
      <c r="CB357" s="11"/>
      <c r="CC357" s="11"/>
      <c r="CD357" s="11"/>
      <c r="CE357" s="11"/>
      <c r="CF357" s="11"/>
      <c r="CG357" s="11"/>
      <c r="CH357" s="2"/>
      <c r="CI357" s="11"/>
      <c r="CJ357" s="11"/>
      <c r="CK357" s="11"/>
      <c r="CL357" s="11"/>
      <c r="CM357" s="11"/>
      <c r="CN357" s="11"/>
      <c r="CO357" s="11"/>
      <c r="CP357" s="11"/>
      <c r="CQ357" s="11"/>
      <c r="CR357" s="11"/>
      <c r="CS357" s="11"/>
      <c r="CT357" s="11"/>
      <c r="CU357" s="11"/>
      <c r="CV357" s="11"/>
      <c r="CW357" s="11"/>
      <c r="CX357" s="11"/>
      <c r="CY357" s="11"/>
      <c r="CZ357" s="2"/>
    </row>
    <row r="358" spans="1:104" s="3" customFormat="1" x14ac:dyDescent="0.25">
      <c r="A358" s="25"/>
      <c r="C358" s="11"/>
      <c r="D358" s="11"/>
      <c r="E358" s="11"/>
      <c r="F358" s="11"/>
      <c r="G358" s="11"/>
      <c r="H358" s="11"/>
      <c r="I358" s="11"/>
      <c r="J358" s="11"/>
      <c r="K358" s="11"/>
      <c r="L358" s="11"/>
      <c r="M358" s="11"/>
      <c r="N358" s="11"/>
      <c r="O358" s="11"/>
      <c r="P358" s="11"/>
      <c r="Q358" s="11"/>
      <c r="R358" s="14"/>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2"/>
      <c r="BR358" s="11"/>
      <c r="BS358" s="11"/>
      <c r="BT358" s="11"/>
      <c r="BU358" s="11"/>
      <c r="BV358" s="11"/>
      <c r="BW358" s="11"/>
      <c r="BX358" s="11"/>
      <c r="BY358" s="11"/>
      <c r="BZ358" s="11"/>
      <c r="CA358" s="11"/>
      <c r="CB358" s="11"/>
      <c r="CC358" s="11"/>
      <c r="CD358" s="11"/>
      <c r="CE358" s="11"/>
      <c r="CF358" s="11"/>
      <c r="CG358" s="11"/>
      <c r="CH358" s="2"/>
      <c r="CI358" s="11"/>
      <c r="CJ358" s="11"/>
      <c r="CK358" s="11"/>
      <c r="CL358" s="11"/>
      <c r="CM358" s="11"/>
      <c r="CN358" s="11"/>
      <c r="CO358" s="11"/>
      <c r="CP358" s="11"/>
      <c r="CQ358" s="11"/>
      <c r="CR358" s="11"/>
      <c r="CS358" s="11"/>
      <c r="CT358" s="11"/>
      <c r="CU358" s="11"/>
      <c r="CV358" s="11"/>
      <c r="CW358" s="11"/>
      <c r="CX358" s="11"/>
      <c r="CY358" s="11"/>
      <c r="CZ358" s="2"/>
    </row>
    <row r="359" spans="1:104" s="3" customFormat="1" x14ac:dyDescent="0.25">
      <c r="A359" s="25"/>
      <c r="C359" s="11"/>
      <c r="D359" s="11"/>
      <c r="E359" s="11"/>
      <c r="F359" s="11"/>
      <c r="G359" s="11"/>
      <c r="H359" s="11"/>
      <c r="I359" s="11"/>
      <c r="J359" s="11"/>
      <c r="K359" s="11"/>
      <c r="L359" s="11"/>
      <c r="M359" s="11"/>
      <c r="N359" s="11"/>
      <c r="O359" s="11"/>
      <c r="P359" s="11"/>
      <c r="Q359" s="11"/>
      <c r="R359" s="14"/>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2"/>
      <c r="BR359" s="11"/>
      <c r="BS359" s="11"/>
      <c r="BT359" s="11"/>
      <c r="BU359" s="11"/>
      <c r="BV359" s="11"/>
      <c r="BW359" s="11"/>
      <c r="BX359" s="11"/>
      <c r="BY359" s="11"/>
      <c r="BZ359" s="11"/>
      <c r="CA359" s="11"/>
      <c r="CB359" s="11"/>
      <c r="CC359" s="11"/>
      <c r="CD359" s="11"/>
      <c r="CE359" s="11"/>
      <c r="CF359" s="11"/>
      <c r="CG359" s="11"/>
      <c r="CH359" s="2"/>
      <c r="CI359" s="11"/>
      <c r="CJ359" s="11"/>
      <c r="CK359" s="11"/>
      <c r="CL359" s="11"/>
      <c r="CM359" s="11"/>
      <c r="CN359" s="11"/>
      <c r="CO359" s="11"/>
      <c r="CP359" s="11"/>
      <c r="CQ359" s="11"/>
      <c r="CR359" s="11"/>
      <c r="CS359" s="11"/>
      <c r="CT359" s="11"/>
      <c r="CU359" s="11"/>
      <c r="CV359" s="11"/>
      <c r="CW359" s="11"/>
      <c r="CX359" s="11"/>
      <c r="CY359" s="11"/>
      <c r="CZ359" s="2"/>
    </row>
    <row r="360" spans="1:104" s="3" customFormat="1" x14ac:dyDescent="0.25">
      <c r="A360" s="25"/>
      <c r="C360" s="11"/>
      <c r="D360" s="11"/>
      <c r="E360" s="11"/>
      <c r="F360" s="11"/>
      <c r="G360" s="11"/>
      <c r="H360" s="11"/>
      <c r="I360" s="11"/>
      <c r="J360" s="11"/>
      <c r="K360" s="11"/>
      <c r="L360" s="11"/>
      <c r="M360" s="11"/>
      <c r="N360" s="11"/>
      <c r="O360" s="11"/>
      <c r="P360" s="11"/>
      <c r="Q360" s="11"/>
      <c r="R360" s="14"/>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2"/>
      <c r="BR360" s="11"/>
      <c r="BS360" s="11"/>
      <c r="BT360" s="11"/>
      <c r="BU360" s="11"/>
      <c r="BV360" s="11"/>
      <c r="BW360" s="11"/>
      <c r="BX360" s="11"/>
      <c r="BY360" s="11"/>
      <c r="BZ360" s="11"/>
      <c r="CA360" s="11"/>
      <c r="CB360" s="11"/>
      <c r="CC360" s="11"/>
      <c r="CD360" s="11"/>
      <c r="CE360" s="11"/>
      <c r="CF360" s="11"/>
      <c r="CG360" s="11"/>
      <c r="CH360" s="2"/>
      <c r="CI360" s="11"/>
      <c r="CJ360" s="11"/>
      <c r="CK360" s="11"/>
      <c r="CL360" s="11"/>
      <c r="CM360" s="11"/>
      <c r="CN360" s="11"/>
      <c r="CO360" s="11"/>
      <c r="CP360" s="11"/>
      <c r="CQ360" s="11"/>
      <c r="CR360" s="11"/>
      <c r="CS360" s="11"/>
      <c r="CT360" s="11"/>
      <c r="CU360" s="11"/>
      <c r="CV360" s="11"/>
      <c r="CW360" s="11"/>
      <c r="CX360" s="11"/>
      <c r="CY360" s="11"/>
      <c r="CZ360" s="2"/>
    </row>
    <row r="361" spans="1:104" s="3" customFormat="1" x14ac:dyDescent="0.25">
      <c r="A361" s="25"/>
      <c r="C361" s="11"/>
      <c r="D361" s="11"/>
      <c r="E361" s="11"/>
      <c r="F361" s="11"/>
      <c r="G361" s="11"/>
      <c r="H361" s="11"/>
      <c r="I361" s="11"/>
      <c r="J361" s="11"/>
      <c r="K361" s="11"/>
      <c r="L361" s="11"/>
      <c r="M361" s="11"/>
      <c r="N361" s="11"/>
      <c r="O361" s="11"/>
      <c r="P361" s="11"/>
      <c r="Q361" s="11"/>
      <c r="R361" s="14"/>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2"/>
      <c r="BR361" s="11"/>
      <c r="BS361" s="11"/>
      <c r="BT361" s="11"/>
      <c r="BU361" s="11"/>
      <c r="BV361" s="11"/>
      <c r="BW361" s="11"/>
      <c r="BX361" s="11"/>
      <c r="BY361" s="11"/>
      <c r="BZ361" s="11"/>
      <c r="CA361" s="11"/>
      <c r="CB361" s="11"/>
      <c r="CC361" s="11"/>
      <c r="CD361" s="11"/>
      <c r="CE361" s="11"/>
      <c r="CF361" s="11"/>
      <c r="CG361" s="11"/>
      <c r="CH361" s="2"/>
      <c r="CI361" s="11"/>
      <c r="CJ361" s="11"/>
      <c r="CK361" s="11"/>
      <c r="CL361" s="11"/>
      <c r="CM361" s="11"/>
      <c r="CN361" s="11"/>
      <c r="CO361" s="11"/>
      <c r="CP361" s="11"/>
      <c r="CQ361" s="11"/>
      <c r="CR361" s="11"/>
      <c r="CS361" s="11"/>
      <c r="CT361" s="11"/>
      <c r="CU361" s="11"/>
      <c r="CV361" s="11"/>
      <c r="CW361" s="11"/>
      <c r="CX361" s="11"/>
      <c r="CY361" s="11"/>
      <c r="CZ361" s="2"/>
    </row>
    <row r="362" spans="1:104" s="3" customFormat="1" x14ac:dyDescent="0.25">
      <c r="A362" s="25"/>
      <c r="C362" s="11"/>
      <c r="D362" s="11"/>
      <c r="E362" s="11"/>
      <c r="F362" s="11"/>
      <c r="G362" s="11"/>
      <c r="H362" s="11"/>
      <c r="I362" s="11"/>
      <c r="J362" s="11"/>
      <c r="K362" s="11"/>
      <c r="L362" s="11"/>
      <c r="M362" s="11"/>
      <c r="N362" s="11"/>
      <c r="O362" s="11"/>
      <c r="P362" s="11"/>
      <c r="Q362" s="11"/>
      <c r="R362" s="14"/>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2"/>
      <c r="BR362" s="11"/>
      <c r="BS362" s="11"/>
      <c r="BT362" s="11"/>
      <c r="BU362" s="11"/>
      <c r="BV362" s="11"/>
      <c r="BW362" s="11"/>
      <c r="BX362" s="11"/>
      <c r="BY362" s="11"/>
      <c r="BZ362" s="11"/>
      <c r="CA362" s="11"/>
      <c r="CB362" s="11"/>
      <c r="CC362" s="11"/>
      <c r="CD362" s="11"/>
      <c r="CE362" s="11"/>
      <c r="CF362" s="11"/>
      <c r="CG362" s="11"/>
      <c r="CH362" s="2"/>
      <c r="CI362" s="11"/>
      <c r="CJ362" s="11"/>
      <c r="CK362" s="11"/>
      <c r="CL362" s="11"/>
      <c r="CM362" s="11"/>
      <c r="CN362" s="11"/>
      <c r="CO362" s="11"/>
      <c r="CP362" s="11"/>
      <c r="CQ362" s="11"/>
      <c r="CR362" s="11"/>
      <c r="CS362" s="11"/>
      <c r="CT362" s="11"/>
      <c r="CU362" s="11"/>
      <c r="CV362" s="11"/>
      <c r="CW362" s="11"/>
      <c r="CX362" s="11"/>
      <c r="CY362" s="11"/>
      <c r="CZ362" s="2"/>
    </row>
    <row r="363" spans="1:104" s="3" customFormat="1" x14ac:dyDescent="0.25">
      <c r="A363" s="25"/>
      <c r="C363" s="11"/>
      <c r="D363" s="11"/>
      <c r="E363" s="11"/>
      <c r="F363" s="11"/>
      <c r="G363" s="11"/>
      <c r="H363" s="11"/>
      <c r="I363" s="11"/>
      <c r="J363" s="11"/>
      <c r="K363" s="11"/>
      <c r="L363" s="11"/>
      <c r="M363" s="11"/>
      <c r="N363" s="11"/>
      <c r="O363" s="11"/>
      <c r="P363" s="11"/>
      <c r="Q363" s="11"/>
      <c r="R363" s="14"/>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2"/>
      <c r="BR363" s="11"/>
      <c r="BS363" s="11"/>
      <c r="BT363" s="11"/>
      <c r="BU363" s="11"/>
      <c r="BV363" s="11"/>
      <c r="BW363" s="11"/>
      <c r="BX363" s="11"/>
      <c r="BY363" s="11"/>
      <c r="BZ363" s="11"/>
      <c r="CA363" s="11"/>
      <c r="CB363" s="11"/>
      <c r="CC363" s="11"/>
      <c r="CD363" s="11"/>
      <c r="CE363" s="11"/>
      <c r="CF363" s="11"/>
      <c r="CG363" s="11"/>
      <c r="CH363" s="2"/>
      <c r="CI363" s="11"/>
      <c r="CJ363" s="11"/>
      <c r="CK363" s="11"/>
      <c r="CL363" s="11"/>
      <c r="CM363" s="11"/>
      <c r="CN363" s="11"/>
      <c r="CO363" s="11"/>
      <c r="CP363" s="11"/>
      <c r="CQ363" s="11"/>
      <c r="CR363" s="11"/>
      <c r="CS363" s="11"/>
      <c r="CT363" s="11"/>
      <c r="CU363" s="11"/>
      <c r="CV363" s="11"/>
      <c r="CW363" s="11"/>
      <c r="CX363" s="11"/>
      <c r="CY363" s="11"/>
      <c r="CZ363" s="2"/>
    </row>
    <row r="364" spans="1:104" s="3" customFormat="1" x14ac:dyDescent="0.25">
      <c r="A364" s="25"/>
      <c r="C364" s="11"/>
      <c r="D364" s="11"/>
      <c r="E364" s="11"/>
      <c r="F364" s="11"/>
      <c r="G364" s="11"/>
      <c r="H364" s="11"/>
      <c r="I364" s="11"/>
      <c r="J364" s="11"/>
      <c r="K364" s="11"/>
      <c r="L364" s="11"/>
      <c r="M364" s="11"/>
      <c r="N364" s="11"/>
      <c r="O364" s="11"/>
      <c r="P364" s="11"/>
      <c r="Q364" s="11"/>
      <c r="R364" s="14"/>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2"/>
      <c r="BR364" s="11"/>
      <c r="BS364" s="11"/>
      <c r="BT364" s="11"/>
      <c r="BU364" s="11"/>
      <c r="BV364" s="11"/>
      <c r="BW364" s="11"/>
      <c r="BX364" s="11"/>
      <c r="BY364" s="11"/>
      <c r="BZ364" s="11"/>
      <c r="CA364" s="11"/>
      <c r="CB364" s="11"/>
      <c r="CC364" s="11"/>
      <c r="CD364" s="11"/>
      <c r="CE364" s="11"/>
      <c r="CF364" s="11"/>
      <c r="CG364" s="11"/>
      <c r="CH364" s="2"/>
      <c r="CI364" s="11"/>
      <c r="CJ364" s="11"/>
      <c r="CK364" s="11"/>
      <c r="CL364" s="11"/>
      <c r="CM364" s="11"/>
      <c r="CN364" s="11"/>
      <c r="CO364" s="11"/>
      <c r="CP364" s="11"/>
      <c r="CQ364" s="11"/>
      <c r="CR364" s="11"/>
      <c r="CS364" s="11"/>
      <c r="CT364" s="11"/>
      <c r="CU364" s="11"/>
      <c r="CV364" s="11"/>
      <c r="CW364" s="11"/>
      <c r="CX364" s="11"/>
      <c r="CY364" s="11"/>
      <c r="CZ364" s="2"/>
    </row>
    <row r="365" spans="1:104" s="3" customFormat="1" x14ac:dyDescent="0.25">
      <c r="A365" s="25"/>
      <c r="C365" s="11"/>
      <c r="D365" s="11"/>
      <c r="E365" s="11"/>
      <c r="F365" s="11"/>
      <c r="G365" s="11"/>
      <c r="H365" s="11"/>
      <c r="I365" s="11"/>
      <c r="J365" s="11"/>
      <c r="K365" s="11"/>
      <c r="L365" s="11"/>
      <c r="M365" s="11"/>
      <c r="N365" s="11"/>
      <c r="O365" s="11"/>
      <c r="P365" s="11"/>
      <c r="Q365" s="11"/>
      <c r="R365" s="14"/>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2"/>
      <c r="BR365" s="11"/>
      <c r="BS365" s="11"/>
      <c r="BT365" s="11"/>
      <c r="BU365" s="11"/>
      <c r="BV365" s="11"/>
      <c r="BW365" s="11"/>
      <c r="BX365" s="11"/>
      <c r="BY365" s="11"/>
      <c r="BZ365" s="11"/>
      <c r="CA365" s="11"/>
      <c r="CB365" s="11"/>
      <c r="CC365" s="11"/>
      <c r="CD365" s="11"/>
      <c r="CE365" s="11"/>
      <c r="CF365" s="11"/>
      <c r="CG365" s="11"/>
      <c r="CH365" s="2"/>
      <c r="CI365" s="11"/>
      <c r="CJ365" s="11"/>
      <c r="CK365" s="11"/>
      <c r="CL365" s="11"/>
      <c r="CM365" s="11"/>
      <c r="CN365" s="11"/>
      <c r="CO365" s="11"/>
      <c r="CP365" s="11"/>
      <c r="CQ365" s="11"/>
      <c r="CR365" s="11"/>
      <c r="CS365" s="11"/>
      <c r="CT365" s="11"/>
      <c r="CU365" s="11"/>
      <c r="CV365" s="11"/>
      <c r="CW365" s="11"/>
      <c r="CX365" s="11"/>
      <c r="CY365" s="11"/>
      <c r="CZ365" s="2"/>
    </row>
    <row r="366" spans="1:104" s="3" customFormat="1" x14ac:dyDescent="0.25">
      <c r="A366" s="25"/>
      <c r="C366" s="11"/>
      <c r="D366" s="11"/>
      <c r="E366" s="11"/>
      <c r="F366" s="11"/>
      <c r="G366" s="11"/>
      <c r="H366" s="11"/>
      <c r="I366" s="11"/>
      <c r="J366" s="11"/>
      <c r="K366" s="11"/>
      <c r="L366" s="11"/>
      <c r="M366" s="11"/>
      <c r="N366" s="11"/>
      <c r="O366" s="11"/>
      <c r="P366" s="11"/>
      <c r="Q366" s="11"/>
      <c r="R366" s="14"/>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2"/>
      <c r="BR366" s="11"/>
      <c r="BS366" s="11"/>
      <c r="BT366" s="11"/>
      <c r="BU366" s="11"/>
      <c r="BV366" s="11"/>
      <c r="BW366" s="11"/>
      <c r="BX366" s="11"/>
      <c r="BY366" s="11"/>
      <c r="BZ366" s="11"/>
      <c r="CA366" s="11"/>
      <c r="CB366" s="11"/>
      <c r="CC366" s="11"/>
      <c r="CD366" s="11"/>
      <c r="CE366" s="11"/>
      <c r="CF366" s="11"/>
      <c r="CG366" s="11"/>
      <c r="CH366" s="2"/>
      <c r="CI366" s="11"/>
      <c r="CJ366" s="11"/>
      <c r="CK366" s="11"/>
      <c r="CL366" s="11"/>
      <c r="CM366" s="11"/>
      <c r="CN366" s="11"/>
      <c r="CO366" s="11"/>
      <c r="CP366" s="11"/>
      <c r="CQ366" s="11"/>
      <c r="CR366" s="11"/>
      <c r="CS366" s="11"/>
      <c r="CT366" s="11"/>
      <c r="CU366" s="11"/>
      <c r="CV366" s="11"/>
      <c r="CW366" s="11"/>
      <c r="CX366" s="11"/>
      <c r="CY366" s="11"/>
      <c r="CZ366" s="2"/>
    </row>
    <row r="367" spans="1:104" s="3" customFormat="1" x14ac:dyDescent="0.25">
      <c r="A367" s="25"/>
      <c r="C367" s="11"/>
      <c r="D367" s="11"/>
      <c r="E367" s="11"/>
      <c r="F367" s="11"/>
      <c r="G367" s="11"/>
      <c r="H367" s="11"/>
      <c r="I367" s="11"/>
      <c r="J367" s="11"/>
      <c r="K367" s="11"/>
      <c r="L367" s="11"/>
      <c r="M367" s="11"/>
      <c r="N367" s="11"/>
      <c r="O367" s="11"/>
      <c r="P367" s="11"/>
      <c r="Q367" s="11"/>
      <c r="R367" s="14"/>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2"/>
      <c r="BR367" s="11"/>
      <c r="BS367" s="11"/>
      <c r="BT367" s="11"/>
      <c r="BU367" s="11"/>
      <c r="BV367" s="11"/>
      <c r="BW367" s="11"/>
      <c r="BX367" s="11"/>
      <c r="BY367" s="11"/>
      <c r="BZ367" s="11"/>
      <c r="CA367" s="11"/>
      <c r="CB367" s="11"/>
      <c r="CC367" s="11"/>
      <c r="CD367" s="11"/>
      <c r="CE367" s="11"/>
      <c r="CF367" s="11"/>
      <c r="CG367" s="11"/>
      <c r="CH367" s="2"/>
      <c r="CI367" s="11"/>
      <c r="CJ367" s="11"/>
      <c r="CK367" s="11"/>
      <c r="CL367" s="11"/>
      <c r="CM367" s="11"/>
      <c r="CN367" s="11"/>
      <c r="CO367" s="11"/>
      <c r="CP367" s="11"/>
      <c r="CQ367" s="11"/>
      <c r="CR367" s="11"/>
      <c r="CS367" s="11"/>
      <c r="CT367" s="11"/>
      <c r="CU367" s="11"/>
      <c r="CV367" s="11"/>
      <c r="CW367" s="11"/>
      <c r="CX367" s="11"/>
      <c r="CY367" s="11"/>
      <c r="CZ367" s="2"/>
    </row>
    <row r="368" spans="1:104" s="3" customFormat="1" x14ac:dyDescent="0.25">
      <c r="A368" s="25"/>
      <c r="C368" s="11"/>
      <c r="D368" s="11"/>
      <c r="E368" s="11"/>
      <c r="F368" s="11"/>
      <c r="G368" s="11"/>
      <c r="H368" s="11"/>
      <c r="I368" s="11"/>
      <c r="J368" s="11"/>
      <c r="K368" s="11"/>
      <c r="L368" s="11"/>
      <c r="M368" s="11"/>
      <c r="N368" s="11"/>
      <c r="O368" s="11"/>
      <c r="P368" s="11"/>
      <c r="Q368" s="11"/>
      <c r="R368" s="14"/>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2"/>
      <c r="BR368" s="11"/>
      <c r="BS368" s="11"/>
      <c r="BT368" s="11"/>
      <c r="BU368" s="11"/>
      <c r="BV368" s="11"/>
      <c r="BW368" s="11"/>
      <c r="BX368" s="11"/>
      <c r="BY368" s="11"/>
      <c r="BZ368" s="11"/>
      <c r="CA368" s="11"/>
      <c r="CB368" s="11"/>
      <c r="CC368" s="11"/>
      <c r="CD368" s="11"/>
      <c r="CE368" s="11"/>
      <c r="CF368" s="11"/>
      <c r="CG368" s="11"/>
      <c r="CH368" s="2"/>
      <c r="CI368" s="11"/>
      <c r="CJ368" s="11"/>
      <c r="CK368" s="11"/>
      <c r="CL368" s="11"/>
      <c r="CM368" s="11"/>
      <c r="CN368" s="11"/>
      <c r="CO368" s="11"/>
      <c r="CP368" s="11"/>
      <c r="CQ368" s="11"/>
      <c r="CR368" s="11"/>
      <c r="CS368" s="11"/>
      <c r="CT368" s="11"/>
      <c r="CU368" s="11"/>
      <c r="CV368" s="11"/>
      <c r="CW368" s="11"/>
      <c r="CX368" s="11"/>
      <c r="CY368" s="11"/>
      <c r="CZ368" s="2"/>
    </row>
    <row r="369" spans="1:104" s="3" customFormat="1" x14ac:dyDescent="0.25">
      <c r="A369" s="25"/>
      <c r="C369" s="11"/>
      <c r="D369" s="11"/>
      <c r="E369" s="11"/>
      <c r="F369" s="11"/>
      <c r="G369" s="11"/>
      <c r="H369" s="11"/>
      <c r="I369" s="11"/>
      <c r="J369" s="11"/>
      <c r="K369" s="11"/>
      <c r="L369" s="11"/>
      <c r="M369" s="11"/>
      <c r="N369" s="11"/>
      <c r="O369" s="11"/>
      <c r="P369" s="11"/>
      <c r="Q369" s="11"/>
      <c r="R369" s="14"/>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2"/>
      <c r="BR369" s="11"/>
      <c r="BS369" s="11"/>
      <c r="BT369" s="11"/>
      <c r="BU369" s="11"/>
      <c r="BV369" s="11"/>
      <c r="BW369" s="11"/>
      <c r="BX369" s="11"/>
      <c r="BY369" s="11"/>
      <c r="BZ369" s="11"/>
      <c r="CA369" s="11"/>
      <c r="CB369" s="11"/>
      <c r="CC369" s="11"/>
      <c r="CD369" s="11"/>
      <c r="CE369" s="11"/>
      <c r="CF369" s="11"/>
      <c r="CG369" s="11"/>
      <c r="CH369" s="2"/>
      <c r="CI369" s="11"/>
      <c r="CJ369" s="11"/>
      <c r="CK369" s="11"/>
      <c r="CL369" s="11"/>
      <c r="CM369" s="11"/>
      <c r="CN369" s="11"/>
      <c r="CO369" s="11"/>
      <c r="CP369" s="11"/>
      <c r="CQ369" s="11"/>
      <c r="CR369" s="11"/>
      <c r="CS369" s="11"/>
      <c r="CT369" s="11"/>
      <c r="CU369" s="11"/>
      <c r="CV369" s="11"/>
      <c r="CW369" s="11"/>
      <c r="CX369" s="11"/>
      <c r="CY369" s="11"/>
      <c r="CZ369" s="2"/>
    </row>
    <row r="370" spans="1:104" s="3" customFormat="1" x14ac:dyDescent="0.25">
      <c r="A370" s="25"/>
      <c r="C370" s="11"/>
      <c r="D370" s="11"/>
      <c r="E370" s="11"/>
      <c r="F370" s="11"/>
      <c r="G370" s="11"/>
      <c r="H370" s="11"/>
      <c r="I370" s="11"/>
      <c r="J370" s="11"/>
      <c r="K370" s="11"/>
      <c r="L370" s="11"/>
      <c r="M370" s="11"/>
      <c r="N370" s="11"/>
      <c r="O370" s="11"/>
      <c r="P370" s="11"/>
      <c r="Q370" s="11"/>
      <c r="R370" s="14"/>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2"/>
      <c r="BR370" s="11"/>
      <c r="BS370" s="11"/>
      <c r="BT370" s="11"/>
      <c r="BU370" s="11"/>
      <c r="BV370" s="11"/>
      <c r="BW370" s="11"/>
      <c r="BX370" s="11"/>
      <c r="BY370" s="11"/>
      <c r="BZ370" s="11"/>
      <c r="CA370" s="11"/>
      <c r="CB370" s="11"/>
      <c r="CC370" s="11"/>
      <c r="CD370" s="11"/>
      <c r="CE370" s="11"/>
      <c r="CF370" s="11"/>
      <c r="CG370" s="11"/>
      <c r="CH370" s="2"/>
      <c r="CI370" s="11"/>
      <c r="CJ370" s="11"/>
      <c r="CK370" s="11"/>
      <c r="CL370" s="11"/>
      <c r="CM370" s="11"/>
      <c r="CN370" s="11"/>
      <c r="CO370" s="11"/>
      <c r="CP370" s="11"/>
      <c r="CQ370" s="11"/>
      <c r="CR370" s="11"/>
      <c r="CS370" s="11"/>
      <c r="CT370" s="11"/>
      <c r="CU370" s="11"/>
      <c r="CV370" s="11"/>
      <c r="CW370" s="11"/>
      <c r="CX370" s="11"/>
      <c r="CY370" s="11"/>
      <c r="CZ370" s="2"/>
    </row>
    <row r="371" spans="1:104" s="3" customFormat="1" x14ac:dyDescent="0.25">
      <c r="A371" s="25"/>
      <c r="C371" s="11"/>
      <c r="D371" s="11"/>
      <c r="E371" s="11"/>
      <c r="F371" s="11"/>
      <c r="G371" s="11"/>
      <c r="H371" s="11"/>
      <c r="I371" s="11"/>
      <c r="J371" s="11"/>
      <c r="K371" s="11"/>
      <c r="L371" s="11"/>
      <c r="M371" s="11"/>
      <c r="N371" s="11"/>
      <c r="O371" s="11"/>
      <c r="P371" s="11"/>
      <c r="Q371" s="11"/>
      <c r="R371" s="14"/>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2"/>
      <c r="BR371" s="11"/>
      <c r="BS371" s="11"/>
      <c r="BT371" s="11"/>
      <c r="BU371" s="11"/>
      <c r="BV371" s="11"/>
      <c r="BW371" s="11"/>
      <c r="BX371" s="11"/>
      <c r="BY371" s="11"/>
      <c r="BZ371" s="11"/>
      <c r="CA371" s="11"/>
      <c r="CB371" s="11"/>
      <c r="CC371" s="11"/>
      <c r="CD371" s="11"/>
      <c r="CE371" s="11"/>
      <c r="CF371" s="11"/>
      <c r="CG371" s="11"/>
      <c r="CH371" s="2"/>
      <c r="CI371" s="11"/>
      <c r="CJ371" s="11"/>
      <c r="CK371" s="11"/>
      <c r="CL371" s="11"/>
      <c r="CM371" s="11"/>
      <c r="CN371" s="11"/>
      <c r="CO371" s="11"/>
      <c r="CP371" s="11"/>
      <c r="CQ371" s="11"/>
      <c r="CR371" s="11"/>
      <c r="CS371" s="11"/>
      <c r="CT371" s="11"/>
      <c r="CU371" s="11"/>
      <c r="CV371" s="11"/>
      <c r="CW371" s="11"/>
      <c r="CX371" s="11"/>
      <c r="CY371" s="11"/>
      <c r="CZ371" s="2"/>
    </row>
    <row r="372" spans="1:104" s="3" customFormat="1" x14ac:dyDescent="0.25">
      <c r="A372" s="25"/>
      <c r="C372" s="11"/>
      <c r="D372" s="11"/>
      <c r="E372" s="11"/>
      <c r="F372" s="11"/>
      <c r="G372" s="11"/>
      <c r="H372" s="11"/>
      <c r="I372" s="11"/>
      <c r="J372" s="11"/>
      <c r="K372" s="11"/>
      <c r="L372" s="11"/>
      <c r="M372" s="11"/>
      <c r="N372" s="11"/>
      <c r="O372" s="11"/>
      <c r="P372" s="11"/>
      <c r="Q372" s="11"/>
      <c r="R372" s="14"/>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2"/>
      <c r="BR372" s="11"/>
      <c r="BS372" s="11"/>
      <c r="BT372" s="11"/>
      <c r="BU372" s="11"/>
      <c r="BV372" s="11"/>
      <c r="BW372" s="11"/>
      <c r="BX372" s="11"/>
      <c r="BY372" s="11"/>
      <c r="BZ372" s="11"/>
      <c r="CA372" s="11"/>
      <c r="CB372" s="11"/>
      <c r="CC372" s="11"/>
      <c r="CD372" s="11"/>
      <c r="CE372" s="11"/>
      <c r="CF372" s="11"/>
      <c r="CG372" s="11"/>
      <c r="CH372" s="2"/>
      <c r="CI372" s="11"/>
      <c r="CJ372" s="11"/>
      <c r="CK372" s="11"/>
      <c r="CL372" s="11"/>
      <c r="CM372" s="11"/>
      <c r="CN372" s="11"/>
      <c r="CO372" s="11"/>
      <c r="CP372" s="11"/>
      <c r="CQ372" s="11"/>
      <c r="CR372" s="11"/>
      <c r="CS372" s="11"/>
      <c r="CT372" s="11"/>
      <c r="CU372" s="11"/>
      <c r="CV372" s="11"/>
      <c r="CW372" s="11"/>
      <c r="CX372" s="11"/>
      <c r="CY372" s="11"/>
      <c r="CZ372" s="2"/>
    </row>
    <row r="373" spans="1:104" s="3" customFormat="1" x14ac:dyDescent="0.25">
      <c r="A373" s="25"/>
      <c r="C373" s="11"/>
      <c r="D373" s="11"/>
      <c r="E373" s="11"/>
      <c r="F373" s="11"/>
      <c r="G373" s="11"/>
      <c r="H373" s="11"/>
      <c r="I373" s="11"/>
      <c r="J373" s="11"/>
      <c r="K373" s="11"/>
      <c r="L373" s="11"/>
      <c r="M373" s="11"/>
      <c r="N373" s="11"/>
      <c r="O373" s="11"/>
      <c r="P373" s="11"/>
      <c r="Q373" s="11"/>
      <c r="R373" s="14"/>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2"/>
      <c r="BR373" s="11"/>
      <c r="BS373" s="11"/>
      <c r="BT373" s="11"/>
      <c r="BU373" s="11"/>
      <c r="BV373" s="11"/>
      <c r="BW373" s="11"/>
      <c r="BX373" s="11"/>
      <c r="BY373" s="11"/>
      <c r="BZ373" s="11"/>
      <c r="CA373" s="11"/>
      <c r="CB373" s="11"/>
      <c r="CC373" s="11"/>
      <c r="CD373" s="11"/>
      <c r="CE373" s="11"/>
      <c r="CF373" s="11"/>
      <c r="CG373" s="11"/>
      <c r="CH373" s="2"/>
      <c r="CI373" s="11"/>
      <c r="CJ373" s="11"/>
      <c r="CK373" s="11"/>
      <c r="CL373" s="11"/>
      <c r="CM373" s="11"/>
      <c r="CN373" s="11"/>
      <c r="CO373" s="11"/>
      <c r="CP373" s="11"/>
      <c r="CQ373" s="11"/>
      <c r="CR373" s="11"/>
      <c r="CS373" s="11"/>
      <c r="CT373" s="11"/>
      <c r="CU373" s="11"/>
      <c r="CV373" s="11"/>
      <c r="CW373" s="11"/>
      <c r="CX373" s="11"/>
      <c r="CY373" s="11"/>
      <c r="CZ373" s="2"/>
    </row>
    <row r="374" spans="1:104" s="3" customFormat="1" x14ac:dyDescent="0.25">
      <c r="A374" s="25"/>
      <c r="C374" s="11"/>
      <c r="D374" s="11"/>
      <c r="E374" s="11"/>
      <c r="F374" s="11"/>
      <c r="G374" s="11"/>
      <c r="H374" s="11"/>
      <c r="I374" s="11"/>
      <c r="J374" s="11"/>
      <c r="K374" s="11"/>
      <c r="L374" s="11"/>
      <c r="M374" s="11"/>
      <c r="N374" s="11"/>
      <c r="O374" s="11"/>
      <c r="P374" s="11"/>
      <c r="Q374" s="11"/>
      <c r="R374" s="14"/>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2"/>
      <c r="BR374" s="11"/>
      <c r="BS374" s="11"/>
      <c r="BT374" s="11"/>
      <c r="BU374" s="11"/>
      <c r="BV374" s="11"/>
      <c r="BW374" s="11"/>
      <c r="BX374" s="11"/>
      <c r="BY374" s="11"/>
      <c r="BZ374" s="11"/>
      <c r="CA374" s="11"/>
      <c r="CB374" s="11"/>
      <c r="CC374" s="11"/>
      <c r="CD374" s="11"/>
      <c r="CE374" s="11"/>
      <c r="CF374" s="11"/>
      <c r="CG374" s="11"/>
      <c r="CH374" s="2"/>
      <c r="CI374" s="11"/>
      <c r="CJ374" s="11"/>
      <c r="CK374" s="11"/>
      <c r="CL374" s="11"/>
      <c r="CM374" s="11"/>
      <c r="CN374" s="11"/>
      <c r="CO374" s="11"/>
      <c r="CP374" s="11"/>
      <c r="CQ374" s="11"/>
      <c r="CR374" s="11"/>
      <c r="CS374" s="11"/>
      <c r="CT374" s="11"/>
      <c r="CU374" s="11"/>
      <c r="CV374" s="11"/>
      <c r="CW374" s="11"/>
      <c r="CX374" s="11"/>
      <c r="CY374" s="11"/>
      <c r="CZ374" s="2"/>
    </row>
    <row r="375" spans="1:104" s="3" customFormat="1" x14ac:dyDescent="0.25">
      <c r="A375" s="25"/>
      <c r="C375" s="11"/>
      <c r="D375" s="11"/>
      <c r="E375" s="11"/>
      <c r="F375" s="11"/>
      <c r="G375" s="11"/>
      <c r="H375" s="11"/>
      <c r="I375" s="11"/>
      <c r="J375" s="11"/>
      <c r="K375" s="11"/>
      <c r="L375" s="11"/>
      <c r="M375" s="11"/>
      <c r="N375" s="11"/>
      <c r="O375" s="11"/>
      <c r="P375" s="11"/>
      <c r="Q375" s="11"/>
      <c r="R375" s="14"/>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2"/>
      <c r="BR375" s="11"/>
      <c r="BS375" s="11"/>
      <c r="BT375" s="11"/>
      <c r="BU375" s="11"/>
      <c r="BV375" s="11"/>
      <c r="BW375" s="11"/>
      <c r="BX375" s="11"/>
      <c r="BY375" s="11"/>
      <c r="BZ375" s="11"/>
      <c r="CA375" s="11"/>
      <c r="CB375" s="11"/>
      <c r="CC375" s="11"/>
      <c r="CD375" s="11"/>
      <c r="CE375" s="11"/>
      <c r="CF375" s="11"/>
      <c r="CG375" s="11"/>
      <c r="CH375" s="2"/>
      <c r="CI375" s="11"/>
      <c r="CJ375" s="11"/>
      <c r="CK375" s="11"/>
      <c r="CL375" s="11"/>
      <c r="CM375" s="11"/>
      <c r="CN375" s="11"/>
      <c r="CO375" s="11"/>
      <c r="CP375" s="11"/>
      <c r="CQ375" s="11"/>
      <c r="CR375" s="11"/>
      <c r="CS375" s="11"/>
      <c r="CT375" s="11"/>
      <c r="CU375" s="11"/>
      <c r="CV375" s="11"/>
      <c r="CW375" s="11"/>
      <c r="CX375" s="11"/>
      <c r="CY375" s="11"/>
      <c r="CZ375" s="2"/>
    </row>
    <row r="376" spans="1:104" s="3" customFormat="1" x14ac:dyDescent="0.25">
      <c r="A376" s="25"/>
      <c r="C376" s="11"/>
      <c r="D376" s="11"/>
      <c r="E376" s="11"/>
      <c r="F376" s="11"/>
      <c r="G376" s="11"/>
      <c r="H376" s="11"/>
      <c r="I376" s="11"/>
      <c r="J376" s="11"/>
      <c r="K376" s="11"/>
      <c r="L376" s="11"/>
      <c r="M376" s="11"/>
      <c r="N376" s="11"/>
      <c r="O376" s="11"/>
      <c r="P376" s="11"/>
      <c r="Q376" s="11"/>
      <c r="R376" s="14"/>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2"/>
      <c r="BR376" s="11"/>
      <c r="BS376" s="11"/>
      <c r="BT376" s="11"/>
      <c r="BU376" s="11"/>
      <c r="BV376" s="11"/>
      <c r="BW376" s="11"/>
      <c r="BX376" s="11"/>
      <c r="BY376" s="11"/>
      <c r="BZ376" s="11"/>
      <c r="CA376" s="11"/>
      <c r="CB376" s="11"/>
      <c r="CC376" s="11"/>
      <c r="CD376" s="11"/>
      <c r="CE376" s="11"/>
      <c r="CF376" s="11"/>
      <c r="CG376" s="11"/>
      <c r="CH376" s="2"/>
      <c r="CI376" s="11"/>
      <c r="CJ376" s="11"/>
      <c r="CK376" s="11"/>
      <c r="CL376" s="11"/>
      <c r="CM376" s="11"/>
      <c r="CN376" s="11"/>
      <c r="CO376" s="11"/>
      <c r="CP376" s="11"/>
      <c r="CQ376" s="11"/>
      <c r="CR376" s="11"/>
      <c r="CS376" s="11"/>
      <c r="CT376" s="11"/>
      <c r="CU376" s="11"/>
      <c r="CV376" s="11"/>
      <c r="CW376" s="11"/>
      <c r="CX376" s="11"/>
      <c r="CY376" s="11"/>
      <c r="CZ376" s="2"/>
    </row>
    <row r="377" spans="1:104" s="3" customFormat="1" x14ac:dyDescent="0.25">
      <c r="A377" s="25"/>
      <c r="C377" s="11"/>
      <c r="D377" s="11"/>
      <c r="E377" s="11"/>
      <c r="F377" s="11"/>
      <c r="G377" s="11"/>
      <c r="H377" s="11"/>
      <c r="I377" s="11"/>
      <c r="J377" s="11"/>
      <c r="K377" s="11"/>
      <c r="L377" s="11"/>
      <c r="M377" s="11"/>
      <c r="N377" s="11"/>
      <c r="O377" s="11"/>
      <c r="P377" s="11"/>
      <c r="Q377" s="11"/>
      <c r="R377" s="14"/>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2"/>
      <c r="BR377" s="11"/>
      <c r="BS377" s="11"/>
      <c r="BT377" s="11"/>
      <c r="BU377" s="11"/>
      <c r="BV377" s="11"/>
      <c r="BW377" s="11"/>
      <c r="BX377" s="11"/>
      <c r="BY377" s="11"/>
      <c r="BZ377" s="11"/>
      <c r="CA377" s="11"/>
      <c r="CB377" s="11"/>
      <c r="CC377" s="11"/>
      <c r="CD377" s="11"/>
      <c r="CE377" s="11"/>
      <c r="CF377" s="11"/>
      <c r="CG377" s="11"/>
      <c r="CH377" s="2"/>
      <c r="CI377" s="11"/>
      <c r="CJ377" s="11"/>
      <c r="CK377" s="11"/>
      <c r="CL377" s="11"/>
      <c r="CM377" s="11"/>
      <c r="CN377" s="11"/>
      <c r="CO377" s="11"/>
      <c r="CP377" s="11"/>
      <c r="CQ377" s="11"/>
      <c r="CR377" s="11"/>
      <c r="CS377" s="11"/>
      <c r="CT377" s="11"/>
      <c r="CU377" s="11"/>
      <c r="CV377" s="11"/>
      <c r="CW377" s="11"/>
      <c r="CX377" s="11"/>
      <c r="CY377" s="11"/>
      <c r="CZ377" s="2"/>
    </row>
    <row r="378" spans="1:104" s="3" customFormat="1" x14ac:dyDescent="0.25">
      <c r="A378" s="25"/>
      <c r="C378" s="11"/>
      <c r="D378" s="11"/>
      <c r="E378" s="11"/>
      <c r="F378" s="11"/>
      <c r="G378" s="11"/>
      <c r="H378" s="11"/>
      <c r="I378" s="11"/>
      <c r="J378" s="11"/>
      <c r="K378" s="11"/>
      <c r="L378" s="11"/>
      <c r="M378" s="11"/>
      <c r="N378" s="11"/>
      <c r="O378" s="11"/>
      <c r="P378" s="11"/>
      <c r="Q378" s="11"/>
      <c r="R378" s="14"/>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2"/>
      <c r="BR378" s="11"/>
      <c r="BS378" s="11"/>
      <c r="BT378" s="11"/>
      <c r="BU378" s="11"/>
      <c r="BV378" s="11"/>
      <c r="BW378" s="11"/>
      <c r="BX378" s="11"/>
      <c r="BY378" s="11"/>
      <c r="BZ378" s="11"/>
      <c r="CA378" s="11"/>
      <c r="CB378" s="11"/>
      <c r="CC378" s="11"/>
      <c r="CD378" s="11"/>
      <c r="CE378" s="11"/>
      <c r="CF378" s="11"/>
      <c r="CG378" s="11"/>
      <c r="CH378" s="2"/>
      <c r="CI378" s="11"/>
      <c r="CJ378" s="11"/>
      <c r="CK378" s="11"/>
      <c r="CL378" s="11"/>
      <c r="CM378" s="11"/>
      <c r="CN378" s="11"/>
      <c r="CO378" s="11"/>
      <c r="CP378" s="11"/>
      <c r="CQ378" s="11"/>
      <c r="CR378" s="11"/>
      <c r="CS378" s="11"/>
      <c r="CT378" s="11"/>
      <c r="CU378" s="11"/>
      <c r="CV378" s="11"/>
      <c r="CW378" s="11"/>
      <c r="CX378" s="11"/>
      <c r="CY378" s="11"/>
      <c r="CZ378" s="2"/>
    </row>
    <row r="379" spans="1:104" s="3" customFormat="1" x14ac:dyDescent="0.25">
      <c r="A379" s="25"/>
      <c r="C379" s="11"/>
      <c r="D379" s="11"/>
      <c r="E379" s="11"/>
      <c r="F379" s="11"/>
      <c r="G379" s="11"/>
      <c r="H379" s="11"/>
      <c r="I379" s="11"/>
      <c r="J379" s="11"/>
      <c r="K379" s="11"/>
      <c r="L379" s="11"/>
      <c r="M379" s="11"/>
      <c r="N379" s="11"/>
      <c r="O379" s="11"/>
      <c r="P379" s="11"/>
      <c r="Q379" s="11"/>
      <c r="R379" s="14"/>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2"/>
      <c r="BR379" s="11"/>
      <c r="BS379" s="11"/>
      <c r="BT379" s="11"/>
      <c r="BU379" s="11"/>
      <c r="BV379" s="11"/>
      <c r="BW379" s="11"/>
      <c r="BX379" s="11"/>
      <c r="BY379" s="11"/>
      <c r="BZ379" s="11"/>
      <c r="CA379" s="11"/>
      <c r="CB379" s="11"/>
      <c r="CC379" s="11"/>
      <c r="CD379" s="11"/>
      <c r="CE379" s="11"/>
      <c r="CF379" s="11"/>
      <c r="CG379" s="11"/>
      <c r="CH379" s="2"/>
      <c r="CI379" s="11"/>
      <c r="CJ379" s="11"/>
      <c r="CK379" s="11"/>
      <c r="CL379" s="11"/>
      <c r="CM379" s="11"/>
      <c r="CN379" s="11"/>
      <c r="CO379" s="11"/>
      <c r="CP379" s="11"/>
      <c r="CQ379" s="11"/>
      <c r="CR379" s="11"/>
      <c r="CS379" s="11"/>
      <c r="CT379" s="11"/>
      <c r="CU379" s="11"/>
      <c r="CV379" s="11"/>
      <c r="CW379" s="11"/>
      <c r="CX379" s="11"/>
      <c r="CY379" s="11"/>
      <c r="CZ379" s="2"/>
    </row>
    <row r="380" spans="1:104" s="3" customFormat="1" x14ac:dyDescent="0.25">
      <c r="A380" s="25"/>
      <c r="C380" s="11"/>
      <c r="D380" s="11"/>
      <c r="E380" s="11"/>
      <c r="F380" s="11"/>
      <c r="G380" s="11"/>
      <c r="H380" s="11"/>
      <c r="I380" s="11"/>
      <c r="J380" s="11"/>
      <c r="K380" s="11"/>
      <c r="L380" s="11"/>
      <c r="M380" s="11"/>
      <c r="N380" s="11"/>
      <c r="O380" s="11"/>
      <c r="P380" s="11"/>
      <c r="Q380" s="11"/>
      <c r="R380" s="14"/>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2"/>
      <c r="BR380" s="11"/>
      <c r="BS380" s="11"/>
      <c r="BT380" s="11"/>
      <c r="BU380" s="11"/>
      <c r="BV380" s="11"/>
      <c r="BW380" s="11"/>
      <c r="BX380" s="11"/>
      <c r="BY380" s="11"/>
      <c r="BZ380" s="11"/>
      <c r="CA380" s="11"/>
      <c r="CB380" s="11"/>
      <c r="CC380" s="11"/>
      <c r="CD380" s="11"/>
      <c r="CE380" s="11"/>
      <c r="CF380" s="11"/>
      <c r="CG380" s="11"/>
      <c r="CH380" s="2"/>
      <c r="CI380" s="11"/>
      <c r="CJ380" s="11"/>
      <c r="CK380" s="11"/>
      <c r="CL380" s="11"/>
      <c r="CM380" s="11"/>
      <c r="CN380" s="11"/>
      <c r="CO380" s="11"/>
      <c r="CP380" s="11"/>
      <c r="CQ380" s="11"/>
      <c r="CR380" s="11"/>
      <c r="CS380" s="11"/>
      <c r="CT380" s="11"/>
      <c r="CU380" s="11"/>
      <c r="CV380" s="11"/>
      <c r="CW380" s="11"/>
      <c r="CX380" s="11"/>
      <c r="CY380" s="11"/>
      <c r="CZ380" s="2"/>
    </row>
    <row r="381" spans="1:104" s="3" customFormat="1" x14ac:dyDescent="0.25">
      <c r="A381" s="25"/>
      <c r="C381" s="11"/>
      <c r="D381" s="11"/>
      <c r="E381" s="11"/>
      <c r="F381" s="11"/>
      <c r="G381" s="11"/>
      <c r="H381" s="11"/>
      <c r="I381" s="11"/>
      <c r="J381" s="11"/>
      <c r="K381" s="11"/>
      <c r="L381" s="11"/>
      <c r="M381" s="11"/>
      <c r="N381" s="11"/>
      <c r="O381" s="11"/>
      <c r="P381" s="11"/>
      <c r="Q381" s="11"/>
      <c r="R381" s="14"/>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2"/>
      <c r="BR381" s="11"/>
      <c r="BS381" s="11"/>
      <c r="BT381" s="11"/>
      <c r="BU381" s="11"/>
      <c r="BV381" s="11"/>
      <c r="BW381" s="11"/>
      <c r="BX381" s="11"/>
      <c r="BY381" s="11"/>
      <c r="BZ381" s="11"/>
      <c r="CA381" s="11"/>
      <c r="CB381" s="11"/>
      <c r="CC381" s="11"/>
      <c r="CD381" s="11"/>
      <c r="CE381" s="11"/>
      <c r="CF381" s="11"/>
      <c r="CG381" s="11"/>
      <c r="CH381" s="2"/>
      <c r="CI381" s="11"/>
      <c r="CJ381" s="11"/>
      <c r="CK381" s="11"/>
      <c r="CL381" s="11"/>
      <c r="CM381" s="11"/>
      <c r="CN381" s="11"/>
      <c r="CO381" s="11"/>
      <c r="CP381" s="11"/>
      <c r="CQ381" s="11"/>
      <c r="CR381" s="11"/>
      <c r="CS381" s="11"/>
      <c r="CT381" s="11"/>
      <c r="CU381" s="11"/>
      <c r="CV381" s="11"/>
      <c r="CW381" s="11"/>
      <c r="CX381" s="11"/>
      <c r="CY381" s="11"/>
      <c r="CZ381" s="2"/>
    </row>
    <row r="382" spans="1:104" s="3" customFormat="1" x14ac:dyDescent="0.25">
      <c r="A382" s="25"/>
      <c r="C382" s="11"/>
      <c r="D382" s="11"/>
      <c r="E382" s="11"/>
      <c r="F382" s="11"/>
      <c r="G382" s="11"/>
      <c r="H382" s="11"/>
      <c r="I382" s="11"/>
      <c r="J382" s="11"/>
      <c r="K382" s="11"/>
      <c r="L382" s="11"/>
      <c r="M382" s="11"/>
      <c r="N382" s="11"/>
      <c r="O382" s="11"/>
      <c r="P382" s="11"/>
      <c r="Q382" s="11"/>
      <c r="R382" s="14"/>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2"/>
      <c r="BR382" s="11"/>
      <c r="BS382" s="11"/>
      <c r="BT382" s="11"/>
      <c r="BU382" s="11"/>
      <c r="BV382" s="11"/>
      <c r="BW382" s="11"/>
      <c r="BX382" s="11"/>
      <c r="BY382" s="11"/>
      <c r="BZ382" s="11"/>
      <c r="CA382" s="11"/>
      <c r="CB382" s="11"/>
      <c r="CC382" s="11"/>
      <c r="CD382" s="11"/>
      <c r="CE382" s="11"/>
      <c r="CF382" s="11"/>
      <c r="CG382" s="11"/>
      <c r="CH382" s="2"/>
      <c r="CI382" s="11"/>
      <c r="CJ382" s="11"/>
      <c r="CK382" s="11"/>
      <c r="CL382" s="11"/>
      <c r="CM382" s="11"/>
      <c r="CN382" s="11"/>
      <c r="CO382" s="11"/>
      <c r="CP382" s="11"/>
      <c r="CQ382" s="11"/>
      <c r="CR382" s="11"/>
      <c r="CS382" s="11"/>
      <c r="CT382" s="11"/>
      <c r="CU382" s="11"/>
      <c r="CV382" s="11"/>
      <c r="CW382" s="11"/>
      <c r="CX382" s="11"/>
      <c r="CY382" s="11"/>
      <c r="CZ382" s="2"/>
    </row>
    <row r="383" spans="1:104" s="3" customFormat="1" x14ac:dyDescent="0.25">
      <c r="A383" s="25"/>
      <c r="C383" s="11"/>
      <c r="D383" s="11"/>
      <c r="E383" s="11"/>
      <c r="F383" s="11"/>
      <c r="G383" s="11"/>
      <c r="H383" s="11"/>
      <c r="I383" s="11"/>
      <c r="J383" s="11"/>
      <c r="K383" s="11"/>
      <c r="L383" s="11"/>
      <c r="M383" s="11"/>
      <c r="N383" s="11"/>
      <c r="O383" s="11"/>
      <c r="P383" s="11"/>
      <c r="Q383" s="11"/>
      <c r="R383" s="14"/>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2"/>
      <c r="BR383" s="11"/>
      <c r="BS383" s="11"/>
      <c r="BT383" s="11"/>
      <c r="BU383" s="11"/>
      <c r="BV383" s="11"/>
      <c r="BW383" s="11"/>
      <c r="BX383" s="11"/>
      <c r="BY383" s="11"/>
      <c r="BZ383" s="11"/>
      <c r="CA383" s="11"/>
      <c r="CB383" s="11"/>
      <c r="CC383" s="11"/>
      <c r="CD383" s="11"/>
      <c r="CE383" s="11"/>
      <c r="CF383" s="11"/>
      <c r="CG383" s="11"/>
      <c r="CH383" s="2"/>
      <c r="CI383" s="11"/>
      <c r="CJ383" s="11"/>
      <c r="CK383" s="11"/>
      <c r="CL383" s="11"/>
      <c r="CM383" s="11"/>
      <c r="CN383" s="11"/>
      <c r="CO383" s="11"/>
      <c r="CP383" s="11"/>
      <c r="CQ383" s="11"/>
      <c r="CR383" s="11"/>
      <c r="CS383" s="11"/>
      <c r="CT383" s="11"/>
      <c r="CU383" s="11"/>
      <c r="CV383" s="11"/>
      <c r="CW383" s="11"/>
      <c r="CX383" s="11"/>
      <c r="CY383" s="11"/>
      <c r="CZ383" s="2"/>
    </row>
    <row r="384" spans="1:104" s="3" customFormat="1" x14ac:dyDescent="0.25">
      <c r="A384" s="25"/>
      <c r="C384" s="11"/>
      <c r="D384" s="11"/>
      <c r="E384" s="11"/>
      <c r="F384" s="11"/>
      <c r="G384" s="11"/>
      <c r="H384" s="11"/>
      <c r="I384" s="11"/>
      <c r="J384" s="11"/>
      <c r="K384" s="11"/>
      <c r="L384" s="11"/>
      <c r="M384" s="11"/>
      <c r="N384" s="11"/>
      <c r="O384" s="11"/>
      <c r="P384" s="11"/>
      <c r="Q384" s="11"/>
      <c r="R384" s="14"/>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2"/>
      <c r="BR384" s="11"/>
      <c r="BS384" s="11"/>
      <c r="BT384" s="11"/>
      <c r="BU384" s="11"/>
      <c r="BV384" s="11"/>
      <c r="BW384" s="11"/>
      <c r="BX384" s="11"/>
      <c r="BY384" s="11"/>
      <c r="BZ384" s="11"/>
      <c r="CA384" s="11"/>
      <c r="CB384" s="11"/>
      <c r="CC384" s="11"/>
      <c r="CD384" s="11"/>
      <c r="CE384" s="11"/>
      <c r="CF384" s="11"/>
      <c r="CG384" s="11"/>
      <c r="CH384" s="2"/>
      <c r="CI384" s="11"/>
      <c r="CJ384" s="11"/>
      <c r="CK384" s="11"/>
      <c r="CL384" s="11"/>
      <c r="CM384" s="11"/>
      <c r="CN384" s="11"/>
      <c r="CO384" s="11"/>
      <c r="CP384" s="11"/>
      <c r="CQ384" s="11"/>
      <c r="CR384" s="11"/>
      <c r="CS384" s="11"/>
      <c r="CT384" s="11"/>
      <c r="CU384" s="11"/>
      <c r="CV384" s="11"/>
      <c r="CW384" s="11"/>
      <c r="CX384" s="11"/>
      <c r="CY384" s="11"/>
      <c r="CZ384" s="2"/>
    </row>
    <row r="385" spans="1:104" s="3" customFormat="1" x14ac:dyDescent="0.25">
      <c r="A385" s="25"/>
      <c r="C385" s="11"/>
      <c r="D385" s="11"/>
      <c r="E385" s="11"/>
      <c r="F385" s="11"/>
      <c r="G385" s="11"/>
      <c r="H385" s="11"/>
      <c r="I385" s="11"/>
      <c r="J385" s="11"/>
      <c r="K385" s="11"/>
      <c r="L385" s="11"/>
      <c r="M385" s="11"/>
      <c r="N385" s="11"/>
      <c r="O385" s="11"/>
      <c r="P385" s="11"/>
      <c r="Q385" s="11"/>
      <c r="R385" s="14"/>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2"/>
      <c r="BR385" s="11"/>
      <c r="BS385" s="11"/>
      <c r="BT385" s="11"/>
      <c r="BU385" s="11"/>
      <c r="BV385" s="11"/>
      <c r="BW385" s="11"/>
      <c r="BX385" s="11"/>
      <c r="BY385" s="11"/>
      <c r="BZ385" s="11"/>
      <c r="CA385" s="11"/>
      <c r="CB385" s="11"/>
      <c r="CC385" s="11"/>
      <c r="CD385" s="11"/>
      <c r="CE385" s="11"/>
      <c r="CF385" s="11"/>
      <c r="CG385" s="11"/>
      <c r="CH385" s="2"/>
      <c r="CI385" s="11"/>
      <c r="CJ385" s="11"/>
      <c r="CK385" s="11"/>
      <c r="CL385" s="11"/>
      <c r="CM385" s="11"/>
      <c r="CN385" s="11"/>
      <c r="CO385" s="11"/>
      <c r="CP385" s="11"/>
      <c r="CQ385" s="11"/>
      <c r="CR385" s="11"/>
      <c r="CS385" s="11"/>
      <c r="CT385" s="11"/>
      <c r="CU385" s="11"/>
      <c r="CV385" s="11"/>
      <c r="CW385" s="11"/>
      <c r="CX385" s="11"/>
      <c r="CY385" s="11"/>
      <c r="CZ385" s="2"/>
    </row>
    <row r="386" spans="1:104" s="3" customFormat="1" x14ac:dyDescent="0.25">
      <c r="A386" s="25"/>
      <c r="C386" s="11"/>
      <c r="D386" s="11"/>
      <c r="E386" s="11"/>
      <c r="F386" s="11"/>
      <c r="G386" s="11"/>
      <c r="H386" s="11"/>
      <c r="I386" s="11"/>
      <c r="J386" s="11"/>
      <c r="K386" s="11"/>
      <c r="L386" s="11"/>
      <c r="M386" s="11"/>
      <c r="N386" s="11"/>
      <c r="O386" s="11"/>
      <c r="P386" s="11"/>
      <c r="Q386" s="11"/>
      <c r="R386" s="14"/>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2"/>
      <c r="BR386" s="11"/>
      <c r="BS386" s="11"/>
      <c r="BT386" s="11"/>
      <c r="BU386" s="11"/>
      <c r="BV386" s="11"/>
      <c r="BW386" s="11"/>
      <c r="BX386" s="11"/>
      <c r="BY386" s="11"/>
      <c r="BZ386" s="11"/>
      <c r="CA386" s="11"/>
      <c r="CB386" s="11"/>
      <c r="CC386" s="11"/>
      <c r="CD386" s="11"/>
      <c r="CE386" s="11"/>
      <c r="CF386" s="11"/>
      <c r="CG386" s="11"/>
      <c r="CH386" s="2"/>
      <c r="CI386" s="11"/>
      <c r="CJ386" s="11"/>
      <c r="CK386" s="11"/>
      <c r="CL386" s="11"/>
      <c r="CM386" s="11"/>
      <c r="CN386" s="11"/>
      <c r="CO386" s="11"/>
      <c r="CP386" s="11"/>
      <c r="CQ386" s="11"/>
      <c r="CR386" s="11"/>
      <c r="CS386" s="11"/>
      <c r="CT386" s="11"/>
      <c r="CU386" s="11"/>
      <c r="CV386" s="11"/>
      <c r="CW386" s="11"/>
      <c r="CX386" s="11"/>
      <c r="CY386" s="11"/>
      <c r="CZ386" s="2"/>
    </row>
    <row r="387" spans="1:104" s="3" customFormat="1" x14ac:dyDescent="0.25">
      <c r="A387" s="25"/>
      <c r="C387" s="11"/>
      <c r="D387" s="11"/>
      <c r="E387" s="11"/>
      <c r="F387" s="11"/>
      <c r="G387" s="11"/>
      <c r="H387" s="11"/>
      <c r="I387" s="11"/>
      <c r="J387" s="11"/>
      <c r="K387" s="11"/>
      <c r="L387" s="11"/>
      <c r="M387" s="11"/>
      <c r="N387" s="11"/>
      <c r="O387" s="11"/>
      <c r="P387" s="11"/>
      <c r="Q387" s="11"/>
      <c r="R387" s="14"/>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2"/>
      <c r="BR387" s="11"/>
      <c r="BS387" s="11"/>
      <c r="BT387" s="11"/>
      <c r="BU387" s="11"/>
      <c r="BV387" s="11"/>
      <c r="BW387" s="11"/>
      <c r="BX387" s="11"/>
      <c r="BY387" s="11"/>
      <c r="BZ387" s="11"/>
      <c r="CA387" s="11"/>
      <c r="CB387" s="11"/>
      <c r="CC387" s="11"/>
      <c r="CD387" s="11"/>
      <c r="CE387" s="11"/>
      <c r="CF387" s="11"/>
      <c r="CG387" s="11"/>
      <c r="CH387" s="2"/>
      <c r="CI387" s="11"/>
      <c r="CJ387" s="11"/>
      <c r="CK387" s="11"/>
      <c r="CL387" s="11"/>
      <c r="CM387" s="11"/>
      <c r="CN387" s="11"/>
      <c r="CO387" s="11"/>
      <c r="CP387" s="11"/>
      <c r="CQ387" s="11"/>
      <c r="CR387" s="11"/>
      <c r="CS387" s="11"/>
      <c r="CT387" s="11"/>
      <c r="CU387" s="11"/>
      <c r="CV387" s="11"/>
      <c r="CW387" s="11"/>
      <c r="CX387" s="11"/>
      <c r="CY387" s="11"/>
      <c r="CZ387" s="2"/>
    </row>
    <row r="388" spans="1:104" s="3" customFormat="1" x14ac:dyDescent="0.25">
      <c r="A388" s="25"/>
      <c r="C388" s="11"/>
      <c r="D388" s="11"/>
      <c r="E388" s="11"/>
      <c r="F388" s="11"/>
      <c r="G388" s="11"/>
      <c r="H388" s="11"/>
      <c r="I388" s="11"/>
      <c r="J388" s="11"/>
      <c r="K388" s="11"/>
      <c r="L388" s="11"/>
      <c r="M388" s="11"/>
      <c r="N388" s="11"/>
      <c r="O388" s="11"/>
      <c r="P388" s="11"/>
      <c r="Q388" s="11"/>
      <c r="R388" s="14"/>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2"/>
      <c r="BR388" s="11"/>
      <c r="BS388" s="11"/>
      <c r="BT388" s="11"/>
      <c r="BU388" s="11"/>
      <c r="BV388" s="11"/>
      <c r="BW388" s="11"/>
      <c r="BX388" s="11"/>
      <c r="BY388" s="11"/>
      <c r="BZ388" s="11"/>
      <c r="CA388" s="11"/>
      <c r="CB388" s="11"/>
      <c r="CC388" s="11"/>
      <c r="CD388" s="11"/>
      <c r="CE388" s="11"/>
      <c r="CF388" s="11"/>
      <c r="CG388" s="11"/>
      <c r="CH388" s="2"/>
      <c r="CI388" s="11"/>
      <c r="CJ388" s="11"/>
      <c r="CK388" s="11"/>
      <c r="CL388" s="11"/>
      <c r="CM388" s="11"/>
      <c r="CN388" s="11"/>
      <c r="CO388" s="11"/>
      <c r="CP388" s="11"/>
      <c r="CQ388" s="11"/>
      <c r="CR388" s="11"/>
      <c r="CS388" s="11"/>
      <c r="CT388" s="11"/>
      <c r="CU388" s="11"/>
      <c r="CV388" s="11"/>
      <c r="CW388" s="11"/>
      <c r="CX388" s="11"/>
      <c r="CY388" s="11"/>
      <c r="CZ388" s="2"/>
    </row>
    <row r="389" spans="1:104" s="3" customFormat="1" x14ac:dyDescent="0.25">
      <c r="A389" s="25"/>
      <c r="C389" s="11"/>
      <c r="D389" s="11"/>
      <c r="E389" s="11"/>
      <c r="F389" s="11"/>
      <c r="G389" s="11"/>
      <c r="H389" s="11"/>
      <c r="I389" s="11"/>
      <c r="J389" s="11"/>
      <c r="K389" s="11"/>
      <c r="L389" s="11"/>
      <c r="M389" s="11"/>
      <c r="N389" s="11"/>
      <c r="O389" s="11"/>
      <c r="P389" s="11"/>
      <c r="Q389" s="11"/>
      <c r="R389" s="14"/>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2"/>
      <c r="BR389" s="11"/>
      <c r="BS389" s="11"/>
      <c r="BT389" s="11"/>
      <c r="BU389" s="11"/>
      <c r="BV389" s="11"/>
      <c r="BW389" s="11"/>
      <c r="BX389" s="11"/>
      <c r="BY389" s="11"/>
      <c r="BZ389" s="11"/>
      <c r="CA389" s="11"/>
      <c r="CB389" s="11"/>
      <c r="CC389" s="11"/>
      <c r="CD389" s="11"/>
      <c r="CE389" s="11"/>
      <c r="CF389" s="11"/>
      <c r="CG389" s="11"/>
      <c r="CH389" s="2"/>
      <c r="CI389" s="11"/>
      <c r="CJ389" s="11"/>
      <c r="CK389" s="11"/>
      <c r="CL389" s="11"/>
      <c r="CM389" s="11"/>
      <c r="CN389" s="11"/>
      <c r="CO389" s="11"/>
      <c r="CP389" s="11"/>
      <c r="CQ389" s="11"/>
      <c r="CR389" s="11"/>
      <c r="CS389" s="11"/>
      <c r="CT389" s="11"/>
      <c r="CU389" s="11"/>
      <c r="CV389" s="11"/>
      <c r="CW389" s="11"/>
      <c r="CX389" s="11"/>
      <c r="CY389" s="11"/>
      <c r="CZ389" s="2"/>
    </row>
    <row r="390" spans="1:104" s="3" customFormat="1" x14ac:dyDescent="0.25">
      <c r="A390" s="25"/>
      <c r="C390" s="11"/>
      <c r="D390" s="11"/>
      <c r="E390" s="11"/>
      <c r="F390" s="11"/>
      <c r="G390" s="11"/>
      <c r="H390" s="11"/>
      <c r="I390" s="11"/>
      <c r="J390" s="11"/>
      <c r="K390" s="11"/>
      <c r="L390" s="11"/>
      <c r="M390" s="11"/>
      <c r="N390" s="11"/>
      <c r="O390" s="11"/>
      <c r="P390" s="11"/>
      <c r="Q390" s="11"/>
      <c r="R390" s="14"/>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2"/>
      <c r="BR390" s="11"/>
      <c r="BS390" s="11"/>
      <c r="BT390" s="11"/>
      <c r="BU390" s="11"/>
      <c r="BV390" s="11"/>
      <c r="BW390" s="11"/>
      <c r="BX390" s="11"/>
      <c r="BY390" s="11"/>
      <c r="BZ390" s="11"/>
      <c r="CA390" s="11"/>
      <c r="CB390" s="11"/>
      <c r="CC390" s="11"/>
      <c r="CD390" s="11"/>
      <c r="CE390" s="11"/>
      <c r="CF390" s="11"/>
      <c r="CG390" s="11"/>
      <c r="CH390" s="2"/>
      <c r="CI390" s="11"/>
      <c r="CJ390" s="11"/>
      <c r="CK390" s="11"/>
      <c r="CL390" s="11"/>
      <c r="CM390" s="11"/>
      <c r="CN390" s="11"/>
      <c r="CO390" s="11"/>
      <c r="CP390" s="11"/>
      <c r="CQ390" s="11"/>
      <c r="CR390" s="11"/>
      <c r="CS390" s="11"/>
      <c r="CT390" s="11"/>
      <c r="CU390" s="11"/>
      <c r="CV390" s="11"/>
      <c r="CW390" s="11"/>
      <c r="CX390" s="11"/>
      <c r="CY390" s="11"/>
      <c r="CZ390" s="2"/>
    </row>
    <row r="391" spans="1:104" s="3" customFormat="1" x14ac:dyDescent="0.25">
      <c r="A391" s="25"/>
      <c r="C391" s="11"/>
      <c r="D391" s="11"/>
      <c r="E391" s="11"/>
      <c r="F391" s="11"/>
      <c r="G391" s="11"/>
      <c r="H391" s="11"/>
      <c r="I391" s="11"/>
      <c r="J391" s="11"/>
      <c r="K391" s="11"/>
      <c r="L391" s="11"/>
      <c r="M391" s="11"/>
      <c r="N391" s="11"/>
      <c r="O391" s="11"/>
      <c r="P391" s="11"/>
      <c r="Q391" s="11"/>
      <c r="R391" s="14"/>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2"/>
      <c r="BR391" s="11"/>
      <c r="BS391" s="11"/>
      <c r="BT391" s="11"/>
      <c r="BU391" s="11"/>
      <c r="BV391" s="11"/>
      <c r="BW391" s="11"/>
      <c r="BX391" s="11"/>
      <c r="BY391" s="11"/>
      <c r="BZ391" s="11"/>
      <c r="CA391" s="11"/>
      <c r="CB391" s="11"/>
      <c r="CC391" s="11"/>
      <c r="CD391" s="11"/>
      <c r="CE391" s="11"/>
      <c r="CF391" s="11"/>
      <c r="CG391" s="11"/>
      <c r="CH391" s="2"/>
      <c r="CI391" s="11"/>
      <c r="CJ391" s="11"/>
      <c r="CK391" s="11"/>
      <c r="CL391" s="11"/>
      <c r="CM391" s="11"/>
      <c r="CN391" s="11"/>
      <c r="CO391" s="11"/>
      <c r="CP391" s="11"/>
      <c r="CQ391" s="11"/>
      <c r="CR391" s="11"/>
      <c r="CS391" s="11"/>
      <c r="CT391" s="11"/>
      <c r="CU391" s="11"/>
      <c r="CV391" s="11"/>
      <c r="CW391" s="11"/>
      <c r="CX391" s="11"/>
      <c r="CY391" s="11"/>
      <c r="CZ391" s="2"/>
    </row>
    <row r="392" spans="1:104" s="3" customFormat="1" x14ac:dyDescent="0.25">
      <c r="A392" s="25"/>
      <c r="C392" s="11"/>
      <c r="D392" s="11"/>
      <c r="E392" s="11"/>
      <c r="F392" s="11"/>
      <c r="G392" s="11"/>
      <c r="H392" s="11"/>
      <c r="I392" s="11"/>
      <c r="J392" s="11"/>
      <c r="K392" s="11"/>
      <c r="L392" s="11"/>
      <c r="M392" s="11"/>
      <c r="N392" s="11"/>
      <c r="O392" s="11"/>
      <c r="P392" s="11"/>
      <c r="Q392" s="11"/>
      <c r="R392" s="14"/>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2"/>
      <c r="BR392" s="11"/>
      <c r="BS392" s="11"/>
      <c r="BT392" s="11"/>
      <c r="BU392" s="11"/>
      <c r="BV392" s="11"/>
      <c r="BW392" s="11"/>
      <c r="BX392" s="11"/>
      <c r="BY392" s="11"/>
      <c r="BZ392" s="11"/>
      <c r="CA392" s="11"/>
      <c r="CB392" s="11"/>
      <c r="CC392" s="11"/>
      <c r="CD392" s="11"/>
      <c r="CE392" s="11"/>
      <c r="CF392" s="11"/>
      <c r="CG392" s="11"/>
      <c r="CH392" s="2"/>
      <c r="CI392" s="11"/>
      <c r="CJ392" s="11"/>
      <c r="CK392" s="11"/>
      <c r="CL392" s="11"/>
      <c r="CM392" s="11"/>
      <c r="CN392" s="11"/>
      <c r="CO392" s="11"/>
      <c r="CP392" s="11"/>
      <c r="CQ392" s="11"/>
      <c r="CR392" s="11"/>
      <c r="CS392" s="11"/>
      <c r="CT392" s="11"/>
      <c r="CU392" s="11"/>
      <c r="CV392" s="11"/>
      <c r="CW392" s="11"/>
      <c r="CX392" s="11"/>
      <c r="CY392" s="11"/>
      <c r="CZ392" s="2"/>
    </row>
    <row r="393" spans="1:104" s="3" customFormat="1" x14ac:dyDescent="0.25">
      <c r="A393" s="25"/>
      <c r="C393" s="11"/>
      <c r="D393" s="11"/>
      <c r="E393" s="11"/>
      <c r="F393" s="11"/>
      <c r="G393" s="11"/>
      <c r="H393" s="11"/>
      <c r="I393" s="11"/>
      <c r="J393" s="11"/>
      <c r="K393" s="11"/>
      <c r="L393" s="11"/>
      <c r="M393" s="11"/>
      <c r="N393" s="11"/>
      <c r="O393" s="11"/>
      <c r="P393" s="11"/>
      <c r="Q393" s="11"/>
      <c r="R393" s="14"/>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2"/>
      <c r="BR393" s="11"/>
      <c r="BS393" s="11"/>
      <c r="BT393" s="11"/>
      <c r="BU393" s="11"/>
      <c r="BV393" s="11"/>
      <c r="BW393" s="11"/>
      <c r="BX393" s="11"/>
      <c r="BY393" s="11"/>
      <c r="BZ393" s="11"/>
      <c r="CA393" s="11"/>
      <c r="CB393" s="11"/>
      <c r="CC393" s="11"/>
      <c r="CD393" s="11"/>
      <c r="CE393" s="11"/>
      <c r="CF393" s="11"/>
      <c r="CG393" s="11"/>
      <c r="CH393" s="2"/>
      <c r="CI393" s="11"/>
      <c r="CJ393" s="11"/>
      <c r="CK393" s="11"/>
      <c r="CL393" s="11"/>
      <c r="CM393" s="11"/>
      <c r="CN393" s="11"/>
      <c r="CO393" s="11"/>
      <c r="CP393" s="11"/>
      <c r="CQ393" s="11"/>
      <c r="CR393" s="11"/>
      <c r="CS393" s="11"/>
      <c r="CT393" s="11"/>
      <c r="CU393" s="11"/>
      <c r="CV393" s="11"/>
      <c r="CW393" s="11"/>
      <c r="CX393" s="11"/>
      <c r="CY393" s="11"/>
      <c r="CZ393" s="2"/>
    </row>
    <row r="394" spans="1:104" s="3" customFormat="1" x14ac:dyDescent="0.25">
      <c r="A394" s="25"/>
      <c r="C394" s="11"/>
      <c r="D394" s="11"/>
      <c r="E394" s="11"/>
      <c r="F394" s="11"/>
      <c r="G394" s="11"/>
      <c r="H394" s="11"/>
      <c r="I394" s="11"/>
      <c r="J394" s="11"/>
      <c r="K394" s="11"/>
      <c r="L394" s="11"/>
      <c r="M394" s="11"/>
      <c r="N394" s="11"/>
      <c r="O394" s="11"/>
      <c r="P394" s="11"/>
      <c r="Q394" s="11"/>
      <c r="R394" s="14"/>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2"/>
      <c r="BR394" s="11"/>
      <c r="BS394" s="11"/>
      <c r="BT394" s="11"/>
      <c r="BU394" s="11"/>
      <c r="BV394" s="11"/>
      <c r="BW394" s="11"/>
      <c r="BX394" s="11"/>
      <c r="BY394" s="11"/>
      <c r="BZ394" s="11"/>
      <c r="CA394" s="11"/>
      <c r="CB394" s="11"/>
      <c r="CC394" s="11"/>
      <c r="CD394" s="11"/>
      <c r="CE394" s="11"/>
      <c r="CF394" s="11"/>
      <c r="CG394" s="11"/>
      <c r="CH394" s="2"/>
      <c r="CI394" s="11"/>
      <c r="CJ394" s="11"/>
      <c r="CK394" s="11"/>
      <c r="CL394" s="11"/>
      <c r="CM394" s="11"/>
      <c r="CN394" s="11"/>
      <c r="CO394" s="11"/>
      <c r="CP394" s="11"/>
      <c r="CQ394" s="11"/>
      <c r="CR394" s="11"/>
      <c r="CS394" s="11"/>
      <c r="CT394" s="11"/>
      <c r="CU394" s="11"/>
      <c r="CV394" s="11"/>
      <c r="CW394" s="11"/>
      <c r="CX394" s="11"/>
      <c r="CY394" s="11"/>
      <c r="CZ394" s="2"/>
    </row>
    <row r="395" spans="1:104" s="3" customFormat="1" x14ac:dyDescent="0.25">
      <c r="A395" s="25"/>
      <c r="C395" s="11"/>
      <c r="D395" s="11"/>
      <c r="E395" s="11"/>
      <c r="F395" s="11"/>
      <c r="G395" s="11"/>
      <c r="H395" s="11"/>
      <c r="I395" s="11"/>
      <c r="J395" s="11"/>
      <c r="K395" s="11"/>
      <c r="L395" s="11"/>
      <c r="M395" s="11"/>
      <c r="N395" s="11"/>
      <c r="O395" s="11"/>
      <c r="P395" s="11"/>
      <c r="Q395" s="11"/>
      <c r="R395" s="14"/>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2"/>
      <c r="BR395" s="11"/>
      <c r="BS395" s="11"/>
      <c r="BT395" s="11"/>
      <c r="BU395" s="11"/>
      <c r="BV395" s="11"/>
      <c r="BW395" s="11"/>
      <c r="BX395" s="11"/>
      <c r="BY395" s="11"/>
      <c r="BZ395" s="11"/>
      <c r="CA395" s="11"/>
      <c r="CB395" s="11"/>
      <c r="CC395" s="11"/>
      <c r="CD395" s="11"/>
      <c r="CE395" s="11"/>
      <c r="CF395" s="11"/>
      <c r="CG395" s="11"/>
      <c r="CH395" s="2"/>
      <c r="CI395" s="11"/>
      <c r="CJ395" s="11"/>
      <c r="CK395" s="11"/>
      <c r="CL395" s="11"/>
      <c r="CM395" s="11"/>
      <c r="CN395" s="11"/>
      <c r="CO395" s="11"/>
      <c r="CP395" s="11"/>
      <c r="CQ395" s="11"/>
      <c r="CR395" s="11"/>
      <c r="CS395" s="11"/>
      <c r="CT395" s="11"/>
      <c r="CU395" s="11"/>
      <c r="CV395" s="11"/>
      <c r="CW395" s="11"/>
      <c r="CX395" s="11"/>
      <c r="CY395" s="11"/>
      <c r="CZ395" s="2"/>
    </row>
    <row r="396" spans="1:104" s="3" customFormat="1" x14ac:dyDescent="0.25">
      <c r="A396" s="25"/>
      <c r="C396" s="11"/>
      <c r="D396" s="11"/>
      <c r="E396" s="11"/>
      <c r="F396" s="11"/>
      <c r="G396" s="11"/>
      <c r="H396" s="11"/>
      <c r="I396" s="11"/>
      <c r="J396" s="11"/>
      <c r="K396" s="11"/>
      <c r="L396" s="11"/>
      <c r="M396" s="11"/>
      <c r="N396" s="11"/>
      <c r="O396" s="11"/>
      <c r="P396" s="11"/>
      <c r="Q396" s="11"/>
      <c r="R396" s="14"/>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2"/>
      <c r="BR396" s="11"/>
      <c r="BS396" s="11"/>
      <c r="BT396" s="11"/>
      <c r="BU396" s="11"/>
      <c r="BV396" s="11"/>
      <c r="BW396" s="11"/>
      <c r="BX396" s="11"/>
      <c r="BY396" s="11"/>
      <c r="BZ396" s="11"/>
      <c r="CA396" s="11"/>
      <c r="CB396" s="11"/>
      <c r="CC396" s="11"/>
      <c r="CD396" s="11"/>
      <c r="CE396" s="11"/>
      <c r="CF396" s="11"/>
      <c r="CG396" s="11"/>
      <c r="CH396" s="2"/>
      <c r="CI396" s="11"/>
      <c r="CJ396" s="11"/>
      <c r="CK396" s="11"/>
      <c r="CL396" s="11"/>
      <c r="CM396" s="11"/>
      <c r="CN396" s="11"/>
      <c r="CO396" s="11"/>
      <c r="CP396" s="11"/>
      <c r="CQ396" s="11"/>
      <c r="CR396" s="11"/>
      <c r="CS396" s="11"/>
      <c r="CT396" s="11"/>
      <c r="CU396" s="11"/>
      <c r="CV396" s="11"/>
      <c r="CW396" s="11"/>
      <c r="CX396" s="11"/>
      <c r="CY396" s="11"/>
      <c r="CZ396" s="2"/>
    </row>
    <row r="397" spans="1:104" s="3" customFormat="1" x14ac:dyDescent="0.25">
      <c r="A397" s="25"/>
      <c r="C397" s="11"/>
      <c r="D397" s="11"/>
      <c r="E397" s="11"/>
      <c r="F397" s="11"/>
      <c r="G397" s="11"/>
      <c r="H397" s="11"/>
      <c r="I397" s="11"/>
      <c r="J397" s="11"/>
      <c r="K397" s="11"/>
      <c r="L397" s="11"/>
      <c r="M397" s="11"/>
      <c r="N397" s="11"/>
      <c r="O397" s="11"/>
      <c r="P397" s="11"/>
      <c r="Q397" s="11"/>
      <c r="R397" s="14"/>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2"/>
      <c r="BR397" s="11"/>
      <c r="BS397" s="11"/>
      <c r="BT397" s="11"/>
      <c r="BU397" s="11"/>
      <c r="BV397" s="11"/>
      <c r="BW397" s="11"/>
      <c r="BX397" s="11"/>
      <c r="BY397" s="11"/>
      <c r="BZ397" s="11"/>
      <c r="CA397" s="11"/>
      <c r="CB397" s="11"/>
      <c r="CC397" s="11"/>
      <c r="CD397" s="11"/>
      <c r="CE397" s="11"/>
      <c r="CF397" s="11"/>
      <c r="CG397" s="11"/>
      <c r="CH397" s="2"/>
      <c r="CI397" s="11"/>
      <c r="CJ397" s="11"/>
      <c r="CK397" s="11"/>
      <c r="CL397" s="11"/>
      <c r="CM397" s="11"/>
      <c r="CN397" s="11"/>
      <c r="CO397" s="11"/>
      <c r="CP397" s="11"/>
      <c r="CQ397" s="11"/>
      <c r="CR397" s="11"/>
      <c r="CS397" s="11"/>
      <c r="CT397" s="11"/>
      <c r="CU397" s="11"/>
      <c r="CV397" s="11"/>
      <c r="CW397" s="11"/>
      <c r="CX397" s="11"/>
      <c r="CY397" s="11"/>
      <c r="CZ397" s="2"/>
    </row>
    <row r="398" spans="1:104" s="3" customFormat="1" x14ac:dyDescent="0.25">
      <c r="A398" s="25"/>
      <c r="C398" s="11"/>
      <c r="D398" s="11"/>
      <c r="E398" s="11"/>
      <c r="F398" s="11"/>
      <c r="G398" s="11"/>
      <c r="H398" s="11"/>
      <c r="I398" s="11"/>
      <c r="J398" s="11"/>
      <c r="K398" s="11"/>
      <c r="L398" s="11"/>
      <c r="M398" s="11"/>
      <c r="N398" s="11"/>
      <c r="O398" s="11"/>
      <c r="P398" s="11"/>
      <c r="Q398" s="11"/>
      <c r="R398" s="14"/>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2"/>
      <c r="BR398" s="11"/>
      <c r="BS398" s="11"/>
      <c r="BT398" s="11"/>
      <c r="BU398" s="11"/>
      <c r="BV398" s="11"/>
      <c r="BW398" s="11"/>
      <c r="BX398" s="11"/>
      <c r="BY398" s="11"/>
      <c r="BZ398" s="11"/>
      <c r="CA398" s="11"/>
      <c r="CB398" s="11"/>
      <c r="CC398" s="11"/>
      <c r="CD398" s="11"/>
      <c r="CE398" s="11"/>
      <c r="CF398" s="11"/>
      <c r="CG398" s="11"/>
      <c r="CH398" s="2"/>
      <c r="CI398" s="11"/>
      <c r="CJ398" s="11"/>
      <c r="CK398" s="11"/>
      <c r="CL398" s="11"/>
      <c r="CM398" s="11"/>
      <c r="CN398" s="11"/>
      <c r="CO398" s="11"/>
      <c r="CP398" s="11"/>
      <c r="CQ398" s="11"/>
      <c r="CR398" s="11"/>
      <c r="CS398" s="11"/>
      <c r="CT398" s="11"/>
      <c r="CU398" s="11"/>
      <c r="CV398" s="11"/>
      <c r="CW398" s="11"/>
      <c r="CX398" s="11"/>
      <c r="CY398" s="11"/>
      <c r="CZ398" s="2"/>
    </row>
    <row r="399" spans="1:104" s="3" customFormat="1" x14ac:dyDescent="0.25">
      <c r="A399" s="25"/>
      <c r="C399" s="11"/>
      <c r="D399" s="11"/>
      <c r="E399" s="11"/>
      <c r="F399" s="11"/>
      <c r="G399" s="11"/>
      <c r="H399" s="11"/>
      <c r="I399" s="11"/>
      <c r="J399" s="11"/>
      <c r="K399" s="11"/>
      <c r="L399" s="11"/>
      <c r="M399" s="11"/>
      <c r="N399" s="11"/>
      <c r="O399" s="11"/>
      <c r="P399" s="11"/>
      <c r="Q399" s="11"/>
      <c r="R399" s="14"/>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2"/>
      <c r="BR399" s="11"/>
      <c r="BS399" s="11"/>
      <c r="BT399" s="11"/>
      <c r="BU399" s="11"/>
      <c r="BV399" s="11"/>
      <c r="BW399" s="11"/>
      <c r="BX399" s="11"/>
      <c r="BY399" s="11"/>
      <c r="BZ399" s="11"/>
      <c r="CA399" s="11"/>
      <c r="CB399" s="11"/>
      <c r="CC399" s="11"/>
      <c r="CD399" s="11"/>
      <c r="CE399" s="11"/>
      <c r="CF399" s="11"/>
      <c r="CG399" s="11"/>
      <c r="CH399" s="2"/>
      <c r="CI399" s="11"/>
      <c r="CJ399" s="11"/>
      <c r="CK399" s="11"/>
      <c r="CL399" s="11"/>
      <c r="CM399" s="11"/>
      <c r="CN399" s="11"/>
      <c r="CO399" s="11"/>
      <c r="CP399" s="11"/>
      <c r="CQ399" s="11"/>
      <c r="CR399" s="11"/>
      <c r="CS399" s="11"/>
      <c r="CT399" s="11"/>
      <c r="CU399" s="11"/>
      <c r="CV399" s="11"/>
      <c r="CW399" s="11"/>
      <c r="CX399" s="11"/>
      <c r="CY399" s="11"/>
      <c r="CZ399" s="2"/>
    </row>
    <row r="400" spans="1:104" s="3" customFormat="1" x14ac:dyDescent="0.25">
      <c r="A400" s="25"/>
      <c r="C400" s="11"/>
      <c r="D400" s="11"/>
      <c r="E400" s="11"/>
      <c r="F400" s="11"/>
      <c r="G400" s="11"/>
      <c r="H400" s="11"/>
      <c r="I400" s="11"/>
      <c r="J400" s="11"/>
      <c r="K400" s="11"/>
      <c r="L400" s="11"/>
      <c r="M400" s="11"/>
      <c r="N400" s="11"/>
      <c r="O400" s="11"/>
      <c r="P400" s="11"/>
      <c r="Q400" s="11"/>
      <c r="R400" s="14"/>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2"/>
      <c r="BR400" s="11"/>
      <c r="BS400" s="11"/>
      <c r="BT400" s="11"/>
      <c r="BU400" s="11"/>
      <c r="BV400" s="11"/>
      <c r="BW400" s="11"/>
      <c r="BX400" s="11"/>
      <c r="BY400" s="11"/>
      <c r="BZ400" s="11"/>
      <c r="CA400" s="11"/>
      <c r="CB400" s="11"/>
      <c r="CC400" s="11"/>
      <c r="CD400" s="11"/>
      <c r="CE400" s="11"/>
      <c r="CF400" s="11"/>
      <c r="CG400" s="11"/>
      <c r="CH400" s="2"/>
      <c r="CI400" s="11"/>
      <c r="CJ400" s="11"/>
      <c r="CK400" s="11"/>
      <c r="CL400" s="11"/>
      <c r="CM400" s="11"/>
      <c r="CN400" s="11"/>
      <c r="CO400" s="11"/>
      <c r="CP400" s="11"/>
      <c r="CQ400" s="11"/>
      <c r="CR400" s="11"/>
      <c r="CS400" s="11"/>
      <c r="CT400" s="11"/>
      <c r="CU400" s="11"/>
      <c r="CV400" s="11"/>
      <c r="CW400" s="11"/>
      <c r="CX400" s="11"/>
      <c r="CY400" s="11"/>
      <c r="CZ400" s="2"/>
    </row>
    <row r="401" spans="1:104" s="3" customFormat="1" x14ac:dyDescent="0.25">
      <c r="A401" s="25"/>
      <c r="C401" s="11"/>
      <c r="D401" s="11"/>
      <c r="E401" s="11"/>
      <c r="F401" s="11"/>
      <c r="G401" s="11"/>
      <c r="H401" s="11"/>
      <c r="I401" s="11"/>
      <c r="J401" s="11"/>
      <c r="K401" s="11"/>
      <c r="L401" s="11"/>
      <c r="M401" s="11"/>
      <c r="N401" s="11"/>
      <c r="O401" s="11"/>
      <c r="P401" s="11"/>
      <c r="Q401" s="11"/>
      <c r="R401" s="14"/>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2"/>
      <c r="BR401" s="11"/>
      <c r="BS401" s="11"/>
      <c r="BT401" s="11"/>
      <c r="BU401" s="11"/>
      <c r="BV401" s="11"/>
      <c r="BW401" s="11"/>
      <c r="BX401" s="11"/>
      <c r="BY401" s="11"/>
      <c r="BZ401" s="11"/>
      <c r="CA401" s="11"/>
      <c r="CB401" s="11"/>
      <c r="CC401" s="11"/>
      <c r="CD401" s="11"/>
      <c r="CE401" s="11"/>
      <c r="CF401" s="11"/>
      <c r="CG401" s="11"/>
      <c r="CH401" s="2"/>
      <c r="CI401" s="11"/>
      <c r="CJ401" s="11"/>
      <c r="CK401" s="11"/>
      <c r="CL401" s="11"/>
      <c r="CM401" s="11"/>
      <c r="CN401" s="11"/>
      <c r="CO401" s="11"/>
      <c r="CP401" s="11"/>
      <c r="CQ401" s="11"/>
      <c r="CR401" s="11"/>
      <c r="CS401" s="11"/>
      <c r="CT401" s="11"/>
      <c r="CU401" s="11"/>
      <c r="CV401" s="11"/>
      <c r="CW401" s="11"/>
      <c r="CX401" s="11"/>
      <c r="CY401" s="11"/>
      <c r="CZ401" s="2"/>
    </row>
    <row r="402" spans="1:104" s="3" customFormat="1" x14ac:dyDescent="0.25">
      <c r="A402" s="25"/>
      <c r="C402" s="11"/>
      <c r="D402" s="11"/>
      <c r="E402" s="11"/>
      <c r="F402" s="11"/>
      <c r="G402" s="11"/>
      <c r="H402" s="11"/>
      <c r="I402" s="11"/>
      <c r="J402" s="11"/>
      <c r="K402" s="11"/>
      <c r="L402" s="11"/>
      <c r="M402" s="11"/>
      <c r="N402" s="11"/>
      <c r="O402" s="11"/>
      <c r="P402" s="11"/>
      <c r="Q402" s="11"/>
      <c r="R402" s="14"/>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2"/>
      <c r="BR402" s="11"/>
      <c r="BS402" s="11"/>
      <c r="BT402" s="11"/>
      <c r="BU402" s="11"/>
      <c r="BV402" s="11"/>
      <c r="BW402" s="11"/>
      <c r="BX402" s="11"/>
      <c r="BY402" s="11"/>
      <c r="BZ402" s="11"/>
      <c r="CA402" s="11"/>
      <c r="CB402" s="11"/>
      <c r="CC402" s="11"/>
      <c r="CD402" s="11"/>
      <c r="CE402" s="11"/>
      <c r="CF402" s="11"/>
      <c r="CG402" s="11"/>
      <c r="CH402" s="2"/>
      <c r="CI402" s="11"/>
      <c r="CJ402" s="11"/>
      <c r="CK402" s="11"/>
      <c r="CL402" s="11"/>
      <c r="CM402" s="11"/>
      <c r="CN402" s="11"/>
      <c r="CO402" s="11"/>
      <c r="CP402" s="11"/>
      <c r="CQ402" s="11"/>
      <c r="CR402" s="11"/>
      <c r="CS402" s="11"/>
      <c r="CT402" s="11"/>
      <c r="CU402" s="11"/>
      <c r="CV402" s="11"/>
      <c r="CW402" s="11"/>
      <c r="CX402" s="11"/>
      <c r="CY402" s="11"/>
      <c r="CZ402" s="2"/>
    </row>
    <row r="403" spans="1:104" s="3" customFormat="1" x14ac:dyDescent="0.25">
      <c r="A403" s="25"/>
      <c r="C403" s="11"/>
      <c r="D403" s="11"/>
      <c r="E403" s="11"/>
      <c r="F403" s="11"/>
      <c r="G403" s="11"/>
      <c r="H403" s="11"/>
      <c r="I403" s="11"/>
      <c r="J403" s="11"/>
      <c r="K403" s="11"/>
      <c r="L403" s="11"/>
      <c r="M403" s="11"/>
      <c r="N403" s="11"/>
      <c r="O403" s="11"/>
      <c r="P403" s="11"/>
      <c r="Q403" s="11"/>
      <c r="R403" s="14"/>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2"/>
      <c r="BR403" s="11"/>
      <c r="BS403" s="11"/>
      <c r="BT403" s="11"/>
      <c r="BU403" s="11"/>
      <c r="BV403" s="11"/>
      <c r="BW403" s="11"/>
      <c r="BX403" s="11"/>
      <c r="BY403" s="11"/>
      <c r="BZ403" s="11"/>
      <c r="CA403" s="11"/>
      <c r="CB403" s="11"/>
      <c r="CC403" s="11"/>
      <c r="CD403" s="11"/>
      <c r="CE403" s="11"/>
      <c r="CF403" s="11"/>
      <c r="CG403" s="11"/>
      <c r="CH403" s="2"/>
      <c r="CI403" s="11"/>
      <c r="CJ403" s="11"/>
      <c r="CK403" s="11"/>
      <c r="CL403" s="11"/>
      <c r="CM403" s="11"/>
      <c r="CN403" s="11"/>
      <c r="CO403" s="11"/>
      <c r="CP403" s="11"/>
      <c r="CQ403" s="11"/>
      <c r="CR403" s="11"/>
      <c r="CS403" s="11"/>
      <c r="CT403" s="11"/>
      <c r="CU403" s="11"/>
      <c r="CV403" s="11"/>
      <c r="CW403" s="11"/>
      <c r="CX403" s="11"/>
      <c r="CY403" s="11"/>
      <c r="CZ403" s="2"/>
    </row>
    <row r="404" spans="1:104" s="3" customFormat="1" x14ac:dyDescent="0.25">
      <c r="A404" s="25"/>
      <c r="C404" s="11"/>
      <c r="D404" s="11"/>
      <c r="E404" s="11"/>
      <c r="F404" s="11"/>
      <c r="G404" s="11"/>
      <c r="H404" s="11"/>
      <c r="I404" s="11"/>
      <c r="J404" s="11"/>
      <c r="K404" s="11"/>
      <c r="L404" s="11"/>
      <c r="M404" s="11"/>
      <c r="N404" s="11"/>
      <c r="O404" s="11"/>
      <c r="P404" s="11"/>
      <c r="Q404" s="11"/>
      <c r="R404" s="14"/>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2"/>
      <c r="BR404" s="11"/>
      <c r="BS404" s="11"/>
      <c r="BT404" s="11"/>
      <c r="BU404" s="11"/>
      <c r="BV404" s="11"/>
      <c r="BW404" s="11"/>
      <c r="BX404" s="11"/>
      <c r="BY404" s="11"/>
      <c r="BZ404" s="11"/>
      <c r="CA404" s="11"/>
      <c r="CB404" s="11"/>
      <c r="CC404" s="11"/>
      <c r="CD404" s="11"/>
      <c r="CE404" s="11"/>
      <c r="CF404" s="11"/>
      <c r="CG404" s="11"/>
      <c r="CH404" s="2"/>
      <c r="CI404" s="11"/>
      <c r="CJ404" s="11"/>
      <c r="CK404" s="11"/>
      <c r="CL404" s="11"/>
      <c r="CM404" s="11"/>
      <c r="CN404" s="11"/>
      <c r="CO404" s="11"/>
      <c r="CP404" s="11"/>
      <c r="CQ404" s="11"/>
      <c r="CR404" s="11"/>
      <c r="CS404" s="11"/>
      <c r="CT404" s="11"/>
      <c r="CU404" s="11"/>
      <c r="CV404" s="11"/>
      <c r="CW404" s="11"/>
      <c r="CX404" s="11"/>
      <c r="CY404" s="11"/>
      <c r="CZ404" s="2"/>
    </row>
    <row r="405" spans="1:104" s="3" customFormat="1" x14ac:dyDescent="0.25">
      <c r="A405" s="25"/>
      <c r="C405" s="11"/>
      <c r="D405" s="11"/>
      <c r="E405" s="11"/>
      <c r="F405" s="11"/>
      <c r="G405" s="11"/>
      <c r="H405" s="11"/>
      <c r="I405" s="11"/>
      <c r="J405" s="11"/>
      <c r="K405" s="11"/>
      <c r="L405" s="11"/>
      <c r="M405" s="11"/>
      <c r="N405" s="11"/>
      <c r="O405" s="11"/>
      <c r="P405" s="11"/>
      <c r="Q405" s="11"/>
      <c r="R405" s="14"/>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2"/>
      <c r="BR405" s="11"/>
      <c r="BS405" s="11"/>
      <c r="BT405" s="11"/>
      <c r="BU405" s="11"/>
      <c r="BV405" s="11"/>
      <c r="BW405" s="11"/>
      <c r="BX405" s="11"/>
      <c r="BY405" s="11"/>
      <c r="BZ405" s="11"/>
      <c r="CA405" s="11"/>
      <c r="CB405" s="11"/>
      <c r="CC405" s="11"/>
      <c r="CD405" s="11"/>
      <c r="CE405" s="11"/>
      <c r="CF405" s="11"/>
      <c r="CG405" s="11"/>
      <c r="CH405" s="2"/>
      <c r="CI405" s="11"/>
      <c r="CJ405" s="11"/>
      <c r="CK405" s="11"/>
      <c r="CL405" s="11"/>
      <c r="CM405" s="11"/>
      <c r="CN405" s="11"/>
      <c r="CO405" s="11"/>
      <c r="CP405" s="11"/>
      <c r="CQ405" s="11"/>
      <c r="CR405" s="11"/>
      <c r="CS405" s="11"/>
      <c r="CT405" s="11"/>
      <c r="CU405" s="11"/>
      <c r="CV405" s="11"/>
      <c r="CW405" s="11"/>
      <c r="CX405" s="11"/>
      <c r="CY405" s="11"/>
      <c r="CZ405" s="2"/>
    </row>
    <row r="406" spans="1:104" s="3" customFormat="1" x14ac:dyDescent="0.25">
      <c r="A406" s="25"/>
      <c r="C406" s="11"/>
      <c r="D406" s="11"/>
      <c r="E406" s="11"/>
      <c r="F406" s="11"/>
      <c r="G406" s="11"/>
      <c r="H406" s="11"/>
      <c r="I406" s="11"/>
      <c r="J406" s="11"/>
      <c r="K406" s="11"/>
      <c r="L406" s="11"/>
      <c r="M406" s="11"/>
      <c r="N406" s="11"/>
      <c r="O406" s="11"/>
      <c r="P406" s="11"/>
      <c r="Q406" s="11"/>
      <c r="R406" s="14"/>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2"/>
      <c r="BR406" s="11"/>
      <c r="BS406" s="11"/>
      <c r="BT406" s="11"/>
      <c r="BU406" s="11"/>
      <c r="BV406" s="11"/>
      <c r="BW406" s="11"/>
      <c r="BX406" s="11"/>
      <c r="BY406" s="11"/>
      <c r="BZ406" s="11"/>
      <c r="CA406" s="11"/>
      <c r="CB406" s="11"/>
      <c r="CC406" s="11"/>
      <c r="CD406" s="11"/>
      <c r="CE406" s="11"/>
      <c r="CF406" s="11"/>
      <c r="CG406" s="11"/>
      <c r="CH406" s="2"/>
      <c r="CI406" s="11"/>
      <c r="CJ406" s="11"/>
      <c r="CK406" s="11"/>
      <c r="CL406" s="11"/>
      <c r="CM406" s="11"/>
      <c r="CN406" s="11"/>
      <c r="CO406" s="11"/>
      <c r="CP406" s="11"/>
      <c r="CQ406" s="11"/>
      <c r="CR406" s="11"/>
      <c r="CS406" s="11"/>
      <c r="CT406" s="11"/>
      <c r="CU406" s="11"/>
      <c r="CV406" s="11"/>
      <c r="CW406" s="11"/>
      <c r="CX406" s="11"/>
      <c r="CY406" s="11"/>
      <c r="CZ406" s="2"/>
    </row>
    <row r="407" spans="1:104" s="3" customFormat="1" x14ac:dyDescent="0.25">
      <c r="A407" s="25"/>
      <c r="C407" s="11"/>
      <c r="D407" s="11"/>
      <c r="E407" s="11"/>
      <c r="F407" s="11"/>
      <c r="G407" s="11"/>
      <c r="H407" s="11"/>
      <c r="I407" s="11"/>
      <c r="J407" s="11"/>
      <c r="K407" s="11"/>
      <c r="L407" s="11"/>
      <c r="M407" s="11"/>
      <c r="N407" s="11"/>
      <c r="O407" s="11"/>
      <c r="P407" s="11"/>
      <c r="Q407" s="11"/>
      <c r="R407" s="14"/>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2"/>
      <c r="BR407" s="11"/>
      <c r="BS407" s="11"/>
      <c r="BT407" s="11"/>
      <c r="BU407" s="11"/>
      <c r="BV407" s="11"/>
      <c r="BW407" s="11"/>
      <c r="BX407" s="11"/>
      <c r="BY407" s="11"/>
      <c r="BZ407" s="11"/>
      <c r="CA407" s="11"/>
      <c r="CB407" s="11"/>
      <c r="CC407" s="11"/>
      <c r="CD407" s="11"/>
      <c r="CE407" s="11"/>
      <c r="CF407" s="11"/>
      <c r="CG407" s="11"/>
      <c r="CH407" s="2"/>
      <c r="CI407" s="11"/>
      <c r="CJ407" s="11"/>
      <c r="CK407" s="11"/>
      <c r="CL407" s="11"/>
      <c r="CM407" s="11"/>
      <c r="CN407" s="11"/>
      <c r="CO407" s="11"/>
      <c r="CP407" s="11"/>
      <c r="CQ407" s="11"/>
      <c r="CR407" s="11"/>
      <c r="CS407" s="11"/>
      <c r="CT407" s="11"/>
      <c r="CU407" s="11"/>
      <c r="CV407" s="11"/>
      <c r="CW407" s="11"/>
      <c r="CX407" s="11"/>
      <c r="CY407" s="11"/>
      <c r="CZ407" s="2"/>
    </row>
    <row r="408" spans="1:104" s="3" customFormat="1" x14ac:dyDescent="0.25">
      <c r="A408" s="25"/>
      <c r="C408" s="11"/>
      <c r="D408" s="11"/>
      <c r="E408" s="11"/>
      <c r="F408" s="11"/>
      <c r="G408" s="11"/>
      <c r="H408" s="11"/>
      <c r="I408" s="11"/>
      <c r="J408" s="11"/>
      <c r="K408" s="11"/>
      <c r="L408" s="11"/>
      <c r="M408" s="11"/>
      <c r="N408" s="11"/>
      <c r="O408" s="11"/>
      <c r="P408" s="11"/>
      <c r="Q408" s="11"/>
      <c r="R408" s="14"/>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2"/>
      <c r="BR408" s="11"/>
      <c r="BS408" s="11"/>
      <c r="BT408" s="11"/>
      <c r="BU408" s="11"/>
      <c r="BV408" s="11"/>
      <c r="BW408" s="11"/>
      <c r="BX408" s="11"/>
      <c r="BY408" s="11"/>
      <c r="BZ408" s="11"/>
      <c r="CA408" s="11"/>
      <c r="CB408" s="11"/>
      <c r="CC408" s="11"/>
      <c r="CD408" s="11"/>
      <c r="CE408" s="11"/>
      <c r="CF408" s="11"/>
      <c r="CG408" s="11"/>
      <c r="CH408" s="2"/>
      <c r="CI408" s="11"/>
      <c r="CJ408" s="11"/>
      <c r="CK408" s="11"/>
      <c r="CL408" s="11"/>
      <c r="CM408" s="11"/>
      <c r="CN408" s="11"/>
      <c r="CO408" s="11"/>
      <c r="CP408" s="11"/>
      <c r="CQ408" s="11"/>
      <c r="CR408" s="11"/>
      <c r="CS408" s="11"/>
      <c r="CT408" s="11"/>
      <c r="CU408" s="11"/>
      <c r="CV408" s="11"/>
      <c r="CW408" s="11"/>
      <c r="CX408" s="11"/>
      <c r="CY408" s="11"/>
      <c r="CZ408" s="2"/>
    </row>
    <row r="409" spans="1:104" s="3" customFormat="1" x14ac:dyDescent="0.25">
      <c r="A409" s="25"/>
      <c r="C409" s="11"/>
      <c r="D409" s="11"/>
      <c r="E409" s="11"/>
      <c r="F409" s="11"/>
      <c r="G409" s="11"/>
      <c r="H409" s="11"/>
      <c r="I409" s="11"/>
      <c r="J409" s="11"/>
      <c r="K409" s="11"/>
      <c r="L409" s="11"/>
      <c r="M409" s="11"/>
      <c r="N409" s="11"/>
      <c r="O409" s="11"/>
      <c r="P409" s="11"/>
      <c r="Q409" s="11"/>
      <c r="R409" s="14"/>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2"/>
      <c r="BR409" s="11"/>
      <c r="BS409" s="11"/>
      <c r="BT409" s="11"/>
      <c r="BU409" s="11"/>
      <c r="BV409" s="11"/>
      <c r="BW409" s="11"/>
      <c r="BX409" s="11"/>
      <c r="BY409" s="11"/>
      <c r="BZ409" s="11"/>
      <c r="CA409" s="11"/>
      <c r="CB409" s="11"/>
      <c r="CC409" s="11"/>
      <c r="CD409" s="11"/>
      <c r="CE409" s="11"/>
      <c r="CF409" s="11"/>
      <c r="CG409" s="11"/>
      <c r="CH409" s="2"/>
      <c r="CI409" s="11"/>
      <c r="CJ409" s="11"/>
      <c r="CK409" s="11"/>
      <c r="CL409" s="11"/>
      <c r="CM409" s="11"/>
      <c r="CN409" s="11"/>
      <c r="CO409" s="11"/>
      <c r="CP409" s="11"/>
      <c r="CQ409" s="11"/>
      <c r="CR409" s="11"/>
      <c r="CS409" s="11"/>
      <c r="CT409" s="11"/>
      <c r="CU409" s="11"/>
      <c r="CV409" s="11"/>
      <c r="CW409" s="11"/>
      <c r="CX409" s="11"/>
      <c r="CY409" s="11"/>
      <c r="CZ409" s="2"/>
    </row>
    <row r="410" spans="1:104" s="3" customFormat="1" x14ac:dyDescent="0.25">
      <c r="A410" s="25"/>
      <c r="C410" s="11"/>
      <c r="D410" s="11"/>
      <c r="E410" s="11"/>
      <c r="F410" s="11"/>
      <c r="G410" s="11"/>
      <c r="H410" s="11"/>
      <c r="I410" s="11"/>
      <c r="J410" s="11"/>
      <c r="K410" s="11"/>
      <c r="L410" s="11"/>
      <c r="M410" s="11"/>
      <c r="N410" s="11"/>
      <c r="O410" s="11"/>
      <c r="P410" s="11"/>
      <c r="Q410" s="11"/>
      <c r="R410" s="14"/>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2"/>
      <c r="BR410" s="11"/>
      <c r="BS410" s="11"/>
      <c r="BT410" s="11"/>
      <c r="BU410" s="11"/>
      <c r="BV410" s="11"/>
      <c r="BW410" s="11"/>
      <c r="BX410" s="11"/>
      <c r="BY410" s="11"/>
      <c r="BZ410" s="11"/>
      <c r="CA410" s="11"/>
      <c r="CB410" s="11"/>
      <c r="CC410" s="11"/>
      <c r="CD410" s="11"/>
      <c r="CE410" s="11"/>
      <c r="CF410" s="11"/>
      <c r="CG410" s="11"/>
      <c r="CH410" s="2"/>
      <c r="CI410" s="11"/>
      <c r="CJ410" s="11"/>
      <c r="CK410" s="11"/>
      <c r="CL410" s="11"/>
      <c r="CM410" s="11"/>
      <c r="CN410" s="11"/>
      <c r="CO410" s="11"/>
      <c r="CP410" s="11"/>
      <c r="CQ410" s="11"/>
      <c r="CR410" s="11"/>
      <c r="CS410" s="11"/>
      <c r="CT410" s="11"/>
      <c r="CU410" s="11"/>
      <c r="CV410" s="11"/>
      <c r="CW410" s="11"/>
      <c r="CX410" s="11"/>
      <c r="CY410" s="11"/>
      <c r="CZ410" s="2"/>
    </row>
    <row r="411" spans="1:104" s="3" customFormat="1" x14ac:dyDescent="0.25">
      <c r="A411" s="25"/>
      <c r="C411" s="11"/>
      <c r="D411" s="11"/>
      <c r="E411" s="11"/>
      <c r="F411" s="11"/>
      <c r="G411" s="11"/>
      <c r="H411" s="11"/>
      <c r="I411" s="11"/>
      <c r="J411" s="11"/>
      <c r="K411" s="11"/>
      <c r="L411" s="11"/>
      <c r="M411" s="11"/>
      <c r="N411" s="11"/>
      <c r="O411" s="11"/>
      <c r="P411" s="11"/>
      <c r="Q411" s="11"/>
      <c r="R411" s="14"/>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2"/>
      <c r="BR411" s="11"/>
      <c r="BS411" s="11"/>
      <c r="BT411" s="11"/>
      <c r="BU411" s="11"/>
      <c r="BV411" s="11"/>
      <c r="BW411" s="11"/>
      <c r="BX411" s="11"/>
      <c r="BY411" s="11"/>
      <c r="BZ411" s="11"/>
      <c r="CA411" s="11"/>
      <c r="CB411" s="11"/>
      <c r="CC411" s="11"/>
      <c r="CD411" s="11"/>
      <c r="CE411" s="11"/>
      <c r="CF411" s="11"/>
      <c r="CG411" s="11"/>
      <c r="CH411" s="2"/>
      <c r="CI411" s="11"/>
      <c r="CJ411" s="11"/>
      <c r="CK411" s="11"/>
      <c r="CL411" s="11"/>
      <c r="CM411" s="11"/>
      <c r="CN411" s="11"/>
      <c r="CO411" s="11"/>
      <c r="CP411" s="11"/>
      <c r="CQ411" s="11"/>
      <c r="CR411" s="11"/>
      <c r="CS411" s="11"/>
      <c r="CT411" s="11"/>
      <c r="CU411" s="11"/>
      <c r="CV411" s="11"/>
      <c r="CW411" s="11"/>
      <c r="CX411" s="11"/>
      <c r="CY411" s="11"/>
      <c r="CZ411" s="2"/>
    </row>
    <row r="412" spans="1:104" s="3" customFormat="1" x14ac:dyDescent="0.25">
      <c r="A412" s="25"/>
      <c r="C412" s="11"/>
      <c r="D412" s="11"/>
      <c r="E412" s="11"/>
      <c r="F412" s="11"/>
      <c r="G412" s="11"/>
      <c r="H412" s="11"/>
      <c r="I412" s="11"/>
      <c r="J412" s="11"/>
      <c r="K412" s="11"/>
      <c r="L412" s="11"/>
      <c r="M412" s="11"/>
      <c r="N412" s="11"/>
      <c r="O412" s="11"/>
      <c r="P412" s="11"/>
      <c r="Q412" s="11"/>
      <c r="R412" s="14"/>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2"/>
      <c r="BR412" s="11"/>
      <c r="BS412" s="11"/>
      <c r="BT412" s="11"/>
      <c r="BU412" s="11"/>
      <c r="BV412" s="11"/>
      <c r="BW412" s="11"/>
      <c r="BX412" s="11"/>
      <c r="BY412" s="11"/>
      <c r="BZ412" s="11"/>
      <c r="CA412" s="11"/>
      <c r="CB412" s="11"/>
      <c r="CC412" s="11"/>
      <c r="CD412" s="11"/>
      <c r="CE412" s="11"/>
      <c r="CF412" s="11"/>
      <c r="CG412" s="11"/>
      <c r="CH412" s="2"/>
      <c r="CI412" s="11"/>
      <c r="CJ412" s="11"/>
      <c r="CK412" s="11"/>
      <c r="CL412" s="11"/>
      <c r="CM412" s="11"/>
      <c r="CN412" s="11"/>
      <c r="CO412" s="11"/>
      <c r="CP412" s="11"/>
      <c r="CQ412" s="11"/>
      <c r="CR412" s="11"/>
      <c r="CS412" s="11"/>
      <c r="CT412" s="11"/>
      <c r="CU412" s="11"/>
      <c r="CV412" s="11"/>
      <c r="CW412" s="11"/>
      <c r="CX412" s="11"/>
      <c r="CY412" s="11"/>
      <c r="CZ412" s="2"/>
    </row>
    <row r="413" spans="1:104" s="3" customFormat="1" x14ac:dyDescent="0.25">
      <c r="A413" s="25"/>
      <c r="C413" s="11"/>
      <c r="D413" s="11"/>
      <c r="E413" s="11"/>
      <c r="F413" s="11"/>
      <c r="G413" s="11"/>
      <c r="H413" s="11"/>
      <c r="I413" s="11"/>
      <c r="J413" s="11"/>
      <c r="K413" s="11"/>
      <c r="L413" s="11"/>
      <c r="M413" s="11"/>
      <c r="N413" s="11"/>
      <c r="O413" s="11"/>
      <c r="P413" s="11"/>
      <c r="Q413" s="11"/>
      <c r="R413" s="14"/>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2"/>
      <c r="BR413" s="11"/>
      <c r="BS413" s="11"/>
      <c r="BT413" s="11"/>
      <c r="BU413" s="11"/>
      <c r="BV413" s="11"/>
      <c r="BW413" s="11"/>
      <c r="BX413" s="11"/>
      <c r="BY413" s="11"/>
      <c r="BZ413" s="11"/>
      <c r="CA413" s="11"/>
      <c r="CB413" s="11"/>
      <c r="CC413" s="11"/>
      <c r="CD413" s="11"/>
      <c r="CE413" s="11"/>
      <c r="CF413" s="11"/>
      <c r="CG413" s="11"/>
      <c r="CH413" s="2"/>
      <c r="CI413" s="11"/>
      <c r="CJ413" s="11"/>
      <c r="CK413" s="11"/>
      <c r="CL413" s="11"/>
      <c r="CM413" s="11"/>
      <c r="CN413" s="11"/>
      <c r="CO413" s="11"/>
      <c r="CP413" s="11"/>
      <c r="CQ413" s="11"/>
      <c r="CR413" s="11"/>
      <c r="CS413" s="11"/>
      <c r="CT413" s="11"/>
      <c r="CU413" s="11"/>
      <c r="CV413" s="11"/>
      <c r="CW413" s="11"/>
      <c r="CX413" s="11"/>
      <c r="CY413" s="11"/>
      <c r="CZ413" s="2"/>
    </row>
    <row r="414" spans="1:104" s="3" customFormat="1" x14ac:dyDescent="0.25">
      <c r="A414" s="25"/>
      <c r="C414" s="11"/>
      <c r="D414" s="11"/>
      <c r="E414" s="11"/>
      <c r="F414" s="11"/>
      <c r="G414" s="11"/>
      <c r="H414" s="11"/>
      <c r="I414" s="11"/>
      <c r="J414" s="11"/>
      <c r="K414" s="11"/>
      <c r="L414" s="11"/>
      <c r="M414" s="11"/>
      <c r="N414" s="11"/>
      <c r="O414" s="11"/>
      <c r="P414" s="11"/>
      <c r="Q414" s="11"/>
      <c r="R414" s="14"/>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2"/>
      <c r="BR414" s="11"/>
      <c r="BS414" s="11"/>
      <c r="BT414" s="11"/>
      <c r="BU414" s="11"/>
      <c r="BV414" s="11"/>
      <c r="BW414" s="11"/>
      <c r="BX414" s="11"/>
      <c r="BY414" s="11"/>
      <c r="BZ414" s="11"/>
      <c r="CA414" s="11"/>
      <c r="CB414" s="11"/>
      <c r="CC414" s="11"/>
      <c r="CD414" s="11"/>
      <c r="CE414" s="11"/>
      <c r="CF414" s="11"/>
      <c r="CG414" s="11"/>
      <c r="CH414" s="2"/>
      <c r="CI414" s="11"/>
      <c r="CJ414" s="11"/>
      <c r="CK414" s="11"/>
      <c r="CL414" s="11"/>
      <c r="CM414" s="11"/>
      <c r="CN414" s="11"/>
      <c r="CO414" s="11"/>
      <c r="CP414" s="11"/>
      <c r="CQ414" s="11"/>
      <c r="CR414" s="11"/>
      <c r="CS414" s="11"/>
      <c r="CT414" s="11"/>
      <c r="CU414" s="11"/>
      <c r="CV414" s="11"/>
      <c r="CW414" s="11"/>
      <c r="CX414" s="11"/>
      <c r="CY414" s="11"/>
      <c r="CZ414" s="2"/>
    </row>
    <row r="415" spans="1:104" s="3" customFormat="1" x14ac:dyDescent="0.25">
      <c r="A415" s="25"/>
      <c r="C415" s="11"/>
      <c r="D415" s="11"/>
      <c r="E415" s="11"/>
      <c r="F415" s="11"/>
      <c r="G415" s="11"/>
      <c r="H415" s="11"/>
      <c r="I415" s="11"/>
      <c r="J415" s="11"/>
      <c r="K415" s="11"/>
      <c r="L415" s="11"/>
      <c r="M415" s="11"/>
      <c r="N415" s="11"/>
      <c r="O415" s="11"/>
      <c r="P415" s="11"/>
      <c r="Q415" s="11"/>
      <c r="R415" s="14"/>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2"/>
      <c r="BR415" s="11"/>
      <c r="BS415" s="11"/>
      <c r="BT415" s="11"/>
      <c r="BU415" s="11"/>
      <c r="BV415" s="11"/>
      <c r="BW415" s="11"/>
      <c r="BX415" s="11"/>
      <c r="BY415" s="11"/>
      <c r="BZ415" s="11"/>
      <c r="CA415" s="11"/>
      <c r="CB415" s="11"/>
      <c r="CC415" s="11"/>
      <c r="CD415" s="11"/>
      <c r="CE415" s="11"/>
      <c r="CF415" s="11"/>
      <c r="CG415" s="11"/>
      <c r="CH415" s="2"/>
      <c r="CI415" s="11"/>
      <c r="CJ415" s="11"/>
      <c r="CK415" s="11"/>
      <c r="CL415" s="11"/>
      <c r="CM415" s="11"/>
      <c r="CN415" s="11"/>
      <c r="CO415" s="11"/>
      <c r="CP415" s="11"/>
      <c r="CQ415" s="11"/>
      <c r="CR415" s="11"/>
      <c r="CS415" s="11"/>
      <c r="CT415" s="11"/>
      <c r="CU415" s="11"/>
      <c r="CV415" s="11"/>
      <c r="CW415" s="11"/>
      <c r="CX415" s="11"/>
      <c r="CY415" s="11"/>
      <c r="CZ415" s="2"/>
    </row>
    <row r="416" spans="1:104" s="3" customFormat="1" x14ac:dyDescent="0.25">
      <c r="A416" s="25"/>
      <c r="C416" s="11"/>
      <c r="D416" s="11"/>
      <c r="E416" s="11"/>
      <c r="F416" s="11"/>
      <c r="G416" s="11"/>
      <c r="H416" s="11"/>
      <c r="I416" s="11"/>
      <c r="J416" s="11"/>
      <c r="K416" s="11"/>
      <c r="L416" s="11"/>
      <c r="M416" s="11"/>
      <c r="N416" s="11"/>
      <c r="O416" s="11"/>
      <c r="P416" s="11"/>
      <c r="Q416" s="11"/>
      <c r="R416" s="14"/>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2"/>
      <c r="BR416" s="11"/>
      <c r="BS416" s="11"/>
      <c r="BT416" s="11"/>
      <c r="BU416" s="11"/>
      <c r="BV416" s="11"/>
      <c r="BW416" s="11"/>
      <c r="BX416" s="11"/>
      <c r="BY416" s="11"/>
      <c r="BZ416" s="11"/>
      <c r="CA416" s="11"/>
      <c r="CB416" s="11"/>
      <c r="CC416" s="11"/>
      <c r="CD416" s="11"/>
      <c r="CE416" s="11"/>
      <c r="CF416" s="11"/>
      <c r="CG416" s="11"/>
      <c r="CH416" s="2"/>
      <c r="CI416" s="11"/>
      <c r="CJ416" s="11"/>
      <c r="CK416" s="11"/>
      <c r="CL416" s="11"/>
      <c r="CM416" s="11"/>
      <c r="CN416" s="11"/>
      <c r="CO416" s="11"/>
      <c r="CP416" s="11"/>
      <c r="CQ416" s="11"/>
      <c r="CR416" s="11"/>
      <c r="CS416" s="11"/>
      <c r="CT416" s="11"/>
      <c r="CU416" s="11"/>
      <c r="CV416" s="11"/>
      <c r="CW416" s="11"/>
      <c r="CX416" s="11"/>
      <c r="CY416" s="11"/>
      <c r="CZ416" s="2"/>
    </row>
    <row r="417" spans="1:104" s="3" customFormat="1" x14ac:dyDescent="0.25">
      <c r="A417" s="25"/>
      <c r="C417" s="11"/>
      <c r="D417" s="11"/>
      <c r="E417" s="11"/>
      <c r="F417" s="11"/>
      <c r="G417" s="11"/>
      <c r="H417" s="11"/>
      <c r="I417" s="11"/>
      <c r="J417" s="11"/>
      <c r="K417" s="11"/>
      <c r="L417" s="11"/>
      <c r="M417" s="11"/>
      <c r="N417" s="11"/>
      <c r="O417" s="11"/>
      <c r="P417" s="11"/>
      <c r="Q417" s="11"/>
      <c r="R417" s="14"/>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2"/>
      <c r="BR417" s="11"/>
      <c r="BS417" s="11"/>
      <c r="BT417" s="11"/>
      <c r="BU417" s="11"/>
      <c r="BV417" s="11"/>
      <c r="BW417" s="11"/>
      <c r="BX417" s="11"/>
      <c r="BY417" s="11"/>
      <c r="BZ417" s="11"/>
      <c r="CA417" s="11"/>
      <c r="CB417" s="11"/>
      <c r="CC417" s="11"/>
      <c r="CD417" s="11"/>
      <c r="CE417" s="11"/>
      <c r="CF417" s="11"/>
      <c r="CG417" s="11"/>
      <c r="CH417" s="2"/>
      <c r="CI417" s="11"/>
      <c r="CJ417" s="11"/>
      <c r="CK417" s="11"/>
      <c r="CL417" s="11"/>
      <c r="CM417" s="11"/>
      <c r="CN417" s="11"/>
      <c r="CO417" s="11"/>
      <c r="CP417" s="11"/>
      <c r="CQ417" s="11"/>
      <c r="CR417" s="11"/>
      <c r="CS417" s="11"/>
      <c r="CT417" s="11"/>
      <c r="CU417" s="11"/>
      <c r="CV417" s="11"/>
      <c r="CW417" s="11"/>
      <c r="CX417" s="11"/>
      <c r="CY417" s="11"/>
      <c r="CZ417" s="2"/>
    </row>
    <row r="418" spans="1:104" s="3" customFormat="1" x14ac:dyDescent="0.25">
      <c r="A418" s="25"/>
      <c r="C418" s="11"/>
      <c r="D418" s="11"/>
      <c r="E418" s="11"/>
      <c r="F418" s="11"/>
      <c r="G418" s="11"/>
      <c r="H418" s="11"/>
      <c r="I418" s="11"/>
      <c r="J418" s="11"/>
      <c r="K418" s="11"/>
      <c r="L418" s="11"/>
      <c r="M418" s="11"/>
      <c r="N418" s="11"/>
      <c r="O418" s="11"/>
      <c r="P418" s="11"/>
      <c r="Q418" s="11"/>
      <c r="R418" s="14"/>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2"/>
      <c r="BR418" s="11"/>
      <c r="BS418" s="11"/>
      <c r="BT418" s="11"/>
      <c r="BU418" s="11"/>
      <c r="BV418" s="11"/>
      <c r="BW418" s="11"/>
      <c r="BX418" s="11"/>
      <c r="BY418" s="11"/>
      <c r="BZ418" s="11"/>
      <c r="CA418" s="11"/>
      <c r="CB418" s="11"/>
      <c r="CC418" s="11"/>
      <c r="CD418" s="11"/>
      <c r="CE418" s="11"/>
      <c r="CF418" s="11"/>
      <c r="CG418" s="11"/>
      <c r="CH418" s="2"/>
      <c r="CI418" s="11"/>
      <c r="CJ418" s="11"/>
      <c r="CK418" s="11"/>
      <c r="CL418" s="11"/>
      <c r="CM418" s="11"/>
      <c r="CN418" s="11"/>
      <c r="CO418" s="11"/>
      <c r="CP418" s="11"/>
      <c r="CQ418" s="11"/>
      <c r="CR418" s="11"/>
      <c r="CS418" s="11"/>
      <c r="CT418" s="11"/>
      <c r="CU418" s="11"/>
      <c r="CV418" s="11"/>
      <c r="CW418" s="11"/>
      <c r="CX418" s="11"/>
      <c r="CY418" s="11"/>
      <c r="CZ418" s="2"/>
    </row>
    <row r="419" spans="1:104" s="3" customFormat="1" x14ac:dyDescent="0.25">
      <c r="A419" s="25"/>
      <c r="C419" s="11"/>
      <c r="D419" s="11"/>
      <c r="E419" s="11"/>
      <c r="F419" s="11"/>
      <c r="G419" s="11"/>
      <c r="H419" s="11"/>
      <c r="I419" s="11"/>
      <c r="J419" s="11"/>
      <c r="K419" s="11"/>
      <c r="L419" s="11"/>
      <c r="M419" s="11"/>
      <c r="N419" s="11"/>
      <c r="O419" s="11"/>
      <c r="P419" s="11"/>
      <c r="Q419" s="11"/>
      <c r="R419" s="14"/>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2"/>
      <c r="BR419" s="11"/>
      <c r="BS419" s="11"/>
      <c r="BT419" s="11"/>
      <c r="BU419" s="11"/>
      <c r="BV419" s="11"/>
      <c r="BW419" s="11"/>
      <c r="BX419" s="11"/>
      <c r="BY419" s="11"/>
      <c r="BZ419" s="11"/>
      <c r="CA419" s="11"/>
      <c r="CB419" s="11"/>
      <c r="CC419" s="11"/>
      <c r="CD419" s="11"/>
      <c r="CE419" s="11"/>
      <c r="CF419" s="11"/>
      <c r="CG419" s="11"/>
      <c r="CH419" s="2"/>
      <c r="CI419" s="11"/>
      <c r="CJ419" s="11"/>
      <c r="CK419" s="11"/>
      <c r="CL419" s="11"/>
      <c r="CM419" s="11"/>
      <c r="CN419" s="11"/>
      <c r="CO419" s="11"/>
      <c r="CP419" s="11"/>
      <c r="CQ419" s="11"/>
      <c r="CR419" s="11"/>
      <c r="CS419" s="11"/>
      <c r="CT419" s="11"/>
      <c r="CU419" s="11"/>
      <c r="CV419" s="11"/>
      <c r="CW419" s="11"/>
      <c r="CX419" s="11"/>
      <c r="CY419" s="11"/>
      <c r="CZ419" s="2"/>
    </row>
    <row r="420" spans="1:104" s="3" customFormat="1" x14ac:dyDescent="0.25">
      <c r="A420" s="25"/>
      <c r="C420" s="11"/>
      <c r="D420" s="11"/>
      <c r="E420" s="11"/>
      <c r="F420" s="11"/>
      <c r="G420" s="11"/>
      <c r="H420" s="11"/>
      <c r="I420" s="11"/>
      <c r="J420" s="11"/>
      <c r="K420" s="11"/>
      <c r="L420" s="11"/>
      <c r="M420" s="11"/>
      <c r="N420" s="11"/>
      <c r="O420" s="11"/>
      <c r="P420" s="11"/>
      <c r="Q420" s="11"/>
      <c r="R420" s="14"/>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2"/>
      <c r="BR420" s="11"/>
      <c r="BS420" s="11"/>
      <c r="BT420" s="11"/>
      <c r="BU420" s="11"/>
      <c r="BV420" s="11"/>
      <c r="BW420" s="11"/>
      <c r="BX420" s="11"/>
      <c r="BY420" s="11"/>
      <c r="BZ420" s="11"/>
      <c r="CA420" s="11"/>
      <c r="CB420" s="11"/>
      <c r="CC420" s="11"/>
      <c r="CD420" s="11"/>
      <c r="CE420" s="11"/>
      <c r="CF420" s="11"/>
      <c r="CG420" s="11"/>
      <c r="CH420" s="2"/>
      <c r="CI420" s="11"/>
      <c r="CJ420" s="11"/>
      <c r="CK420" s="11"/>
      <c r="CL420" s="11"/>
      <c r="CM420" s="11"/>
      <c r="CN420" s="11"/>
      <c r="CO420" s="11"/>
      <c r="CP420" s="11"/>
      <c r="CQ420" s="11"/>
      <c r="CR420" s="11"/>
      <c r="CS420" s="11"/>
      <c r="CT420" s="11"/>
      <c r="CU420" s="11"/>
      <c r="CV420" s="11"/>
      <c r="CW420" s="11"/>
      <c r="CX420" s="11"/>
      <c r="CY420" s="11"/>
      <c r="CZ420" s="2"/>
    </row>
    <row r="421" spans="1:104" s="3" customFormat="1" x14ac:dyDescent="0.25">
      <c r="A421" s="25"/>
      <c r="C421" s="11"/>
      <c r="D421" s="11"/>
      <c r="E421" s="11"/>
      <c r="F421" s="11"/>
      <c r="G421" s="11"/>
      <c r="H421" s="11"/>
      <c r="I421" s="11"/>
      <c r="J421" s="11"/>
      <c r="K421" s="11"/>
      <c r="L421" s="11"/>
      <c r="M421" s="11"/>
      <c r="N421" s="11"/>
      <c r="O421" s="11"/>
      <c r="P421" s="11"/>
      <c r="Q421" s="11"/>
      <c r="R421" s="14"/>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2"/>
      <c r="BR421" s="11"/>
      <c r="BS421" s="11"/>
      <c r="BT421" s="11"/>
      <c r="BU421" s="11"/>
      <c r="BV421" s="11"/>
      <c r="BW421" s="11"/>
      <c r="BX421" s="11"/>
      <c r="BY421" s="11"/>
      <c r="BZ421" s="11"/>
      <c r="CA421" s="11"/>
      <c r="CB421" s="11"/>
      <c r="CC421" s="11"/>
      <c r="CD421" s="11"/>
      <c r="CE421" s="11"/>
      <c r="CF421" s="11"/>
      <c r="CG421" s="11"/>
      <c r="CH421" s="2"/>
      <c r="CI421" s="11"/>
      <c r="CJ421" s="11"/>
      <c r="CK421" s="11"/>
      <c r="CL421" s="11"/>
      <c r="CM421" s="11"/>
      <c r="CN421" s="11"/>
      <c r="CO421" s="11"/>
      <c r="CP421" s="11"/>
      <c r="CQ421" s="11"/>
      <c r="CR421" s="11"/>
      <c r="CS421" s="11"/>
      <c r="CT421" s="11"/>
      <c r="CU421" s="11"/>
      <c r="CV421" s="11"/>
      <c r="CW421" s="11"/>
      <c r="CX421" s="11"/>
      <c r="CY421" s="11"/>
      <c r="CZ421" s="2"/>
    </row>
    <row r="422" spans="1:104" s="3" customFormat="1" x14ac:dyDescent="0.25">
      <c r="A422" s="25"/>
      <c r="C422" s="11"/>
      <c r="D422" s="11"/>
      <c r="E422" s="11"/>
      <c r="F422" s="11"/>
      <c r="G422" s="11"/>
      <c r="H422" s="11"/>
      <c r="I422" s="11"/>
      <c r="J422" s="11"/>
      <c r="K422" s="11"/>
      <c r="L422" s="11"/>
      <c r="M422" s="11"/>
      <c r="N422" s="11"/>
      <c r="O422" s="11"/>
      <c r="P422" s="11"/>
      <c r="Q422" s="11"/>
      <c r="R422" s="14"/>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2"/>
      <c r="BR422" s="11"/>
      <c r="BS422" s="11"/>
      <c r="BT422" s="11"/>
      <c r="BU422" s="11"/>
      <c r="BV422" s="11"/>
      <c r="BW422" s="11"/>
      <c r="BX422" s="11"/>
      <c r="BY422" s="11"/>
      <c r="BZ422" s="11"/>
      <c r="CA422" s="11"/>
      <c r="CB422" s="11"/>
      <c r="CC422" s="11"/>
      <c r="CD422" s="11"/>
      <c r="CE422" s="11"/>
      <c r="CF422" s="11"/>
      <c r="CG422" s="11"/>
      <c r="CH422" s="2"/>
      <c r="CI422" s="11"/>
      <c r="CJ422" s="11"/>
      <c r="CK422" s="11"/>
      <c r="CL422" s="11"/>
      <c r="CM422" s="11"/>
      <c r="CN422" s="11"/>
      <c r="CO422" s="11"/>
      <c r="CP422" s="11"/>
      <c r="CQ422" s="11"/>
      <c r="CR422" s="11"/>
      <c r="CS422" s="11"/>
      <c r="CT422" s="11"/>
      <c r="CU422" s="11"/>
      <c r="CV422" s="11"/>
      <c r="CW422" s="11"/>
      <c r="CX422" s="11"/>
      <c r="CY422" s="11"/>
      <c r="CZ422" s="2"/>
    </row>
    <row r="423" spans="1:104" s="3" customFormat="1" x14ac:dyDescent="0.25">
      <c r="A423" s="25"/>
      <c r="C423" s="11"/>
      <c r="D423" s="11"/>
      <c r="E423" s="11"/>
      <c r="F423" s="11"/>
      <c r="G423" s="11"/>
      <c r="H423" s="11"/>
      <c r="I423" s="11"/>
      <c r="J423" s="11"/>
      <c r="K423" s="11"/>
      <c r="L423" s="11"/>
      <c r="M423" s="11"/>
      <c r="N423" s="11"/>
      <c r="O423" s="11"/>
      <c r="P423" s="11"/>
      <c r="Q423" s="11"/>
      <c r="R423" s="14"/>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2"/>
      <c r="BR423" s="11"/>
      <c r="BS423" s="11"/>
      <c r="BT423" s="11"/>
      <c r="BU423" s="11"/>
      <c r="BV423" s="11"/>
      <c r="BW423" s="11"/>
      <c r="BX423" s="11"/>
      <c r="BY423" s="11"/>
      <c r="BZ423" s="11"/>
      <c r="CA423" s="11"/>
      <c r="CB423" s="11"/>
      <c r="CC423" s="11"/>
      <c r="CD423" s="11"/>
      <c r="CE423" s="11"/>
      <c r="CF423" s="11"/>
      <c r="CG423" s="11"/>
      <c r="CH423" s="2"/>
      <c r="CI423" s="11"/>
      <c r="CJ423" s="11"/>
      <c r="CK423" s="11"/>
      <c r="CL423" s="11"/>
      <c r="CM423" s="11"/>
      <c r="CN423" s="11"/>
      <c r="CO423" s="11"/>
      <c r="CP423" s="11"/>
      <c r="CQ423" s="11"/>
      <c r="CR423" s="11"/>
      <c r="CS423" s="11"/>
      <c r="CT423" s="11"/>
      <c r="CU423" s="11"/>
      <c r="CV423" s="11"/>
      <c r="CW423" s="11"/>
      <c r="CX423" s="11"/>
      <c r="CY423" s="11"/>
      <c r="CZ423" s="2"/>
    </row>
    <row r="424" spans="1:104" s="3" customFormat="1" x14ac:dyDescent="0.25">
      <c r="A424" s="25"/>
      <c r="C424" s="11"/>
      <c r="D424" s="11"/>
      <c r="E424" s="11"/>
      <c r="F424" s="11"/>
      <c r="G424" s="11"/>
      <c r="H424" s="11"/>
      <c r="I424" s="11"/>
      <c r="J424" s="11"/>
      <c r="K424" s="11"/>
      <c r="L424" s="11"/>
      <c r="M424" s="11"/>
      <c r="N424" s="11"/>
      <c r="O424" s="11"/>
      <c r="P424" s="11"/>
      <c r="Q424" s="11"/>
      <c r="R424" s="14"/>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2"/>
      <c r="BR424" s="11"/>
      <c r="BS424" s="11"/>
      <c r="BT424" s="11"/>
      <c r="BU424" s="11"/>
      <c r="BV424" s="11"/>
      <c r="BW424" s="11"/>
      <c r="BX424" s="11"/>
      <c r="BY424" s="11"/>
      <c r="BZ424" s="11"/>
      <c r="CA424" s="11"/>
      <c r="CB424" s="11"/>
      <c r="CC424" s="11"/>
      <c r="CD424" s="11"/>
      <c r="CE424" s="11"/>
      <c r="CF424" s="11"/>
      <c r="CG424" s="11"/>
      <c r="CH424" s="2"/>
      <c r="CI424" s="11"/>
      <c r="CJ424" s="11"/>
      <c r="CK424" s="11"/>
      <c r="CL424" s="11"/>
      <c r="CM424" s="11"/>
      <c r="CN424" s="11"/>
      <c r="CO424" s="11"/>
      <c r="CP424" s="11"/>
      <c r="CQ424" s="11"/>
      <c r="CR424" s="11"/>
      <c r="CS424" s="11"/>
      <c r="CT424" s="11"/>
      <c r="CU424" s="11"/>
      <c r="CV424" s="11"/>
      <c r="CW424" s="11"/>
      <c r="CX424" s="11"/>
      <c r="CY424" s="11"/>
      <c r="CZ424" s="2"/>
    </row>
    <row r="425" spans="1:104" s="3" customFormat="1" x14ac:dyDescent="0.25">
      <c r="A425" s="25"/>
      <c r="C425" s="11"/>
      <c r="D425" s="11"/>
      <c r="E425" s="11"/>
      <c r="F425" s="11"/>
      <c r="G425" s="11"/>
      <c r="H425" s="11"/>
      <c r="I425" s="11"/>
      <c r="J425" s="11"/>
      <c r="K425" s="11"/>
      <c r="L425" s="11"/>
      <c r="M425" s="11"/>
      <c r="N425" s="11"/>
      <c r="O425" s="11"/>
      <c r="P425" s="11"/>
      <c r="Q425" s="11"/>
      <c r="R425" s="14"/>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2"/>
      <c r="BR425" s="11"/>
      <c r="BS425" s="11"/>
      <c r="BT425" s="11"/>
      <c r="BU425" s="11"/>
      <c r="BV425" s="11"/>
      <c r="BW425" s="11"/>
      <c r="BX425" s="11"/>
      <c r="BY425" s="11"/>
      <c r="BZ425" s="11"/>
      <c r="CA425" s="11"/>
      <c r="CB425" s="11"/>
      <c r="CC425" s="11"/>
      <c r="CD425" s="11"/>
      <c r="CE425" s="11"/>
      <c r="CF425" s="11"/>
      <c r="CG425" s="11"/>
      <c r="CH425" s="2"/>
      <c r="CI425" s="11"/>
      <c r="CJ425" s="11"/>
      <c r="CK425" s="11"/>
      <c r="CL425" s="11"/>
      <c r="CM425" s="11"/>
      <c r="CN425" s="11"/>
      <c r="CO425" s="11"/>
      <c r="CP425" s="11"/>
      <c r="CQ425" s="11"/>
      <c r="CR425" s="11"/>
      <c r="CS425" s="11"/>
      <c r="CT425" s="11"/>
      <c r="CU425" s="11"/>
      <c r="CV425" s="11"/>
      <c r="CW425" s="11"/>
      <c r="CX425" s="11"/>
      <c r="CY425" s="11"/>
      <c r="CZ425" s="2"/>
    </row>
    <row r="426" spans="1:104" s="3" customFormat="1" x14ac:dyDescent="0.25">
      <c r="A426" s="25"/>
      <c r="C426" s="11"/>
      <c r="D426" s="11"/>
      <c r="E426" s="11"/>
      <c r="F426" s="11"/>
      <c r="G426" s="11"/>
      <c r="H426" s="11"/>
      <c r="I426" s="11"/>
      <c r="J426" s="11"/>
      <c r="K426" s="11"/>
      <c r="L426" s="11"/>
      <c r="M426" s="11"/>
      <c r="N426" s="11"/>
      <c r="O426" s="11"/>
      <c r="P426" s="11"/>
      <c r="Q426" s="11"/>
      <c r="R426" s="14"/>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2"/>
      <c r="BR426" s="11"/>
      <c r="BS426" s="11"/>
      <c r="BT426" s="11"/>
      <c r="BU426" s="11"/>
      <c r="BV426" s="11"/>
      <c r="BW426" s="11"/>
      <c r="BX426" s="11"/>
      <c r="BY426" s="11"/>
      <c r="BZ426" s="11"/>
      <c r="CA426" s="11"/>
      <c r="CB426" s="11"/>
      <c r="CC426" s="11"/>
      <c r="CD426" s="11"/>
      <c r="CE426" s="11"/>
      <c r="CF426" s="11"/>
      <c r="CG426" s="11"/>
      <c r="CH426" s="2"/>
      <c r="CI426" s="11"/>
      <c r="CJ426" s="11"/>
      <c r="CK426" s="11"/>
      <c r="CL426" s="11"/>
      <c r="CM426" s="11"/>
      <c r="CN426" s="11"/>
      <c r="CO426" s="11"/>
      <c r="CP426" s="11"/>
      <c r="CQ426" s="11"/>
      <c r="CR426" s="11"/>
      <c r="CS426" s="11"/>
      <c r="CT426" s="11"/>
      <c r="CU426" s="11"/>
      <c r="CV426" s="11"/>
      <c r="CW426" s="11"/>
      <c r="CX426" s="11"/>
      <c r="CY426" s="11"/>
      <c r="CZ426" s="2"/>
    </row>
    <row r="427" spans="1:104" s="3" customFormat="1" x14ac:dyDescent="0.25">
      <c r="A427" s="25"/>
      <c r="C427" s="11"/>
      <c r="D427" s="11"/>
      <c r="E427" s="11"/>
      <c r="F427" s="11"/>
      <c r="G427" s="11"/>
      <c r="H427" s="11"/>
      <c r="I427" s="11"/>
      <c r="J427" s="11"/>
      <c r="K427" s="11"/>
      <c r="L427" s="11"/>
      <c r="M427" s="11"/>
      <c r="N427" s="11"/>
      <c r="O427" s="11"/>
      <c r="P427" s="11"/>
      <c r="Q427" s="11"/>
      <c r="R427" s="14"/>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2"/>
      <c r="BR427" s="11"/>
      <c r="BS427" s="11"/>
      <c r="BT427" s="11"/>
      <c r="BU427" s="11"/>
      <c r="BV427" s="11"/>
      <c r="BW427" s="11"/>
      <c r="BX427" s="11"/>
      <c r="BY427" s="11"/>
      <c r="BZ427" s="11"/>
      <c r="CA427" s="11"/>
      <c r="CB427" s="11"/>
      <c r="CC427" s="11"/>
      <c r="CD427" s="11"/>
      <c r="CE427" s="11"/>
      <c r="CF427" s="11"/>
      <c r="CG427" s="11"/>
      <c r="CH427" s="2"/>
      <c r="CI427" s="11"/>
      <c r="CJ427" s="11"/>
      <c r="CK427" s="11"/>
      <c r="CL427" s="11"/>
      <c r="CM427" s="11"/>
      <c r="CN427" s="11"/>
      <c r="CO427" s="11"/>
      <c r="CP427" s="11"/>
      <c r="CQ427" s="11"/>
      <c r="CR427" s="11"/>
      <c r="CS427" s="11"/>
      <c r="CT427" s="11"/>
      <c r="CU427" s="11"/>
      <c r="CV427" s="11"/>
      <c r="CW427" s="11"/>
      <c r="CX427" s="11"/>
      <c r="CY427" s="11"/>
      <c r="CZ427" s="2"/>
    </row>
    <row r="428" spans="1:104" s="3" customFormat="1" x14ac:dyDescent="0.25">
      <c r="A428" s="25"/>
      <c r="C428" s="11"/>
      <c r="D428" s="11"/>
      <c r="E428" s="11"/>
      <c r="F428" s="11"/>
      <c r="G428" s="11"/>
      <c r="H428" s="11"/>
      <c r="I428" s="11"/>
      <c r="J428" s="11"/>
      <c r="K428" s="11"/>
      <c r="L428" s="11"/>
      <c r="M428" s="11"/>
      <c r="N428" s="11"/>
      <c r="O428" s="11"/>
      <c r="P428" s="11"/>
      <c r="Q428" s="11"/>
      <c r="R428" s="14"/>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2"/>
      <c r="BR428" s="11"/>
      <c r="BS428" s="11"/>
      <c r="BT428" s="11"/>
      <c r="BU428" s="11"/>
      <c r="BV428" s="11"/>
      <c r="BW428" s="11"/>
      <c r="BX428" s="11"/>
      <c r="BY428" s="11"/>
      <c r="BZ428" s="11"/>
      <c r="CA428" s="11"/>
      <c r="CB428" s="11"/>
      <c r="CC428" s="11"/>
      <c r="CD428" s="11"/>
      <c r="CE428" s="11"/>
      <c r="CF428" s="11"/>
      <c r="CG428" s="11"/>
      <c r="CH428" s="2"/>
      <c r="CI428" s="11"/>
      <c r="CJ428" s="11"/>
      <c r="CK428" s="11"/>
      <c r="CL428" s="11"/>
      <c r="CM428" s="11"/>
      <c r="CN428" s="11"/>
      <c r="CO428" s="11"/>
      <c r="CP428" s="11"/>
      <c r="CQ428" s="11"/>
      <c r="CR428" s="11"/>
      <c r="CS428" s="11"/>
      <c r="CT428" s="11"/>
      <c r="CU428" s="11"/>
      <c r="CV428" s="11"/>
      <c r="CW428" s="11"/>
      <c r="CX428" s="11"/>
      <c r="CY428" s="11"/>
      <c r="CZ428" s="2"/>
    </row>
    <row r="429" spans="1:104" s="3" customFormat="1" x14ac:dyDescent="0.25">
      <c r="A429" s="25"/>
      <c r="C429" s="11"/>
      <c r="D429" s="11"/>
      <c r="E429" s="11"/>
      <c r="F429" s="11"/>
      <c r="G429" s="11"/>
      <c r="H429" s="11"/>
      <c r="I429" s="11"/>
      <c r="J429" s="11"/>
      <c r="K429" s="11"/>
      <c r="L429" s="11"/>
      <c r="M429" s="11"/>
      <c r="N429" s="11"/>
      <c r="O429" s="11"/>
      <c r="P429" s="11"/>
      <c r="Q429" s="11"/>
      <c r="R429" s="14"/>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2"/>
      <c r="BR429" s="11"/>
      <c r="BS429" s="11"/>
      <c r="BT429" s="11"/>
      <c r="BU429" s="11"/>
      <c r="BV429" s="11"/>
      <c r="BW429" s="11"/>
      <c r="BX429" s="11"/>
      <c r="BY429" s="11"/>
      <c r="BZ429" s="11"/>
      <c r="CA429" s="11"/>
      <c r="CB429" s="11"/>
      <c r="CC429" s="11"/>
      <c r="CD429" s="11"/>
      <c r="CE429" s="11"/>
      <c r="CF429" s="11"/>
      <c r="CG429" s="11"/>
      <c r="CH429" s="2"/>
      <c r="CI429" s="11"/>
      <c r="CJ429" s="11"/>
      <c r="CK429" s="11"/>
      <c r="CL429" s="11"/>
      <c r="CM429" s="11"/>
      <c r="CN429" s="11"/>
      <c r="CO429" s="11"/>
      <c r="CP429" s="11"/>
      <c r="CQ429" s="11"/>
      <c r="CR429" s="11"/>
      <c r="CS429" s="11"/>
      <c r="CT429" s="11"/>
      <c r="CU429" s="11"/>
      <c r="CV429" s="11"/>
      <c r="CW429" s="11"/>
      <c r="CX429" s="11"/>
      <c r="CY429" s="11"/>
      <c r="CZ429" s="2"/>
    </row>
    <row r="430" spans="1:104" s="3" customFormat="1" x14ac:dyDescent="0.25">
      <c r="A430" s="25"/>
      <c r="C430" s="11"/>
      <c r="D430" s="11"/>
      <c r="E430" s="11"/>
      <c r="F430" s="11"/>
      <c r="G430" s="11"/>
      <c r="H430" s="11"/>
      <c r="I430" s="11"/>
      <c r="J430" s="11"/>
      <c r="K430" s="11"/>
      <c r="L430" s="11"/>
      <c r="M430" s="11"/>
      <c r="N430" s="11"/>
      <c r="O430" s="11"/>
      <c r="P430" s="11"/>
      <c r="Q430" s="11"/>
      <c r="R430" s="14"/>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2"/>
      <c r="BR430" s="11"/>
      <c r="BS430" s="11"/>
      <c r="BT430" s="11"/>
      <c r="BU430" s="11"/>
      <c r="BV430" s="11"/>
      <c r="BW430" s="11"/>
      <c r="BX430" s="11"/>
      <c r="BY430" s="11"/>
      <c r="BZ430" s="11"/>
      <c r="CA430" s="11"/>
      <c r="CB430" s="11"/>
      <c r="CC430" s="11"/>
      <c r="CD430" s="11"/>
      <c r="CE430" s="11"/>
      <c r="CF430" s="11"/>
      <c r="CG430" s="11"/>
      <c r="CH430" s="2"/>
      <c r="CI430" s="11"/>
      <c r="CJ430" s="11"/>
      <c r="CK430" s="11"/>
      <c r="CL430" s="11"/>
      <c r="CM430" s="11"/>
      <c r="CN430" s="11"/>
      <c r="CO430" s="11"/>
      <c r="CP430" s="11"/>
      <c r="CQ430" s="11"/>
      <c r="CR430" s="11"/>
      <c r="CS430" s="11"/>
      <c r="CT430" s="11"/>
      <c r="CU430" s="11"/>
      <c r="CV430" s="11"/>
      <c r="CW430" s="11"/>
      <c r="CX430" s="11"/>
      <c r="CY430" s="11"/>
      <c r="CZ430" s="2"/>
    </row>
    <row r="431" spans="1:104" s="3" customFormat="1" x14ac:dyDescent="0.25">
      <c r="A431" s="25"/>
      <c r="C431" s="11"/>
      <c r="D431" s="11"/>
      <c r="E431" s="11"/>
      <c r="F431" s="11"/>
      <c r="G431" s="11"/>
      <c r="H431" s="11"/>
      <c r="I431" s="11"/>
      <c r="J431" s="11"/>
      <c r="K431" s="11"/>
      <c r="L431" s="11"/>
      <c r="M431" s="11"/>
      <c r="N431" s="11"/>
      <c r="O431" s="11"/>
      <c r="P431" s="11"/>
      <c r="Q431" s="11"/>
      <c r="R431" s="14"/>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2"/>
      <c r="BR431" s="11"/>
      <c r="BS431" s="11"/>
      <c r="BT431" s="11"/>
      <c r="BU431" s="11"/>
      <c r="BV431" s="11"/>
      <c r="BW431" s="11"/>
      <c r="BX431" s="11"/>
      <c r="BY431" s="11"/>
      <c r="BZ431" s="11"/>
      <c r="CA431" s="11"/>
      <c r="CB431" s="11"/>
      <c r="CC431" s="11"/>
      <c r="CD431" s="11"/>
      <c r="CE431" s="11"/>
      <c r="CF431" s="11"/>
      <c r="CG431" s="11"/>
      <c r="CH431" s="2"/>
      <c r="CI431" s="11"/>
      <c r="CJ431" s="11"/>
      <c r="CK431" s="11"/>
      <c r="CL431" s="11"/>
      <c r="CM431" s="11"/>
      <c r="CN431" s="11"/>
      <c r="CO431" s="11"/>
      <c r="CP431" s="11"/>
      <c r="CQ431" s="11"/>
      <c r="CR431" s="11"/>
      <c r="CS431" s="11"/>
      <c r="CT431" s="11"/>
      <c r="CU431" s="11"/>
      <c r="CV431" s="11"/>
      <c r="CW431" s="11"/>
      <c r="CX431" s="11"/>
      <c r="CY431" s="11"/>
      <c r="CZ431" s="2"/>
    </row>
    <row r="432" spans="1:104" s="3" customFormat="1" x14ac:dyDescent="0.25">
      <c r="A432" s="25"/>
      <c r="C432" s="11"/>
      <c r="D432" s="11"/>
      <c r="E432" s="11"/>
      <c r="F432" s="11"/>
      <c r="G432" s="11"/>
      <c r="H432" s="11"/>
      <c r="I432" s="11"/>
      <c r="J432" s="11"/>
      <c r="K432" s="11"/>
      <c r="L432" s="11"/>
      <c r="M432" s="11"/>
      <c r="N432" s="11"/>
      <c r="O432" s="11"/>
      <c r="P432" s="11"/>
      <c r="Q432" s="11"/>
      <c r="R432" s="14"/>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2"/>
      <c r="BR432" s="11"/>
      <c r="BS432" s="11"/>
      <c r="BT432" s="11"/>
      <c r="BU432" s="11"/>
      <c r="BV432" s="11"/>
      <c r="BW432" s="11"/>
      <c r="BX432" s="11"/>
      <c r="BY432" s="11"/>
      <c r="BZ432" s="11"/>
      <c r="CA432" s="11"/>
      <c r="CB432" s="11"/>
      <c r="CC432" s="11"/>
      <c r="CD432" s="11"/>
      <c r="CE432" s="11"/>
      <c r="CF432" s="11"/>
      <c r="CG432" s="11"/>
      <c r="CH432" s="2"/>
      <c r="CI432" s="11"/>
      <c r="CJ432" s="11"/>
      <c r="CK432" s="11"/>
      <c r="CL432" s="11"/>
      <c r="CM432" s="11"/>
      <c r="CN432" s="11"/>
      <c r="CO432" s="11"/>
      <c r="CP432" s="11"/>
      <c r="CQ432" s="11"/>
      <c r="CR432" s="11"/>
      <c r="CS432" s="11"/>
      <c r="CT432" s="11"/>
      <c r="CU432" s="11"/>
      <c r="CV432" s="11"/>
      <c r="CW432" s="11"/>
      <c r="CX432" s="11"/>
      <c r="CY432" s="11"/>
      <c r="CZ432" s="2"/>
    </row>
    <row r="433" spans="1:104" s="3" customFormat="1" x14ac:dyDescent="0.25">
      <c r="A433" s="25"/>
      <c r="C433" s="11"/>
      <c r="D433" s="11"/>
      <c r="E433" s="11"/>
      <c r="F433" s="11"/>
      <c r="G433" s="11"/>
      <c r="H433" s="11"/>
      <c r="I433" s="11"/>
      <c r="J433" s="11"/>
      <c r="K433" s="11"/>
      <c r="L433" s="11"/>
      <c r="M433" s="11"/>
      <c r="N433" s="11"/>
      <c r="O433" s="11"/>
      <c r="P433" s="11"/>
      <c r="Q433" s="11"/>
      <c r="R433" s="14"/>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2"/>
      <c r="BR433" s="11"/>
      <c r="BS433" s="11"/>
      <c r="BT433" s="11"/>
      <c r="BU433" s="11"/>
      <c r="BV433" s="11"/>
      <c r="BW433" s="11"/>
      <c r="BX433" s="11"/>
      <c r="BY433" s="11"/>
      <c r="BZ433" s="11"/>
      <c r="CA433" s="11"/>
      <c r="CB433" s="11"/>
      <c r="CC433" s="11"/>
      <c r="CD433" s="11"/>
      <c r="CE433" s="11"/>
      <c r="CF433" s="11"/>
      <c r="CG433" s="11"/>
      <c r="CH433" s="2"/>
      <c r="CI433" s="11"/>
      <c r="CJ433" s="11"/>
      <c r="CK433" s="11"/>
      <c r="CL433" s="11"/>
      <c r="CM433" s="11"/>
      <c r="CN433" s="11"/>
      <c r="CO433" s="11"/>
      <c r="CP433" s="11"/>
      <c r="CQ433" s="11"/>
      <c r="CR433" s="11"/>
      <c r="CS433" s="11"/>
      <c r="CT433" s="11"/>
      <c r="CU433" s="11"/>
      <c r="CV433" s="11"/>
      <c r="CW433" s="11"/>
      <c r="CX433" s="11"/>
      <c r="CY433" s="11"/>
      <c r="CZ433" s="2"/>
    </row>
    <row r="434" spans="1:104" s="3" customFormat="1" x14ac:dyDescent="0.25">
      <c r="A434" s="25"/>
      <c r="C434" s="11"/>
      <c r="D434" s="11"/>
      <c r="E434" s="11"/>
      <c r="F434" s="11"/>
      <c r="G434" s="11"/>
      <c r="H434" s="11"/>
      <c r="I434" s="11"/>
      <c r="J434" s="11"/>
      <c r="K434" s="11"/>
      <c r="L434" s="11"/>
      <c r="M434" s="11"/>
      <c r="N434" s="11"/>
      <c r="O434" s="11"/>
      <c r="P434" s="11"/>
      <c r="Q434" s="11"/>
      <c r="R434" s="14"/>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2"/>
      <c r="BR434" s="11"/>
      <c r="BS434" s="11"/>
      <c r="BT434" s="11"/>
      <c r="BU434" s="11"/>
      <c r="BV434" s="11"/>
      <c r="BW434" s="11"/>
      <c r="BX434" s="11"/>
      <c r="BY434" s="11"/>
      <c r="BZ434" s="11"/>
      <c r="CA434" s="11"/>
      <c r="CB434" s="11"/>
      <c r="CC434" s="11"/>
      <c r="CD434" s="11"/>
      <c r="CE434" s="11"/>
      <c r="CF434" s="11"/>
      <c r="CG434" s="11"/>
      <c r="CH434" s="2"/>
      <c r="CI434" s="11"/>
      <c r="CJ434" s="11"/>
      <c r="CK434" s="11"/>
      <c r="CL434" s="11"/>
      <c r="CM434" s="11"/>
      <c r="CN434" s="11"/>
      <c r="CO434" s="11"/>
      <c r="CP434" s="11"/>
      <c r="CQ434" s="11"/>
      <c r="CR434" s="11"/>
      <c r="CS434" s="11"/>
      <c r="CT434" s="11"/>
      <c r="CU434" s="11"/>
      <c r="CV434" s="11"/>
      <c r="CW434" s="11"/>
      <c r="CX434" s="11"/>
      <c r="CY434" s="11"/>
      <c r="CZ434" s="2"/>
    </row>
    <row r="435" spans="1:104" s="3" customFormat="1" x14ac:dyDescent="0.25">
      <c r="A435" s="25"/>
      <c r="C435" s="11"/>
      <c r="D435" s="11"/>
      <c r="E435" s="11"/>
      <c r="F435" s="11"/>
      <c r="G435" s="11"/>
      <c r="H435" s="11"/>
      <c r="I435" s="11"/>
      <c r="J435" s="11"/>
      <c r="K435" s="11"/>
      <c r="L435" s="11"/>
      <c r="M435" s="11"/>
      <c r="N435" s="11"/>
      <c r="O435" s="11"/>
      <c r="P435" s="11"/>
      <c r="Q435" s="11"/>
      <c r="R435" s="14"/>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2"/>
      <c r="BR435" s="11"/>
      <c r="BS435" s="11"/>
      <c r="BT435" s="11"/>
      <c r="BU435" s="11"/>
      <c r="BV435" s="11"/>
      <c r="BW435" s="11"/>
      <c r="BX435" s="11"/>
      <c r="BY435" s="11"/>
      <c r="BZ435" s="11"/>
      <c r="CA435" s="11"/>
      <c r="CB435" s="11"/>
      <c r="CC435" s="11"/>
      <c r="CD435" s="11"/>
      <c r="CE435" s="11"/>
      <c r="CF435" s="11"/>
      <c r="CG435" s="11"/>
      <c r="CH435" s="2"/>
      <c r="CI435" s="11"/>
      <c r="CJ435" s="11"/>
      <c r="CK435" s="11"/>
      <c r="CL435" s="11"/>
      <c r="CM435" s="11"/>
      <c r="CN435" s="11"/>
      <c r="CO435" s="11"/>
      <c r="CP435" s="11"/>
      <c r="CQ435" s="11"/>
      <c r="CR435" s="11"/>
      <c r="CS435" s="11"/>
      <c r="CT435" s="11"/>
      <c r="CU435" s="11"/>
      <c r="CV435" s="11"/>
      <c r="CW435" s="11"/>
      <c r="CX435" s="11"/>
      <c r="CY435" s="11"/>
      <c r="CZ435" s="2"/>
    </row>
    <row r="436" spans="1:104" s="3" customFormat="1" x14ac:dyDescent="0.25">
      <c r="A436" s="25"/>
      <c r="C436" s="11"/>
      <c r="D436" s="11"/>
      <c r="E436" s="11"/>
      <c r="F436" s="11"/>
      <c r="G436" s="11"/>
      <c r="H436" s="11"/>
      <c r="I436" s="11"/>
      <c r="J436" s="11"/>
      <c r="K436" s="11"/>
      <c r="L436" s="11"/>
      <c r="M436" s="11"/>
      <c r="N436" s="11"/>
      <c r="O436" s="11"/>
      <c r="P436" s="11"/>
      <c r="Q436" s="11"/>
      <c r="R436" s="14"/>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2"/>
      <c r="BR436" s="11"/>
      <c r="BS436" s="11"/>
      <c r="BT436" s="11"/>
      <c r="BU436" s="11"/>
      <c r="BV436" s="11"/>
      <c r="BW436" s="11"/>
      <c r="BX436" s="11"/>
      <c r="BY436" s="11"/>
      <c r="BZ436" s="11"/>
      <c r="CA436" s="11"/>
      <c r="CB436" s="11"/>
      <c r="CC436" s="11"/>
      <c r="CD436" s="11"/>
      <c r="CE436" s="11"/>
      <c r="CF436" s="11"/>
      <c r="CG436" s="11"/>
      <c r="CH436" s="2"/>
      <c r="CI436" s="11"/>
      <c r="CJ436" s="11"/>
      <c r="CK436" s="11"/>
      <c r="CL436" s="11"/>
      <c r="CM436" s="11"/>
      <c r="CN436" s="11"/>
      <c r="CO436" s="11"/>
      <c r="CP436" s="11"/>
      <c r="CQ436" s="11"/>
      <c r="CR436" s="11"/>
      <c r="CS436" s="11"/>
      <c r="CT436" s="11"/>
      <c r="CU436" s="11"/>
      <c r="CV436" s="11"/>
      <c r="CW436" s="11"/>
      <c r="CX436" s="11"/>
      <c r="CY436" s="11"/>
      <c r="CZ436" s="2"/>
    </row>
    <row r="437" spans="1:104" s="3" customFormat="1" x14ac:dyDescent="0.25">
      <c r="A437" s="25"/>
      <c r="C437" s="11"/>
      <c r="D437" s="11"/>
      <c r="E437" s="11"/>
      <c r="F437" s="11"/>
      <c r="G437" s="11"/>
      <c r="H437" s="11"/>
      <c r="I437" s="11"/>
      <c r="J437" s="11"/>
      <c r="K437" s="11"/>
      <c r="L437" s="11"/>
      <c r="M437" s="11"/>
      <c r="N437" s="11"/>
      <c r="O437" s="11"/>
      <c r="P437" s="11"/>
      <c r="Q437" s="11"/>
      <c r="R437" s="14"/>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2"/>
      <c r="BR437" s="11"/>
      <c r="BS437" s="11"/>
      <c r="BT437" s="11"/>
      <c r="BU437" s="11"/>
      <c r="BV437" s="11"/>
      <c r="BW437" s="11"/>
      <c r="BX437" s="11"/>
      <c r="BY437" s="11"/>
      <c r="BZ437" s="11"/>
      <c r="CA437" s="11"/>
      <c r="CB437" s="11"/>
      <c r="CC437" s="11"/>
      <c r="CD437" s="11"/>
      <c r="CE437" s="11"/>
      <c r="CF437" s="11"/>
      <c r="CG437" s="11"/>
      <c r="CH437" s="2"/>
      <c r="CI437" s="11"/>
      <c r="CJ437" s="11"/>
      <c r="CK437" s="11"/>
      <c r="CL437" s="11"/>
      <c r="CM437" s="11"/>
      <c r="CN437" s="11"/>
      <c r="CO437" s="11"/>
      <c r="CP437" s="11"/>
      <c r="CQ437" s="11"/>
      <c r="CR437" s="11"/>
      <c r="CS437" s="11"/>
      <c r="CT437" s="11"/>
      <c r="CU437" s="11"/>
      <c r="CV437" s="11"/>
      <c r="CW437" s="11"/>
      <c r="CX437" s="11"/>
      <c r="CY437" s="11"/>
      <c r="CZ437" s="2"/>
    </row>
    <row r="438" spans="1:104" s="3" customFormat="1" x14ac:dyDescent="0.25">
      <c r="A438" s="25"/>
      <c r="C438" s="11"/>
      <c r="D438" s="11"/>
      <c r="E438" s="11"/>
      <c r="F438" s="11"/>
      <c r="G438" s="11"/>
      <c r="H438" s="11"/>
      <c r="I438" s="11"/>
      <c r="J438" s="11"/>
      <c r="K438" s="11"/>
      <c r="L438" s="11"/>
      <c r="M438" s="11"/>
      <c r="N438" s="11"/>
      <c r="O438" s="11"/>
      <c r="P438" s="11"/>
      <c r="Q438" s="11"/>
      <c r="R438" s="14"/>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2"/>
      <c r="BR438" s="11"/>
      <c r="BS438" s="11"/>
      <c r="BT438" s="11"/>
      <c r="BU438" s="11"/>
      <c r="BV438" s="11"/>
      <c r="BW438" s="11"/>
      <c r="BX438" s="11"/>
      <c r="BY438" s="11"/>
      <c r="BZ438" s="11"/>
      <c r="CA438" s="11"/>
      <c r="CB438" s="11"/>
      <c r="CC438" s="11"/>
      <c r="CD438" s="11"/>
      <c r="CE438" s="11"/>
      <c r="CF438" s="11"/>
      <c r="CG438" s="11"/>
      <c r="CH438" s="2"/>
      <c r="CI438" s="11"/>
      <c r="CJ438" s="11"/>
      <c r="CK438" s="11"/>
      <c r="CL438" s="11"/>
      <c r="CM438" s="11"/>
      <c r="CN438" s="11"/>
      <c r="CO438" s="11"/>
      <c r="CP438" s="11"/>
      <c r="CQ438" s="11"/>
      <c r="CR438" s="11"/>
      <c r="CS438" s="11"/>
      <c r="CT438" s="11"/>
      <c r="CU438" s="11"/>
      <c r="CV438" s="11"/>
      <c r="CW438" s="11"/>
      <c r="CX438" s="11"/>
      <c r="CY438" s="11"/>
      <c r="CZ438" s="2"/>
    </row>
    <row r="439" spans="1:104" s="3" customFormat="1" x14ac:dyDescent="0.25">
      <c r="A439" s="25"/>
      <c r="C439" s="11"/>
      <c r="D439" s="11"/>
      <c r="E439" s="11"/>
      <c r="F439" s="11"/>
      <c r="G439" s="11"/>
      <c r="H439" s="11"/>
      <c r="I439" s="11"/>
      <c r="J439" s="11"/>
      <c r="K439" s="11"/>
      <c r="L439" s="11"/>
      <c r="M439" s="11"/>
      <c r="N439" s="11"/>
      <c r="O439" s="11"/>
      <c r="P439" s="11"/>
      <c r="Q439" s="11"/>
      <c r="R439" s="14"/>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2"/>
      <c r="BR439" s="11"/>
      <c r="BS439" s="11"/>
      <c r="BT439" s="11"/>
      <c r="BU439" s="11"/>
      <c r="BV439" s="11"/>
      <c r="BW439" s="11"/>
      <c r="BX439" s="11"/>
      <c r="BY439" s="11"/>
      <c r="BZ439" s="11"/>
      <c r="CA439" s="11"/>
      <c r="CB439" s="11"/>
      <c r="CC439" s="11"/>
      <c r="CD439" s="11"/>
      <c r="CE439" s="11"/>
      <c r="CF439" s="11"/>
      <c r="CG439" s="11"/>
      <c r="CH439" s="2"/>
      <c r="CI439" s="11"/>
      <c r="CJ439" s="11"/>
      <c r="CK439" s="11"/>
      <c r="CL439" s="11"/>
      <c r="CM439" s="11"/>
      <c r="CN439" s="11"/>
      <c r="CO439" s="11"/>
      <c r="CP439" s="11"/>
      <c r="CQ439" s="11"/>
      <c r="CR439" s="11"/>
      <c r="CS439" s="11"/>
      <c r="CT439" s="11"/>
      <c r="CU439" s="11"/>
      <c r="CV439" s="11"/>
      <c r="CW439" s="11"/>
      <c r="CX439" s="11"/>
      <c r="CY439" s="11"/>
      <c r="CZ439" s="2"/>
    </row>
    <row r="440" spans="1:104" s="3" customFormat="1" x14ac:dyDescent="0.25">
      <c r="A440" s="25"/>
      <c r="C440" s="11"/>
      <c r="D440" s="11"/>
      <c r="E440" s="11"/>
      <c r="F440" s="11"/>
      <c r="G440" s="11"/>
      <c r="H440" s="11"/>
      <c r="I440" s="11"/>
      <c r="J440" s="11"/>
      <c r="K440" s="11"/>
      <c r="L440" s="11"/>
      <c r="M440" s="11"/>
      <c r="N440" s="11"/>
      <c r="O440" s="11"/>
      <c r="P440" s="11"/>
      <c r="Q440" s="11"/>
      <c r="R440" s="14"/>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2"/>
      <c r="BR440" s="11"/>
      <c r="BS440" s="11"/>
      <c r="BT440" s="11"/>
      <c r="BU440" s="11"/>
      <c r="BV440" s="11"/>
      <c r="BW440" s="11"/>
      <c r="BX440" s="11"/>
      <c r="BY440" s="11"/>
      <c r="BZ440" s="11"/>
      <c r="CA440" s="11"/>
      <c r="CB440" s="11"/>
      <c r="CC440" s="11"/>
      <c r="CD440" s="11"/>
      <c r="CE440" s="11"/>
      <c r="CF440" s="11"/>
      <c r="CG440" s="11"/>
      <c r="CH440" s="2"/>
      <c r="CI440" s="11"/>
      <c r="CJ440" s="11"/>
      <c r="CK440" s="11"/>
      <c r="CL440" s="11"/>
      <c r="CM440" s="11"/>
      <c r="CN440" s="11"/>
      <c r="CO440" s="11"/>
      <c r="CP440" s="11"/>
      <c r="CQ440" s="11"/>
      <c r="CR440" s="11"/>
      <c r="CS440" s="11"/>
      <c r="CT440" s="11"/>
      <c r="CU440" s="11"/>
      <c r="CV440" s="11"/>
      <c r="CW440" s="11"/>
      <c r="CX440" s="11"/>
      <c r="CY440" s="11"/>
      <c r="CZ440" s="2"/>
    </row>
    <row r="441" spans="1:104" s="3" customFormat="1" x14ac:dyDescent="0.25">
      <c r="A441" s="25"/>
      <c r="C441" s="11"/>
      <c r="D441" s="11"/>
      <c r="E441" s="11"/>
      <c r="F441" s="11"/>
      <c r="G441" s="11"/>
      <c r="H441" s="11"/>
      <c r="I441" s="11"/>
      <c r="J441" s="11"/>
      <c r="K441" s="11"/>
      <c r="L441" s="11"/>
      <c r="M441" s="11"/>
      <c r="N441" s="11"/>
      <c r="O441" s="11"/>
      <c r="P441" s="11"/>
      <c r="Q441" s="11"/>
      <c r="R441" s="14"/>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2"/>
      <c r="BR441" s="11"/>
      <c r="BS441" s="11"/>
      <c r="BT441" s="11"/>
      <c r="BU441" s="11"/>
      <c r="BV441" s="11"/>
      <c r="BW441" s="11"/>
      <c r="BX441" s="11"/>
      <c r="BY441" s="11"/>
      <c r="BZ441" s="11"/>
      <c r="CA441" s="11"/>
      <c r="CB441" s="11"/>
      <c r="CC441" s="11"/>
      <c r="CD441" s="11"/>
      <c r="CE441" s="11"/>
      <c r="CF441" s="11"/>
      <c r="CG441" s="11"/>
      <c r="CH441" s="2"/>
      <c r="CI441" s="11"/>
      <c r="CJ441" s="11"/>
      <c r="CK441" s="11"/>
      <c r="CL441" s="11"/>
      <c r="CM441" s="11"/>
      <c r="CN441" s="11"/>
      <c r="CO441" s="11"/>
      <c r="CP441" s="11"/>
      <c r="CQ441" s="11"/>
      <c r="CR441" s="11"/>
      <c r="CS441" s="11"/>
      <c r="CT441" s="11"/>
      <c r="CU441" s="11"/>
      <c r="CV441" s="11"/>
      <c r="CW441" s="11"/>
      <c r="CX441" s="11"/>
      <c r="CY441" s="11"/>
      <c r="CZ441" s="2"/>
    </row>
    <row r="442" spans="1:104" s="3" customFormat="1" x14ac:dyDescent="0.25">
      <c r="A442" s="25"/>
      <c r="C442" s="11"/>
      <c r="D442" s="11"/>
      <c r="E442" s="11"/>
      <c r="F442" s="11"/>
      <c r="G442" s="11"/>
      <c r="H442" s="11"/>
      <c r="I442" s="11"/>
      <c r="J442" s="11"/>
      <c r="K442" s="11"/>
      <c r="L442" s="11"/>
      <c r="M442" s="11"/>
      <c r="N442" s="11"/>
      <c r="O442" s="11"/>
      <c r="P442" s="11"/>
      <c r="Q442" s="11"/>
      <c r="R442" s="14"/>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2"/>
      <c r="BR442" s="11"/>
      <c r="BS442" s="11"/>
      <c r="BT442" s="11"/>
      <c r="BU442" s="11"/>
      <c r="BV442" s="11"/>
      <c r="BW442" s="11"/>
      <c r="BX442" s="11"/>
      <c r="BY442" s="11"/>
      <c r="BZ442" s="11"/>
      <c r="CA442" s="11"/>
      <c r="CB442" s="11"/>
      <c r="CC442" s="11"/>
      <c r="CD442" s="11"/>
      <c r="CE442" s="11"/>
      <c r="CF442" s="11"/>
      <c r="CG442" s="11"/>
      <c r="CH442" s="2"/>
      <c r="CI442" s="11"/>
      <c r="CJ442" s="11"/>
      <c r="CK442" s="11"/>
      <c r="CL442" s="11"/>
      <c r="CM442" s="11"/>
      <c r="CN442" s="11"/>
      <c r="CO442" s="11"/>
      <c r="CP442" s="11"/>
      <c r="CQ442" s="11"/>
      <c r="CR442" s="11"/>
      <c r="CS442" s="11"/>
      <c r="CT442" s="11"/>
      <c r="CU442" s="11"/>
      <c r="CV442" s="11"/>
      <c r="CW442" s="11"/>
      <c r="CX442" s="11"/>
      <c r="CY442" s="11"/>
      <c r="CZ442" s="2"/>
    </row>
    <row r="443" spans="1:104" s="3" customFormat="1" x14ac:dyDescent="0.25">
      <c r="A443" s="25"/>
      <c r="C443" s="11"/>
      <c r="D443" s="11"/>
      <c r="E443" s="11"/>
      <c r="F443" s="11"/>
      <c r="G443" s="11"/>
      <c r="H443" s="11"/>
      <c r="I443" s="11"/>
      <c r="J443" s="11"/>
      <c r="K443" s="11"/>
      <c r="L443" s="11"/>
      <c r="M443" s="11"/>
      <c r="N443" s="11"/>
      <c r="O443" s="11"/>
      <c r="P443" s="11"/>
      <c r="Q443" s="11"/>
      <c r="R443" s="14"/>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2"/>
      <c r="BR443" s="11"/>
      <c r="BS443" s="11"/>
      <c r="BT443" s="11"/>
      <c r="BU443" s="11"/>
      <c r="BV443" s="11"/>
      <c r="BW443" s="11"/>
      <c r="BX443" s="11"/>
      <c r="BY443" s="11"/>
      <c r="BZ443" s="11"/>
      <c r="CA443" s="11"/>
      <c r="CB443" s="11"/>
      <c r="CC443" s="11"/>
      <c r="CD443" s="11"/>
      <c r="CE443" s="11"/>
      <c r="CF443" s="11"/>
      <c r="CG443" s="11"/>
      <c r="CH443" s="2"/>
      <c r="CI443" s="11"/>
      <c r="CJ443" s="11"/>
      <c r="CK443" s="11"/>
      <c r="CL443" s="11"/>
      <c r="CM443" s="11"/>
      <c r="CN443" s="11"/>
      <c r="CO443" s="11"/>
      <c r="CP443" s="11"/>
      <c r="CQ443" s="11"/>
      <c r="CR443" s="11"/>
      <c r="CS443" s="11"/>
      <c r="CT443" s="11"/>
      <c r="CU443" s="11"/>
      <c r="CV443" s="11"/>
      <c r="CW443" s="11"/>
      <c r="CX443" s="11"/>
      <c r="CY443" s="11"/>
      <c r="CZ443" s="2"/>
    </row>
    <row r="444" spans="1:104" s="3" customFormat="1" x14ac:dyDescent="0.25">
      <c r="A444" s="25"/>
      <c r="C444" s="11"/>
      <c r="D444" s="11"/>
      <c r="E444" s="11"/>
      <c r="F444" s="11"/>
      <c r="G444" s="11"/>
      <c r="H444" s="11"/>
      <c r="I444" s="11"/>
      <c r="J444" s="11"/>
      <c r="K444" s="11"/>
      <c r="L444" s="11"/>
      <c r="M444" s="11"/>
      <c r="N444" s="11"/>
      <c r="O444" s="11"/>
      <c r="P444" s="11"/>
      <c r="Q444" s="11"/>
      <c r="R444" s="14"/>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2"/>
      <c r="BR444" s="11"/>
      <c r="BS444" s="11"/>
      <c r="BT444" s="11"/>
      <c r="BU444" s="11"/>
      <c r="BV444" s="11"/>
      <c r="BW444" s="11"/>
      <c r="BX444" s="11"/>
      <c r="BY444" s="11"/>
      <c r="BZ444" s="11"/>
      <c r="CA444" s="11"/>
      <c r="CB444" s="11"/>
      <c r="CC444" s="11"/>
      <c r="CD444" s="11"/>
      <c r="CE444" s="11"/>
      <c r="CF444" s="11"/>
      <c r="CG444" s="11"/>
      <c r="CH444" s="2"/>
      <c r="CI444" s="11"/>
      <c r="CJ444" s="11"/>
      <c r="CK444" s="11"/>
      <c r="CL444" s="11"/>
      <c r="CM444" s="11"/>
      <c r="CN444" s="11"/>
      <c r="CO444" s="11"/>
      <c r="CP444" s="11"/>
      <c r="CQ444" s="11"/>
      <c r="CR444" s="11"/>
      <c r="CS444" s="11"/>
      <c r="CT444" s="11"/>
      <c r="CU444" s="11"/>
      <c r="CV444" s="11"/>
      <c r="CW444" s="11"/>
      <c r="CX444" s="11"/>
      <c r="CY444" s="11"/>
      <c r="CZ444" s="2"/>
    </row>
    <row r="445" spans="1:104" s="3" customFormat="1" x14ac:dyDescent="0.25">
      <c r="A445" s="25"/>
      <c r="C445" s="11"/>
      <c r="D445" s="11"/>
      <c r="E445" s="11"/>
      <c r="F445" s="11"/>
      <c r="G445" s="11"/>
      <c r="H445" s="11"/>
      <c r="I445" s="11"/>
      <c r="J445" s="11"/>
      <c r="K445" s="11"/>
      <c r="L445" s="11"/>
      <c r="M445" s="11"/>
      <c r="N445" s="11"/>
      <c r="O445" s="11"/>
      <c r="P445" s="11"/>
      <c r="Q445" s="11"/>
      <c r="R445" s="14"/>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2"/>
      <c r="BR445" s="11"/>
      <c r="BS445" s="11"/>
      <c r="BT445" s="11"/>
      <c r="BU445" s="11"/>
      <c r="BV445" s="11"/>
      <c r="BW445" s="11"/>
      <c r="BX445" s="11"/>
      <c r="BY445" s="11"/>
      <c r="BZ445" s="11"/>
      <c r="CA445" s="11"/>
      <c r="CB445" s="11"/>
      <c r="CC445" s="11"/>
      <c r="CD445" s="11"/>
      <c r="CE445" s="11"/>
      <c r="CF445" s="11"/>
      <c r="CG445" s="11"/>
      <c r="CH445" s="2"/>
      <c r="CI445" s="11"/>
      <c r="CJ445" s="11"/>
      <c r="CK445" s="11"/>
      <c r="CL445" s="11"/>
      <c r="CM445" s="11"/>
      <c r="CN445" s="11"/>
      <c r="CO445" s="11"/>
      <c r="CP445" s="11"/>
      <c r="CQ445" s="11"/>
      <c r="CR445" s="11"/>
      <c r="CS445" s="11"/>
      <c r="CT445" s="11"/>
      <c r="CU445" s="11"/>
      <c r="CV445" s="11"/>
      <c r="CW445" s="11"/>
      <c r="CX445" s="11"/>
      <c r="CY445" s="11"/>
      <c r="CZ445" s="2"/>
    </row>
    <row r="446" spans="1:104" s="3" customFormat="1" x14ac:dyDescent="0.25">
      <c r="A446" s="25"/>
      <c r="C446" s="11"/>
      <c r="D446" s="11"/>
      <c r="E446" s="11"/>
      <c r="F446" s="11"/>
      <c r="G446" s="11"/>
      <c r="H446" s="11"/>
      <c r="I446" s="11"/>
      <c r="J446" s="11"/>
      <c r="K446" s="11"/>
      <c r="L446" s="11"/>
      <c r="M446" s="11"/>
      <c r="N446" s="11"/>
      <c r="O446" s="11"/>
      <c r="P446" s="11"/>
      <c r="Q446" s="11"/>
      <c r="R446" s="14"/>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2"/>
      <c r="BR446" s="11"/>
      <c r="BS446" s="11"/>
      <c r="BT446" s="11"/>
      <c r="BU446" s="11"/>
      <c r="BV446" s="11"/>
      <c r="BW446" s="11"/>
      <c r="BX446" s="11"/>
      <c r="BY446" s="11"/>
      <c r="BZ446" s="11"/>
      <c r="CA446" s="11"/>
      <c r="CB446" s="11"/>
      <c r="CC446" s="11"/>
      <c r="CD446" s="11"/>
      <c r="CE446" s="11"/>
      <c r="CF446" s="11"/>
      <c r="CG446" s="11"/>
      <c r="CH446" s="2"/>
      <c r="CI446" s="11"/>
      <c r="CJ446" s="11"/>
      <c r="CK446" s="11"/>
      <c r="CL446" s="11"/>
      <c r="CM446" s="11"/>
      <c r="CN446" s="11"/>
      <c r="CO446" s="11"/>
      <c r="CP446" s="11"/>
      <c r="CQ446" s="11"/>
      <c r="CR446" s="11"/>
      <c r="CS446" s="11"/>
      <c r="CT446" s="11"/>
      <c r="CU446" s="11"/>
      <c r="CV446" s="11"/>
      <c r="CW446" s="11"/>
      <c r="CX446" s="11"/>
      <c r="CY446" s="11"/>
      <c r="CZ446" s="2"/>
    </row>
    <row r="447" spans="1:104" s="3" customFormat="1" x14ac:dyDescent="0.25">
      <c r="A447" s="25"/>
      <c r="C447" s="11"/>
      <c r="D447" s="11"/>
      <c r="E447" s="11"/>
      <c r="F447" s="11"/>
      <c r="G447" s="11"/>
      <c r="H447" s="11"/>
      <c r="I447" s="11"/>
      <c r="J447" s="11"/>
      <c r="K447" s="11"/>
      <c r="L447" s="11"/>
      <c r="M447" s="11"/>
      <c r="N447" s="11"/>
      <c r="O447" s="11"/>
      <c r="P447" s="11"/>
      <c r="Q447" s="11"/>
      <c r="R447" s="14"/>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2"/>
      <c r="BR447" s="11"/>
      <c r="BS447" s="11"/>
      <c r="BT447" s="11"/>
      <c r="BU447" s="11"/>
      <c r="BV447" s="11"/>
      <c r="BW447" s="11"/>
      <c r="BX447" s="11"/>
      <c r="BY447" s="11"/>
      <c r="BZ447" s="11"/>
      <c r="CA447" s="11"/>
      <c r="CB447" s="11"/>
      <c r="CC447" s="11"/>
      <c r="CD447" s="11"/>
      <c r="CE447" s="11"/>
      <c r="CF447" s="11"/>
      <c r="CG447" s="11"/>
      <c r="CH447" s="2"/>
      <c r="CI447" s="11"/>
      <c r="CJ447" s="11"/>
      <c r="CK447" s="11"/>
      <c r="CL447" s="11"/>
      <c r="CM447" s="11"/>
      <c r="CN447" s="11"/>
      <c r="CO447" s="11"/>
      <c r="CP447" s="11"/>
      <c r="CQ447" s="11"/>
      <c r="CR447" s="11"/>
      <c r="CS447" s="11"/>
      <c r="CT447" s="11"/>
      <c r="CU447" s="11"/>
      <c r="CV447" s="11"/>
      <c r="CW447" s="11"/>
      <c r="CX447" s="11"/>
      <c r="CY447" s="11"/>
      <c r="CZ447" s="2"/>
    </row>
    <row r="448" spans="1:104" s="3" customFormat="1" x14ac:dyDescent="0.25">
      <c r="A448" s="25"/>
      <c r="C448" s="11"/>
      <c r="D448" s="11"/>
      <c r="E448" s="11"/>
      <c r="F448" s="11"/>
      <c r="G448" s="11"/>
      <c r="H448" s="11"/>
      <c r="I448" s="11"/>
      <c r="J448" s="11"/>
      <c r="K448" s="11"/>
      <c r="L448" s="11"/>
      <c r="M448" s="11"/>
      <c r="N448" s="11"/>
      <c r="O448" s="11"/>
      <c r="P448" s="11"/>
      <c r="Q448" s="11"/>
      <c r="R448" s="14"/>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2"/>
      <c r="BR448" s="11"/>
      <c r="BS448" s="11"/>
      <c r="BT448" s="11"/>
      <c r="BU448" s="11"/>
      <c r="BV448" s="11"/>
      <c r="BW448" s="11"/>
      <c r="BX448" s="11"/>
      <c r="BY448" s="11"/>
      <c r="BZ448" s="11"/>
      <c r="CA448" s="11"/>
      <c r="CB448" s="11"/>
      <c r="CC448" s="11"/>
      <c r="CD448" s="11"/>
      <c r="CE448" s="11"/>
      <c r="CF448" s="11"/>
      <c r="CG448" s="11"/>
      <c r="CH448" s="2"/>
      <c r="CI448" s="11"/>
      <c r="CJ448" s="11"/>
      <c r="CK448" s="11"/>
      <c r="CL448" s="11"/>
      <c r="CM448" s="11"/>
      <c r="CN448" s="11"/>
      <c r="CO448" s="11"/>
      <c r="CP448" s="11"/>
      <c r="CQ448" s="11"/>
      <c r="CR448" s="11"/>
      <c r="CS448" s="11"/>
      <c r="CT448" s="11"/>
      <c r="CU448" s="11"/>
      <c r="CV448" s="11"/>
      <c r="CW448" s="11"/>
      <c r="CX448" s="11"/>
      <c r="CY448" s="11"/>
      <c r="CZ448" s="2"/>
    </row>
    <row r="449" spans="1:104" s="3" customFormat="1" x14ac:dyDescent="0.25">
      <c r="A449" s="25"/>
      <c r="C449" s="11"/>
      <c r="D449" s="11"/>
      <c r="E449" s="11"/>
      <c r="F449" s="11"/>
      <c r="G449" s="11"/>
      <c r="H449" s="11"/>
      <c r="I449" s="11"/>
      <c r="J449" s="11"/>
      <c r="K449" s="11"/>
      <c r="L449" s="11"/>
      <c r="M449" s="11"/>
      <c r="N449" s="11"/>
      <c r="O449" s="11"/>
      <c r="P449" s="11"/>
      <c r="Q449" s="11"/>
      <c r="R449" s="14"/>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2"/>
      <c r="BR449" s="11"/>
      <c r="BS449" s="11"/>
      <c r="BT449" s="11"/>
      <c r="BU449" s="11"/>
      <c r="BV449" s="11"/>
      <c r="BW449" s="11"/>
      <c r="BX449" s="11"/>
      <c r="BY449" s="11"/>
      <c r="BZ449" s="11"/>
      <c r="CA449" s="11"/>
      <c r="CB449" s="11"/>
      <c r="CC449" s="11"/>
      <c r="CD449" s="11"/>
      <c r="CE449" s="11"/>
      <c r="CF449" s="11"/>
      <c r="CG449" s="11"/>
      <c r="CH449" s="2"/>
      <c r="CI449" s="11"/>
      <c r="CJ449" s="11"/>
      <c r="CK449" s="11"/>
      <c r="CL449" s="11"/>
      <c r="CM449" s="11"/>
      <c r="CN449" s="11"/>
      <c r="CO449" s="11"/>
      <c r="CP449" s="11"/>
      <c r="CQ449" s="11"/>
      <c r="CR449" s="11"/>
      <c r="CS449" s="11"/>
      <c r="CT449" s="11"/>
      <c r="CU449" s="11"/>
      <c r="CV449" s="11"/>
      <c r="CW449" s="11"/>
      <c r="CX449" s="11"/>
      <c r="CY449" s="11"/>
      <c r="CZ449" s="2"/>
    </row>
    <row r="450" spans="1:104" s="3" customFormat="1" x14ac:dyDescent="0.25">
      <c r="A450" s="25"/>
      <c r="C450" s="11"/>
      <c r="D450" s="11"/>
      <c r="E450" s="11"/>
      <c r="F450" s="11"/>
      <c r="G450" s="11"/>
      <c r="H450" s="11"/>
      <c r="I450" s="11"/>
      <c r="J450" s="11"/>
      <c r="K450" s="11"/>
      <c r="L450" s="11"/>
      <c r="M450" s="11"/>
      <c r="N450" s="11"/>
      <c r="O450" s="11"/>
      <c r="P450" s="11"/>
      <c r="Q450" s="11"/>
      <c r="R450" s="14"/>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2"/>
      <c r="BR450" s="11"/>
      <c r="BS450" s="11"/>
      <c r="BT450" s="11"/>
      <c r="BU450" s="11"/>
      <c r="BV450" s="11"/>
      <c r="BW450" s="11"/>
      <c r="BX450" s="11"/>
      <c r="BY450" s="11"/>
      <c r="BZ450" s="11"/>
      <c r="CA450" s="11"/>
      <c r="CB450" s="11"/>
      <c r="CC450" s="11"/>
      <c r="CD450" s="11"/>
      <c r="CE450" s="11"/>
      <c r="CF450" s="11"/>
      <c r="CG450" s="11"/>
      <c r="CH450" s="2"/>
      <c r="CI450" s="11"/>
      <c r="CJ450" s="11"/>
      <c r="CK450" s="11"/>
      <c r="CL450" s="11"/>
      <c r="CM450" s="11"/>
      <c r="CN450" s="11"/>
      <c r="CO450" s="11"/>
      <c r="CP450" s="11"/>
      <c r="CQ450" s="11"/>
      <c r="CR450" s="11"/>
      <c r="CS450" s="11"/>
      <c r="CT450" s="11"/>
      <c r="CU450" s="11"/>
      <c r="CV450" s="11"/>
      <c r="CW450" s="11"/>
      <c r="CX450" s="11"/>
      <c r="CY450" s="11"/>
      <c r="CZ450" s="2"/>
    </row>
    <row r="451" spans="1:104" s="3" customFormat="1" x14ac:dyDescent="0.25">
      <c r="A451" s="25"/>
      <c r="C451" s="11"/>
      <c r="D451" s="11"/>
      <c r="E451" s="11"/>
      <c r="F451" s="11"/>
      <c r="G451" s="11"/>
      <c r="H451" s="11"/>
      <c r="I451" s="11"/>
      <c r="J451" s="11"/>
      <c r="K451" s="11"/>
      <c r="L451" s="11"/>
      <c r="M451" s="11"/>
      <c r="N451" s="11"/>
      <c r="O451" s="11"/>
      <c r="P451" s="11"/>
      <c r="Q451" s="11"/>
      <c r="R451" s="14"/>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2"/>
      <c r="BR451" s="11"/>
      <c r="BS451" s="11"/>
      <c r="BT451" s="11"/>
      <c r="BU451" s="11"/>
      <c r="BV451" s="11"/>
      <c r="BW451" s="11"/>
      <c r="BX451" s="11"/>
      <c r="BY451" s="11"/>
      <c r="BZ451" s="11"/>
      <c r="CA451" s="11"/>
      <c r="CB451" s="11"/>
      <c r="CC451" s="11"/>
      <c r="CD451" s="11"/>
      <c r="CE451" s="11"/>
      <c r="CF451" s="11"/>
      <c r="CG451" s="11"/>
      <c r="CH451" s="2"/>
      <c r="CI451" s="11"/>
      <c r="CJ451" s="11"/>
      <c r="CK451" s="11"/>
      <c r="CL451" s="11"/>
      <c r="CM451" s="11"/>
      <c r="CN451" s="11"/>
      <c r="CO451" s="11"/>
      <c r="CP451" s="11"/>
      <c r="CQ451" s="11"/>
      <c r="CR451" s="11"/>
      <c r="CS451" s="11"/>
      <c r="CT451" s="11"/>
      <c r="CU451" s="11"/>
      <c r="CV451" s="11"/>
      <c r="CW451" s="11"/>
      <c r="CX451" s="11"/>
      <c r="CY451" s="11"/>
      <c r="CZ451" s="2"/>
    </row>
    <row r="452" spans="1:104" s="3" customFormat="1" x14ac:dyDescent="0.25">
      <c r="A452" s="25"/>
      <c r="C452" s="11"/>
      <c r="D452" s="11"/>
      <c r="E452" s="11"/>
      <c r="F452" s="11"/>
      <c r="G452" s="11"/>
      <c r="H452" s="11"/>
      <c r="I452" s="11"/>
      <c r="J452" s="11"/>
      <c r="K452" s="11"/>
      <c r="L452" s="11"/>
      <c r="M452" s="11"/>
      <c r="N452" s="11"/>
      <c r="O452" s="11"/>
      <c r="P452" s="11"/>
      <c r="Q452" s="11"/>
      <c r="R452" s="14"/>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2"/>
      <c r="BR452" s="11"/>
      <c r="BS452" s="11"/>
      <c r="BT452" s="11"/>
      <c r="BU452" s="11"/>
      <c r="BV452" s="11"/>
      <c r="BW452" s="11"/>
      <c r="BX452" s="11"/>
      <c r="BY452" s="11"/>
      <c r="BZ452" s="11"/>
      <c r="CA452" s="11"/>
      <c r="CB452" s="11"/>
      <c r="CC452" s="11"/>
      <c r="CD452" s="11"/>
      <c r="CE452" s="11"/>
      <c r="CF452" s="11"/>
      <c r="CG452" s="11"/>
      <c r="CH452" s="2"/>
      <c r="CI452" s="11"/>
      <c r="CJ452" s="11"/>
      <c r="CK452" s="11"/>
      <c r="CL452" s="11"/>
      <c r="CM452" s="11"/>
      <c r="CN452" s="11"/>
      <c r="CO452" s="11"/>
      <c r="CP452" s="11"/>
      <c r="CQ452" s="11"/>
      <c r="CR452" s="11"/>
      <c r="CS452" s="11"/>
      <c r="CT452" s="11"/>
      <c r="CU452" s="11"/>
      <c r="CV452" s="11"/>
      <c r="CW452" s="11"/>
      <c r="CX452" s="11"/>
      <c r="CY452" s="11"/>
      <c r="CZ452" s="2"/>
    </row>
    <row r="453" spans="1:104" s="3" customFormat="1" x14ac:dyDescent="0.25">
      <c r="A453" s="25"/>
      <c r="C453" s="11"/>
      <c r="D453" s="11"/>
      <c r="E453" s="11"/>
      <c r="F453" s="11"/>
      <c r="G453" s="11"/>
      <c r="H453" s="11"/>
      <c r="I453" s="11"/>
      <c r="J453" s="11"/>
      <c r="K453" s="11"/>
      <c r="L453" s="11"/>
      <c r="M453" s="11"/>
      <c r="N453" s="11"/>
      <c r="O453" s="11"/>
      <c r="P453" s="11"/>
      <c r="Q453" s="11"/>
      <c r="R453" s="14"/>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2"/>
      <c r="BR453" s="11"/>
      <c r="BS453" s="11"/>
      <c r="BT453" s="11"/>
      <c r="BU453" s="11"/>
      <c r="BV453" s="11"/>
      <c r="BW453" s="11"/>
      <c r="BX453" s="11"/>
      <c r="BY453" s="11"/>
      <c r="BZ453" s="11"/>
      <c r="CA453" s="11"/>
      <c r="CB453" s="11"/>
      <c r="CC453" s="11"/>
      <c r="CD453" s="11"/>
      <c r="CE453" s="11"/>
      <c r="CF453" s="11"/>
      <c r="CG453" s="11"/>
      <c r="CH453" s="2"/>
      <c r="CI453" s="11"/>
      <c r="CJ453" s="11"/>
      <c r="CK453" s="11"/>
      <c r="CL453" s="11"/>
      <c r="CM453" s="11"/>
      <c r="CN453" s="11"/>
      <c r="CO453" s="11"/>
      <c r="CP453" s="11"/>
      <c r="CQ453" s="11"/>
      <c r="CR453" s="11"/>
      <c r="CS453" s="11"/>
      <c r="CT453" s="11"/>
      <c r="CU453" s="11"/>
      <c r="CV453" s="11"/>
      <c r="CW453" s="11"/>
      <c r="CX453" s="11"/>
      <c r="CY453" s="11"/>
      <c r="CZ453" s="2"/>
    </row>
    <row r="454" spans="1:104" s="3" customFormat="1" x14ac:dyDescent="0.25">
      <c r="A454" s="25"/>
      <c r="C454" s="11"/>
      <c r="D454" s="11"/>
      <c r="E454" s="11"/>
      <c r="F454" s="11"/>
      <c r="G454" s="11"/>
      <c r="H454" s="11"/>
      <c r="I454" s="11"/>
      <c r="J454" s="11"/>
      <c r="K454" s="11"/>
      <c r="L454" s="11"/>
      <c r="M454" s="11"/>
      <c r="N454" s="11"/>
      <c r="O454" s="11"/>
      <c r="P454" s="11"/>
      <c r="Q454" s="11"/>
      <c r="R454" s="14"/>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2"/>
      <c r="BR454" s="11"/>
      <c r="BS454" s="11"/>
      <c r="BT454" s="11"/>
      <c r="BU454" s="11"/>
      <c r="BV454" s="11"/>
      <c r="BW454" s="11"/>
      <c r="BX454" s="11"/>
      <c r="BY454" s="11"/>
      <c r="BZ454" s="11"/>
      <c r="CA454" s="11"/>
      <c r="CB454" s="11"/>
      <c r="CC454" s="11"/>
      <c r="CD454" s="11"/>
      <c r="CE454" s="11"/>
      <c r="CF454" s="11"/>
      <c r="CG454" s="11"/>
      <c r="CH454" s="2"/>
      <c r="CI454" s="11"/>
      <c r="CJ454" s="11"/>
      <c r="CK454" s="11"/>
      <c r="CL454" s="11"/>
      <c r="CM454" s="11"/>
      <c r="CN454" s="11"/>
      <c r="CO454" s="11"/>
      <c r="CP454" s="11"/>
      <c r="CQ454" s="11"/>
      <c r="CR454" s="11"/>
      <c r="CS454" s="11"/>
      <c r="CT454" s="11"/>
      <c r="CU454" s="11"/>
      <c r="CV454" s="11"/>
      <c r="CW454" s="11"/>
      <c r="CX454" s="11"/>
      <c r="CY454" s="11"/>
      <c r="CZ454" s="2"/>
    </row>
    <row r="455" spans="1:104" s="3" customFormat="1" x14ac:dyDescent="0.25">
      <c r="A455" s="25"/>
      <c r="C455" s="11"/>
      <c r="D455" s="11"/>
      <c r="E455" s="11"/>
      <c r="F455" s="11"/>
      <c r="G455" s="11"/>
      <c r="H455" s="11"/>
      <c r="I455" s="11"/>
      <c r="J455" s="11"/>
      <c r="K455" s="11"/>
      <c r="L455" s="11"/>
      <c r="M455" s="11"/>
      <c r="N455" s="11"/>
      <c r="O455" s="11"/>
      <c r="P455" s="11"/>
      <c r="Q455" s="11"/>
      <c r="R455" s="14"/>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2"/>
      <c r="BR455" s="11"/>
      <c r="BS455" s="11"/>
      <c r="BT455" s="11"/>
      <c r="BU455" s="11"/>
      <c r="BV455" s="11"/>
      <c r="BW455" s="11"/>
      <c r="BX455" s="11"/>
      <c r="BY455" s="11"/>
      <c r="BZ455" s="11"/>
      <c r="CA455" s="11"/>
      <c r="CB455" s="11"/>
      <c r="CC455" s="11"/>
      <c r="CD455" s="11"/>
      <c r="CE455" s="11"/>
      <c r="CF455" s="11"/>
      <c r="CG455" s="11"/>
      <c r="CH455" s="2"/>
      <c r="CI455" s="11"/>
      <c r="CJ455" s="11"/>
      <c r="CK455" s="11"/>
      <c r="CL455" s="11"/>
      <c r="CM455" s="11"/>
      <c r="CN455" s="11"/>
      <c r="CO455" s="11"/>
      <c r="CP455" s="11"/>
      <c r="CQ455" s="11"/>
      <c r="CR455" s="11"/>
      <c r="CS455" s="11"/>
      <c r="CT455" s="11"/>
      <c r="CU455" s="11"/>
      <c r="CV455" s="11"/>
      <c r="CW455" s="11"/>
      <c r="CX455" s="11"/>
      <c r="CY455" s="11"/>
      <c r="CZ455" s="2"/>
    </row>
    <row r="456" spans="1:104" s="3" customFormat="1" x14ac:dyDescent="0.25">
      <c r="A456" s="25"/>
      <c r="C456" s="11"/>
      <c r="D456" s="11"/>
      <c r="E456" s="11"/>
      <c r="F456" s="11"/>
      <c r="G456" s="11"/>
      <c r="H456" s="11"/>
      <c r="I456" s="11"/>
      <c r="J456" s="11"/>
      <c r="K456" s="11"/>
      <c r="L456" s="11"/>
      <c r="M456" s="11"/>
      <c r="N456" s="11"/>
      <c r="O456" s="11"/>
      <c r="P456" s="11"/>
      <c r="Q456" s="11"/>
      <c r="R456" s="14"/>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2"/>
      <c r="BR456" s="11"/>
      <c r="BS456" s="11"/>
      <c r="BT456" s="11"/>
      <c r="BU456" s="11"/>
      <c r="BV456" s="11"/>
      <c r="BW456" s="11"/>
      <c r="BX456" s="11"/>
      <c r="BY456" s="11"/>
      <c r="BZ456" s="11"/>
      <c r="CA456" s="11"/>
      <c r="CB456" s="11"/>
      <c r="CC456" s="11"/>
      <c r="CD456" s="11"/>
      <c r="CE456" s="11"/>
      <c r="CF456" s="11"/>
      <c r="CG456" s="11"/>
      <c r="CH456" s="2"/>
      <c r="CI456" s="11"/>
      <c r="CJ456" s="11"/>
      <c r="CK456" s="11"/>
      <c r="CL456" s="11"/>
      <c r="CM456" s="11"/>
      <c r="CN456" s="11"/>
      <c r="CO456" s="11"/>
      <c r="CP456" s="11"/>
      <c r="CQ456" s="11"/>
      <c r="CR456" s="11"/>
      <c r="CS456" s="11"/>
      <c r="CT456" s="11"/>
      <c r="CU456" s="11"/>
      <c r="CV456" s="11"/>
      <c r="CW456" s="11"/>
      <c r="CX456" s="11"/>
      <c r="CY456" s="11"/>
      <c r="CZ456" s="2"/>
    </row>
    <row r="457" spans="1:104" s="3" customFormat="1" x14ac:dyDescent="0.25">
      <c r="A457" s="25"/>
      <c r="C457" s="11"/>
      <c r="D457" s="11"/>
      <c r="E457" s="11"/>
      <c r="F457" s="11"/>
      <c r="G457" s="11"/>
      <c r="H457" s="11"/>
      <c r="I457" s="11"/>
      <c r="J457" s="11"/>
      <c r="K457" s="11"/>
      <c r="L457" s="11"/>
      <c r="M457" s="11"/>
      <c r="N457" s="11"/>
      <c r="O457" s="11"/>
      <c r="P457" s="11"/>
      <c r="Q457" s="11"/>
      <c r="R457" s="14"/>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2"/>
      <c r="BR457" s="11"/>
      <c r="BS457" s="11"/>
      <c r="BT457" s="11"/>
      <c r="BU457" s="11"/>
      <c r="BV457" s="11"/>
      <c r="BW457" s="11"/>
      <c r="BX457" s="11"/>
      <c r="BY457" s="11"/>
      <c r="BZ457" s="11"/>
      <c r="CA457" s="11"/>
      <c r="CB457" s="11"/>
      <c r="CC457" s="11"/>
      <c r="CD457" s="11"/>
      <c r="CE457" s="11"/>
      <c r="CF457" s="11"/>
      <c r="CG457" s="11"/>
      <c r="CH457" s="2"/>
      <c r="CI457" s="11"/>
      <c r="CJ457" s="11"/>
      <c r="CK457" s="11"/>
      <c r="CL457" s="11"/>
      <c r="CM457" s="11"/>
      <c r="CN457" s="11"/>
      <c r="CO457" s="11"/>
      <c r="CP457" s="11"/>
      <c r="CQ457" s="11"/>
      <c r="CR457" s="11"/>
      <c r="CS457" s="11"/>
      <c r="CT457" s="11"/>
      <c r="CU457" s="11"/>
      <c r="CV457" s="11"/>
      <c r="CW457" s="11"/>
      <c r="CX457" s="11"/>
      <c r="CY457" s="11"/>
      <c r="CZ457" s="2"/>
    </row>
    <row r="458" spans="1:104" s="3" customFormat="1" x14ac:dyDescent="0.25">
      <c r="A458" s="25"/>
      <c r="C458" s="11"/>
      <c r="D458" s="11"/>
      <c r="E458" s="11"/>
      <c r="F458" s="11"/>
      <c r="G458" s="11"/>
      <c r="H458" s="11"/>
      <c r="I458" s="11"/>
      <c r="J458" s="11"/>
      <c r="K458" s="11"/>
      <c r="L458" s="11"/>
      <c r="M458" s="11"/>
      <c r="N458" s="11"/>
      <c r="O458" s="11"/>
      <c r="P458" s="11"/>
      <c r="Q458" s="11"/>
      <c r="R458" s="14"/>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2"/>
      <c r="BR458" s="11"/>
      <c r="BS458" s="11"/>
      <c r="BT458" s="11"/>
      <c r="BU458" s="11"/>
      <c r="BV458" s="11"/>
      <c r="BW458" s="11"/>
      <c r="BX458" s="11"/>
      <c r="BY458" s="11"/>
      <c r="BZ458" s="11"/>
      <c r="CA458" s="11"/>
      <c r="CB458" s="11"/>
      <c r="CC458" s="11"/>
      <c r="CD458" s="11"/>
      <c r="CE458" s="11"/>
      <c r="CF458" s="11"/>
      <c r="CG458" s="11"/>
      <c r="CH458" s="2"/>
      <c r="CI458" s="11"/>
      <c r="CJ458" s="11"/>
      <c r="CK458" s="11"/>
      <c r="CL458" s="11"/>
      <c r="CM458" s="11"/>
      <c r="CN458" s="11"/>
      <c r="CO458" s="11"/>
      <c r="CP458" s="11"/>
      <c r="CQ458" s="11"/>
      <c r="CR458" s="11"/>
      <c r="CS458" s="11"/>
      <c r="CT458" s="11"/>
      <c r="CU458" s="11"/>
      <c r="CV458" s="11"/>
      <c r="CW458" s="11"/>
      <c r="CX458" s="11"/>
      <c r="CY458" s="11"/>
      <c r="CZ458" s="2"/>
    </row>
    <row r="459" spans="1:104" s="3" customFormat="1" x14ac:dyDescent="0.25">
      <c r="A459" s="25"/>
      <c r="C459" s="11"/>
      <c r="D459" s="11"/>
      <c r="E459" s="11"/>
      <c r="F459" s="11"/>
      <c r="G459" s="11"/>
      <c r="H459" s="11"/>
      <c r="I459" s="11"/>
      <c r="J459" s="11"/>
      <c r="K459" s="11"/>
      <c r="L459" s="11"/>
      <c r="M459" s="11"/>
      <c r="N459" s="11"/>
      <c r="O459" s="11"/>
      <c r="P459" s="11"/>
      <c r="Q459" s="11"/>
      <c r="R459" s="14"/>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2"/>
      <c r="BR459" s="11"/>
      <c r="BS459" s="11"/>
      <c r="BT459" s="11"/>
      <c r="BU459" s="11"/>
      <c r="BV459" s="11"/>
      <c r="BW459" s="11"/>
      <c r="BX459" s="11"/>
      <c r="BY459" s="11"/>
      <c r="BZ459" s="11"/>
      <c r="CA459" s="11"/>
      <c r="CB459" s="11"/>
      <c r="CC459" s="11"/>
      <c r="CD459" s="11"/>
      <c r="CE459" s="11"/>
      <c r="CF459" s="11"/>
      <c r="CG459" s="11"/>
      <c r="CH459" s="2"/>
      <c r="CI459" s="11"/>
      <c r="CJ459" s="11"/>
      <c r="CK459" s="11"/>
      <c r="CL459" s="11"/>
      <c r="CM459" s="11"/>
      <c r="CN459" s="11"/>
      <c r="CO459" s="11"/>
      <c r="CP459" s="11"/>
      <c r="CQ459" s="11"/>
      <c r="CR459" s="11"/>
      <c r="CS459" s="11"/>
      <c r="CT459" s="11"/>
      <c r="CU459" s="11"/>
      <c r="CV459" s="11"/>
      <c r="CW459" s="11"/>
      <c r="CX459" s="11"/>
      <c r="CY459" s="11"/>
      <c r="CZ459" s="2"/>
    </row>
    <row r="460" spans="1:104" s="3" customFormat="1" x14ac:dyDescent="0.25">
      <c r="A460" s="25"/>
      <c r="C460" s="11"/>
      <c r="D460" s="11"/>
      <c r="E460" s="11"/>
      <c r="F460" s="11"/>
      <c r="G460" s="11"/>
      <c r="H460" s="11"/>
      <c r="I460" s="11"/>
      <c r="J460" s="11"/>
      <c r="K460" s="11"/>
      <c r="L460" s="11"/>
      <c r="M460" s="11"/>
      <c r="N460" s="11"/>
      <c r="O460" s="11"/>
      <c r="P460" s="11"/>
      <c r="Q460" s="11"/>
      <c r="R460" s="14"/>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2"/>
      <c r="BR460" s="11"/>
      <c r="BS460" s="11"/>
      <c r="BT460" s="11"/>
      <c r="BU460" s="11"/>
      <c r="BV460" s="11"/>
      <c r="BW460" s="11"/>
      <c r="BX460" s="11"/>
      <c r="BY460" s="11"/>
      <c r="BZ460" s="11"/>
      <c r="CA460" s="11"/>
      <c r="CB460" s="11"/>
      <c r="CC460" s="11"/>
      <c r="CD460" s="11"/>
      <c r="CE460" s="11"/>
      <c r="CF460" s="11"/>
      <c r="CG460" s="11"/>
      <c r="CH460" s="2"/>
      <c r="CI460" s="11"/>
      <c r="CJ460" s="11"/>
      <c r="CK460" s="11"/>
      <c r="CL460" s="11"/>
      <c r="CM460" s="11"/>
      <c r="CN460" s="11"/>
      <c r="CO460" s="11"/>
      <c r="CP460" s="11"/>
      <c r="CQ460" s="11"/>
      <c r="CR460" s="11"/>
      <c r="CS460" s="11"/>
      <c r="CT460" s="11"/>
      <c r="CU460" s="11"/>
      <c r="CV460" s="11"/>
      <c r="CW460" s="11"/>
      <c r="CX460" s="11"/>
      <c r="CY460" s="11"/>
      <c r="CZ460" s="2"/>
    </row>
    <row r="461" spans="1:104" s="3" customFormat="1" x14ac:dyDescent="0.25">
      <c r="A461" s="25"/>
      <c r="C461" s="11"/>
      <c r="D461" s="11"/>
      <c r="E461" s="11"/>
      <c r="F461" s="11"/>
      <c r="G461" s="11"/>
      <c r="H461" s="11"/>
      <c r="I461" s="11"/>
      <c r="J461" s="11"/>
      <c r="K461" s="11"/>
      <c r="L461" s="11"/>
      <c r="M461" s="11"/>
      <c r="N461" s="11"/>
      <c r="O461" s="11"/>
      <c r="P461" s="11"/>
      <c r="Q461" s="11"/>
      <c r="R461" s="14"/>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2"/>
      <c r="BR461" s="11"/>
      <c r="BS461" s="11"/>
      <c r="BT461" s="11"/>
      <c r="BU461" s="11"/>
      <c r="BV461" s="11"/>
      <c r="BW461" s="11"/>
      <c r="BX461" s="11"/>
      <c r="BY461" s="11"/>
      <c r="BZ461" s="11"/>
      <c r="CA461" s="11"/>
      <c r="CB461" s="11"/>
      <c r="CC461" s="11"/>
      <c r="CD461" s="11"/>
      <c r="CE461" s="11"/>
      <c r="CF461" s="11"/>
      <c r="CG461" s="11"/>
      <c r="CH461" s="2"/>
      <c r="CI461" s="11"/>
      <c r="CJ461" s="11"/>
      <c r="CK461" s="11"/>
      <c r="CL461" s="11"/>
      <c r="CM461" s="11"/>
      <c r="CN461" s="11"/>
      <c r="CO461" s="11"/>
      <c r="CP461" s="11"/>
      <c r="CQ461" s="11"/>
      <c r="CR461" s="11"/>
      <c r="CS461" s="11"/>
      <c r="CT461" s="11"/>
      <c r="CU461" s="11"/>
      <c r="CV461" s="11"/>
      <c r="CW461" s="11"/>
      <c r="CX461" s="11"/>
      <c r="CY461" s="11"/>
      <c r="CZ461" s="2"/>
    </row>
    <row r="462" spans="1:104" s="3" customFormat="1" x14ac:dyDescent="0.25">
      <c r="A462" s="25"/>
      <c r="C462" s="11"/>
      <c r="D462" s="11"/>
      <c r="E462" s="11"/>
      <c r="F462" s="11"/>
      <c r="G462" s="11"/>
      <c r="H462" s="11"/>
      <c r="I462" s="11"/>
      <c r="J462" s="11"/>
      <c r="K462" s="11"/>
      <c r="L462" s="11"/>
      <c r="M462" s="11"/>
      <c r="N462" s="11"/>
      <c r="O462" s="11"/>
      <c r="P462" s="11"/>
      <c r="Q462" s="11"/>
      <c r="R462" s="14"/>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2"/>
      <c r="BR462" s="11"/>
      <c r="BS462" s="11"/>
      <c r="BT462" s="11"/>
      <c r="BU462" s="11"/>
      <c r="BV462" s="11"/>
      <c r="BW462" s="11"/>
      <c r="BX462" s="11"/>
      <c r="BY462" s="11"/>
      <c r="BZ462" s="11"/>
      <c r="CA462" s="11"/>
      <c r="CB462" s="11"/>
      <c r="CC462" s="11"/>
      <c r="CD462" s="11"/>
      <c r="CE462" s="11"/>
      <c r="CF462" s="11"/>
      <c r="CG462" s="11"/>
      <c r="CH462" s="2"/>
      <c r="CI462" s="11"/>
      <c r="CJ462" s="11"/>
      <c r="CK462" s="11"/>
      <c r="CL462" s="11"/>
      <c r="CM462" s="11"/>
      <c r="CN462" s="11"/>
      <c r="CO462" s="11"/>
      <c r="CP462" s="11"/>
      <c r="CQ462" s="11"/>
      <c r="CR462" s="11"/>
      <c r="CS462" s="11"/>
      <c r="CT462" s="11"/>
      <c r="CU462" s="11"/>
      <c r="CV462" s="11"/>
      <c r="CW462" s="11"/>
      <c r="CX462" s="11"/>
      <c r="CY462" s="11"/>
      <c r="CZ462" s="2"/>
    </row>
    <row r="463" spans="1:104" s="3" customFormat="1" x14ac:dyDescent="0.25">
      <c r="A463" s="25"/>
      <c r="C463" s="11"/>
      <c r="D463" s="11"/>
      <c r="E463" s="11"/>
      <c r="F463" s="11"/>
      <c r="G463" s="11"/>
      <c r="H463" s="11"/>
      <c r="I463" s="11"/>
      <c r="J463" s="11"/>
      <c r="K463" s="11"/>
      <c r="L463" s="11"/>
      <c r="M463" s="11"/>
      <c r="N463" s="11"/>
      <c r="O463" s="11"/>
      <c r="P463" s="11"/>
      <c r="Q463" s="11"/>
      <c r="R463" s="14"/>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2"/>
      <c r="BR463" s="11"/>
      <c r="BS463" s="11"/>
      <c r="BT463" s="11"/>
      <c r="BU463" s="11"/>
      <c r="BV463" s="11"/>
      <c r="BW463" s="11"/>
      <c r="BX463" s="11"/>
      <c r="BY463" s="11"/>
      <c r="BZ463" s="11"/>
      <c r="CA463" s="11"/>
      <c r="CB463" s="11"/>
      <c r="CC463" s="11"/>
      <c r="CD463" s="11"/>
      <c r="CE463" s="11"/>
      <c r="CF463" s="11"/>
      <c r="CG463" s="11"/>
      <c r="CH463" s="2"/>
      <c r="CI463" s="11"/>
      <c r="CJ463" s="11"/>
      <c r="CK463" s="11"/>
      <c r="CL463" s="11"/>
      <c r="CM463" s="11"/>
      <c r="CN463" s="11"/>
      <c r="CO463" s="11"/>
      <c r="CP463" s="11"/>
      <c r="CQ463" s="11"/>
      <c r="CR463" s="11"/>
      <c r="CS463" s="11"/>
      <c r="CT463" s="11"/>
      <c r="CU463" s="11"/>
      <c r="CV463" s="11"/>
      <c r="CW463" s="11"/>
      <c r="CX463" s="11"/>
      <c r="CY463" s="11"/>
      <c r="CZ463" s="2"/>
    </row>
    <row r="464" spans="1:104" s="3" customFormat="1" x14ac:dyDescent="0.25">
      <c r="A464" s="25"/>
      <c r="C464" s="11"/>
      <c r="D464" s="11"/>
      <c r="E464" s="11"/>
      <c r="F464" s="11"/>
      <c r="G464" s="11"/>
      <c r="H464" s="11"/>
      <c r="I464" s="11"/>
      <c r="J464" s="11"/>
      <c r="K464" s="11"/>
      <c r="L464" s="11"/>
      <c r="M464" s="11"/>
      <c r="N464" s="11"/>
      <c r="O464" s="11"/>
      <c r="P464" s="11"/>
      <c r="Q464" s="11"/>
      <c r="R464" s="14"/>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2"/>
      <c r="BR464" s="11"/>
      <c r="BS464" s="11"/>
      <c r="BT464" s="11"/>
      <c r="BU464" s="11"/>
      <c r="BV464" s="11"/>
      <c r="BW464" s="11"/>
      <c r="BX464" s="11"/>
      <c r="BY464" s="11"/>
      <c r="BZ464" s="11"/>
      <c r="CA464" s="11"/>
      <c r="CB464" s="11"/>
      <c r="CC464" s="11"/>
      <c r="CD464" s="11"/>
      <c r="CE464" s="11"/>
      <c r="CF464" s="11"/>
      <c r="CG464" s="11"/>
      <c r="CH464" s="2"/>
      <c r="CI464" s="11"/>
      <c r="CJ464" s="11"/>
      <c r="CK464" s="11"/>
      <c r="CL464" s="11"/>
      <c r="CM464" s="11"/>
      <c r="CN464" s="11"/>
      <c r="CO464" s="11"/>
      <c r="CP464" s="11"/>
      <c r="CQ464" s="11"/>
      <c r="CR464" s="11"/>
      <c r="CS464" s="11"/>
      <c r="CT464" s="11"/>
      <c r="CU464" s="11"/>
      <c r="CV464" s="11"/>
      <c r="CW464" s="11"/>
      <c r="CX464" s="11"/>
      <c r="CY464" s="11"/>
      <c r="CZ464" s="2"/>
    </row>
    <row r="465" spans="1:104" s="3" customFormat="1" x14ac:dyDescent="0.25">
      <c r="A465" s="25"/>
      <c r="C465" s="11"/>
      <c r="D465" s="11"/>
      <c r="E465" s="11"/>
      <c r="F465" s="11"/>
      <c r="G465" s="11"/>
      <c r="H465" s="11"/>
      <c r="I465" s="11"/>
      <c r="J465" s="11"/>
      <c r="K465" s="11"/>
      <c r="L465" s="11"/>
      <c r="M465" s="11"/>
      <c r="N465" s="11"/>
      <c r="O465" s="11"/>
      <c r="P465" s="11"/>
      <c r="Q465" s="11"/>
      <c r="R465" s="14"/>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2"/>
      <c r="BR465" s="11"/>
      <c r="BS465" s="11"/>
      <c r="BT465" s="11"/>
      <c r="BU465" s="11"/>
      <c r="BV465" s="11"/>
      <c r="BW465" s="11"/>
      <c r="BX465" s="11"/>
      <c r="BY465" s="11"/>
      <c r="BZ465" s="11"/>
      <c r="CA465" s="11"/>
      <c r="CB465" s="11"/>
      <c r="CC465" s="11"/>
      <c r="CD465" s="11"/>
      <c r="CE465" s="11"/>
      <c r="CF465" s="11"/>
      <c r="CG465" s="11"/>
      <c r="CH465" s="2"/>
      <c r="CI465" s="11"/>
      <c r="CJ465" s="11"/>
      <c r="CK465" s="11"/>
      <c r="CL465" s="11"/>
      <c r="CM465" s="11"/>
      <c r="CN465" s="11"/>
      <c r="CO465" s="11"/>
      <c r="CP465" s="11"/>
      <c r="CQ465" s="11"/>
      <c r="CR465" s="11"/>
      <c r="CS465" s="11"/>
      <c r="CT465" s="11"/>
      <c r="CU465" s="11"/>
      <c r="CV465" s="11"/>
      <c r="CW465" s="11"/>
      <c r="CX465" s="11"/>
      <c r="CY465" s="11"/>
      <c r="CZ465" s="2"/>
    </row>
  </sheetData>
  <mergeCells count="11">
    <mergeCell ref="S86:AH86"/>
    <mergeCell ref="AJ86:AY86"/>
    <mergeCell ref="BA86:BP86"/>
    <mergeCell ref="BR86:CG86"/>
    <mergeCell ref="B86:D86"/>
    <mergeCell ref="CI1:CX1"/>
    <mergeCell ref="B1:Q1"/>
    <mergeCell ref="S1:AH1"/>
    <mergeCell ref="AJ1:AY1"/>
    <mergeCell ref="BA1:BP1"/>
    <mergeCell ref="BR1:CG1"/>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BD74-74C5-4B31-BB54-00BC66F96FB2}">
  <dimension ref="A1:Y229"/>
  <sheetViews>
    <sheetView zoomScale="80" zoomScaleNormal="80" workbookViewId="0"/>
  </sheetViews>
  <sheetFormatPr defaultColWidth="8.5703125" defaultRowHeight="12.75" x14ac:dyDescent="0.2"/>
  <cols>
    <col min="1" max="1" width="12" style="32" customWidth="1"/>
    <col min="2" max="2" width="14.42578125" style="32" customWidth="1"/>
    <col min="3" max="3" width="9.42578125" style="32" bestFit="1" customWidth="1"/>
    <col min="4" max="6" width="9.140625" style="32" bestFit="1" customWidth="1"/>
    <col min="7" max="11" width="8.5703125" style="32"/>
    <col min="12" max="12" width="12.28515625" style="32" customWidth="1"/>
    <col min="13" max="13" width="9.42578125" style="32" bestFit="1" customWidth="1"/>
    <col min="14" max="17" width="8.5703125" style="32"/>
    <col min="18" max="18" width="9.140625" style="32" bestFit="1" customWidth="1"/>
    <col min="19" max="16384" width="8.5703125" style="32"/>
  </cols>
  <sheetData>
    <row r="1" spans="1:22" ht="23.25" x14ac:dyDescent="0.35">
      <c r="A1" s="193" t="str">
        <f>'Intro and org info'!C7</f>
        <v>Sample company</v>
      </c>
      <c r="B1" s="194"/>
      <c r="C1" s="195"/>
      <c r="D1" s="195"/>
      <c r="E1" s="195"/>
    </row>
    <row r="2" spans="1:22" x14ac:dyDescent="0.2">
      <c r="A2" s="212" t="str">
        <f>'Intro and org info'!C11</f>
        <v>Today's date</v>
      </c>
      <c r="B2" s="194"/>
      <c r="C2" s="195"/>
      <c r="D2" s="195"/>
      <c r="E2" s="195"/>
    </row>
    <row r="3" spans="1:22" x14ac:dyDescent="0.2">
      <c r="K3" s="196"/>
      <c r="L3" s="196"/>
      <c r="M3" s="196"/>
      <c r="N3" s="196"/>
      <c r="O3" s="196"/>
      <c r="P3" s="196"/>
      <c r="Q3" s="196"/>
      <c r="R3" s="196"/>
      <c r="S3" s="196"/>
      <c r="T3" s="196"/>
    </row>
    <row r="4" spans="1:22" x14ac:dyDescent="0.2">
      <c r="A4" s="150" t="s">
        <v>113</v>
      </c>
      <c r="B4" s="151"/>
      <c r="C4" s="151"/>
      <c r="D4" s="151"/>
      <c r="E4" s="151"/>
      <c r="F4" s="151"/>
      <c r="G4" s="151"/>
      <c r="H4" s="181"/>
      <c r="I4" s="181"/>
      <c r="J4" s="181"/>
      <c r="K4" s="197"/>
      <c r="L4" s="181"/>
      <c r="M4" s="181"/>
      <c r="N4" s="181"/>
      <c r="O4" s="181"/>
      <c r="P4" s="181"/>
      <c r="Q4" s="181"/>
      <c r="R4" s="181"/>
      <c r="S4" s="181"/>
      <c r="T4" s="181"/>
    </row>
    <row r="5" spans="1:22" x14ac:dyDescent="0.2">
      <c r="A5" s="152"/>
      <c r="B5" s="151" t="s">
        <v>114</v>
      </c>
      <c r="C5" s="151"/>
      <c r="D5" s="151"/>
      <c r="E5" s="151"/>
      <c r="F5" s="151"/>
      <c r="G5" s="151"/>
      <c r="H5" s="151"/>
      <c r="I5" s="151"/>
      <c r="J5" s="151"/>
      <c r="K5" s="197"/>
      <c r="L5" s="181"/>
      <c r="M5" s="181"/>
      <c r="N5" s="181"/>
      <c r="O5" s="181"/>
      <c r="P5" s="181"/>
      <c r="Q5" s="181"/>
      <c r="R5" s="181"/>
      <c r="S5" s="181"/>
      <c r="T5" s="181"/>
    </row>
    <row r="6" spans="1:22" x14ac:dyDescent="0.2">
      <c r="A6" s="153"/>
      <c r="B6" s="151" t="s">
        <v>115</v>
      </c>
      <c r="C6" s="151"/>
      <c r="D6" s="151"/>
      <c r="E6" s="151"/>
      <c r="F6" s="151"/>
      <c r="G6" s="151"/>
      <c r="H6" s="151"/>
      <c r="I6" s="151"/>
      <c r="J6" s="151"/>
      <c r="K6" s="197"/>
      <c r="L6" s="181"/>
      <c r="M6" s="181"/>
      <c r="N6" s="181"/>
      <c r="O6" s="181"/>
      <c r="P6" s="181"/>
      <c r="Q6" s="181"/>
      <c r="R6" s="181"/>
      <c r="S6" s="181"/>
      <c r="T6" s="181"/>
    </row>
    <row r="7" spans="1:22" x14ac:dyDescent="0.2">
      <c r="A7" s="179"/>
      <c r="B7" s="151" t="s">
        <v>129</v>
      </c>
      <c r="C7" s="151"/>
      <c r="D7" s="151"/>
      <c r="E7" s="151"/>
      <c r="F7" s="151"/>
      <c r="G7" s="151"/>
      <c r="H7" s="151"/>
      <c r="I7" s="151"/>
      <c r="J7" s="151"/>
      <c r="K7" s="181"/>
      <c r="L7" s="181"/>
      <c r="M7" s="181"/>
      <c r="N7" s="181"/>
      <c r="O7" s="181"/>
      <c r="P7" s="181"/>
      <c r="Q7" s="181"/>
      <c r="R7" s="181"/>
      <c r="S7" s="181"/>
      <c r="T7" s="181"/>
    </row>
    <row r="8" spans="1:22" x14ac:dyDescent="0.2">
      <c r="A8" s="180"/>
      <c r="B8" s="151" t="s">
        <v>128</v>
      </c>
      <c r="C8" s="151"/>
      <c r="D8" s="151"/>
      <c r="E8" s="151"/>
      <c r="F8" s="151"/>
      <c r="G8" s="151"/>
      <c r="H8" s="151"/>
      <c r="I8" s="151"/>
      <c r="J8" s="151"/>
      <c r="K8" s="181"/>
      <c r="L8" s="181"/>
      <c r="M8" s="181"/>
      <c r="N8" s="181"/>
      <c r="O8" s="181"/>
      <c r="P8" s="181"/>
      <c r="Q8" s="181"/>
      <c r="R8" s="181"/>
      <c r="S8" s="181"/>
      <c r="T8" s="181"/>
    </row>
    <row r="9" spans="1:22" x14ac:dyDescent="0.2">
      <c r="A9" s="151"/>
      <c r="B9" s="151"/>
      <c r="C9" s="151"/>
      <c r="D9" s="151"/>
      <c r="E9" s="151"/>
      <c r="F9" s="151"/>
      <c r="G9" s="151"/>
      <c r="H9" s="151"/>
      <c r="I9" s="151"/>
      <c r="J9" s="151"/>
      <c r="K9" s="151"/>
      <c r="L9" s="151"/>
      <c r="M9" s="151"/>
      <c r="N9" s="151"/>
      <c r="O9" s="151"/>
      <c r="P9" s="151"/>
      <c r="Q9" s="151"/>
      <c r="R9" s="151"/>
      <c r="S9" s="151"/>
      <c r="T9" s="151"/>
    </row>
    <row r="10" spans="1:22" x14ac:dyDescent="0.2">
      <c r="A10" s="151"/>
      <c r="B10" s="151"/>
      <c r="C10" s="151"/>
      <c r="D10" s="151"/>
      <c r="E10" s="151"/>
      <c r="F10" s="151"/>
      <c r="G10" s="151"/>
      <c r="H10" s="151"/>
      <c r="I10" s="151"/>
      <c r="J10" s="151"/>
      <c r="K10" s="151"/>
      <c r="L10" s="151"/>
      <c r="M10" s="151"/>
      <c r="N10" s="151"/>
      <c r="O10" s="151"/>
      <c r="P10" s="151"/>
      <c r="Q10" s="151"/>
      <c r="R10" s="151"/>
      <c r="S10" s="151"/>
      <c r="T10" s="151"/>
    </row>
    <row r="11" spans="1:22" s="31" customFormat="1" x14ac:dyDescent="0.2">
      <c r="A11" s="197" t="s">
        <v>204</v>
      </c>
      <c r="B11" s="197"/>
      <c r="C11" s="197"/>
      <c r="D11" s="197"/>
      <c r="E11" s="197"/>
      <c r="F11" s="197"/>
      <c r="G11" s="197"/>
      <c r="H11" s="197"/>
      <c r="I11" s="197"/>
      <c r="J11" s="197"/>
      <c r="K11" s="226"/>
      <c r="L11" s="197" t="s">
        <v>204</v>
      </c>
      <c r="M11" s="197"/>
      <c r="N11" s="197"/>
      <c r="O11" s="197"/>
      <c r="P11" s="197"/>
      <c r="Q11" s="197"/>
      <c r="R11" s="150"/>
      <c r="S11" s="150"/>
      <c r="T11" s="150"/>
      <c r="V11" s="150" t="s">
        <v>112</v>
      </c>
    </row>
    <row r="12" spans="1:22" s="31" customFormat="1" x14ac:dyDescent="0.2">
      <c r="A12" s="197" t="s">
        <v>205</v>
      </c>
      <c r="B12" s="197">
        <f>'Intro and org info'!C12</f>
        <v>2018</v>
      </c>
      <c r="C12" s="197"/>
      <c r="D12" s="197"/>
      <c r="E12" s="197"/>
      <c r="F12" s="197"/>
      <c r="G12" s="197"/>
      <c r="H12" s="197"/>
      <c r="I12" s="197"/>
      <c r="J12" s="197"/>
      <c r="K12" s="226"/>
      <c r="L12" s="197" t="s">
        <v>208</v>
      </c>
      <c r="M12" s="197">
        <f>'Intro and org info'!C13</f>
        <v>2021</v>
      </c>
      <c r="N12" s="197"/>
      <c r="O12" s="197"/>
      <c r="P12" s="197"/>
      <c r="Q12" s="197"/>
      <c r="R12" s="150"/>
      <c r="S12" s="150"/>
      <c r="T12" s="150"/>
      <c r="V12" s="32"/>
    </row>
    <row r="13" spans="1:22" x14ac:dyDescent="0.2">
      <c r="A13" s="151" t="s">
        <v>110</v>
      </c>
      <c r="B13" s="154">
        <f>'EXTENDED Outputs - Metrics 1-5'!DA109</f>
        <v>335864</v>
      </c>
      <c r="C13" s="151" t="s">
        <v>111</v>
      </c>
      <c r="D13" s="151"/>
      <c r="E13" s="151"/>
      <c r="F13" s="151"/>
      <c r="G13" s="151"/>
      <c r="H13" s="151"/>
      <c r="I13" s="151"/>
      <c r="J13" s="151"/>
      <c r="K13" s="151"/>
      <c r="L13" s="151" t="s">
        <v>110</v>
      </c>
      <c r="M13" s="154">
        <f>'EXTENDED Outputs - Metrics 1-5'!DB109</f>
        <v>334264</v>
      </c>
      <c r="N13" s="151" t="s">
        <v>111</v>
      </c>
      <c r="O13" s="151"/>
      <c r="P13" s="151"/>
      <c r="Q13" s="151"/>
      <c r="R13" s="151"/>
      <c r="S13" s="151"/>
      <c r="T13" s="151"/>
    </row>
    <row r="14" spans="1:22" x14ac:dyDescent="0.2">
      <c r="A14" s="151"/>
      <c r="B14" s="151"/>
      <c r="C14" s="151"/>
      <c r="D14" s="151"/>
      <c r="E14" s="151"/>
      <c r="F14" s="151"/>
      <c r="G14" s="151"/>
      <c r="H14" s="151"/>
      <c r="I14" s="151"/>
      <c r="J14" s="151"/>
      <c r="K14" s="151"/>
      <c r="L14" s="151"/>
      <c r="M14" s="151"/>
      <c r="N14" s="151"/>
      <c r="O14" s="151"/>
      <c r="P14" s="151"/>
      <c r="Q14" s="151"/>
      <c r="R14" s="151"/>
      <c r="S14" s="151"/>
      <c r="T14" s="151"/>
    </row>
    <row r="15" spans="1:22" x14ac:dyDescent="0.2">
      <c r="A15" s="151"/>
      <c r="B15" s="151"/>
      <c r="C15" s="151"/>
      <c r="D15" s="151"/>
      <c r="E15" s="151"/>
      <c r="F15" s="151"/>
      <c r="G15" s="151"/>
      <c r="H15" s="151"/>
      <c r="I15" s="151"/>
      <c r="J15" s="151"/>
      <c r="K15" s="151"/>
      <c r="L15" s="151"/>
      <c r="M15" s="151"/>
      <c r="N15" s="151"/>
      <c r="O15" s="151"/>
      <c r="P15" s="151"/>
      <c r="Q15" s="151"/>
      <c r="R15" s="151"/>
      <c r="S15" s="151"/>
      <c r="T15" s="151"/>
    </row>
    <row r="16" spans="1:22" x14ac:dyDescent="0.2">
      <c r="A16" s="151"/>
      <c r="B16" s="151"/>
      <c r="C16" s="151"/>
      <c r="D16" s="151"/>
      <c r="E16" s="151"/>
      <c r="F16" s="151"/>
      <c r="G16" s="151"/>
      <c r="H16" s="151"/>
      <c r="I16" s="151"/>
      <c r="J16" s="151"/>
      <c r="K16" s="151"/>
      <c r="L16" s="151"/>
      <c r="M16" s="151"/>
      <c r="N16" s="151"/>
      <c r="O16" s="151"/>
      <c r="P16" s="151"/>
      <c r="Q16" s="151"/>
      <c r="R16" s="151"/>
      <c r="S16" s="151"/>
      <c r="T16" s="151"/>
    </row>
    <row r="17" spans="1:20" x14ac:dyDescent="0.2">
      <c r="A17" s="151"/>
      <c r="B17" s="151"/>
      <c r="C17" s="151"/>
      <c r="D17" s="151"/>
      <c r="E17" s="151"/>
      <c r="F17" s="151"/>
      <c r="G17" s="151"/>
      <c r="H17" s="151"/>
      <c r="I17" s="151"/>
      <c r="J17" s="151"/>
      <c r="K17" s="151"/>
      <c r="L17" s="151"/>
      <c r="M17" s="151"/>
      <c r="N17" s="151"/>
      <c r="O17" s="151"/>
      <c r="P17" s="151"/>
      <c r="Q17" s="151"/>
      <c r="R17" s="151"/>
      <c r="S17" s="151"/>
      <c r="T17" s="151"/>
    </row>
    <row r="18" spans="1:20" x14ac:dyDescent="0.2">
      <c r="A18" s="151"/>
      <c r="B18" s="151"/>
      <c r="C18" s="151"/>
      <c r="D18" s="151"/>
      <c r="E18" s="151"/>
      <c r="F18" s="151"/>
      <c r="G18" s="151"/>
      <c r="H18" s="151"/>
      <c r="I18" s="151"/>
      <c r="J18" s="151"/>
      <c r="K18" s="151"/>
      <c r="L18" s="151"/>
      <c r="M18" s="151"/>
      <c r="N18" s="151"/>
      <c r="O18" s="151"/>
      <c r="P18" s="151"/>
      <c r="Q18" s="151"/>
      <c r="R18" s="151"/>
      <c r="S18" s="151"/>
      <c r="T18" s="151"/>
    </row>
    <row r="19" spans="1:20" x14ac:dyDescent="0.2">
      <c r="A19" s="151"/>
      <c r="B19" s="151"/>
      <c r="C19" s="151"/>
      <c r="D19" s="151"/>
      <c r="E19" s="151"/>
      <c r="F19" s="151"/>
      <c r="G19" s="151"/>
      <c r="H19" s="151"/>
      <c r="I19" s="151"/>
      <c r="J19" s="151"/>
      <c r="K19" s="151"/>
      <c r="L19" s="151"/>
      <c r="M19" s="151"/>
      <c r="N19" s="151"/>
      <c r="O19" s="151"/>
      <c r="P19" s="151"/>
      <c r="Q19" s="151"/>
      <c r="R19" s="151"/>
      <c r="S19" s="151"/>
      <c r="T19" s="151"/>
    </row>
    <row r="20" spans="1:20" x14ac:dyDescent="0.2">
      <c r="A20" s="151"/>
      <c r="B20" s="151"/>
      <c r="C20" s="151"/>
      <c r="D20" s="151"/>
      <c r="E20" s="151"/>
      <c r="F20" s="151"/>
      <c r="G20" s="151"/>
      <c r="H20" s="151"/>
      <c r="I20" s="151"/>
      <c r="J20" s="151"/>
      <c r="K20" s="151"/>
      <c r="L20" s="151"/>
      <c r="M20" s="151"/>
      <c r="N20" s="151"/>
      <c r="O20" s="151"/>
      <c r="P20" s="151"/>
      <c r="Q20" s="151"/>
      <c r="R20" s="151"/>
      <c r="S20" s="151"/>
      <c r="T20" s="151"/>
    </row>
    <row r="21" spans="1:20" x14ac:dyDescent="0.2">
      <c r="A21" s="151"/>
      <c r="B21" s="151"/>
      <c r="C21" s="151"/>
      <c r="D21" s="151"/>
      <c r="E21" s="151"/>
      <c r="F21" s="151"/>
      <c r="G21" s="151"/>
      <c r="H21" s="151"/>
      <c r="I21" s="151"/>
      <c r="J21" s="151"/>
      <c r="K21" s="151"/>
      <c r="L21" s="151"/>
      <c r="M21" s="151"/>
      <c r="N21" s="151"/>
      <c r="O21" s="151"/>
      <c r="P21" s="151"/>
      <c r="Q21" s="151"/>
      <c r="R21" s="151"/>
      <c r="S21" s="151"/>
      <c r="T21" s="151"/>
    </row>
    <row r="22" spans="1:20" x14ac:dyDescent="0.2">
      <c r="A22" s="151"/>
      <c r="B22" s="151"/>
      <c r="C22" s="151"/>
      <c r="D22" s="151"/>
      <c r="E22" s="151"/>
      <c r="F22" s="151"/>
      <c r="G22" s="151"/>
      <c r="H22" s="151"/>
      <c r="I22" s="151"/>
      <c r="J22" s="151"/>
      <c r="K22" s="151"/>
      <c r="L22" s="151"/>
      <c r="M22" s="151"/>
      <c r="N22" s="151"/>
      <c r="O22" s="151"/>
      <c r="P22" s="151"/>
      <c r="Q22" s="151"/>
      <c r="R22" s="151"/>
      <c r="S22" s="151"/>
      <c r="T22" s="151"/>
    </row>
    <row r="23" spans="1:20" x14ac:dyDescent="0.2">
      <c r="A23" s="151"/>
      <c r="B23" s="151"/>
      <c r="C23" s="151"/>
      <c r="D23" s="151"/>
      <c r="E23" s="151"/>
      <c r="F23" s="151"/>
      <c r="G23" s="151"/>
      <c r="H23" s="151"/>
      <c r="I23" s="151"/>
      <c r="J23" s="151"/>
      <c r="K23" s="151"/>
      <c r="L23" s="151"/>
      <c r="M23" s="151"/>
      <c r="N23" s="151"/>
      <c r="O23" s="151"/>
      <c r="P23" s="151"/>
      <c r="Q23" s="151"/>
      <c r="R23" s="151"/>
      <c r="S23" s="151"/>
      <c r="T23" s="151"/>
    </row>
    <row r="24" spans="1:20" x14ac:dyDescent="0.2">
      <c r="A24" s="151"/>
      <c r="B24" s="151"/>
      <c r="C24" s="151"/>
      <c r="D24" s="151"/>
      <c r="E24" s="151"/>
      <c r="F24" s="151"/>
      <c r="G24" s="151"/>
      <c r="H24" s="151"/>
      <c r="I24" s="151"/>
      <c r="J24" s="151"/>
      <c r="K24" s="151"/>
      <c r="L24" s="151"/>
      <c r="M24" s="151"/>
      <c r="N24" s="151"/>
      <c r="O24" s="151"/>
      <c r="P24" s="151"/>
      <c r="Q24" s="151"/>
      <c r="R24" s="151"/>
      <c r="S24" s="151"/>
      <c r="T24" s="151"/>
    </row>
    <row r="25" spans="1:20" x14ac:dyDescent="0.2">
      <c r="A25" s="151"/>
      <c r="B25" s="151"/>
      <c r="C25" s="151"/>
      <c r="D25" s="151"/>
      <c r="E25" s="151"/>
      <c r="F25" s="151"/>
      <c r="G25" s="151"/>
      <c r="H25" s="151"/>
      <c r="I25" s="151"/>
      <c r="J25" s="151"/>
      <c r="K25" s="151"/>
      <c r="L25" s="151"/>
      <c r="M25" s="151"/>
      <c r="N25" s="151"/>
      <c r="O25" s="151"/>
      <c r="P25" s="151"/>
      <c r="Q25" s="151"/>
      <c r="R25" s="151"/>
      <c r="S25" s="151"/>
      <c r="T25" s="151"/>
    </row>
    <row r="26" spans="1:20" x14ac:dyDescent="0.2">
      <c r="A26" s="151"/>
      <c r="B26" s="151"/>
      <c r="C26" s="151"/>
      <c r="D26" s="151"/>
      <c r="E26" s="151"/>
      <c r="F26" s="151"/>
      <c r="G26" s="151"/>
      <c r="H26" s="151"/>
      <c r="I26" s="151"/>
      <c r="J26" s="151"/>
      <c r="K26" s="151"/>
      <c r="L26" s="151"/>
      <c r="M26" s="151"/>
      <c r="N26" s="151"/>
      <c r="O26" s="151"/>
      <c r="P26" s="151"/>
      <c r="Q26" s="151"/>
      <c r="R26" s="151"/>
      <c r="S26" s="151"/>
      <c r="T26" s="151"/>
    </row>
    <row r="27" spans="1:20" x14ac:dyDescent="0.2">
      <c r="A27" s="151"/>
      <c r="B27" s="151"/>
      <c r="C27" s="151"/>
      <c r="D27" s="151"/>
      <c r="E27" s="151"/>
      <c r="F27" s="151"/>
      <c r="G27" s="151"/>
      <c r="H27" s="151"/>
      <c r="I27" s="151"/>
      <c r="J27" s="151"/>
      <c r="K27" s="151"/>
      <c r="L27" s="151"/>
      <c r="M27" s="151"/>
      <c r="N27" s="151"/>
      <c r="O27" s="151"/>
      <c r="P27" s="151"/>
      <c r="Q27" s="151"/>
      <c r="R27" s="151"/>
      <c r="S27" s="151"/>
      <c r="T27" s="151"/>
    </row>
    <row r="28" spans="1:20" x14ac:dyDescent="0.2">
      <c r="A28" s="151"/>
      <c r="B28" s="151"/>
      <c r="C28" s="151"/>
      <c r="D28" s="151"/>
      <c r="E28" s="151"/>
      <c r="F28" s="151"/>
      <c r="G28" s="151"/>
      <c r="H28" s="151"/>
      <c r="I28" s="151"/>
      <c r="J28" s="151"/>
      <c r="K28" s="151"/>
      <c r="L28" s="151"/>
      <c r="M28" s="151"/>
      <c r="N28" s="151"/>
      <c r="O28" s="151"/>
      <c r="P28" s="151"/>
      <c r="Q28" s="151"/>
      <c r="R28" s="151"/>
      <c r="S28" s="151"/>
      <c r="T28" s="151"/>
    </row>
    <row r="29" spans="1:20" x14ac:dyDescent="0.2">
      <c r="A29" s="151"/>
      <c r="B29" s="151"/>
      <c r="C29" s="151"/>
      <c r="D29" s="151"/>
      <c r="E29" s="151"/>
      <c r="F29" s="151"/>
      <c r="G29" s="151"/>
      <c r="H29" s="151"/>
      <c r="I29" s="151"/>
      <c r="J29" s="151"/>
      <c r="K29" s="151"/>
      <c r="L29" s="151"/>
      <c r="M29" s="151"/>
      <c r="N29" s="151"/>
      <c r="O29" s="151"/>
      <c r="P29" s="151"/>
      <c r="Q29" s="151"/>
      <c r="R29" s="151"/>
      <c r="S29" s="151"/>
      <c r="T29" s="151"/>
    </row>
    <row r="30" spans="1:20" x14ac:dyDescent="0.2">
      <c r="A30" s="151"/>
      <c r="B30" s="151"/>
      <c r="C30" s="151"/>
      <c r="D30" s="151"/>
      <c r="E30" s="151"/>
      <c r="F30" s="151"/>
      <c r="G30" s="151"/>
      <c r="H30" s="151"/>
      <c r="I30" s="151"/>
      <c r="J30" s="151"/>
      <c r="K30" s="151"/>
      <c r="L30" s="151"/>
      <c r="M30" s="151"/>
      <c r="N30" s="151"/>
      <c r="O30" s="151"/>
      <c r="P30" s="151"/>
      <c r="Q30" s="151"/>
      <c r="R30" s="151"/>
      <c r="S30" s="151"/>
      <c r="T30" s="151"/>
    </row>
    <row r="31" spans="1:20" x14ac:dyDescent="0.2">
      <c r="A31" s="151"/>
      <c r="B31" s="151"/>
      <c r="C31" s="151"/>
      <c r="D31" s="151"/>
      <c r="E31" s="151"/>
      <c r="F31" s="151"/>
      <c r="G31" s="151"/>
      <c r="H31" s="151"/>
      <c r="I31" s="151"/>
      <c r="J31" s="151"/>
      <c r="K31" s="151"/>
      <c r="L31" s="151"/>
      <c r="M31" s="151"/>
      <c r="N31" s="151"/>
      <c r="O31" s="151"/>
      <c r="P31" s="151"/>
      <c r="Q31" s="151"/>
      <c r="R31" s="151"/>
      <c r="S31" s="151"/>
      <c r="T31" s="151"/>
    </row>
    <row r="32" spans="1:20" x14ac:dyDescent="0.2">
      <c r="A32" s="151"/>
      <c r="B32" s="151"/>
      <c r="C32" s="151"/>
      <c r="D32" s="151"/>
      <c r="E32" s="151"/>
      <c r="F32" s="151"/>
      <c r="G32" s="151"/>
      <c r="H32" s="151"/>
      <c r="I32" s="151"/>
      <c r="J32" s="151"/>
      <c r="K32" s="151"/>
      <c r="L32" s="151"/>
      <c r="M32" s="151"/>
      <c r="N32" s="151"/>
      <c r="O32" s="151"/>
      <c r="P32" s="151"/>
      <c r="Q32" s="151"/>
      <c r="R32" s="151"/>
      <c r="S32" s="151"/>
      <c r="T32" s="151"/>
    </row>
    <row r="33" spans="1:22" x14ac:dyDescent="0.2">
      <c r="A33" s="151"/>
      <c r="B33" s="151"/>
      <c r="C33" s="151"/>
      <c r="D33" s="151"/>
      <c r="E33" s="151"/>
      <c r="F33" s="151"/>
      <c r="G33" s="151"/>
      <c r="H33" s="151"/>
      <c r="I33" s="151"/>
      <c r="J33" s="151"/>
      <c r="K33" s="151"/>
      <c r="L33" s="151"/>
      <c r="M33" s="151"/>
      <c r="N33" s="151"/>
      <c r="O33" s="151"/>
      <c r="P33" s="151"/>
      <c r="Q33" s="151"/>
      <c r="R33" s="151"/>
      <c r="S33" s="151"/>
      <c r="T33" s="151"/>
    </row>
    <row r="34" spans="1:22" x14ac:dyDescent="0.2">
      <c r="A34" s="151"/>
      <c r="B34" s="151"/>
      <c r="C34" s="151"/>
      <c r="D34" s="151"/>
      <c r="E34" s="151"/>
      <c r="F34" s="151"/>
      <c r="G34" s="151"/>
      <c r="H34" s="151"/>
      <c r="I34" s="151"/>
      <c r="J34" s="151"/>
      <c r="K34" s="151"/>
      <c r="L34" s="151"/>
      <c r="M34" s="151"/>
      <c r="N34" s="151"/>
      <c r="O34" s="151"/>
      <c r="P34" s="151"/>
      <c r="Q34" s="151"/>
      <c r="R34" s="151"/>
      <c r="S34" s="151"/>
      <c r="T34" s="151"/>
    </row>
    <row r="35" spans="1:22" x14ac:dyDescent="0.2">
      <c r="A35" s="151"/>
      <c r="B35" s="151"/>
      <c r="C35" s="151"/>
      <c r="D35" s="151"/>
      <c r="E35" s="151"/>
      <c r="F35" s="151"/>
      <c r="G35" s="151"/>
      <c r="H35" s="151"/>
      <c r="I35" s="151"/>
      <c r="J35" s="151"/>
      <c r="K35" s="151"/>
      <c r="L35" s="151"/>
      <c r="M35" s="151"/>
      <c r="N35" s="151"/>
      <c r="O35" s="151"/>
      <c r="P35" s="151"/>
      <c r="Q35" s="151"/>
      <c r="R35" s="151"/>
      <c r="S35" s="151"/>
      <c r="T35" s="151"/>
    </row>
    <row r="36" spans="1:22" x14ac:dyDescent="0.2">
      <c r="A36" s="151"/>
      <c r="B36" s="151"/>
      <c r="C36" s="151"/>
      <c r="D36" s="151"/>
      <c r="E36" s="151"/>
      <c r="F36" s="151"/>
      <c r="G36" s="151"/>
      <c r="H36" s="151"/>
      <c r="I36" s="151"/>
      <c r="J36" s="151"/>
      <c r="K36" s="151"/>
      <c r="L36" s="151"/>
      <c r="M36" s="151"/>
      <c r="N36" s="151"/>
      <c r="O36" s="151"/>
      <c r="P36" s="151"/>
      <c r="Q36" s="151"/>
      <c r="R36" s="151"/>
      <c r="S36" s="151"/>
      <c r="T36" s="151"/>
      <c r="V36" s="150"/>
    </row>
    <row r="37" spans="1:22" ht="15.75" x14ac:dyDescent="0.3">
      <c r="A37" s="197" t="s">
        <v>206</v>
      </c>
      <c r="B37" s="197"/>
      <c r="C37" s="197"/>
      <c r="D37" s="197"/>
      <c r="E37" s="197"/>
      <c r="F37" s="197"/>
      <c r="G37" s="197"/>
      <c r="H37" s="197"/>
      <c r="I37" s="197"/>
      <c r="J37" s="197"/>
      <c r="K37" s="196"/>
      <c r="L37" s="197" t="s">
        <v>206</v>
      </c>
      <c r="M37" s="197"/>
      <c r="N37" s="197"/>
      <c r="O37" s="197"/>
      <c r="P37" s="197"/>
      <c r="Q37" s="181"/>
      <c r="R37" s="181"/>
      <c r="S37" s="151"/>
      <c r="T37" s="151"/>
      <c r="V37" s="150" t="s">
        <v>185</v>
      </c>
    </row>
    <row r="38" spans="1:22" x14ac:dyDescent="0.2">
      <c r="A38" s="197" t="s">
        <v>205</v>
      </c>
      <c r="B38" s="197">
        <f>'Intro and org info'!C12</f>
        <v>2018</v>
      </c>
      <c r="C38" s="197"/>
      <c r="D38" s="197"/>
      <c r="E38" s="197"/>
      <c r="F38" s="197"/>
      <c r="G38" s="197"/>
      <c r="H38" s="197"/>
      <c r="I38" s="197"/>
      <c r="J38" s="197"/>
      <c r="K38" s="196"/>
      <c r="L38" s="197" t="s">
        <v>209</v>
      </c>
      <c r="M38" s="197">
        <f>'Intro and org info'!C13</f>
        <v>2021</v>
      </c>
      <c r="N38" s="197"/>
      <c r="O38" s="197"/>
      <c r="P38" s="197"/>
      <c r="Q38" s="181"/>
      <c r="R38" s="181"/>
      <c r="S38" s="151"/>
      <c r="T38" s="151"/>
    </row>
    <row r="39" spans="1:22" ht="15.75" x14ac:dyDescent="0.3">
      <c r="A39" s="151" t="s">
        <v>110</v>
      </c>
      <c r="B39" s="154">
        <f>'EXTENDED Outputs - Metrics 1-5'!DI109</f>
        <v>4089.5142386903608</v>
      </c>
      <c r="C39" s="151" t="s">
        <v>149</v>
      </c>
      <c r="D39" s="151"/>
      <c r="E39" s="151"/>
      <c r="F39" s="151"/>
      <c r="G39" s="151"/>
      <c r="H39" s="151"/>
      <c r="I39" s="151"/>
      <c r="J39" s="151"/>
      <c r="K39" s="151"/>
      <c r="L39" s="151" t="s">
        <v>110</v>
      </c>
      <c r="M39" s="154">
        <f>'EXTENDED Outputs - Metrics 1-5'!DJ109</f>
        <v>3700.7247260962004</v>
      </c>
      <c r="N39" s="151" t="s">
        <v>149</v>
      </c>
      <c r="O39" s="151"/>
      <c r="P39" s="151"/>
      <c r="Q39" s="151"/>
      <c r="R39" s="151"/>
      <c r="S39" s="151"/>
      <c r="T39" s="151"/>
    </row>
    <row r="40" spans="1:22" x14ac:dyDescent="0.2">
      <c r="A40" s="151"/>
      <c r="B40" s="151"/>
      <c r="C40" s="151"/>
      <c r="D40" s="151"/>
      <c r="E40" s="151"/>
      <c r="F40" s="151"/>
      <c r="G40" s="151"/>
      <c r="H40" s="151"/>
      <c r="I40" s="151"/>
      <c r="J40" s="151"/>
      <c r="K40" s="151"/>
      <c r="L40" s="151"/>
      <c r="M40" s="151"/>
      <c r="N40" s="151"/>
      <c r="O40" s="151"/>
      <c r="P40" s="151"/>
      <c r="Q40" s="151"/>
      <c r="R40" s="151"/>
      <c r="S40" s="151"/>
      <c r="T40" s="151"/>
    </row>
    <row r="41" spans="1:22" x14ac:dyDescent="0.2">
      <c r="A41" s="151"/>
      <c r="B41" s="151"/>
      <c r="C41" s="151"/>
      <c r="D41" s="151"/>
      <c r="E41" s="151"/>
      <c r="F41" s="151"/>
      <c r="G41" s="151"/>
      <c r="H41" s="151"/>
      <c r="I41" s="151"/>
      <c r="J41" s="151"/>
      <c r="K41" s="151"/>
      <c r="L41" s="151"/>
      <c r="M41" s="151"/>
      <c r="N41" s="151"/>
      <c r="O41" s="151"/>
      <c r="P41" s="151"/>
      <c r="Q41" s="151"/>
      <c r="R41" s="151"/>
      <c r="S41" s="151"/>
      <c r="T41" s="151"/>
    </row>
    <row r="42" spans="1:22" x14ac:dyDescent="0.2">
      <c r="A42" s="151"/>
      <c r="B42" s="151"/>
      <c r="C42" s="151"/>
      <c r="D42" s="151"/>
      <c r="E42" s="151"/>
      <c r="F42" s="151"/>
      <c r="G42" s="151"/>
      <c r="H42" s="151"/>
      <c r="I42" s="151"/>
      <c r="J42" s="151"/>
      <c r="K42" s="151"/>
      <c r="L42" s="151"/>
      <c r="M42" s="151"/>
      <c r="N42" s="151"/>
      <c r="O42" s="151"/>
      <c r="P42" s="151"/>
      <c r="Q42" s="151"/>
      <c r="R42" s="151"/>
      <c r="S42" s="151"/>
      <c r="T42" s="151"/>
    </row>
    <row r="43" spans="1:22" x14ac:dyDescent="0.2">
      <c r="A43" s="151"/>
      <c r="B43" s="151"/>
      <c r="C43" s="151"/>
      <c r="D43" s="151"/>
      <c r="E43" s="151"/>
      <c r="F43" s="151"/>
      <c r="G43" s="151"/>
      <c r="H43" s="151"/>
      <c r="I43" s="151"/>
      <c r="J43" s="151"/>
      <c r="K43" s="151"/>
      <c r="L43" s="151"/>
      <c r="M43" s="151"/>
      <c r="N43" s="151"/>
      <c r="O43" s="151"/>
      <c r="P43" s="151"/>
      <c r="Q43" s="151"/>
      <c r="R43" s="151"/>
      <c r="S43" s="151"/>
      <c r="T43" s="151"/>
    </row>
    <row r="44" spans="1:22" x14ac:dyDescent="0.2">
      <c r="A44" s="151"/>
      <c r="B44" s="151"/>
      <c r="C44" s="151"/>
      <c r="D44" s="151"/>
      <c r="E44" s="151"/>
      <c r="F44" s="151"/>
      <c r="G44" s="151"/>
      <c r="H44" s="151"/>
      <c r="I44" s="151"/>
      <c r="J44" s="151"/>
      <c r="K44" s="151"/>
      <c r="L44" s="151"/>
      <c r="M44" s="151"/>
      <c r="N44" s="151"/>
      <c r="O44" s="151"/>
      <c r="P44" s="151"/>
      <c r="Q44" s="151"/>
      <c r="R44" s="151"/>
      <c r="S44" s="151"/>
      <c r="T44" s="151"/>
    </row>
    <row r="45" spans="1:22" x14ac:dyDescent="0.2">
      <c r="A45" s="151"/>
      <c r="B45" s="151"/>
      <c r="C45" s="151"/>
      <c r="D45" s="151"/>
      <c r="E45" s="151"/>
      <c r="F45" s="151"/>
      <c r="G45" s="151"/>
      <c r="H45" s="151"/>
      <c r="I45" s="151"/>
      <c r="J45" s="151"/>
      <c r="K45" s="151"/>
      <c r="L45" s="151"/>
      <c r="M45" s="151"/>
      <c r="N45" s="151"/>
      <c r="O45" s="151"/>
      <c r="P45" s="151"/>
      <c r="Q45" s="151"/>
      <c r="R45" s="151"/>
      <c r="S45" s="151"/>
      <c r="T45" s="151"/>
    </row>
    <row r="46" spans="1:22" x14ac:dyDescent="0.2">
      <c r="A46" s="151"/>
      <c r="B46" s="151"/>
      <c r="C46" s="151"/>
      <c r="D46" s="151"/>
      <c r="E46" s="151"/>
      <c r="F46" s="151"/>
      <c r="G46" s="151"/>
      <c r="H46" s="151"/>
      <c r="I46" s="151"/>
      <c r="J46" s="151"/>
      <c r="K46" s="151"/>
      <c r="L46" s="151"/>
      <c r="M46" s="151"/>
      <c r="N46" s="151"/>
      <c r="O46" s="151"/>
      <c r="P46" s="151"/>
      <c r="Q46" s="151"/>
      <c r="R46" s="151"/>
      <c r="S46" s="151"/>
      <c r="T46" s="151"/>
    </row>
    <row r="47" spans="1:22" x14ac:dyDescent="0.2">
      <c r="A47" s="151"/>
      <c r="B47" s="151"/>
      <c r="C47" s="151"/>
      <c r="D47" s="151"/>
      <c r="E47" s="151"/>
      <c r="F47" s="151"/>
      <c r="G47" s="151"/>
      <c r="H47" s="151"/>
      <c r="I47" s="151"/>
      <c r="J47" s="151"/>
      <c r="K47" s="151"/>
      <c r="L47" s="151"/>
      <c r="M47" s="151"/>
      <c r="N47" s="151"/>
      <c r="O47" s="151"/>
      <c r="P47" s="151"/>
      <c r="Q47" s="151"/>
      <c r="R47" s="151"/>
      <c r="S47" s="151"/>
      <c r="T47" s="151"/>
    </row>
    <row r="48" spans="1:22" x14ac:dyDescent="0.2">
      <c r="A48" s="151"/>
      <c r="B48" s="151"/>
      <c r="C48" s="151"/>
      <c r="D48" s="151"/>
      <c r="E48" s="151"/>
      <c r="F48" s="151"/>
      <c r="G48" s="151"/>
      <c r="H48" s="151"/>
      <c r="I48" s="151"/>
      <c r="J48" s="151"/>
      <c r="K48" s="151"/>
      <c r="L48" s="151"/>
      <c r="M48" s="151"/>
      <c r="N48" s="151"/>
      <c r="O48" s="151"/>
      <c r="P48" s="151"/>
      <c r="Q48" s="151"/>
      <c r="R48" s="151"/>
      <c r="S48" s="151"/>
      <c r="T48" s="151"/>
    </row>
    <row r="49" spans="1:22" x14ac:dyDescent="0.2">
      <c r="A49" s="151"/>
      <c r="B49" s="151"/>
      <c r="C49" s="151"/>
      <c r="D49" s="151"/>
      <c r="E49" s="151"/>
      <c r="F49" s="151"/>
      <c r="G49" s="151"/>
      <c r="H49" s="151"/>
      <c r="I49" s="151"/>
      <c r="J49" s="151"/>
      <c r="K49" s="151"/>
      <c r="L49" s="151"/>
      <c r="M49" s="151"/>
      <c r="N49" s="151"/>
      <c r="O49" s="151"/>
      <c r="P49" s="151"/>
      <c r="Q49" s="151"/>
      <c r="R49" s="151"/>
      <c r="S49" s="151"/>
      <c r="T49" s="151"/>
    </row>
    <row r="50" spans="1:22" x14ac:dyDescent="0.2">
      <c r="A50" s="151"/>
      <c r="B50" s="151"/>
      <c r="C50" s="151"/>
      <c r="D50" s="151"/>
      <c r="E50" s="151"/>
      <c r="F50" s="151"/>
      <c r="G50" s="151"/>
      <c r="H50" s="151"/>
      <c r="I50" s="151"/>
      <c r="J50" s="151"/>
      <c r="K50" s="151"/>
      <c r="L50" s="151"/>
      <c r="M50" s="151"/>
      <c r="N50" s="151"/>
      <c r="O50" s="151"/>
      <c r="P50" s="151"/>
      <c r="Q50" s="151"/>
      <c r="R50" s="151"/>
      <c r="S50" s="151"/>
      <c r="T50" s="151"/>
    </row>
    <row r="51" spans="1:22" x14ac:dyDescent="0.2">
      <c r="A51" s="151"/>
      <c r="B51" s="151"/>
      <c r="C51" s="151"/>
      <c r="D51" s="151"/>
      <c r="E51" s="151"/>
      <c r="F51" s="151"/>
      <c r="G51" s="151"/>
      <c r="H51" s="151"/>
      <c r="I51" s="151"/>
      <c r="J51" s="151"/>
      <c r="K51" s="151"/>
      <c r="L51" s="151"/>
      <c r="M51" s="151"/>
      <c r="N51" s="151"/>
      <c r="O51" s="151"/>
      <c r="P51" s="151"/>
      <c r="Q51" s="151"/>
      <c r="R51" s="151"/>
      <c r="S51" s="151"/>
      <c r="T51" s="151"/>
    </row>
    <row r="52" spans="1:22" x14ac:dyDescent="0.2">
      <c r="A52" s="151"/>
      <c r="B52" s="151"/>
      <c r="C52" s="151"/>
      <c r="D52" s="151"/>
      <c r="E52" s="151"/>
      <c r="F52" s="151"/>
      <c r="G52" s="151"/>
      <c r="H52" s="151"/>
      <c r="I52" s="151"/>
      <c r="J52" s="151"/>
      <c r="K52" s="151"/>
      <c r="L52" s="151"/>
      <c r="M52" s="151"/>
      <c r="N52" s="151"/>
      <c r="O52" s="151"/>
      <c r="P52" s="151"/>
      <c r="Q52" s="151"/>
      <c r="R52" s="151"/>
      <c r="S52" s="151"/>
      <c r="T52" s="151"/>
    </row>
    <row r="53" spans="1:22" x14ac:dyDescent="0.2">
      <c r="A53" s="151"/>
      <c r="B53" s="151"/>
      <c r="C53" s="151"/>
      <c r="D53" s="151"/>
      <c r="E53" s="151"/>
      <c r="F53" s="151"/>
      <c r="G53" s="151"/>
      <c r="H53" s="151"/>
      <c r="I53" s="151"/>
      <c r="J53" s="151"/>
      <c r="K53" s="151"/>
      <c r="L53" s="151"/>
      <c r="M53" s="151"/>
      <c r="N53" s="151"/>
      <c r="O53" s="151"/>
      <c r="P53" s="151"/>
      <c r="Q53" s="151"/>
      <c r="R53" s="151"/>
      <c r="S53" s="151"/>
      <c r="T53" s="151"/>
    </row>
    <row r="54" spans="1:22" x14ac:dyDescent="0.2">
      <c r="A54" s="151"/>
      <c r="B54" s="151"/>
      <c r="C54" s="151"/>
      <c r="D54" s="151"/>
      <c r="E54" s="151"/>
      <c r="F54" s="151"/>
      <c r="G54" s="151"/>
      <c r="H54" s="151"/>
      <c r="I54" s="151"/>
      <c r="J54" s="151"/>
      <c r="K54" s="151"/>
      <c r="L54" s="151"/>
      <c r="M54" s="151"/>
      <c r="N54" s="151"/>
      <c r="O54" s="151"/>
      <c r="P54" s="151"/>
      <c r="Q54" s="151"/>
      <c r="R54" s="151"/>
      <c r="S54" s="151"/>
      <c r="T54" s="151"/>
    </row>
    <row r="55" spans="1:22" x14ac:dyDescent="0.2">
      <c r="A55" s="151"/>
      <c r="B55" s="151"/>
      <c r="C55" s="151"/>
      <c r="D55" s="151"/>
      <c r="E55" s="151"/>
      <c r="F55" s="151"/>
      <c r="G55" s="151"/>
      <c r="H55" s="151"/>
      <c r="I55" s="151"/>
      <c r="J55" s="151"/>
      <c r="K55" s="151"/>
      <c r="L55" s="151"/>
      <c r="M55" s="151"/>
      <c r="N55" s="151"/>
      <c r="O55" s="151"/>
      <c r="P55" s="151"/>
      <c r="Q55" s="151"/>
      <c r="R55" s="151"/>
      <c r="S55" s="151"/>
      <c r="T55" s="151"/>
    </row>
    <row r="56" spans="1:22" x14ac:dyDescent="0.2">
      <c r="A56" s="151"/>
      <c r="B56" s="151"/>
      <c r="C56" s="151"/>
      <c r="D56" s="151"/>
      <c r="E56" s="151"/>
      <c r="F56" s="151"/>
      <c r="G56" s="151"/>
      <c r="H56" s="151"/>
      <c r="I56" s="151"/>
      <c r="J56" s="151"/>
      <c r="K56" s="151"/>
      <c r="L56" s="151"/>
      <c r="M56" s="151"/>
      <c r="N56" s="151"/>
      <c r="O56" s="151"/>
      <c r="P56" s="151"/>
      <c r="Q56" s="151"/>
      <c r="R56" s="151"/>
      <c r="S56" s="151"/>
      <c r="T56" s="151"/>
    </row>
    <row r="57" spans="1:22" x14ac:dyDescent="0.2">
      <c r="A57" s="151"/>
      <c r="B57" s="151"/>
      <c r="C57" s="151"/>
      <c r="D57" s="151"/>
      <c r="E57" s="151"/>
      <c r="F57" s="151"/>
      <c r="G57" s="151"/>
      <c r="H57" s="151"/>
      <c r="I57" s="151"/>
      <c r="J57" s="151"/>
      <c r="K57" s="151"/>
      <c r="L57" s="151"/>
      <c r="M57" s="151"/>
      <c r="N57" s="151"/>
      <c r="O57" s="151"/>
      <c r="P57" s="151"/>
      <c r="Q57" s="151"/>
      <c r="R57" s="151"/>
      <c r="S57" s="151"/>
      <c r="T57" s="151"/>
    </row>
    <row r="58" spans="1:22" x14ac:dyDescent="0.2">
      <c r="A58" s="151"/>
      <c r="B58" s="151"/>
      <c r="C58" s="151"/>
      <c r="D58" s="151"/>
      <c r="E58" s="151"/>
      <c r="F58" s="151"/>
      <c r="G58" s="151"/>
      <c r="H58" s="151"/>
      <c r="I58" s="151"/>
      <c r="J58" s="151"/>
      <c r="K58" s="151"/>
      <c r="L58" s="151"/>
      <c r="M58" s="151"/>
      <c r="N58" s="151"/>
      <c r="O58" s="151"/>
      <c r="P58" s="151"/>
      <c r="Q58" s="151"/>
      <c r="R58" s="151"/>
      <c r="S58" s="151"/>
      <c r="T58" s="151"/>
    </row>
    <row r="59" spans="1:22" x14ac:dyDescent="0.2">
      <c r="A59" s="151"/>
      <c r="B59" s="151"/>
      <c r="C59" s="151"/>
      <c r="D59" s="151"/>
      <c r="E59" s="151"/>
      <c r="F59" s="151"/>
      <c r="G59" s="151"/>
      <c r="H59" s="151"/>
      <c r="I59" s="151"/>
      <c r="J59" s="151"/>
      <c r="K59" s="151"/>
      <c r="L59" s="151"/>
      <c r="M59" s="151"/>
      <c r="N59" s="151"/>
      <c r="O59" s="151"/>
      <c r="P59" s="151"/>
      <c r="Q59" s="151"/>
      <c r="R59" s="151"/>
      <c r="S59" s="151"/>
      <c r="T59" s="151"/>
    </row>
    <row r="60" spans="1:22" x14ac:dyDescent="0.2">
      <c r="A60" s="151"/>
      <c r="B60" s="151"/>
      <c r="C60" s="151"/>
      <c r="D60" s="151"/>
      <c r="E60" s="151"/>
      <c r="F60" s="151"/>
      <c r="G60" s="151"/>
      <c r="H60" s="151"/>
      <c r="I60" s="151"/>
      <c r="J60" s="151"/>
      <c r="K60" s="151"/>
      <c r="L60" s="151"/>
      <c r="M60" s="151"/>
      <c r="N60" s="151"/>
      <c r="O60" s="151"/>
      <c r="P60" s="151"/>
      <c r="Q60" s="151"/>
      <c r="R60" s="151"/>
      <c r="S60" s="151"/>
      <c r="T60" s="151"/>
    </row>
    <row r="61" spans="1:22" x14ac:dyDescent="0.2">
      <c r="A61" s="151"/>
      <c r="B61" s="151"/>
      <c r="C61" s="151"/>
      <c r="D61" s="151"/>
      <c r="E61" s="151"/>
      <c r="F61" s="151"/>
      <c r="G61" s="151"/>
      <c r="H61" s="151"/>
      <c r="I61" s="151"/>
      <c r="J61" s="151"/>
      <c r="K61" s="151"/>
      <c r="L61" s="151"/>
      <c r="M61" s="151"/>
      <c r="N61" s="151"/>
      <c r="O61" s="151"/>
      <c r="P61" s="151"/>
      <c r="Q61" s="151"/>
      <c r="R61" s="151"/>
      <c r="S61" s="151"/>
      <c r="T61" s="151"/>
    </row>
    <row r="62" spans="1:22" x14ac:dyDescent="0.2">
      <c r="A62" s="151"/>
      <c r="B62" s="151"/>
      <c r="C62" s="151"/>
      <c r="D62" s="151"/>
      <c r="E62" s="151"/>
      <c r="F62" s="151"/>
      <c r="G62" s="151"/>
      <c r="H62" s="151"/>
      <c r="I62" s="151"/>
      <c r="J62" s="151"/>
      <c r="K62" s="151"/>
      <c r="L62" s="151"/>
      <c r="M62" s="151"/>
      <c r="N62" s="151"/>
      <c r="O62" s="151"/>
      <c r="P62" s="151"/>
      <c r="Q62" s="151"/>
      <c r="R62" s="151"/>
      <c r="S62" s="151"/>
      <c r="T62" s="151"/>
    </row>
    <row r="63" spans="1:22" s="31" customFormat="1" ht="15.75" x14ac:dyDescent="0.3">
      <c r="A63" s="197" t="s">
        <v>214</v>
      </c>
      <c r="B63" s="197"/>
      <c r="C63" s="197"/>
      <c r="D63" s="197"/>
      <c r="E63" s="197"/>
      <c r="F63" s="197"/>
      <c r="G63" s="197"/>
      <c r="H63" s="197"/>
      <c r="I63" s="197"/>
      <c r="J63" s="197"/>
      <c r="K63" s="226"/>
      <c r="L63" s="197" t="s">
        <v>214</v>
      </c>
      <c r="M63" s="197"/>
      <c r="N63" s="197"/>
      <c r="O63" s="197"/>
      <c r="P63" s="197"/>
      <c r="Q63" s="197"/>
      <c r="R63" s="197"/>
      <c r="S63" s="197"/>
      <c r="T63" s="150"/>
      <c r="V63" s="150" t="s">
        <v>150</v>
      </c>
    </row>
    <row r="64" spans="1:22" s="31" customFormat="1" x14ac:dyDescent="0.2">
      <c r="A64" s="197" t="s">
        <v>205</v>
      </c>
      <c r="B64" s="197">
        <f>'Intro and org info'!C12</f>
        <v>2018</v>
      </c>
      <c r="C64" s="197"/>
      <c r="D64" s="197"/>
      <c r="E64" s="197"/>
      <c r="F64" s="197"/>
      <c r="G64" s="197"/>
      <c r="H64" s="197"/>
      <c r="I64" s="197"/>
      <c r="J64" s="197"/>
      <c r="K64" s="226"/>
      <c r="L64" s="197" t="s">
        <v>208</v>
      </c>
      <c r="M64" s="197">
        <f>'Intro and org info'!C13</f>
        <v>2021</v>
      </c>
      <c r="N64" s="197"/>
      <c r="O64" s="197"/>
      <c r="P64" s="197"/>
      <c r="Q64" s="197"/>
      <c r="R64" s="197"/>
      <c r="S64" s="197"/>
      <c r="T64" s="150"/>
      <c r="V64" s="150"/>
    </row>
    <row r="65" spans="1:20" ht="15.75" x14ac:dyDescent="0.3">
      <c r="A65" s="151" t="s">
        <v>110</v>
      </c>
      <c r="B65" s="154">
        <f>'EXTENDED Outputs - Metrics 1-5'!DC109</f>
        <v>944.73144922725692</v>
      </c>
      <c r="C65" s="151" t="s">
        <v>149</v>
      </c>
      <c r="D65" s="151"/>
      <c r="E65" s="151"/>
      <c r="F65" s="151"/>
      <c r="G65" s="151"/>
      <c r="H65" s="151"/>
      <c r="I65" s="151"/>
      <c r="J65" s="151"/>
      <c r="K65" s="151"/>
      <c r="L65" s="151" t="s">
        <v>110</v>
      </c>
      <c r="M65" s="154">
        <f>'EXTENDED Outputs - Metrics 1-5'!DD109</f>
        <v>878.57739108319277</v>
      </c>
      <c r="N65" s="181" t="s">
        <v>149</v>
      </c>
      <c r="O65" s="181"/>
      <c r="P65" s="181"/>
      <c r="Q65" s="181"/>
      <c r="R65" s="181"/>
      <c r="S65" s="181"/>
      <c r="T65" s="151"/>
    </row>
    <row r="66" spans="1:20" x14ac:dyDescent="0.2">
      <c r="A66" s="151"/>
      <c r="B66" s="151"/>
      <c r="C66" s="151"/>
      <c r="D66" s="151"/>
      <c r="E66" s="151"/>
      <c r="F66" s="151"/>
      <c r="G66" s="151"/>
      <c r="H66" s="151"/>
      <c r="I66" s="151"/>
      <c r="J66" s="151"/>
      <c r="K66" s="151"/>
      <c r="L66" s="151"/>
      <c r="M66" s="151"/>
      <c r="N66" s="151"/>
      <c r="O66" s="151"/>
      <c r="P66" s="151"/>
      <c r="Q66" s="151"/>
      <c r="R66" s="151"/>
      <c r="S66" s="151"/>
      <c r="T66" s="151"/>
    </row>
    <row r="67" spans="1:20" x14ac:dyDescent="0.2">
      <c r="A67" s="151"/>
      <c r="B67" s="151"/>
      <c r="C67" s="151"/>
      <c r="D67" s="151"/>
      <c r="E67" s="151"/>
      <c r="F67" s="151"/>
      <c r="G67" s="151"/>
      <c r="H67" s="151"/>
      <c r="I67" s="151"/>
      <c r="J67" s="151"/>
      <c r="K67" s="151"/>
      <c r="L67" s="151"/>
      <c r="M67" s="151"/>
      <c r="N67" s="151"/>
      <c r="O67" s="151"/>
      <c r="P67" s="151"/>
      <c r="Q67" s="151"/>
      <c r="R67" s="151"/>
      <c r="S67" s="151"/>
      <c r="T67" s="151"/>
    </row>
    <row r="68" spans="1:20" x14ac:dyDescent="0.2">
      <c r="A68" s="151"/>
      <c r="B68" s="151"/>
      <c r="C68" s="151"/>
      <c r="D68" s="151"/>
      <c r="E68" s="151"/>
      <c r="F68" s="151"/>
      <c r="G68" s="151"/>
      <c r="H68" s="151"/>
      <c r="I68" s="151"/>
      <c r="J68" s="151"/>
      <c r="K68" s="151"/>
      <c r="L68" s="151"/>
      <c r="M68" s="151"/>
      <c r="N68" s="151"/>
      <c r="O68" s="151"/>
      <c r="P68" s="151"/>
      <c r="Q68" s="151"/>
      <c r="R68" s="151"/>
      <c r="S68" s="151"/>
      <c r="T68" s="151"/>
    </row>
    <row r="69" spans="1:20" x14ac:dyDescent="0.2">
      <c r="A69" s="151"/>
      <c r="B69" s="151"/>
      <c r="C69" s="151"/>
      <c r="D69" s="151"/>
      <c r="E69" s="151"/>
      <c r="F69" s="151"/>
      <c r="G69" s="151"/>
      <c r="H69" s="151"/>
      <c r="I69" s="151"/>
      <c r="J69" s="151"/>
      <c r="K69" s="151"/>
      <c r="L69" s="151"/>
      <c r="M69" s="151"/>
      <c r="N69" s="151"/>
      <c r="O69" s="151"/>
      <c r="P69" s="151"/>
      <c r="Q69" s="151"/>
      <c r="R69" s="151"/>
      <c r="S69" s="151"/>
      <c r="T69" s="151"/>
    </row>
    <row r="70" spans="1:20" x14ac:dyDescent="0.2">
      <c r="A70" s="151"/>
      <c r="B70" s="151"/>
      <c r="C70" s="151"/>
      <c r="D70" s="151"/>
      <c r="E70" s="151"/>
      <c r="F70" s="151"/>
      <c r="G70" s="151"/>
      <c r="H70" s="151"/>
      <c r="I70" s="151"/>
      <c r="J70" s="151"/>
      <c r="K70" s="151"/>
      <c r="L70" s="151"/>
      <c r="M70" s="151"/>
      <c r="N70" s="151"/>
      <c r="O70" s="151"/>
      <c r="P70" s="151"/>
      <c r="Q70" s="151"/>
      <c r="R70" s="151"/>
      <c r="S70" s="151"/>
      <c r="T70" s="151"/>
    </row>
    <row r="71" spans="1:20" x14ac:dyDescent="0.2">
      <c r="A71" s="151"/>
      <c r="B71" s="151"/>
      <c r="C71" s="151"/>
      <c r="D71" s="151"/>
      <c r="E71" s="151"/>
      <c r="F71" s="151"/>
      <c r="G71" s="151"/>
      <c r="H71" s="151"/>
      <c r="I71" s="151"/>
      <c r="J71" s="151"/>
      <c r="K71" s="151"/>
      <c r="L71" s="151"/>
      <c r="M71" s="151"/>
      <c r="N71" s="151"/>
      <c r="O71" s="151"/>
      <c r="P71" s="151"/>
      <c r="Q71" s="151"/>
      <c r="R71" s="151"/>
      <c r="S71" s="151"/>
      <c r="T71" s="151"/>
    </row>
    <row r="72" spans="1:20" x14ac:dyDescent="0.2">
      <c r="A72" s="151"/>
      <c r="B72" s="151"/>
      <c r="C72" s="151"/>
      <c r="D72" s="151"/>
      <c r="E72" s="151"/>
      <c r="F72" s="151"/>
      <c r="G72" s="151"/>
      <c r="H72" s="151"/>
      <c r="I72" s="151"/>
      <c r="J72" s="151"/>
      <c r="K72" s="151"/>
      <c r="L72" s="151"/>
      <c r="M72" s="151"/>
      <c r="N72" s="151"/>
      <c r="O72" s="151"/>
      <c r="P72" s="151"/>
      <c r="Q72" s="151"/>
      <c r="R72" s="151"/>
      <c r="S72" s="151"/>
      <c r="T72" s="151"/>
    </row>
    <row r="73" spans="1:20" x14ac:dyDescent="0.2">
      <c r="A73" s="151"/>
      <c r="B73" s="151"/>
      <c r="C73" s="151"/>
      <c r="D73" s="151"/>
      <c r="E73" s="151"/>
      <c r="F73" s="151"/>
      <c r="G73" s="151"/>
      <c r="H73" s="151"/>
      <c r="I73" s="151"/>
      <c r="J73" s="151"/>
      <c r="K73" s="151"/>
      <c r="L73" s="151"/>
      <c r="M73" s="151"/>
      <c r="N73" s="151"/>
      <c r="O73" s="151"/>
      <c r="P73" s="151"/>
      <c r="Q73" s="151"/>
      <c r="R73" s="151"/>
      <c r="S73" s="151"/>
      <c r="T73" s="151"/>
    </row>
    <row r="74" spans="1:20" x14ac:dyDescent="0.2">
      <c r="A74" s="151"/>
      <c r="B74" s="151"/>
      <c r="C74" s="151"/>
      <c r="D74" s="151"/>
      <c r="E74" s="151"/>
      <c r="F74" s="151"/>
      <c r="G74" s="151"/>
      <c r="H74" s="151"/>
      <c r="I74" s="151"/>
      <c r="J74" s="151"/>
      <c r="K74" s="151"/>
      <c r="L74" s="151"/>
      <c r="M74" s="151"/>
      <c r="N74" s="151"/>
      <c r="O74" s="151"/>
      <c r="P74" s="151"/>
      <c r="Q74" s="151"/>
      <c r="R74" s="151"/>
      <c r="S74" s="151"/>
      <c r="T74" s="151"/>
    </row>
    <row r="75" spans="1:20" x14ac:dyDescent="0.2">
      <c r="A75" s="151"/>
      <c r="B75" s="151"/>
      <c r="C75" s="151"/>
      <c r="D75" s="151"/>
      <c r="E75" s="151"/>
      <c r="F75" s="151"/>
      <c r="G75" s="151"/>
      <c r="H75" s="151"/>
      <c r="I75" s="151"/>
      <c r="J75" s="151"/>
      <c r="K75" s="151"/>
      <c r="L75" s="151"/>
      <c r="M75" s="151"/>
      <c r="N75" s="151"/>
      <c r="O75" s="151"/>
      <c r="P75" s="151"/>
      <c r="Q75" s="151"/>
      <c r="R75" s="151"/>
      <c r="S75" s="151"/>
      <c r="T75" s="151"/>
    </row>
    <row r="76" spans="1:20" x14ac:dyDescent="0.2">
      <c r="A76" s="151"/>
      <c r="B76" s="151"/>
      <c r="C76" s="151"/>
      <c r="D76" s="151"/>
      <c r="E76" s="151"/>
      <c r="F76" s="151"/>
      <c r="G76" s="151"/>
      <c r="H76" s="151"/>
      <c r="I76" s="151"/>
      <c r="J76" s="151"/>
      <c r="K76" s="151"/>
      <c r="L76" s="151"/>
      <c r="M76" s="151"/>
      <c r="N76" s="151"/>
      <c r="O76" s="151"/>
      <c r="P76" s="151"/>
      <c r="Q76" s="151"/>
      <c r="R76" s="151"/>
      <c r="S76" s="151"/>
      <c r="T76" s="151"/>
    </row>
    <row r="77" spans="1:20" x14ac:dyDescent="0.2">
      <c r="A77" s="151"/>
      <c r="B77" s="151"/>
      <c r="C77" s="151"/>
      <c r="D77" s="151"/>
      <c r="E77" s="151"/>
      <c r="F77" s="151"/>
      <c r="G77" s="151"/>
      <c r="H77" s="151"/>
      <c r="I77" s="151"/>
      <c r="J77" s="151"/>
      <c r="K77" s="151"/>
      <c r="L77" s="151"/>
      <c r="M77" s="151"/>
      <c r="N77" s="151"/>
      <c r="O77" s="151"/>
      <c r="P77" s="151"/>
      <c r="Q77" s="151"/>
      <c r="R77" s="151"/>
      <c r="S77" s="151"/>
      <c r="T77" s="151"/>
    </row>
    <row r="78" spans="1:20" x14ac:dyDescent="0.2">
      <c r="A78" s="151"/>
      <c r="B78" s="151"/>
      <c r="C78" s="151"/>
      <c r="D78" s="151"/>
      <c r="E78" s="151"/>
      <c r="F78" s="151"/>
      <c r="G78" s="151"/>
      <c r="H78" s="151"/>
      <c r="I78" s="151"/>
      <c r="J78" s="151"/>
      <c r="K78" s="151"/>
      <c r="L78" s="151"/>
      <c r="M78" s="151"/>
      <c r="N78" s="151"/>
      <c r="O78" s="151"/>
      <c r="P78" s="151"/>
      <c r="Q78" s="151"/>
      <c r="R78" s="151"/>
      <c r="S78" s="151"/>
      <c r="T78" s="151"/>
    </row>
    <row r="79" spans="1:20" x14ac:dyDescent="0.2">
      <c r="A79" s="151"/>
      <c r="B79" s="151"/>
      <c r="C79" s="151"/>
      <c r="D79" s="151"/>
      <c r="E79" s="151"/>
      <c r="F79" s="151"/>
      <c r="G79" s="151"/>
      <c r="H79" s="151"/>
      <c r="I79" s="151"/>
      <c r="J79" s="151"/>
      <c r="K79" s="151"/>
      <c r="L79" s="151"/>
      <c r="M79" s="151"/>
      <c r="N79" s="151"/>
      <c r="O79" s="151"/>
      <c r="P79" s="151"/>
      <c r="Q79" s="151"/>
      <c r="R79" s="151"/>
      <c r="S79" s="151"/>
      <c r="T79" s="151"/>
    </row>
    <row r="80" spans="1:20" x14ac:dyDescent="0.2">
      <c r="A80" s="151"/>
      <c r="B80" s="151"/>
      <c r="C80" s="151"/>
      <c r="D80" s="151"/>
      <c r="E80" s="151"/>
      <c r="F80" s="151"/>
      <c r="G80" s="151"/>
      <c r="H80" s="151"/>
      <c r="I80" s="151"/>
      <c r="J80" s="151"/>
      <c r="K80" s="151"/>
      <c r="L80" s="151"/>
      <c r="M80" s="151"/>
      <c r="N80" s="151"/>
      <c r="O80" s="151"/>
      <c r="P80" s="151"/>
      <c r="Q80" s="151"/>
      <c r="R80" s="151"/>
      <c r="S80" s="151"/>
      <c r="T80" s="151"/>
    </row>
    <row r="81" spans="1:22" x14ac:dyDescent="0.2">
      <c r="A81" s="151"/>
      <c r="B81" s="151"/>
      <c r="C81" s="151"/>
      <c r="D81" s="151"/>
      <c r="E81" s="151"/>
      <c r="F81" s="151"/>
      <c r="G81" s="151"/>
      <c r="H81" s="151"/>
      <c r="I81" s="151"/>
      <c r="J81" s="151"/>
      <c r="K81" s="151"/>
      <c r="L81" s="151"/>
      <c r="M81" s="151"/>
      <c r="N81" s="151"/>
      <c r="O81" s="151"/>
      <c r="P81" s="151"/>
      <c r="Q81" s="151"/>
      <c r="R81" s="151"/>
      <c r="S81" s="151"/>
      <c r="T81" s="151"/>
    </row>
    <row r="82" spans="1:22" x14ac:dyDescent="0.2">
      <c r="A82" s="151"/>
      <c r="B82" s="151"/>
      <c r="C82" s="151"/>
      <c r="D82" s="151"/>
      <c r="E82" s="151"/>
      <c r="F82" s="151"/>
      <c r="G82" s="151"/>
      <c r="H82" s="151"/>
      <c r="I82" s="151"/>
      <c r="J82" s="151"/>
      <c r="K82" s="151"/>
      <c r="L82" s="151"/>
      <c r="M82" s="151"/>
      <c r="N82" s="151"/>
      <c r="O82" s="151"/>
      <c r="P82" s="151"/>
      <c r="Q82" s="151"/>
      <c r="R82" s="151"/>
      <c r="S82" s="151"/>
      <c r="T82" s="151"/>
    </row>
    <row r="83" spans="1:22" x14ac:dyDescent="0.2">
      <c r="A83" s="151"/>
      <c r="B83" s="151"/>
      <c r="C83" s="151"/>
      <c r="D83" s="151"/>
      <c r="E83" s="151"/>
      <c r="F83" s="151"/>
      <c r="G83" s="151"/>
      <c r="H83" s="151"/>
      <c r="I83" s="151"/>
      <c r="J83" s="151"/>
      <c r="K83" s="151"/>
      <c r="L83" s="151"/>
      <c r="M83" s="151"/>
      <c r="N83" s="151"/>
      <c r="O83" s="151"/>
      <c r="P83" s="151"/>
      <c r="Q83" s="151"/>
      <c r="R83" s="151"/>
      <c r="S83" s="151"/>
      <c r="T83" s="151"/>
    </row>
    <row r="84" spans="1:22" x14ac:dyDescent="0.2">
      <c r="A84" s="151"/>
      <c r="B84" s="151"/>
      <c r="C84" s="151"/>
      <c r="D84" s="151"/>
      <c r="E84" s="151"/>
      <c r="F84" s="151"/>
      <c r="G84" s="151"/>
      <c r="H84" s="151"/>
      <c r="I84" s="151"/>
      <c r="J84" s="151"/>
      <c r="K84" s="151"/>
      <c r="L84" s="151"/>
      <c r="M84" s="151"/>
      <c r="N84" s="151"/>
      <c r="O84" s="151"/>
      <c r="P84" s="151"/>
      <c r="Q84" s="151"/>
      <c r="R84" s="151"/>
      <c r="S84" s="151"/>
      <c r="T84" s="151"/>
    </row>
    <row r="85" spans="1:22" x14ac:dyDescent="0.2">
      <c r="A85" s="151"/>
      <c r="B85" s="151"/>
      <c r="C85" s="151"/>
      <c r="D85" s="151"/>
      <c r="E85" s="151"/>
      <c r="F85" s="151"/>
      <c r="G85" s="151"/>
      <c r="H85" s="151"/>
      <c r="I85" s="151"/>
      <c r="J85" s="151"/>
      <c r="K85" s="151"/>
      <c r="L85" s="151"/>
      <c r="M85" s="151"/>
      <c r="N85" s="151"/>
      <c r="O85" s="151"/>
      <c r="P85" s="151"/>
      <c r="Q85" s="151"/>
      <c r="R85" s="151"/>
      <c r="S85" s="151"/>
      <c r="T85" s="151"/>
    </row>
    <row r="86" spans="1:22" x14ac:dyDescent="0.2">
      <c r="A86" s="151"/>
      <c r="B86" s="151"/>
      <c r="C86" s="151"/>
      <c r="D86" s="151"/>
      <c r="E86" s="151"/>
      <c r="F86" s="151"/>
      <c r="G86" s="151"/>
      <c r="H86" s="151"/>
      <c r="I86" s="151"/>
      <c r="J86" s="151"/>
      <c r="K86" s="151"/>
      <c r="L86" s="151"/>
      <c r="M86" s="151"/>
      <c r="N86" s="151"/>
      <c r="O86" s="151"/>
      <c r="P86" s="151"/>
      <c r="Q86" s="151"/>
      <c r="R86" s="151"/>
      <c r="S86" s="151"/>
      <c r="T86" s="151"/>
    </row>
    <row r="87" spans="1:22" x14ac:dyDescent="0.2">
      <c r="A87" s="151"/>
      <c r="B87" s="151"/>
      <c r="C87" s="151"/>
      <c r="D87" s="151"/>
      <c r="E87" s="151"/>
      <c r="F87" s="151"/>
      <c r="G87" s="151"/>
      <c r="H87" s="151"/>
      <c r="I87" s="151"/>
      <c r="J87" s="151"/>
      <c r="K87" s="151"/>
      <c r="L87" s="151"/>
      <c r="M87" s="151"/>
      <c r="N87" s="151"/>
      <c r="O87" s="151"/>
      <c r="P87" s="151"/>
      <c r="Q87" s="151"/>
      <c r="R87" s="151"/>
      <c r="S87" s="151"/>
      <c r="T87" s="151"/>
    </row>
    <row r="88" spans="1:22" x14ac:dyDescent="0.2">
      <c r="A88" s="151"/>
      <c r="B88" s="151"/>
      <c r="C88" s="151"/>
      <c r="D88" s="151"/>
      <c r="E88" s="151"/>
      <c r="F88" s="151"/>
      <c r="G88" s="151"/>
      <c r="H88" s="151"/>
      <c r="I88" s="151"/>
      <c r="J88" s="151"/>
      <c r="K88" s="151"/>
      <c r="L88" s="151"/>
      <c r="M88" s="151"/>
      <c r="N88" s="151"/>
      <c r="O88" s="151"/>
      <c r="P88" s="151"/>
      <c r="Q88" s="151"/>
      <c r="R88" s="151"/>
      <c r="S88" s="151"/>
      <c r="T88" s="151"/>
    </row>
    <row r="89" spans="1:22" s="31" customFormat="1" x14ac:dyDescent="0.2">
      <c r="A89" s="197" t="s">
        <v>215</v>
      </c>
      <c r="B89" s="197"/>
      <c r="C89" s="197"/>
      <c r="D89" s="197"/>
      <c r="E89" s="197"/>
      <c r="F89" s="197"/>
      <c r="G89" s="197"/>
      <c r="H89" s="197"/>
      <c r="I89" s="197"/>
      <c r="J89" s="197"/>
      <c r="K89" s="226"/>
      <c r="L89" s="197" t="s">
        <v>215</v>
      </c>
      <c r="M89" s="197"/>
      <c r="N89" s="197"/>
      <c r="O89" s="197"/>
      <c r="P89" s="197"/>
      <c r="Q89" s="150"/>
      <c r="R89" s="150"/>
      <c r="S89" s="150"/>
      <c r="T89" s="150"/>
      <c r="V89" s="150" t="s">
        <v>117</v>
      </c>
    </row>
    <row r="90" spans="1:22" s="31" customFormat="1" x14ac:dyDescent="0.2">
      <c r="A90" s="197" t="s">
        <v>207</v>
      </c>
      <c r="B90" s="197">
        <f>'Intro and org info'!C12</f>
        <v>2018</v>
      </c>
      <c r="C90" s="197"/>
      <c r="D90" s="197"/>
      <c r="E90" s="197"/>
      <c r="F90" s="197"/>
      <c r="G90" s="197"/>
      <c r="H90" s="197"/>
      <c r="I90" s="197"/>
      <c r="J90" s="197"/>
      <c r="K90" s="226"/>
      <c r="L90" s="197" t="s">
        <v>208</v>
      </c>
      <c r="M90" s="197">
        <f>'Intro and org info'!C13</f>
        <v>2021</v>
      </c>
      <c r="N90" s="197"/>
      <c r="O90" s="197"/>
      <c r="P90" s="197"/>
      <c r="Q90" s="150"/>
      <c r="R90" s="150"/>
      <c r="S90" s="150"/>
      <c r="T90" s="150"/>
      <c r="V90" s="150"/>
    </row>
    <row r="91" spans="1:22" x14ac:dyDescent="0.2">
      <c r="A91" s="151" t="s">
        <v>110</v>
      </c>
      <c r="B91" s="154">
        <f>'EXTENDED Outputs - Metrics 1-5'!DE109</f>
        <v>208.12487281389122</v>
      </c>
      <c r="C91" s="151" t="s">
        <v>116</v>
      </c>
      <c r="D91" s="151"/>
      <c r="E91" s="151"/>
      <c r="F91" s="151"/>
      <c r="G91" s="151"/>
      <c r="H91" s="151"/>
      <c r="I91" s="151"/>
      <c r="J91" s="151"/>
      <c r="K91" s="151"/>
      <c r="L91" s="151" t="s">
        <v>110</v>
      </c>
      <c r="M91" s="154">
        <f>'EXTENDED Outputs - Metrics 1-5'!DF109</f>
        <v>187.89327448095855</v>
      </c>
      <c r="N91" s="151" t="s">
        <v>116</v>
      </c>
      <c r="O91" s="151"/>
      <c r="P91" s="151"/>
      <c r="Q91" s="151"/>
      <c r="R91" s="151"/>
      <c r="S91" s="151"/>
      <c r="T91" s="151"/>
    </row>
    <row r="92" spans="1:22" x14ac:dyDescent="0.2">
      <c r="A92" s="151"/>
      <c r="B92" s="151"/>
      <c r="C92" s="151"/>
      <c r="D92" s="151"/>
      <c r="E92" s="151"/>
      <c r="F92" s="151"/>
      <c r="G92" s="151"/>
      <c r="H92" s="151"/>
      <c r="I92" s="151"/>
      <c r="J92" s="151"/>
      <c r="K92" s="151"/>
      <c r="L92" s="151"/>
      <c r="M92" s="151"/>
      <c r="N92" s="151"/>
      <c r="O92" s="151"/>
      <c r="P92" s="151"/>
      <c r="Q92" s="151"/>
      <c r="R92" s="151"/>
      <c r="S92" s="151"/>
      <c r="T92" s="151"/>
    </row>
    <row r="93" spans="1:22" x14ac:dyDescent="0.2">
      <c r="A93" s="151"/>
      <c r="B93" s="151"/>
      <c r="C93" s="151"/>
      <c r="D93" s="151"/>
      <c r="E93" s="151"/>
      <c r="F93" s="151"/>
      <c r="G93" s="151"/>
      <c r="H93" s="151"/>
      <c r="I93" s="151"/>
      <c r="J93" s="151"/>
      <c r="K93" s="151"/>
      <c r="L93" s="151"/>
      <c r="M93" s="151"/>
      <c r="N93" s="151"/>
      <c r="O93" s="151"/>
      <c r="P93" s="151"/>
      <c r="Q93" s="151"/>
      <c r="R93" s="151"/>
      <c r="S93" s="151"/>
      <c r="T93" s="151"/>
    </row>
    <row r="94" spans="1:22" x14ac:dyDescent="0.2">
      <c r="A94" s="151"/>
      <c r="B94" s="151"/>
      <c r="C94" s="151"/>
      <c r="D94" s="151"/>
      <c r="E94" s="151"/>
      <c r="F94" s="151"/>
      <c r="G94" s="151"/>
      <c r="H94" s="151"/>
      <c r="I94" s="151"/>
      <c r="J94" s="151"/>
      <c r="K94" s="151"/>
      <c r="L94" s="151"/>
      <c r="M94" s="151"/>
      <c r="N94" s="151"/>
      <c r="O94" s="151"/>
      <c r="P94" s="151"/>
      <c r="Q94" s="151"/>
      <c r="R94" s="151"/>
      <c r="S94" s="151"/>
      <c r="T94" s="151"/>
    </row>
    <row r="95" spans="1:22" x14ac:dyDescent="0.2">
      <c r="A95" s="151"/>
      <c r="B95" s="151"/>
      <c r="C95" s="151"/>
      <c r="D95" s="151"/>
      <c r="E95" s="151"/>
      <c r="F95" s="151"/>
      <c r="G95" s="151"/>
      <c r="H95" s="151"/>
      <c r="I95" s="151"/>
      <c r="J95" s="151"/>
      <c r="K95" s="151"/>
      <c r="L95" s="151"/>
      <c r="M95" s="151"/>
      <c r="N95" s="151"/>
      <c r="O95" s="151"/>
      <c r="P95" s="151"/>
      <c r="Q95" s="151"/>
      <c r="R95" s="151"/>
      <c r="S95" s="151"/>
      <c r="T95" s="151"/>
    </row>
    <row r="96" spans="1:22" x14ac:dyDescent="0.2">
      <c r="A96" s="151"/>
      <c r="B96" s="151"/>
      <c r="C96" s="151"/>
      <c r="D96" s="151"/>
      <c r="E96" s="151"/>
      <c r="F96" s="151"/>
      <c r="G96" s="151"/>
      <c r="H96" s="151"/>
      <c r="I96" s="151"/>
      <c r="J96" s="151"/>
      <c r="K96" s="151"/>
      <c r="L96" s="151"/>
      <c r="M96" s="151"/>
      <c r="N96" s="151"/>
      <c r="O96" s="151"/>
      <c r="P96" s="151"/>
      <c r="Q96" s="151"/>
      <c r="R96" s="151"/>
      <c r="S96" s="151"/>
      <c r="T96" s="151"/>
    </row>
    <row r="97" spans="1:20" x14ac:dyDescent="0.2">
      <c r="A97" s="151"/>
      <c r="B97" s="151"/>
      <c r="C97" s="151"/>
      <c r="D97" s="151"/>
      <c r="E97" s="151"/>
      <c r="F97" s="151"/>
      <c r="G97" s="151"/>
      <c r="H97" s="151"/>
      <c r="I97" s="151"/>
      <c r="J97" s="151"/>
      <c r="K97" s="151"/>
      <c r="L97" s="151"/>
      <c r="M97" s="151"/>
      <c r="N97" s="151"/>
      <c r="O97" s="151"/>
      <c r="P97" s="151"/>
      <c r="Q97" s="151"/>
      <c r="R97" s="151"/>
      <c r="S97" s="151"/>
      <c r="T97" s="151"/>
    </row>
    <row r="98" spans="1:20" x14ac:dyDescent="0.2">
      <c r="A98" s="151"/>
      <c r="B98" s="151"/>
      <c r="C98" s="151"/>
      <c r="D98" s="151"/>
      <c r="E98" s="151"/>
      <c r="F98" s="151"/>
      <c r="G98" s="151"/>
      <c r="H98" s="151"/>
      <c r="I98" s="151"/>
      <c r="J98" s="151"/>
      <c r="K98" s="151"/>
      <c r="L98" s="151"/>
      <c r="M98" s="151"/>
      <c r="N98" s="151"/>
      <c r="O98" s="151"/>
      <c r="P98" s="151"/>
      <c r="Q98" s="151"/>
      <c r="R98" s="151"/>
      <c r="S98" s="151"/>
      <c r="T98" s="151"/>
    </row>
    <row r="99" spans="1:20" x14ac:dyDescent="0.2">
      <c r="A99" s="151"/>
      <c r="B99" s="151"/>
      <c r="C99" s="151"/>
      <c r="D99" s="151"/>
      <c r="E99" s="151"/>
      <c r="F99" s="151"/>
      <c r="G99" s="151"/>
      <c r="H99" s="151"/>
      <c r="I99" s="151"/>
      <c r="J99" s="151"/>
      <c r="K99" s="151"/>
      <c r="L99" s="151"/>
      <c r="M99" s="151"/>
      <c r="N99" s="151"/>
      <c r="O99" s="151"/>
      <c r="P99" s="151"/>
      <c r="Q99" s="151"/>
      <c r="R99" s="151"/>
      <c r="S99" s="151"/>
      <c r="T99" s="151"/>
    </row>
    <row r="100" spans="1:20" x14ac:dyDescent="0.2">
      <c r="A100" s="151"/>
      <c r="B100" s="151"/>
      <c r="C100" s="151"/>
      <c r="D100" s="151"/>
      <c r="E100" s="151"/>
      <c r="F100" s="151"/>
      <c r="G100" s="151"/>
      <c r="H100" s="151"/>
      <c r="I100" s="151"/>
      <c r="J100" s="151"/>
      <c r="K100" s="151"/>
      <c r="L100" s="151"/>
      <c r="M100" s="151"/>
      <c r="N100" s="151"/>
      <c r="O100" s="151"/>
      <c r="P100" s="151"/>
      <c r="Q100" s="151"/>
      <c r="R100" s="151"/>
      <c r="S100" s="151"/>
      <c r="T100" s="151"/>
    </row>
    <row r="101" spans="1:20" x14ac:dyDescent="0.2">
      <c r="A101" s="151"/>
      <c r="B101" s="151"/>
      <c r="C101" s="151"/>
      <c r="D101" s="151"/>
      <c r="E101" s="151"/>
      <c r="F101" s="151"/>
      <c r="G101" s="151"/>
      <c r="H101" s="151"/>
      <c r="I101" s="151"/>
      <c r="J101" s="151"/>
      <c r="K101" s="151"/>
      <c r="L101" s="151"/>
      <c r="M101" s="151"/>
      <c r="N101" s="151"/>
      <c r="O101" s="151"/>
      <c r="P101" s="151"/>
      <c r="Q101" s="151"/>
      <c r="R101" s="151"/>
      <c r="S101" s="151"/>
      <c r="T101" s="151"/>
    </row>
    <row r="102" spans="1:20" x14ac:dyDescent="0.2">
      <c r="A102" s="151"/>
      <c r="B102" s="151"/>
      <c r="C102" s="151"/>
      <c r="D102" s="151"/>
      <c r="E102" s="151"/>
      <c r="F102" s="151"/>
      <c r="G102" s="151"/>
      <c r="H102" s="151"/>
      <c r="I102" s="151"/>
      <c r="J102" s="151"/>
      <c r="K102" s="151"/>
      <c r="L102" s="151"/>
      <c r="M102" s="151"/>
      <c r="N102" s="151"/>
      <c r="O102" s="151"/>
      <c r="P102" s="151"/>
      <c r="Q102" s="151"/>
      <c r="R102" s="151"/>
      <c r="S102" s="151"/>
      <c r="T102" s="151"/>
    </row>
    <row r="103" spans="1:20" x14ac:dyDescent="0.2">
      <c r="A103" s="151"/>
      <c r="B103" s="151"/>
      <c r="C103" s="151"/>
      <c r="D103" s="151"/>
      <c r="E103" s="151"/>
      <c r="F103" s="151"/>
      <c r="G103" s="151"/>
      <c r="H103" s="151"/>
      <c r="I103" s="151"/>
      <c r="J103" s="151"/>
      <c r="K103" s="151"/>
      <c r="L103" s="151"/>
      <c r="M103" s="151"/>
      <c r="N103" s="151"/>
      <c r="O103" s="151"/>
      <c r="P103" s="151"/>
      <c r="Q103" s="151"/>
      <c r="R103" s="151"/>
      <c r="S103" s="151"/>
      <c r="T103" s="151"/>
    </row>
    <row r="104" spans="1:20" x14ac:dyDescent="0.2">
      <c r="A104" s="151"/>
      <c r="B104" s="151"/>
      <c r="C104" s="151"/>
      <c r="D104" s="151"/>
      <c r="E104" s="151"/>
      <c r="F104" s="151"/>
      <c r="G104" s="151"/>
      <c r="H104" s="151"/>
      <c r="I104" s="151"/>
      <c r="J104" s="151"/>
      <c r="K104" s="151"/>
      <c r="L104" s="151"/>
      <c r="M104" s="151"/>
      <c r="N104" s="151"/>
      <c r="O104" s="151"/>
      <c r="P104" s="151"/>
      <c r="Q104" s="151"/>
      <c r="R104" s="151"/>
      <c r="S104" s="151"/>
      <c r="T104" s="151"/>
    </row>
    <row r="105" spans="1:20" x14ac:dyDescent="0.2">
      <c r="A105" s="151"/>
      <c r="B105" s="151"/>
      <c r="C105" s="151"/>
      <c r="D105" s="151"/>
      <c r="E105" s="151"/>
      <c r="F105" s="151"/>
      <c r="G105" s="151"/>
      <c r="H105" s="151"/>
      <c r="I105" s="151"/>
      <c r="J105" s="151"/>
      <c r="K105" s="151"/>
      <c r="L105" s="151"/>
      <c r="M105" s="151"/>
      <c r="N105" s="151"/>
      <c r="O105" s="151"/>
      <c r="P105" s="151"/>
      <c r="Q105" s="151"/>
      <c r="R105" s="151"/>
      <c r="S105" s="151"/>
      <c r="T105" s="151"/>
    </row>
    <row r="106" spans="1:20" x14ac:dyDescent="0.2">
      <c r="A106" s="151"/>
      <c r="B106" s="151"/>
      <c r="C106" s="151"/>
      <c r="D106" s="151"/>
      <c r="E106" s="151"/>
      <c r="F106" s="151"/>
      <c r="G106" s="151"/>
      <c r="H106" s="151"/>
      <c r="I106" s="151"/>
      <c r="J106" s="151"/>
      <c r="K106" s="151"/>
      <c r="L106" s="151"/>
      <c r="M106" s="151"/>
      <c r="N106" s="151"/>
      <c r="O106" s="151"/>
      <c r="P106" s="151"/>
      <c r="Q106" s="151"/>
      <c r="R106" s="151"/>
      <c r="S106" s="151"/>
      <c r="T106" s="151"/>
    </row>
    <row r="107" spans="1:20" x14ac:dyDescent="0.2">
      <c r="A107" s="151"/>
      <c r="B107" s="151"/>
      <c r="C107" s="151"/>
      <c r="D107" s="151"/>
      <c r="E107" s="151"/>
      <c r="F107" s="151"/>
      <c r="G107" s="151"/>
      <c r="H107" s="151"/>
      <c r="I107" s="151"/>
      <c r="J107" s="151"/>
      <c r="K107" s="151"/>
      <c r="L107" s="151"/>
      <c r="M107" s="151"/>
      <c r="N107" s="151"/>
      <c r="O107" s="151"/>
      <c r="P107" s="151"/>
      <c r="Q107" s="151"/>
      <c r="R107" s="151"/>
      <c r="S107" s="151"/>
      <c r="T107" s="151"/>
    </row>
    <row r="108" spans="1:20" x14ac:dyDescent="0.2">
      <c r="A108" s="151"/>
      <c r="B108" s="151"/>
      <c r="C108" s="151"/>
      <c r="D108" s="151"/>
      <c r="E108" s="151"/>
      <c r="F108" s="151"/>
      <c r="G108" s="151"/>
      <c r="H108" s="151"/>
      <c r="I108" s="151"/>
      <c r="J108" s="151"/>
      <c r="K108" s="151"/>
      <c r="L108" s="151"/>
      <c r="M108" s="151"/>
      <c r="N108" s="151"/>
      <c r="O108" s="151"/>
      <c r="P108" s="151"/>
      <c r="Q108" s="151"/>
      <c r="R108" s="151"/>
      <c r="S108" s="151"/>
      <c r="T108" s="151"/>
    </row>
    <row r="109" spans="1:20" x14ac:dyDescent="0.2">
      <c r="A109" s="151"/>
      <c r="B109" s="151"/>
      <c r="C109" s="151"/>
      <c r="D109" s="151"/>
      <c r="E109" s="151"/>
      <c r="F109" s="151"/>
      <c r="G109" s="151"/>
      <c r="H109" s="151"/>
      <c r="I109" s="151"/>
      <c r="J109" s="151"/>
      <c r="K109" s="151"/>
      <c r="L109" s="151"/>
      <c r="M109" s="151"/>
      <c r="N109" s="151"/>
      <c r="O109" s="151"/>
      <c r="P109" s="151"/>
      <c r="Q109" s="151"/>
      <c r="R109" s="151"/>
      <c r="S109" s="151"/>
      <c r="T109" s="151"/>
    </row>
    <row r="110" spans="1:20" x14ac:dyDescent="0.2">
      <c r="A110" s="151"/>
      <c r="B110" s="151"/>
      <c r="C110" s="151"/>
      <c r="D110" s="151"/>
      <c r="E110" s="151"/>
      <c r="F110" s="151"/>
      <c r="G110" s="151"/>
      <c r="H110" s="151"/>
      <c r="I110" s="151"/>
      <c r="J110" s="151"/>
      <c r="K110" s="151"/>
      <c r="L110" s="151"/>
      <c r="M110" s="151"/>
      <c r="N110" s="151"/>
      <c r="O110" s="151"/>
      <c r="P110" s="151"/>
      <c r="Q110" s="151"/>
      <c r="R110" s="151"/>
      <c r="S110" s="151"/>
      <c r="T110" s="151"/>
    </row>
    <row r="111" spans="1:20" x14ac:dyDescent="0.2">
      <c r="A111" s="151"/>
      <c r="B111" s="151"/>
      <c r="C111" s="151"/>
      <c r="D111" s="151"/>
      <c r="E111" s="151"/>
      <c r="F111" s="151"/>
      <c r="G111" s="151"/>
      <c r="H111" s="151"/>
      <c r="I111" s="151"/>
      <c r="J111" s="151"/>
      <c r="K111" s="151"/>
      <c r="L111" s="151"/>
      <c r="M111" s="151"/>
      <c r="N111" s="151"/>
      <c r="O111" s="151"/>
      <c r="P111" s="151"/>
      <c r="Q111" s="151"/>
      <c r="R111" s="151"/>
      <c r="S111" s="151"/>
      <c r="T111" s="151"/>
    </row>
    <row r="112" spans="1:20" x14ac:dyDescent="0.2">
      <c r="A112" s="151"/>
      <c r="B112" s="151"/>
      <c r="C112" s="151"/>
      <c r="D112" s="151"/>
      <c r="E112" s="151"/>
      <c r="F112" s="151"/>
      <c r="G112" s="151"/>
      <c r="H112" s="151"/>
      <c r="I112" s="151"/>
      <c r="J112" s="151"/>
      <c r="K112" s="151"/>
      <c r="L112" s="151"/>
      <c r="M112" s="151"/>
      <c r="N112" s="151"/>
      <c r="O112" s="151"/>
      <c r="P112" s="151"/>
      <c r="Q112" s="151"/>
      <c r="R112" s="151"/>
      <c r="S112" s="151"/>
      <c r="T112" s="151"/>
    </row>
    <row r="113" spans="1:22" x14ac:dyDescent="0.2">
      <c r="A113" s="151"/>
      <c r="B113" s="151"/>
      <c r="C113" s="151"/>
      <c r="D113" s="151"/>
      <c r="E113" s="151"/>
      <c r="F113" s="151"/>
      <c r="G113" s="151"/>
      <c r="H113" s="151"/>
      <c r="I113" s="151"/>
      <c r="J113" s="151"/>
      <c r="K113" s="151"/>
      <c r="L113" s="151"/>
      <c r="M113" s="151"/>
      <c r="N113" s="151"/>
      <c r="O113" s="151"/>
      <c r="P113" s="151"/>
      <c r="Q113" s="151"/>
      <c r="R113" s="151"/>
      <c r="S113" s="151"/>
      <c r="T113" s="151"/>
    </row>
    <row r="114" spans="1:22" x14ac:dyDescent="0.2">
      <c r="A114" s="151"/>
      <c r="B114" s="151"/>
      <c r="C114" s="151"/>
      <c r="D114" s="151"/>
      <c r="E114" s="151"/>
      <c r="F114" s="151"/>
      <c r="G114" s="151"/>
      <c r="H114" s="151"/>
      <c r="I114" s="151"/>
      <c r="J114" s="151"/>
      <c r="K114" s="151"/>
      <c r="L114" s="151"/>
      <c r="M114" s="151"/>
      <c r="N114" s="151"/>
      <c r="O114" s="151"/>
      <c r="P114" s="151"/>
      <c r="Q114" s="151"/>
      <c r="R114" s="151"/>
      <c r="S114" s="151"/>
      <c r="T114" s="151"/>
    </row>
    <row r="115" spans="1:22" x14ac:dyDescent="0.2">
      <c r="A115" s="151"/>
      <c r="B115" s="151"/>
      <c r="C115" s="151"/>
      <c r="D115" s="151"/>
      <c r="E115" s="151"/>
      <c r="F115" s="151"/>
      <c r="G115" s="151"/>
      <c r="H115" s="151"/>
      <c r="I115" s="151"/>
      <c r="J115" s="151"/>
      <c r="K115" s="151"/>
      <c r="L115" s="151"/>
      <c r="M115" s="151"/>
      <c r="N115" s="151"/>
      <c r="O115" s="151"/>
      <c r="P115" s="151"/>
      <c r="Q115" s="151"/>
      <c r="R115" s="151"/>
      <c r="S115" s="151"/>
      <c r="T115" s="151"/>
    </row>
    <row r="116" spans="1:22" s="31" customFormat="1" ht="15.75" x14ac:dyDescent="0.3">
      <c r="A116" s="197" t="s">
        <v>216</v>
      </c>
      <c r="B116" s="197"/>
      <c r="C116" s="197"/>
      <c r="D116" s="197"/>
      <c r="E116" s="197"/>
      <c r="F116" s="197"/>
      <c r="G116" s="197"/>
      <c r="H116" s="197"/>
      <c r="I116" s="197"/>
      <c r="J116" s="197"/>
      <c r="K116" s="226"/>
      <c r="L116" s="197" t="s">
        <v>216</v>
      </c>
      <c r="M116" s="197"/>
      <c r="N116" s="197"/>
      <c r="O116" s="197"/>
      <c r="P116" s="197"/>
      <c r="Q116" s="150"/>
      <c r="R116" s="150"/>
      <c r="S116" s="150"/>
      <c r="T116" s="150"/>
      <c r="V116" s="150" t="s">
        <v>151</v>
      </c>
    </row>
    <row r="117" spans="1:22" s="31" customFormat="1" x14ac:dyDescent="0.2">
      <c r="A117" s="197" t="s">
        <v>205</v>
      </c>
      <c r="B117" s="197">
        <f>'Intro and org info'!C12</f>
        <v>2018</v>
      </c>
      <c r="C117" s="197"/>
      <c r="D117" s="197"/>
      <c r="E117" s="197"/>
      <c r="F117" s="197"/>
      <c r="G117" s="197"/>
      <c r="H117" s="197"/>
      <c r="I117" s="197"/>
      <c r="J117" s="197"/>
      <c r="K117" s="226"/>
      <c r="L117" s="197" t="s">
        <v>208</v>
      </c>
      <c r="M117" s="197">
        <f>'Intro and org info'!C13</f>
        <v>2021</v>
      </c>
      <c r="N117" s="197"/>
      <c r="O117" s="197"/>
      <c r="P117" s="197"/>
      <c r="Q117" s="150"/>
      <c r="R117" s="150"/>
      <c r="S117" s="150"/>
      <c r="T117" s="150"/>
      <c r="V117" s="150"/>
    </row>
    <row r="118" spans="1:22" ht="15.75" x14ac:dyDescent="0.3">
      <c r="A118" s="151" t="s">
        <v>110</v>
      </c>
      <c r="B118" s="154">
        <f>'EXTENDED Outputs - Metrics 1-5'!DG109</f>
        <v>3144.7827894631032</v>
      </c>
      <c r="C118" s="151" t="s">
        <v>149</v>
      </c>
      <c r="D118" s="151"/>
      <c r="E118" s="151"/>
      <c r="F118" s="151"/>
      <c r="G118" s="151"/>
      <c r="H118" s="151"/>
      <c r="I118" s="151"/>
      <c r="J118" s="151"/>
      <c r="K118" s="151"/>
      <c r="L118" s="151" t="s">
        <v>110</v>
      </c>
      <c r="M118" s="154">
        <f>'EXTENDED Outputs - Metrics 1-5'!DH109</f>
        <v>2822.1473350130068</v>
      </c>
      <c r="N118" s="151" t="s">
        <v>149</v>
      </c>
      <c r="O118" s="151"/>
      <c r="P118" s="151"/>
      <c r="Q118" s="151"/>
      <c r="R118" s="151"/>
      <c r="S118" s="151"/>
      <c r="T118" s="151"/>
    </row>
    <row r="119" spans="1:22" x14ac:dyDescent="0.2">
      <c r="A119" s="151"/>
      <c r="B119" s="151"/>
      <c r="C119" s="151"/>
      <c r="D119" s="151"/>
      <c r="E119" s="151"/>
      <c r="F119" s="151"/>
      <c r="G119" s="151"/>
      <c r="H119" s="151"/>
      <c r="I119" s="151"/>
      <c r="J119" s="151"/>
      <c r="K119" s="151"/>
      <c r="L119" s="151"/>
      <c r="M119" s="151"/>
      <c r="N119" s="151"/>
      <c r="O119" s="151"/>
      <c r="P119" s="151"/>
      <c r="Q119" s="151"/>
      <c r="R119" s="151"/>
      <c r="S119" s="151"/>
      <c r="T119" s="151"/>
    </row>
    <row r="120" spans="1:22" x14ac:dyDescent="0.2">
      <c r="A120" s="151"/>
      <c r="B120" s="151"/>
      <c r="C120" s="151"/>
      <c r="D120" s="151"/>
      <c r="E120" s="151"/>
      <c r="F120" s="151"/>
      <c r="G120" s="151"/>
      <c r="H120" s="151"/>
      <c r="I120" s="151"/>
      <c r="J120" s="151"/>
      <c r="K120" s="151"/>
      <c r="L120" s="151"/>
      <c r="M120" s="151"/>
      <c r="N120" s="151"/>
      <c r="O120" s="151"/>
      <c r="P120" s="151"/>
      <c r="Q120" s="151"/>
      <c r="R120" s="151"/>
      <c r="S120" s="151"/>
      <c r="T120" s="151"/>
    </row>
    <row r="121" spans="1:22" x14ac:dyDescent="0.2">
      <c r="A121" s="151"/>
      <c r="B121" s="151"/>
      <c r="C121" s="151"/>
      <c r="D121" s="151"/>
      <c r="E121" s="151"/>
      <c r="F121" s="151"/>
      <c r="G121" s="151"/>
      <c r="H121" s="151"/>
      <c r="I121" s="151"/>
      <c r="J121" s="151"/>
      <c r="K121" s="151"/>
      <c r="L121" s="151"/>
      <c r="M121" s="151"/>
      <c r="N121" s="151"/>
      <c r="O121" s="151"/>
      <c r="P121" s="151"/>
      <c r="Q121" s="151"/>
      <c r="R121" s="151"/>
      <c r="S121" s="151"/>
      <c r="T121" s="151"/>
    </row>
    <row r="122" spans="1:22" x14ac:dyDescent="0.2">
      <c r="A122" s="151"/>
      <c r="B122" s="151"/>
      <c r="C122" s="151"/>
      <c r="D122" s="151"/>
      <c r="E122" s="151"/>
      <c r="F122" s="151"/>
      <c r="G122" s="151"/>
      <c r="H122" s="151"/>
      <c r="I122" s="151"/>
      <c r="J122" s="151"/>
      <c r="K122" s="151"/>
      <c r="L122" s="151"/>
      <c r="M122" s="151"/>
      <c r="N122" s="151"/>
      <c r="O122" s="151"/>
      <c r="P122" s="151"/>
      <c r="Q122" s="151"/>
      <c r="R122" s="151"/>
      <c r="S122" s="151"/>
      <c r="T122" s="151"/>
    </row>
    <row r="123" spans="1:22" x14ac:dyDescent="0.2">
      <c r="A123" s="151"/>
      <c r="B123" s="151"/>
      <c r="C123" s="151"/>
      <c r="D123" s="151"/>
      <c r="E123" s="151"/>
      <c r="F123" s="151"/>
      <c r="G123" s="151"/>
      <c r="H123" s="151"/>
      <c r="I123" s="151"/>
      <c r="J123" s="151"/>
      <c r="K123" s="151"/>
      <c r="L123" s="151"/>
      <c r="M123" s="151"/>
      <c r="N123" s="151"/>
      <c r="O123" s="151"/>
      <c r="P123" s="151"/>
      <c r="Q123" s="151"/>
      <c r="R123" s="151"/>
      <c r="S123" s="151"/>
      <c r="T123" s="151"/>
    </row>
    <row r="124" spans="1:22" x14ac:dyDescent="0.2">
      <c r="A124" s="151"/>
      <c r="B124" s="151"/>
      <c r="C124" s="151"/>
      <c r="D124" s="151"/>
      <c r="E124" s="151"/>
      <c r="F124" s="151"/>
      <c r="G124" s="151"/>
      <c r="H124" s="151"/>
      <c r="I124" s="151"/>
      <c r="J124" s="151"/>
      <c r="K124" s="151"/>
      <c r="L124" s="151"/>
      <c r="M124" s="151"/>
      <c r="N124" s="151"/>
      <c r="O124" s="151"/>
      <c r="P124" s="151"/>
      <c r="Q124" s="151"/>
      <c r="R124" s="151"/>
      <c r="S124" s="151"/>
      <c r="T124" s="151"/>
    </row>
    <row r="125" spans="1:22" x14ac:dyDescent="0.2">
      <c r="A125" s="151"/>
      <c r="B125" s="151"/>
      <c r="C125" s="151"/>
      <c r="D125" s="151"/>
      <c r="E125" s="151"/>
      <c r="F125" s="151"/>
      <c r="G125" s="151"/>
      <c r="H125" s="151"/>
      <c r="I125" s="151"/>
      <c r="J125" s="151"/>
      <c r="K125" s="151"/>
      <c r="L125" s="151"/>
      <c r="M125" s="151"/>
      <c r="N125" s="151"/>
      <c r="O125" s="151"/>
      <c r="P125" s="151"/>
      <c r="Q125" s="151"/>
      <c r="R125" s="151"/>
      <c r="S125" s="151"/>
      <c r="T125" s="151"/>
    </row>
    <row r="126" spans="1:22" x14ac:dyDescent="0.2">
      <c r="A126" s="151"/>
      <c r="B126" s="151"/>
      <c r="C126" s="151"/>
      <c r="D126" s="151"/>
      <c r="E126" s="151"/>
      <c r="F126" s="151"/>
      <c r="G126" s="151"/>
      <c r="H126" s="151"/>
      <c r="I126" s="151"/>
      <c r="J126" s="151"/>
      <c r="K126" s="151"/>
      <c r="L126" s="151"/>
      <c r="M126" s="151"/>
      <c r="N126" s="151"/>
      <c r="O126" s="151"/>
      <c r="P126" s="151"/>
      <c r="Q126" s="151"/>
      <c r="R126" s="151"/>
      <c r="S126" s="151"/>
      <c r="T126" s="151"/>
    </row>
    <row r="127" spans="1:22" x14ac:dyDescent="0.2">
      <c r="A127" s="151"/>
      <c r="B127" s="151"/>
      <c r="C127" s="151"/>
      <c r="D127" s="151"/>
      <c r="E127" s="151"/>
      <c r="F127" s="151"/>
      <c r="G127" s="151"/>
      <c r="H127" s="151"/>
      <c r="I127" s="151"/>
      <c r="J127" s="151"/>
      <c r="K127" s="151"/>
      <c r="L127" s="151"/>
      <c r="M127" s="151"/>
      <c r="N127" s="151"/>
      <c r="O127" s="151"/>
      <c r="P127" s="151"/>
      <c r="Q127" s="151"/>
      <c r="R127" s="151"/>
      <c r="S127" s="151"/>
      <c r="T127" s="151"/>
    </row>
    <row r="128" spans="1:22" x14ac:dyDescent="0.2">
      <c r="A128" s="151"/>
      <c r="B128" s="151"/>
      <c r="C128" s="151"/>
      <c r="D128" s="151"/>
      <c r="E128" s="151"/>
      <c r="F128" s="151"/>
      <c r="G128" s="151"/>
      <c r="H128" s="151"/>
      <c r="I128" s="151"/>
      <c r="J128" s="151"/>
      <c r="K128" s="151"/>
      <c r="L128" s="151"/>
      <c r="M128" s="151"/>
      <c r="N128" s="151"/>
      <c r="O128" s="151"/>
      <c r="P128" s="151"/>
      <c r="Q128" s="151"/>
      <c r="R128" s="151"/>
      <c r="S128" s="151"/>
      <c r="T128" s="151"/>
    </row>
    <row r="129" spans="1:22" x14ac:dyDescent="0.2">
      <c r="A129" s="151"/>
      <c r="B129" s="151"/>
      <c r="C129" s="151"/>
      <c r="D129" s="151"/>
      <c r="E129" s="151"/>
      <c r="F129" s="151"/>
      <c r="G129" s="151"/>
      <c r="H129" s="151"/>
      <c r="I129" s="151"/>
      <c r="J129" s="151"/>
      <c r="K129" s="151"/>
      <c r="L129" s="151"/>
      <c r="M129" s="151"/>
      <c r="N129" s="151"/>
      <c r="O129" s="151"/>
      <c r="P129" s="151"/>
      <c r="Q129" s="151"/>
      <c r="R129" s="151"/>
      <c r="S129" s="151"/>
      <c r="T129" s="151"/>
    </row>
    <row r="130" spans="1:22" x14ac:dyDescent="0.2">
      <c r="A130" s="151"/>
      <c r="B130" s="151"/>
      <c r="C130" s="151"/>
      <c r="D130" s="151"/>
      <c r="E130" s="151"/>
      <c r="F130" s="151"/>
      <c r="G130" s="151"/>
      <c r="H130" s="151"/>
      <c r="I130" s="151"/>
      <c r="J130" s="151"/>
      <c r="K130" s="151"/>
      <c r="L130" s="151"/>
      <c r="M130" s="151"/>
      <c r="N130" s="151"/>
      <c r="O130" s="151"/>
      <c r="P130" s="151"/>
      <c r="Q130" s="151"/>
      <c r="R130" s="151"/>
      <c r="S130" s="151"/>
      <c r="T130" s="151"/>
    </row>
    <row r="131" spans="1:22" x14ac:dyDescent="0.2">
      <c r="A131" s="151"/>
      <c r="B131" s="151"/>
      <c r="C131" s="151"/>
      <c r="D131" s="151"/>
      <c r="E131" s="151"/>
      <c r="F131" s="151"/>
      <c r="G131" s="151"/>
      <c r="H131" s="151"/>
      <c r="I131" s="151"/>
      <c r="J131" s="151"/>
      <c r="K131" s="151"/>
      <c r="L131" s="151"/>
      <c r="M131" s="151"/>
      <c r="N131" s="151"/>
      <c r="O131" s="151"/>
      <c r="P131" s="151"/>
      <c r="Q131" s="151"/>
      <c r="R131" s="151"/>
      <c r="S131" s="151"/>
      <c r="T131" s="151"/>
    </row>
    <row r="132" spans="1:22" x14ac:dyDescent="0.2">
      <c r="A132" s="151"/>
      <c r="B132" s="151"/>
      <c r="C132" s="151"/>
      <c r="D132" s="151"/>
      <c r="E132" s="151"/>
      <c r="F132" s="151"/>
      <c r="G132" s="151"/>
      <c r="H132" s="151"/>
      <c r="I132" s="151"/>
      <c r="J132" s="151"/>
      <c r="K132" s="151"/>
      <c r="L132" s="151"/>
      <c r="M132" s="151"/>
      <c r="N132" s="151"/>
      <c r="O132" s="151"/>
      <c r="P132" s="151"/>
      <c r="Q132" s="151"/>
      <c r="R132" s="151"/>
      <c r="S132" s="151"/>
      <c r="T132" s="151"/>
    </row>
    <row r="133" spans="1:22" x14ac:dyDescent="0.2">
      <c r="A133" s="151"/>
      <c r="B133" s="151"/>
      <c r="C133" s="151"/>
      <c r="D133" s="151"/>
      <c r="E133" s="151"/>
      <c r="F133" s="151"/>
      <c r="G133" s="151"/>
      <c r="H133" s="151"/>
      <c r="I133" s="151"/>
      <c r="J133" s="151"/>
      <c r="K133" s="151"/>
      <c r="L133" s="151"/>
      <c r="M133" s="151"/>
      <c r="N133" s="151"/>
      <c r="O133" s="151"/>
      <c r="P133" s="151"/>
      <c r="Q133" s="151"/>
      <c r="R133" s="151"/>
      <c r="S133" s="151"/>
      <c r="T133" s="151"/>
    </row>
    <row r="134" spans="1:22" x14ac:dyDescent="0.2">
      <c r="A134" s="151"/>
      <c r="B134" s="151"/>
      <c r="C134" s="151"/>
      <c r="D134" s="151"/>
      <c r="E134" s="151"/>
      <c r="F134" s="151"/>
      <c r="G134" s="151"/>
      <c r="H134" s="151"/>
      <c r="I134" s="151"/>
      <c r="J134" s="151"/>
      <c r="K134" s="151"/>
      <c r="L134" s="151"/>
      <c r="M134" s="151"/>
      <c r="N134" s="151"/>
      <c r="O134" s="151"/>
      <c r="P134" s="151"/>
      <c r="Q134" s="151"/>
      <c r="R134" s="151"/>
      <c r="S134" s="151"/>
      <c r="T134" s="151"/>
    </row>
    <row r="135" spans="1:22" x14ac:dyDescent="0.2">
      <c r="A135" s="151"/>
      <c r="B135" s="151"/>
      <c r="C135" s="151"/>
      <c r="D135" s="151"/>
      <c r="E135" s="151"/>
      <c r="F135" s="151"/>
      <c r="G135" s="151"/>
      <c r="H135" s="151"/>
      <c r="I135" s="151"/>
      <c r="J135" s="151"/>
      <c r="K135" s="151"/>
      <c r="L135" s="151"/>
      <c r="M135" s="151"/>
      <c r="N135" s="151"/>
      <c r="O135" s="151"/>
      <c r="P135" s="151"/>
      <c r="Q135" s="151"/>
      <c r="R135" s="151"/>
      <c r="S135" s="151"/>
      <c r="T135" s="151"/>
    </row>
    <row r="136" spans="1:22" x14ac:dyDescent="0.2">
      <c r="A136" s="151"/>
      <c r="B136" s="151"/>
      <c r="C136" s="151"/>
      <c r="D136" s="151"/>
      <c r="E136" s="151"/>
      <c r="F136" s="151"/>
      <c r="G136" s="151"/>
      <c r="H136" s="151"/>
      <c r="I136" s="151"/>
      <c r="J136" s="151"/>
      <c r="K136" s="151"/>
      <c r="L136" s="151"/>
      <c r="M136" s="151"/>
      <c r="N136" s="151"/>
      <c r="O136" s="151"/>
      <c r="P136" s="151"/>
      <c r="Q136" s="151"/>
      <c r="R136" s="151"/>
      <c r="S136" s="151"/>
      <c r="T136" s="151"/>
    </row>
    <row r="137" spans="1:22" x14ac:dyDescent="0.2">
      <c r="A137" s="151"/>
      <c r="B137" s="151"/>
      <c r="C137" s="151"/>
      <c r="D137" s="151"/>
      <c r="E137" s="151"/>
      <c r="F137" s="151"/>
      <c r="G137" s="151"/>
      <c r="H137" s="151"/>
      <c r="I137" s="151"/>
      <c r="J137" s="151"/>
      <c r="K137" s="151"/>
      <c r="L137" s="151"/>
      <c r="M137" s="151"/>
      <c r="N137" s="151"/>
      <c r="O137" s="151"/>
      <c r="P137" s="151"/>
      <c r="Q137" s="151"/>
      <c r="R137" s="151"/>
      <c r="S137" s="151"/>
      <c r="T137" s="151"/>
    </row>
    <row r="138" spans="1:22" x14ac:dyDescent="0.2">
      <c r="A138" s="151"/>
      <c r="B138" s="151"/>
      <c r="C138" s="151"/>
      <c r="D138" s="151"/>
      <c r="E138" s="151"/>
      <c r="F138" s="151"/>
      <c r="G138" s="151"/>
      <c r="H138" s="151"/>
      <c r="I138" s="151"/>
      <c r="J138" s="151"/>
      <c r="K138" s="151"/>
      <c r="L138" s="151"/>
      <c r="M138" s="151"/>
      <c r="N138" s="151"/>
      <c r="O138" s="151"/>
      <c r="P138" s="151"/>
      <c r="Q138" s="151"/>
      <c r="R138" s="151"/>
      <c r="S138" s="151"/>
      <c r="T138" s="151"/>
    </row>
    <row r="139" spans="1:22" x14ac:dyDescent="0.2">
      <c r="A139" s="151"/>
      <c r="B139" s="151"/>
      <c r="C139" s="151"/>
      <c r="D139" s="151"/>
      <c r="E139" s="151"/>
      <c r="F139" s="151"/>
      <c r="G139" s="151"/>
      <c r="H139" s="151"/>
      <c r="I139" s="151"/>
      <c r="J139" s="151"/>
      <c r="K139" s="151"/>
      <c r="L139" s="151"/>
      <c r="M139" s="151"/>
      <c r="N139" s="151"/>
      <c r="O139" s="151"/>
      <c r="P139" s="151"/>
      <c r="Q139" s="151"/>
      <c r="R139" s="151"/>
      <c r="S139" s="151"/>
      <c r="T139" s="151"/>
    </row>
    <row r="140" spans="1:22" x14ac:dyDescent="0.2">
      <c r="A140" s="151"/>
      <c r="B140" s="151"/>
      <c r="C140" s="151"/>
      <c r="D140" s="151"/>
      <c r="E140" s="151"/>
      <c r="F140" s="151"/>
      <c r="G140" s="151"/>
      <c r="H140" s="151"/>
      <c r="I140" s="151"/>
      <c r="J140" s="151"/>
      <c r="K140" s="151"/>
      <c r="L140" s="151"/>
      <c r="M140" s="151"/>
      <c r="N140" s="151"/>
      <c r="O140" s="151"/>
      <c r="P140" s="151"/>
      <c r="Q140" s="151"/>
      <c r="R140" s="151"/>
      <c r="S140" s="151"/>
      <c r="T140" s="151"/>
    </row>
    <row r="141" spans="1:22" x14ac:dyDescent="0.2">
      <c r="A141" s="151"/>
      <c r="B141" s="151"/>
      <c r="C141" s="151"/>
      <c r="D141" s="151"/>
      <c r="E141" s="151"/>
      <c r="F141" s="151"/>
      <c r="G141" s="151"/>
      <c r="H141" s="151"/>
      <c r="I141" s="151"/>
      <c r="J141" s="151"/>
      <c r="K141" s="151"/>
      <c r="L141" s="151"/>
      <c r="M141" s="151"/>
      <c r="N141" s="151"/>
      <c r="O141" s="151"/>
      <c r="P141" s="151"/>
      <c r="Q141" s="151"/>
      <c r="R141" s="151"/>
      <c r="S141" s="151"/>
      <c r="T141" s="151"/>
    </row>
    <row r="142" spans="1:22" x14ac:dyDescent="0.2">
      <c r="A142" s="197" t="s">
        <v>217</v>
      </c>
      <c r="B142" s="197"/>
      <c r="C142" s="197"/>
      <c r="D142" s="197"/>
      <c r="E142" s="197"/>
      <c r="F142" s="197"/>
      <c r="G142" s="197"/>
      <c r="H142" s="197"/>
      <c r="I142" s="197"/>
      <c r="J142" s="197"/>
      <c r="K142" s="196"/>
      <c r="L142" s="197" t="s">
        <v>217</v>
      </c>
      <c r="M142" s="197"/>
      <c r="N142" s="197"/>
      <c r="O142" s="197"/>
      <c r="P142" s="197"/>
      <c r="Q142" s="197"/>
      <c r="R142" s="197"/>
      <c r="S142" s="150"/>
      <c r="T142" s="150"/>
      <c r="V142" s="150" t="s">
        <v>176</v>
      </c>
    </row>
    <row r="143" spans="1:22" x14ac:dyDescent="0.2">
      <c r="A143" s="197" t="s">
        <v>205</v>
      </c>
      <c r="B143" s="197">
        <f>'Intro and org info'!C12</f>
        <v>2018</v>
      </c>
      <c r="C143" s="197"/>
      <c r="D143" s="197"/>
      <c r="E143" s="197"/>
      <c r="F143" s="197"/>
      <c r="G143" s="197"/>
      <c r="H143" s="197"/>
      <c r="I143" s="197"/>
      <c r="J143" s="197"/>
      <c r="K143" s="196"/>
      <c r="L143" s="197" t="s">
        <v>208</v>
      </c>
      <c r="M143" s="197">
        <f>'Intro and org info'!C13</f>
        <v>2021</v>
      </c>
      <c r="N143" s="197"/>
      <c r="O143" s="197"/>
      <c r="P143" s="197"/>
      <c r="Q143" s="197"/>
      <c r="R143" s="197"/>
      <c r="S143" s="150"/>
      <c r="T143" s="150"/>
      <c r="V143" s="150"/>
    </row>
    <row r="144" spans="1:22" x14ac:dyDescent="0.2">
      <c r="A144" s="151" t="s">
        <v>110</v>
      </c>
      <c r="B144" s="154">
        <f>'EXTENDED Outputs - Metrics 1-5'!DK109</f>
        <v>459.58642914812782</v>
      </c>
      <c r="C144" s="151" t="s">
        <v>177</v>
      </c>
      <c r="D144" s="151"/>
      <c r="E144" s="151"/>
      <c r="F144" s="151"/>
      <c r="G144" s="151"/>
      <c r="H144" s="151"/>
      <c r="I144" s="151"/>
      <c r="J144" s="151"/>
      <c r="K144" s="151"/>
      <c r="L144" s="151" t="s">
        <v>110</v>
      </c>
      <c r="M144" s="154">
        <f>'EXTENDED Outputs - Metrics 1-5'!DL109</f>
        <v>457.32083158777021</v>
      </c>
      <c r="N144" s="151" t="s">
        <v>177</v>
      </c>
      <c r="O144" s="151"/>
      <c r="P144" s="151"/>
      <c r="Q144" s="151"/>
      <c r="R144" s="151"/>
      <c r="S144" s="151"/>
      <c r="T144" s="151"/>
    </row>
    <row r="145" spans="1:20" x14ac:dyDescent="0.2">
      <c r="A145" s="151"/>
      <c r="B145" s="151"/>
      <c r="C145" s="151"/>
      <c r="D145" s="151"/>
      <c r="E145" s="151"/>
      <c r="F145" s="151"/>
      <c r="G145" s="151"/>
      <c r="H145" s="151"/>
      <c r="I145" s="151"/>
      <c r="J145" s="151"/>
      <c r="K145" s="151"/>
      <c r="L145" s="151"/>
      <c r="M145" s="151"/>
      <c r="N145" s="151"/>
      <c r="O145" s="151"/>
      <c r="P145" s="151"/>
      <c r="Q145" s="151"/>
      <c r="R145" s="151"/>
      <c r="S145" s="151"/>
      <c r="T145" s="151"/>
    </row>
    <row r="146" spans="1:20" x14ac:dyDescent="0.2">
      <c r="A146" s="151"/>
      <c r="B146" s="151"/>
      <c r="C146" s="151"/>
      <c r="D146" s="151"/>
      <c r="E146" s="151"/>
      <c r="F146" s="151"/>
      <c r="G146" s="151"/>
      <c r="H146" s="151"/>
      <c r="I146" s="151"/>
      <c r="J146" s="151"/>
      <c r="K146" s="151"/>
      <c r="L146" s="151"/>
      <c r="M146" s="151"/>
      <c r="N146" s="151"/>
      <c r="O146" s="151"/>
      <c r="P146" s="151"/>
      <c r="Q146" s="151"/>
      <c r="R146" s="151"/>
      <c r="S146" s="151"/>
      <c r="T146" s="151"/>
    </row>
    <row r="147" spans="1:20" x14ac:dyDescent="0.2">
      <c r="A147" s="151"/>
      <c r="B147" s="151"/>
      <c r="C147" s="151"/>
      <c r="D147" s="151"/>
      <c r="E147" s="151"/>
      <c r="F147" s="151"/>
      <c r="G147" s="151"/>
      <c r="H147" s="151"/>
      <c r="I147" s="151"/>
      <c r="J147" s="151"/>
      <c r="K147" s="151"/>
      <c r="L147" s="151"/>
      <c r="M147" s="151"/>
      <c r="N147" s="151"/>
      <c r="O147" s="151"/>
      <c r="P147" s="151"/>
      <c r="Q147" s="151"/>
      <c r="R147" s="151"/>
      <c r="S147" s="151"/>
      <c r="T147" s="151"/>
    </row>
    <row r="148" spans="1:20" x14ac:dyDescent="0.2">
      <c r="A148" s="151"/>
      <c r="B148" s="151"/>
      <c r="C148" s="151"/>
      <c r="D148" s="151"/>
      <c r="E148" s="151"/>
      <c r="F148" s="151"/>
      <c r="G148" s="151"/>
      <c r="H148" s="151"/>
      <c r="I148" s="151"/>
      <c r="J148" s="151"/>
      <c r="K148" s="151"/>
      <c r="L148" s="151"/>
      <c r="M148" s="151"/>
      <c r="N148" s="151"/>
      <c r="O148" s="151"/>
      <c r="P148" s="151"/>
      <c r="Q148" s="151"/>
      <c r="R148" s="151"/>
      <c r="S148" s="151"/>
      <c r="T148" s="151"/>
    </row>
    <row r="149" spans="1:20" x14ac:dyDescent="0.2">
      <c r="A149" s="151"/>
      <c r="B149" s="151"/>
      <c r="C149" s="151"/>
      <c r="D149" s="151"/>
      <c r="E149" s="151"/>
      <c r="F149" s="151"/>
      <c r="G149" s="151"/>
      <c r="H149" s="151"/>
      <c r="I149" s="151"/>
      <c r="J149" s="151"/>
      <c r="K149" s="151"/>
      <c r="L149" s="151"/>
      <c r="M149" s="151"/>
      <c r="N149" s="151"/>
      <c r="O149" s="151"/>
      <c r="P149" s="151"/>
      <c r="Q149" s="151"/>
      <c r="R149" s="151"/>
      <c r="S149" s="151"/>
      <c r="T149" s="151"/>
    </row>
    <row r="150" spans="1:20" x14ac:dyDescent="0.2">
      <c r="A150" s="151"/>
      <c r="B150" s="151"/>
      <c r="C150" s="151"/>
      <c r="D150" s="151"/>
      <c r="E150" s="151"/>
      <c r="F150" s="151"/>
      <c r="G150" s="151"/>
      <c r="H150" s="151"/>
      <c r="I150" s="151"/>
      <c r="J150" s="151"/>
      <c r="K150" s="151"/>
      <c r="L150" s="151"/>
      <c r="M150" s="151"/>
      <c r="N150" s="151"/>
      <c r="O150" s="151"/>
      <c r="P150" s="151"/>
      <c r="Q150" s="151"/>
      <c r="R150" s="151"/>
      <c r="S150" s="151"/>
      <c r="T150" s="151"/>
    </row>
    <row r="151" spans="1:20" x14ac:dyDescent="0.2">
      <c r="A151" s="151"/>
      <c r="B151" s="151"/>
      <c r="C151" s="151"/>
      <c r="D151" s="151"/>
      <c r="E151" s="151"/>
      <c r="F151" s="151"/>
      <c r="G151" s="151"/>
      <c r="H151" s="151"/>
      <c r="I151" s="151"/>
      <c r="J151" s="151"/>
      <c r="K151" s="151"/>
      <c r="L151" s="151"/>
      <c r="M151" s="151"/>
      <c r="N151" s="151"/>
      <c r="O151" s="151"/>
      <c r="P151" s="151"/>
      <c r="Q151" s="151"/>
      <c r="R151" s="151"/>
      <c r="S151" s="151"/>
      <c r="T151" s="151"/>
    </row>
    <row r="152" spans="1:20" x14ac:dyDescent="0.2">
      <c r="A152" s="151"/>
      <c r="B152" s="151"/>
      <c r="C152" s="151"/>
      <c r="D152" s="151"/>
      <c r="E152" s="151"/>
      <c r="F152" s="151"/>
      <c r="G152" s="151"/>
      <c r="H152" s="151"/>
      <c r="I152" s="151"/>
      <c r="J152" s="151"/>
      <c r="K152" s="151"/>
      <c r="L152" s="151"/>
      <c r="M152" s="151"/>
      <c r="N152" s="151"/>
      <c r="O152" s="151"/>
      <c r="P152" s="151"/>
      <c r="Q152" s="151"/>
      <c r="R152" s="151"/>
      <c r="S152" s="151"/>
      <c r="T152" s="151"/>
    </row>
    <row r="153" spans="1:20" x14ac:dyDescent="0.2">
      <c r="A153" s="151"/>
      <c r="B153" s="151"/>
      <c r="C153" s="151"/>
      <c r="D153" s="151"/>
      <c r="E153" s="151"/>
      <c r="F153" s="151"/>
      <c r="G153" s="151"/>
      <c r="H153" s="151"/>
      <c r="I153" s="151"/>
      <c r="J153" s="151"/>
      <c r="K153" s="151"/>
      <c r="L153" s="151"/>
      <c r="M153" s="151"/>
      <c r="N153" s="151"/>
      <c r="O153" s="151"/>
      <c r="P153" s="151"/>
      <c r="Q153" s="151"/>
      <c r="R153" s="151"/>
      <c r="S153" s="151"/>
      <c r="T153" s="151"/>
    </row>
    <row r="154" spans="1:20" x14ac:dyDescent="0.2">
      <c r="A154" s="151"/>
      <c r="B154" s="151"/>
      <c r="C154" s="151"/>
      <c r="D154" s="151"/>
      <c r="E154" s="151"/>
      <c r="F154" s="151"/>
      <c r="G154" s="151"/>
      <c r="H154" s="151"/>
      <c r="I154" s="151"/>
      <c r="J154" s="151"/>
      <c r="K154" s="151"/>
      <c r="L154" s="151"/>
      <c r="M154" s="151"/>
      <c r="N154" s="151"/>
      <c r="O154" s="151"/>
      <c r="P154" s="151"/>
      <c r="Q154" s="151"/>
      <c r="R154" s="151"/>
      <c r="S154" s="151"/>
      <c r="T154" s="151"/>
    </row>
    <row r="155" spans="1:20" x14ac:dyDescent="0.2">
      <c r="A155" s="151"/>
      <c r="B155" s="151"/>
      <c r="C155" s="151"/>
      <c r="D155" s="151"/>
      <c r="E155" s="151"/>
      <c r="F155" s="151"/>
      <c r="G155" s="151"/>
      <c r="H155" s="151"/>
      <c r="I155" s="151"/>
      <c r="J155" s="151"/>
      <c r="K155" s="151"/>
      <c r="L155" s="151"/>
      <c r="M155" s="151"/>
      <c r="N155" s="151"/>
      <c r="O155" s="151"/>
      <c r="P155" s="151"/>
      <c r="Q155" s="151"/>
      <c r="R155" s="151"/>
      <c r="S155" s="151"/>
      <c r="T155" s="151"/>
    </row>
    <row r="156" spans="1:20" x14ac:dyDescent="0.2">
      <c r="A156" s="151"/>
      <c r="B156" s="151"/>
      <c r="C156" s="151"/>
      <c r="D156" s="151"/>
      <c r="E156" s="151"/>
      <c r="F156" s="151"/>
      <c r="G156" s="151"/>
      <c r="H156" s="151"/>
      <c r="I156" s="151"/>
      <c r="J156" s="151"/>
      <c r="K156" s="151"/>
      <c r="L156" s="151"/>
      <c r="M156" s="151"/>
      <c r="N156" s="151"/>
      <c r="O156" s="151"/>
      <c r="P156" s="151"/>
      <c r="Q156" s="151"/>
      <c r="R156" s="151"/>
      <c r="S156" s="151"/>
      <c r="T156" s="151"/>
    </row>
    <row r="157" spans="1:20" x14ac:dyDescent="0.2">
      <c r="A157" s="151"/>
      <c r="B157" s="151"/>
      <c r="C157" s="151"/>
      <c r="D157" s="151"/>
      <c r="E157" s="151"/>
      <c r="F157" s="151"/>
      <c r="G157" s="151"/>
      <c r="H157" s="151"/>
      <c r="I157" s="151"/>
      <c r="J157" s="151"/>
      <c r="K157" s="151"/>
      <c r="L157" s="151"/>
      <c r="M157" s="151"/>
      <c r="N157" s="151"/>
      <c r="O157" s="151"/>
      <c r="P157" s="151"/>
      <c r="Q157" s="151"/>
      <c r="R157" s="151"/>
      <c r="S157" s="151"/>
      <c r="T157" s="151"/>
    </row>
    <row r="158" spans="1:20" x14ac:dyDescent="0.2">
      <c r="A158" s="151"/>
      <c r="B158" s="151"/>
      <c r="C158" s="151"/>
      <c r="D158" s="151"/>
      <c r="E158" s="151"/>
      <c r="F158" s="151"/>
      <c r="G158" s="151"/>
      <c r="H158" s="151"/>
      <c r="I158" s="151"/>
      <c r="J158" s="151"/>
      <c r="K158" s="151"/>
      <c r="L158" s="151"/>
      <c r="M158" s="151"/>
      <c r="N158" s="151"/>
      <c r="O158" s="151"/>
      <c r="P158" s="151"/>
      <c r="Q158" s="151"/>
      <c r="R158" s="151"/>
      <c r="S158" s="151"/>
      <c r="T158" s="151"/>
    </row>
    <row r="159" spans="1:20" x14ac:dyDescent="0.2">
      <c r="A159" s="151"/>
      <c r="B159" s="151"/>
      <c r="C159" s="151"/>
      <c r="D159" s="151"/>
      <c r="E159" s="151"/>
      <c r="F159" s="151"/>
      <c r="G159" s="151"/>
      <c r="H159" s="151"/>
      <c r="I159" s="151"/>
      <c r="J159" s="151"/>
      <c r="K159" s="151"/>
      <c r="L159" s="151"/>
      <c r="M159" s="151"/>
      <c r="N159" s="151"/>
      <c r="O159" s="151"/>
      <c r="P159" s="151"/>
      <c r="Q159" s="151"/>
      <c r="R159" s="151"/>
      <c r="S159" s="151"/>
      <c r="T159" s="151"/>
    </row>
    <row r="160" spans="1:20" x14ac:dyDescent="0.2">
      <c r="A160" s="151"/>
      <c r="B160" s="151"/>
      <c r="C160" s="151"/>
      <c r="D160" s="151"/>
      <c r="E160" s="151"/>
      <c r="F160" s="151"/>
      <c r="G160" s="151"/>
      <c r="H160" s="151"/>
      <c r="I160" s="151"/>
      <c r="J160" s="151"/>
      <c r="K160" s="151"/>
      <c r="L160" s="151"/>
      <c r="M160" s="151"/>
      <c r="N160" s="151"/>
      <c r="O160" s="151"/>
      <c r="P160" s="151"/>
      <c r="Q160" s="151"/>
      <c r="R160" s="151"/>
      <c r="S160" s="151"/>
      <c r="T160" s="151"/>
    </row>
    <row r="161" spans="1:20" x14ac:dyDescent="0.2">
      <c r="A161" s="151"/>
      <c r="B161" s="151"/>
      <c r="C161" s="151"/>
      <c r="D161" s="151"/>
      <c r="E161" s="151"/>
      <c r="F161" s="151"/>
      <c r="G161" s="151"/>
      <c r="H161" s="151"/>
      <c r="I161" s="151"/>
      <c r="J161" s="151"/>
      <c r="K161" s="151"/>
      <c r="L161" s="151"/>
      <c r="M161" s="151"/>
      <c r="N161" s="151"/>
      <c r="O161" s="151"/>
      <c r="P161" s="151"/>
      <c r="Q161" s="151"/>
      <c r="R161" s="151"/>
      <c r="S161" s="151"/>
      <c r="T161" s="151"/>
    </row>
    <row r="162" spans="1:20" x14ac:dyDescent="0.2">
      <c r="A162" s="151"/>
      <c r="B162" s="151"/>
      <c r="C162" s="151"/>
      <c r="D162" s="151"/>
      <c r="E162" s="151"/>
      <c r="F162" s="151"/>
      <c r="G162" s="151"/>
      <c r="H162" s="151"/>
      <c r="I162" s="151"/>
      <c r="J162" s="151"/>
      <c r="K162" s="151"/>
      <c r="L162" s="151"/>
      <c r="M162" s="151"/>
      <c r="N162" s="151"/>
      <c r="O162" s="151"/>
      <c r="P162" s="151"/>
      <c r="Q162" s="151"/>
      <c r="R162" s="151"/>
      <c r="S162" s="151"/>
      <c r="T162" s="151"/>
    </row>
    <row r="163" spans="1:20" x14ac:dyDescent="0.2">
      <c r="A163" s="151"/>
      <c r="B163" s="151"/>
      <c r="C163" s="151"/>
      <c r="D163" s="151"/>
      <c r="E163" s="151"/>
      <c r="F163" s="151"/>
      <c r="G163" s="151"/>
      <c r="H163" s="151"/>
      <c r="I163" s="151"/>
      <c r="J163" s="151"/>
      <c r="K163" s="151"/>
      <c r="L163" s="151"/>
      <c r="M163" s="151"/>
      <c r="N163" s="151"/>
      <c r="O163" s="151"/>
      <c r="P163" s="151"/>
      <c r="Q163" s="151"/>
      <c r="R163" s="151"/>
      <c r="S163" s="151"/>
      <c r="T163" s="151"/>
    </row>
    <row r="164" spans="1:20" x14ac:dyDescent="0.2">
      <c r="A164" s="151"/>
      <c r="B164" s="151"/>
      <c r="C164" s="151"/>
      <c r="D164" s="151"/>
      <c r="E164" s="151"/>
      <c r="F164" s="151"/>
      <c r="G164" s="151"/>
      <c r="H164" s="151"/>
      <c r="I164" s="151"/>
      <c r="J164" s="151"/>
      <c r="K164" s="151"/>
      <c r="L164" s="151"/>
      <c r="M164" s="151"/>
      <c r="N164" s="151"/>
      <c r="O164" s="151"/>
      <c r="P164" s="151"/>
      <c r="Q164" s="151"/>
      <c r="R164" s="151"/>
      <c r="S164" s="151"/>
      <c r="T164" s="151"/>
    </row>
    <row r="165" spans="1:20" x14ac:dyDescent="0.2">
      <c r="A165" s="151"/>
      <c r="B165" s="151"/>
      <c r="C165" s="151"/>
      <c r="D165" s="151"/>
      <c r="E165" s="151"/>
      <c r="F165" s="151"/>
      <c r="G165" s="151"/>
      <c r="H165" s="151"/>
      <c r="I165" s="151"/>
      <c r="J165" s="151"/>
      <c r="K165" s="151"/>
      <c r="L165" s="151"/>
      <c r="M165" s="151"/>
      <c r="N165" s="151"/>
      <c r="O165" s="151"/>
      <c r="P165" s="151"/>
      <c r="Q165" s="151"/>
      <c r="R165" s="151"/>
      <c r="S165" s="151"/>
      <c r="T165" s="151"/>
    </row>
    <row r="166" spans="1:20" x14ac:dyDescent="0.2">
      <c r="A166" s="151"/>
      <c r="B166" s="151"/>
      <c r="C166" s="151"/>
      <c r="D166" s="151"/>
      <c r="E166" s="151"/>
      <c r="F166" s="151"/>
      <c r="G166" s="151"/>
      <c r="H166" s="151"/>
      <c r="I166" s="151"/>
      <c r="J166" s="151"/>
      <c r="K166" s="151"/>
      <c r="L166" s="151"/>
      <c r="M166" s="151"/>
      <c r="N166" s="151"/>
      <c r="O166" s="151"/>
      <c r="P166" s="151"/>
      <c r="Q166" s="151"/>
      <c r="R166" s="151"/>
      <c r="S166" s="151"/>
      <c r="T166" s="151"/>
    </row>
    <row r="167" spans="1:20" ht="15.75" x14ac:dyDescent="0.3">
      <c r="A167" s="150" t="s">
        <v>169</v>
      </c>
      <c r="B167" s="151"/>
      <c r="C167" s="151"/>
      <c r="D167" s="151"/>
      <c r="E167" s="151"/>
      <c r="F167" s="151"/>
      <c r="G167" s="151"/>
      <c r="H167" s="151"/>
      <c r="I167" s="151"/>
      <c r="J167" s="151"/>
      <c r="K167" s="151"/>
      <c r="L167" s="151"/>
      <c r="M167" s="151"/>
      <c r="N167" s="151"/>
      <c r="O167" s="151"/>
      <c r="P167" s="151"/>
      <c r="Q167" s="151"/>
      <c r="R167" s="151"/>
      <c r="S167" s="151"/>
      <c r="T167" s="151"/>
    </row>
    <row r="168" spans="1:20" x14ac:dyDescent="0.2">
      <c r="A168" s="151"/>
      <c r="B168" s="151"/>
      <c r="C168" s="151"/>
      <c r="D168" s="151"/>
      <c r="E168" s="151"/>
      <c r="F168" s="151"/>
      <c r="G168" s="151"/>
      <c r="H168" s="151"/>
      <c r="I168" s="151"/>
      <c r="J168" s="151"/>
      <c r="K168" s="151"/>
      <c r="L168" s="151"/>
      <c r="M168" s="151"/>
      <c r="N168" s="151"/>
      <c r="O168" s="151"/>
      <c r="P168" s="151"/>
      <c r="Q168" s="151"/>
      <c r="R168" s="151"/>
      <c r="S168" s="151"/>
      <c r="T168" s="151"/>
    </row>
    <row r="169" spans="1:20" x14ac:dyDescent="0.2">
      <c r="A169" s="151"/>
      <c r="B169" s="151"/>
      <c r="C169" s="151"/>
      <c r="D169" s="151"/>
      <c r="E169" s="151"/>
      <c r="F169" s="151"/>
      <c r="G169" s="151"/>
      <c r="H169" s="151"/>
      <c r="I169" s="151"/>
      <c r="J169" s="151"/>
      <c r="K169" s="151"/>
      <c r="L169" s="151"/>
      <c r="M169" s="151"/>
      <c r="N169" s="151"/>
      <c r="O169" s="151"/>
      <c r="P169" s="151"/>
      <c r="Q169" s="151"/>
      <c r="R169" s="151"/>
      <c r="S169" s="151"/>
      <c r="T169" s="151"/>
    </row>
    <row r="170" spans="1:20" x14ac:dyDescent="0.2">
      <c r="A170" s="151"/>
      <c r="B170" s="151"/>
      <c r="C170" s="151"/>
      <c r="D170" s="151"/>
      <c r="E170" s="151"/>
      <c r="F170" s="151"/>
      <c r="G170" s="151"/>
      <c r="H170" s="151"/>
      <c r="I170" s="151"/>
      <c r="J170" s="151"/>
      <c r="K170" s="151"/>
      <c r="L170" s="151"/>
      <c r="M170" s="151"/>
      <c r="N170" s="151"/>
      <c r="O170" s="151"/>
      <c r="P170" s="151"/>
      <c r="Q170" s="151"/>
      <c r="R170" s="151"/>
      <c r="S170" s="151"/>
      <c r="T170" s="151"/>
    </row>
    <row r="171" spans="1:20" x14ac:dyDescent="0.2">
      <c r="A171" s="151"/>
      <c r="B171" s="151"/>
      <c r="C171" s="151"/>
      <c r="D171" s="151"/>
      <c r="E171" s="151"/>
      <c r="F171" s="151"/>
      <c r="G171" s="151"/>
      <c r="H171" s="151"/>
      <c r="I171" s="151"/>
      <c r="J171" s="151"/>
      <c r="K171" s="151"/>
      <c r="L171" s="151"/>
      <c r="M171" s="151"/>
      <c r="N171" s="151"/>
      <c r="O171" s="151"/>
      <c r="P171" s="151"/>
      <c r="Q171" s="151"/>
      <c r="R171" s="151"/>
      <c r="S171" s="151"/>
      <c r="T171" s="151"/>
    </row>
    <row r="172" spans="1:20" x14ac:dyDescent="0.2">
      <c r="A172" s="151"/>
      <c r="B172" s="151"/>
      <c r="C172" s="151"/>
      <c r="D172" s="151"/>
      <c r="E172" s="151"/>
      <c r="F172" s="151"/>
      <c r="G172" s="151"/>
      <c r="H172" s="151"/>
      <c r="I172" s="151"/>
      <c r="J172" s="151"/>
      <c r="K172" s="151"/>
      <c r="L172" s="151"/>
      <c r="M172" s="151"/>
      <c r="N172" s="151"/>
      <c r="O172" s="151"/>
      <c r="P172" s="151"/>
      <c r="Q172" s="151"/>
      <c r="R172" s="151"/>
      <c r="S172" s="151"/>
      <c r="T172" s="151"/>
    </row>
    <row r="173" spans="1:20" x14ac:dyDescent="0.2">
      <c r="A173" s="151"/>
      <c r="B173" s="151"/>
      <c r="C173" s="151"/>
      <c r="D173" s="151"/>
      <c r="E173" s="151"/>
      <c r="F173" s="151"/>
      <c r="G173" s="151"/>
      <c r="H173" s="151"/>
      <c r="I173" s="151"/>
      <c r="J173" s="151"/>
      <c r="K173" s="151"/>
      <c r="L173" s="151"/>
      <c r="M173" s="151"/>
      <c r="N173" s="151"/>
      <c r="O173" s="151"/>
      <c r="P173" s="151"/>
      <c r="Q173" s="151"/>
      <c r="R173" s="151"/>
      <c r="S173" s="151"/>
      <c r="T173" s="151"/>
    </row>
    <row r="174" spans="1:20" x14ac:dyDescent="0.2">
      <c r="A174" s="151"/>
      <c r="B174" s="151"/>
      <c r="C174" s="151"/>
      <c r="D174" s="151"/>
      <c r="E174" s="151"/>
      <c r="F174" s="151"/>
      <c r="G174" s="151"/>
      <c r="H174" s="151"/>
      <c r="I174" s="151"/>
      <c r="J174" s="151"/>
      <c r="K174" s="151"/>
      <c r="L174" s="151"/>
      <c r="M174" s="151"/>
      <c r="N174" s="151"/>
      <c r="O174" s="151"/>
      <c r="P174" s="151"/>
      <c r="Q174" s="151"/>
      <c r="R174" s="151"/>
      <c r="S174" s="151"/>
      <c r="T174" s="151"/>
    </row>
    <row r="175" spans="1:20" x14ac:dyDescent="0.2">
      <c r="A175" s="151"/>
      <c r="B175" s="151"/>
      <c r="C175" s="151"/>
      <c r="D175" s="151"/>
      <c r="E175" s="151"/>
      <c r="F175" s="151"/>
      <c r="G175" s="151"/>
      <c r="H175" s="151"/>
      <c r="I175" s="151"/>
      <c r="J175" s="151"/>
      <c r="K175" s="151"/>
      <c r="L175" s="151"/>
      <c r="M175" s="151"/>
      <c r="N175" s="151"/>
      <c r="O175" s="151"/>
      <c r="P175" s="151"/>
      <c r="Q175" s="151"/>
      <c r="R175" s="151"/>
      <c r="S175" s="151"/>
      <c r="T175" s="151"/>
    </row>
    <row r="176" spans="1:20" x14ac:dyDescent="0.2">
      <c r="A176" s="151"/>
      <c r="B176" s="151"/>
      <c r="C176" s="151"/>
      <c r="D176" s="151"/>
      <c r="E176" s="151"/>
      <c r="F176" s="151"/>
      <c r="G176" s="151"/>
      <c r="H176" s="151"/>
      <c r="I176" s="151"/>
      <c r="J176" s="151"/>
      <c r="K176" s="151"/>
      <c r="L176" s="151"/>
      <c r="M176" s="151"/>
      <c r="N176" s="151"/>
      <c r="O176" s="151"/>
      <c r="P176" s="151"/>
      <c r="Q176" s="151"/>
      <c r="R176" s="151"/>
      <c r="S176" s="151"/>
      <c r="T176" s="151"/>
    </row>
    <row r="177" spans="1:25" x14ac:dyDescent="0.2">
      <c r="A177" s="151"/>
      <c r="B177" s="151"/>
      <c r="C177" s="151"/>
      <c r="D177" s="151"/>
      <c r="E177" s="151"/>
      <c r="F177" s="151"/>
      <c r="G177" s="151"/>
      <c r="H177" s="151"/>
      <c r="I177" s="151"/>
      <c r="J177" s="151"/>
      <c r="K177" s="151"/>
      <c r="L177" s="151"/>
      <c r="M177" s="151"/>
      <c r="N177" s="151"/>
      <c r="O177" s="151"/>
      <c r="P177" s="151"/>
      <c r="Q177" s="151"/>
      <c r="R177" s="151"/>
      <c r="S177" s="151"/>
      <c r="T177" s="151"/>
    </row>
    <row r="178" spans="1:25" x14ac:dyDescent="0.2">
      <c r="A178" s="151"/>
      <c r="B178" s="151"/>
      <c r="C178" s="151"/>
      <c r="D178" s="151"/>
      <c r="E178" s="151"/>
      <c r="F178" s="151"/>
      <c r="G178" s="151"/>
      <c r="H178" s="151"/>
      <c r="I178" s="151"/>
      <c r="J178" s="151"/>
      <c r="K178" s="151"/>
      <c r="L178" s="151"/>
      <c r="M178" s="151"/>
      <c r="N178" s="151"/>
      <c r="O178" s="151"/>
      <c r="P178" s="151"/>
      <c r="Q178" s="151"/>
      <c r="R178" s="151"/>
      <c r="S178" s="151"/>
      <c r="T178" s="151"/>
    </row>
    <row r="179" spans="1:25" x14ac:dyDescent="0.2">
      <c r="A179" s="151"/>
      <c r="B179" s="151"/>
      <c r="C179" s="151"/>
      <c r="D179" s="151"/>
      <c r="E179" s="151"/>
      <c r="F179" s="151"/>
      <c r="G179" s="151"/>
      <c r="H179" s="151"/>
      <c r="I179" s="151"/>
      <c r="J179" s="151"/>
      <c r="K179" s="151"/>
      <c r="L179" s="151"/>
      <c r="M179" s="151"/>
      <c r="N179" s="151"/>
      <c r="O179" s="151"/>
      <c r="P179" s="151"/>
      <c r="Q179" s="151"/>
      <c r="R179" s="151"/>
      <c r="S179" s="151"/>
      <c r="T179" s="151"/>
    </row>
    <row r="180" spans="1:25" x14ac:dyDescent="0.2">
      <c r="A180" s="151"/>
      <c r="B180" s="151"/>
      <c r="C180" s="151"/>
      <c r="D180" s="151"/>
      <c r="E180" s="151"/>
      <c r="F180" s="151"/>
      <c r="G180" s="151"/>
      <c r="H180" s="151"/>
      <c r="I180" s="151"/>
      <c r="J180" s="151"/>
      <c r="K180" s="151"/>
      <c r="L180" s="151"/>
      <c r="M180" s="151"/>
      <c r="N180" s="151"/>
      <c r="O180" s="151"/>
      <c r="P180" s="151"/>
      <c r="Q180" s="151"/>
      <c r="R180" s="151"/>
      <c r="S180" s="151"/>
      <c r="T180" s="151"/>
    </row>
    <row r="181" spans="1:25" x14ac:dyDescent="0.2">
      <c r="A181" s="151"/>
      <c r="B181" s="151"/>
      <c r="C181" s="151"/>
      <c r="D181" s="151"/>
      <c r="E181" s="151"/>
      <c r="F181" s="151"/>
      <c r="G181" s="151"/>
      <c r="H181" s="151"/>
      <c r="I181" s="151"/>
      <c r="J181" s="151"/>
      <c r="K181" s="151"/>
      <c r="L181" s="151"/>
      <c r="M181" s="151"/>
      <c r="N181" s="151"/>
      <c r="O181" s="151"/>
      <c r="P181" s="151"/>
      <c r="Q181" s="151"/>
      <c r="R181" s="151"/>
      <c r="S181" s="151"/>
      <c r="T181" s="151"/>
    </row>
    <row r="182" spans="1:25" x14ac:dyDescent="0.2">
      <c r="A182" s="151"/>
      <c r="B182" s="151"/>
      <c r="C182" s="151"/>
      <c r="D182" s="151"/>
      <c r="E182" s="151"/>
      <c r="F182" s="151"/>
      <c r="G182" s="151"/>
      <c r="H182" s="151"/>
      <c r="I182" s="151"/>
      <c r="J182" s="151"/>
      <c r="K182" s="151"/>
      <c r="L182" s="151"/>
      <c r="M182" s="151"/>
      <c r="N182" s="151"/>
      <c r="O182" s="151"/>
      <c r="P182" s="151"/>
      <c r="Q182" s="151"/>
      <c r="R182" s="151"/>
      <c r="S182" s="151"/>
      <c r="T182" s="151"/>
    </row>
    <row r="183" spans="1:25" x14ac:dyDescent="0.2">
      <c r="A183" s="151"/>
      <c r="B183" s="151"/>
      <c r="C183" s="151"/>
      <c r="D183" s="151"/>
      <c r="E183" s="151"/>
      <c r="F183" s="151"/>
      <c r="G183" s="151"/>
      <c r="H183" s="151"/>
      <c r="I183" s="151"/>
      <c r="J183" s="151"/>
      <c r="K183" s="151"/>
      <c r="L183" s="151"/>
      <c r="M183" s="151"/>
      <c r="N183" s="151"/>
      <c r="O183" s="151"/>
      <c r="P183" s="151"/>
      <c r="Q183" s="151"/>
      <c r="R183" s="151"/>
      <c r="S183" s="151"/>
      <c r="T183" s="151"/>
    </row>
    <row r="184" spans="1:25" x14ac:dyDescent="0.2">
      <c r="A184" s="151"/>
      <c r="B184" s="151"/>
      <c r="C184" s="151"/>
      <c r="D184" s="151"/>
      <c r="E184" s="151"/>
      <c r="F184" s="151"/>
      <c r="G184" s="151"/>
      <c r="H184" s="151"/>
      <c r="I184" s="151"/>
      <c r="J184" s="151"/>
      <c r="K184" s="151"/>
      <c r="L184" s="151"/>
      <c r="M184" s="151"/>
      <c r="N184" s="151"/>
      <c r="O184" s="151"/>
      <c r="P184" s="151"/>
      <c r="Q184" s="151"/>
      <c r="R184" s="151"/>
      <c r="S184" s="151"/>
      <c r="T184" s="151"/>
    </row>
    <row r="185" spans="1:25" x14ac:dyDescent="0.2">
      <c r="A185" s="151"/>
      <c r="B185" s="151"/>
      <c r="C185" s="151"/>
      <c r="D185" s="151"/>
      <c r="E185" s="151"/>
      <c r="F185" s="151"/>
      <c r="G185" s="151"/>
      <c r="H185" s="151"/>
      <c r="I185" s="151"/>
      <c r="J185" s="151"/>
      <c r="K185" s="151"/>
      <c r="L185" s="151"/>
      <c r="M185" s="151"/>
      <c r="N185" s="151"/>
      <c r="O185" s="151"/>
      <c r="P185" s="151"/>
      <c r="Q185" s="151"/>
      <c r="R185" s="151"/>
      <c r="S185" s="151"/>
      <c r="T185" s="151"/>
    </row>
    <row r="186" spans="1:25" x14ac:dyDescent="0.2">
      <c r="A186" s="151"/>
      <c r="B186" s="151"/>
      <c r="C186" s="151"/>
      <c r="D186" s="151"/>
      <c r="E186" s="151"/>
      <c r="F186" s="151"/>
      <c r="G186" s="151"/>
      <c r="H186" s="151"/>
      <c r="I186" s="151"/>
      <c r="J186" s="151"/>
      <c r="K186" s="151"/>
      <c r="L186" s="151"/>
      <c r="M186" s="151"/>
      <c r="N186" s="151"/>
      <c r="O186" s="151"/>
      <c r="P186" s="151"/>
      <c r="Q186" s="151"/>
      <c r="R186" s="151"/>
      <c r="S186" s="151"/>
      <c r="T186" s="151"/>
    </row>
    <row r="187" spans="1:25" x14ac:dyDescent="0.2">
      <c r="A187" s="151"/>
      <c r="B187" s="151"/>
      <c r="C187" s="151"/>
      <c r="D187" s="151"/>
      <c r="E187" s="151"/>
      <c r="F187" s="151"/>
      <c r="G187" s="151"/>
      <c r="H187" s="151"/>
      <c r="I187" s="151"/>
      <c r="J187" s="151"/>
      <c r="K187" s="151"/>
      <c r="L187" s="151"/>
      <c r="M187" s="151"/>
      <c r="N187" s="151"/>
      <c r="O187" s="151"/>
      <c r="P187" s="151"/>
      <c r="Q187" s="151"/>
      <c r="R187" s="151"/>
      <c r="S187" s="151"/>
      <c r="T187" s="151"/>
    </row>
    <row r="188" spans="1:25" x14ac:dyDescent="0.2">
      <c r="A188" s="151"/>
      <c r="B188" s="151"/>
      <c r="C188" s="151"/>
      <c r="D188" s="151"/>
      <c r="E188" s="151"/>
      <c r="F188" s="151"/>
      <c r="G188" s="151"/>
      <c r="H188" s="151"/>
      <c r="I188" s="151"/>
      <c r="J188" s="151"/>
      <c r="K188" s="151"/>
      <c r="L188" s="151"/>
      <c r="M188" s="151"/>
      <c r="N188" s="151"/>
      <c r="O188" s="151"/>
      <c r="P188" s="151"/>
      <c r="Q188" s="151"/>
      <c r="R188" s="151"/>
      <c r="S188" s="151"/>
      <c r="T188" s="151"/>
    </row>
    <row r="189" spans="1:25" x14ac:dyDescent="0.2">
      <c r="A189" s="151"/>
      <c r="B189" s="151"/>
      <c r="C189" s="151"/>
      <c r="D189" s="151"/>
      <c r="E189" s="151"/>
      <c r="F189" s="151"/>
      <c r="G189" s="151"/>
      <c r="H189" s="151"/>
      <c r="I189" s="151"/>
      <c r="J189" s="151"/>
      <c r="K189" s="151"/>
      <c r="L189" s="151"/>
      <c r="M189" s="151"/>
      <c r="N189" s="151"/>
      <c r="O189" s="151"/>
      <c r="P189" s="151"/>
      <c r="Q189" s="151"/>
      <c r="R189" s="151"/>
      <c r="S189" s="151"/>
      <c r="T189" s="150" t="s">
        <v>213</v>
      </c>
      <c r="X189" s="154">
        <f>B39</f>
        <v>4089.5142386903608</v>
      </c>
      <c r="Y189" s="151" t="s">
        <v>186</v>
      </c>
    </row>
    <row r="190" spans="1:25" x14ac:dyDescent="0.2">
      <c r="A190" s="151"/>
      <c r="B190" s="150"/>
      <c r="C190" s="150">
        <v>2015</v>
      </c>
      <c r="D190" s="150">
        <v>2016</v>
      </c>
      <c r="E190" s="150">
        <v>2017</v>
      </c>
      <c r="F190" s="150">
        <v>2018</v>
      </c>
      <c r="G190" s="150">
        <v>2019</v>
      </c>
      <c r="H190" s="150">
        <v>2020</v>
      </c>
      <c r="I190" s="150">
        <v>2021</v>
      </c>
      <c r="J190" s="150">
        <v>2022</v>
      </c>
      <c r="K190" s="150">
        <v>2023</v>
      </c>
      <c r="L190" s="150">
        <v>2024</v>
      </c>
      <c r="M190" s="150">
        <v>2025</v>
      </c>
      <c r="N190" s="150">
        <v>2026</v>
      </c>
      <c r="O190" s="150">
        <v>2027</v>
      </c>
      <c r="P190" s="150">
        <v>2028</v>
      </c>
      <c r="Q190" s="150">
        <v>2029</v>
      </c>
      <c r="R190" s="150" t="s">
        <v>124</v>
      </c>
      <c r="S190" s="151"/>
      <c r="T190" s="150" t="s">
        <v>212</v>
      </c>
      <c r="W190" s="215"/>
      <c r="X190" s="225">
        <f>X189*0.25</f>
        <v>1022.3785596725902</v>
      </c>
      <c r="Y190" s="151" t="s">
        <v>186</v>
      </c>
    </row>
    <row r="191" spans="1:25" x14ac:dyDescent="0.2">
      <c r="A191" s="151"/>
      <c r="B191" s="151" t="s">
        <v>122</v>
      </c>
      <c r="C191" s="154">
        <f>'EXTENDED Outputs - Metrics 1-5'!S109</f>
        <v>1015.0061196638154</v>
      </c>
      <c r="D191" s="154">
        <f>'EXTENDED Outputs - Metrics 1-5'!T109</f>
        <v>992.57656416586337</v>
      </c>
      <c r="E191" s="154">
        <f>'EXTENDED Outputs - Metrics 1-5'!U109</f>
        <v>966.58669237955814</v>
      </c>
      <c r="F191" s="154">
        <f>'EXTENDED Outputs - Metrics 1-5'!V109</f>
        <v>944.73144922725692</v>
      </c>
      <c r="G191" s="154">
        <f>'EXTENDED Outputs - Metrics 1-5'!W109</f>
        <v>919.9236774232329</v>
      </c>
      <c r="H191" s="154">
        <f>'EXTENDED Outputs - Metrics 1-5'!X109</f>
        <v>899.25053425321289</v>
      </c>
      <c r="I191" s="154">
        <f>'EXTENDED Outputs - Metrics 1-5'!Y109</f>
        <v>878.57739108319277</v>
      </c>
      <c r="J191" s="154">
        <f>'EXTENDED Outputs - Metrics 1-5'!Z109</f>
        <v>857.90424791317275</v>
      </c>
      <c r="K191" s="154">
        <f>'EXTENDED Outputs - Metrics 1-5'!AA109</f>
        <v>837.23110474315274</v>
      </c>
      <c r="L191" s="154">
        <f>'EXTENDED Outputs - Metrics 1-5'!AB109</f>
        <v>828.96184747514485</v>
      </c>
      <c r="M191" s="154">
        <f>'EXTENDED Outputs - Metrics 1-5'!AC109</f>
        <v>820.69259020713685</v>
      </c>
      <c r="N191" s="154">
        <f>'EXTENDED Outputs - Metrics 1-5'!AD109</f>
        <v>812.42333293912884</v>
      </c>
      <c r="O191" s="154">
        <f>'EXTENDED Outputs - Metrics 1-5'!AE109</f>
        <v>808.28870430512484</v>
      </c>
      <c r="P191" s="154">
        <f>'EXTENDED Outputs - Metrics 1-5'!AF109</f>
        <v>804.15407567112084</v>
      </c>
      <c r="Q191" s="154">
        <f>'EXTENDED Outputs - Metrics 1-5'!AG109</f>
        <v>800.01944703711683</v>
      </c>
      <c r="R191" s="154">
        <f>0.75*SUM(C191:C192)</f>
        <v>3357.263660425906</v>
      </c>
      <c r="S191" s="151"/>
      <c r="T191" s="150" t="s">
        <v>187</v>
      </c>
      <c r="X191" s="216">
        <f>X190/4.63</f>
        <v>220.8161036009914</v>
      </c>
      <c r="Y191" s="151"/>
    </row>
    <row r="192" spans="1:25" x14ac:dyDescent="0.2">
      <c r="A192" s="151"/>
      <c r="B192" s="151" t="s">
        <v>123</v>
      </c>
      <c r="C192" s="154">
        <f>'EXTENDED Outputs - Metrics 1-5'!BA109</f>
        <v>3461.3454275707259</v>
      </c>
      <c r="D192" s="154">
        <f>'EXTENDED Outputs - Metrics 1-5'!BB109</f>
        <v>3358.7280727642201</v>
      </c>
      <c r="E192" s="154">
        <f>'EXTENDED Outputs - Metrics 1-5'!BC109</f>
        <v>3241.673073162096</v>
      </c>
      <c r="F192" s="154">
        <f>'EXTENDED Outputs - Metrics 1-5'!BD109</f>
        <v>3144.7827894631032</v>
      </c>
      <c r="G192" s="154">
        <f>'EXTENDED Outputs - Metrics 1-5'!BE109</f>
        <v>3023.7944940443172</v>
      </c>
      <c r="H192" s="154">
        <f>'EXTENDED Outputs - Metrics 1-5'!BF109</f>
        <v>2922.970914528662</v>
      </c>
      <c r="I192" s="154">
        <f>'EXTENDED Outputs - Metrics 1-5'!BG109</f>
        <v>2822.1473350130068</v>
      </c>
      <c r="J192" s="154">
        <f>'EXTENDED Outputs - Metrics 1-5'!BH109</f>
        <v>2721.3237554973516</v>
      </c>
      <c r="K192" s="154">
        <f>'EXTENDED Outputs - Metrics 1-5'!BI109</f>
        <v>2620.5001759816964</v>
      </c>
      <c r="L192" s="154">
        <f>'EXTENDED Outputs - Metrics 1-5'!BJ109</f>
        <v>2580.1707441754343</v>
      </c>
      <c r="M192" s="154">
        <f>'EXTENDED Outputs - Metrics 1-5'!BK109</f>
        <v>2539.8413123691721</v>
      </c>
      <c r="N192" s="154">
        <f>'EXTENDED Outputs - Metrics 1-5'!BL109</f>
        <v>2499.5118805629099</v>
      </c>
      <c r="O192" s="154">
        <f>'EXTENDED Outputs - Metrics 1-5'!BM109</f>
        <v>2479.3471646597791</v>
      </c>
      <c r="P192" s="154">
        <f>'EXTENDED Outputs - Metrics 1-5'!BN109</f>
        <v>2459.1824487566478</v>
      </c>
      <c r="Q192" s="154">
        <f>'EXTENDED Outputs - Metrics 1-5'!BO109</f>
        <v>2439.0177328535169</v>
      </c>
      <c r="R192" s="154"/>
      <c r="S192" s="151"/>
      <c r="T192" s="150" t="s">
        <v>188</v>
      </c>
      <c r="X192" s="216">
        <f>X190/1.5</f>
        <v>681.58570644839347</v>
      </c>
      <c r="Y192" s="151"/>
    </row>
    <row r="193" spans="1:24" x14ac:dyDescent="0.2">
      <c r="B193" s="151" t="s">
        <v>8</v>
      </c>
      <c r="C193" s="154">
        <f t="shared" ref="C193:H193" si="0">C191+C192</f>
        <v>4476.3515472345416</v>
      </c>
      <c r="D193" s="154">
        <f t="shared" si="0"/>
        <v>4351.3046369300837</v>
      </c>
      <c r="E193" s="154">
        <f t="shared" si="0"/>
        <v>4208.2597655416539</v>
      </c>
      <c r="F193" s="154">
        <f t="shared" si="0"/>
        <v>4089.5142386903599</v>
      </c>
      <c r="G193" s="154">
        <f t="shared" si="0"/>
        <v>3943.7181714675498</v>
      </c>
      <c r="H193" s="154">
        <f t="shared" si="0"/>
        <v>3822.2214487818746</v>
      </c>
      <c r="I193" s="154">
        <f t="shared" ref="I193:Q193" si="1">I191+I192</f>
        <v>3700.7247260961994</v>
      </c>
      <c r="J193" s="154">
        <f t="shared" si="1"/>
        <v>3579.2280034105243</v>
      </c>
      <c r="K193" s="154">
        <f t="shared" si="1"/>
        <v>3457.7312807248491</v>
      </c>
      <c r="L193" s="154">
        <f t="shared" si="1"/>
        <v>3409.1325916505793</v>
      </c>
      <c r="M193" s="154">
        <f t="shared" si="1"/>
        <v>3360.5339025763087</v>
      </c>
      <c r="N193" s="154">
        <f t="shared" si="1"/>
        <v>3311.935213502039</v>
      </c>
      <c r="O193" s="154">
        <f t="shared" si="1"/>
        <v>3287.6358689649041</v>
      </c>
      <c r="P193" s="154">
        <f t="shared" si="1"/>
        <v>3263.3365244277684</v>
      </c>
      <c r="Q193" s="154">
        <f t="shared" si="1"/>
        <v>3239.0371798906335</v>
      </c>
      <c r="R193" s="154">
        <f>0.75*C193</f>
        <v>3357.263660425906</v>
      </c>
      <c r="T193" s="31"/>
    </row>
    <row r="194" spans="1:24" ht="25.5" x14ac:dyDescent="0.2">
      <c r="B194" s="222" t="s">
        <v>170</v>
      </c>
      <c r="C194" s="182">
        <f>'EXTENDED Outputs - Metrics 1-5'!BR110</f>
        <v>9.4592483597284893E-2</v>
      </c>
      <c r="D194" s="182">
        <f>'EXTENDED Outputs - Metrics 1-5'!BS110</f>
        <v>6.4015035273127907E-2</v>
      </c>
      <c r="E194" s="182">
        <f>'EXTENDED Outputs - Metrics 1-5'!BT110</f>
        <v>2.9036584767906826E-2</v>
      </c>
      <c r="F194" s="182">
        <f>'EXTENDED Outputs - Metrics 1-5'!BU110</f>
        <v>0</v>
      </c>
      <c r="G194" s="182">
        <f>'EXTENDED Outputs - Metrics 1-5'!BV110</f>
        <v>-3.5651194423888422E-2</v>
      </c>
      <c r="H194" s="182">
        <f>'EXTENDED Outputs - Metrics 1-5'!BW110</f>
        <v>-6.5360523110462143E-2</v>
      </c>
      <c r="I194" s="182">
        <f>'EXTENDED Outputs - Metrics 1-5'!BX110</f>
        <v>-9.5069851797035865E-2</v>
      </c>
      <c r="J194" s="182">
        <f>'EXTENDED Outputs - Metrics 1-5'!BY110</f>
        <v>-0.12477918048360981</v>
      </c>
      <c r="K194" s="182">
        <f>'EXTENDED Outputs - Metrics 1-5'!BZ110</f>
        <v>-0.15448850917018353</v>
      </c>
      <c r="L194" s="182">
        <f>'EXTENDED Outputs - Metrics 1-5'!CA110</f>
        <v>-0.16637224064481293</v>
      </c>
      <c r="M194" s="182">
        <f>'EXTENDED Outputs - Metrics 1-5'!CB110</f>
        <v>-0.17825597211944255</v>
      </c>
      <c r="N194" s="182">
        <f>'EXTENDED Outputs - Metrics 1-5'!CC110</f>
        <v>-0.19013970359407195</v>
      </c>
      <c r="O194" s="182">
        <f>'EXTENDED Outputs - Metrics 1-5'!CD110</f>
        <v>-0.19608156933138654</v>
      </c>
      <c r="P194" s="182">
        <f>'EXTENDED Outputs - Metrics 1-5'!CE110</f>
        <v>-0.20202343506870146</v>
      </c>
      <c r="Q194" s="182">
        <f>'EXTENDED Outputs - Metrics 1-5'!CF110</f>
        <v>-0.20796530080601616</v>
      </c>
      <c r="R194" s="183">
        <v>-0.25</v>
      </c>
      <c r="T194" s="150" t="s">
        <v>211</v>
      </c>
      <c r="U194" s="151"/>
      <c r="V194" s="151"/>
      <c r="W194" s="151"/>
      <c r="X194" s="151">
        <f>2030-'Intro and org info'!C12</f>
        <v>12</v>
      </c>
    </row>
    <row r="195" spans="1:24" ht="25.5" x14ac:dyDescent="0.2">
      <c r="B195" s="222" t="s">
        <v>171</v>
      </c>
      <c r="C195" s="182">
        <f>(-25%*(C190-'Intro and org info'!$C$12))/$X$194</f>
        <v>6.25E-2</v>
      </c>
      <c r="D195" s="182">
        <f>(-25%*(D190-'Intro and org info'!$C$12))/$X$194</f>
        <v>4.1666666666666664E-2</v>
      </c>
      <c r="E195" s="182">
        <f>(-25%*(E190-'Intro and org info'!$C$12))/$X$194</f>
        <v>2.0833333333333332E-2</v>
      </c>
      <c r="F195" s="182">
        <f>(-25%*(F190-'Intro and org info'!$C$12))/$X$194</f>
        <v>0</v>
      </c>
      <c r="G195" s="182">
        <f>(-25%*(G190-'Intro and org info'!$C$12))/$X$194</f>
        <v>-2.0833333333333332E-2</v>
      </c>
      <c r="H195" s="182">
        <f>(-25%*(H190-'Intro and org info'!$C$12))/$X$194</f>
        <v>-4.1666666666666664E-2</v>
      </c>
      <c r="I195" s="182">
        <f>(-25%*(I190-'Intro and org info'!$C$12))/$X$194</f>
        <v>-6.25E-2</v>
      </c>
      <c r="J195" s="182">
        <f>(-25%*(J190-'Intro and org info'!$C$12))/$X$194</f>
        <v>-8.3333333333333329E-2</v>
      </c>
      <c r="K195" s="182">
        <f>(-25%*(K190-'Intro and org info'!$C$12))/$X$194</f>
        <v>-0.10416666666666667</v>
      </c>
      <c r="L195" s="182">
        <f>(-25%*(L190-'Intro and org info'!$C$12))/$X$194</f>
        <v>-0.125</v>
      </c>
      <c r="M195" s="182">
        <f>(-25%*(M190-'Intro and org info'!$C$12))/$X$194</f>
        <v>-0.14583333333333334</v>
      </c>
      <c r="N195" s="182">
        <f>(-25%*(N190-'Intro and org info'!$C$12))/$X$194</f>
        <v>-0.16666666666666666</v>
      </c>
      <c r="O195" s="182">
        <f>(-25%*(O190-'Intro and org info'!$C$12))/$X$194</f>
        <v>-0.1875</v>
      </c>
      <c r="P195" s="182">
        <f>(-25%*(P190-'Intro and org info'!$C$12))/$X$194</f>
        <v>-0.20833333333333334</v>
      </c>
      <c r="Q195" s="182">
        <f>(-25%*(Q190-'Intro and org info'!$C$12))/$X$194</f>
        <v>-0.22916666666666666</v>
      </c>
      <c r="R195" s="183">
        <v>-0.25</v>
      </c>
    </row>
    <row r="199" spans="1:24" ht="15.75" x14ac:dyDescent="0.3">
      <c r="A199" s="150" t="s">
        <v>178</v>
      </c>
    </row>
    <row r="224" spans="2:18" x14ac:dyDescent="0.2">
      <c r="B224" s="150"/>
      <c r="C224" s="150">
        <v>2015</v>
      </c>
      <c r="D224" s="150">
        <v>2016</v>
      </c>
      <c r="E224" s="150">
        <v>2017</v>
      </c>
      <c r="F224" s="150">
        <v>2018</v>
      </c>
      <c r="G224" s="150">
        <v>2019</v>
      </c>
      <c r="H224" s="150">
        <v>2020</v>
      </c>
      <c r="I224" s="150">
        <v>2021</v>
      </c>
      <c r="J224" s="150">
        <v>2022</v>
      </c>
      <c r="K224" s="150">
        <v>2023</v>
      </c>
      <c r="L224" s="150">
        <v>2024</v>
      </c>
      <c r="M224" s="150">
        <v>2025</v>
      </c>
      <c r="N224" s="150">
        <v>2026</v>
      </c>
      <c r="O224" s="150">
        <v>2027</v>
      </c>
      <c r="P224" s="150">
        <v>2028</v>
      </c>
      <c r="Q224" s="150">
        <v>2029</v>
      </c>
      <c r="R224" s="150" t="s">
        <v>124</v>
      </c>
    </row>
    <row r="225" spans="2:18" x14ac:dyDescent="0.2">
      <c r="B225" s="151" t="s">
        <v>122</v>
      </c>
      <c r="C225" s="154">
        <f>'EXTENDED Outputs - Metrics 1-5'!S88</f>
        <v>2.2112963881207461</v>
      </c>
      <c r="D225" s="154">
        <f>'EXTENDED Outputs - Metrics 1-5'!T88</f>
        <v>2.1613109643506871</v>
      </c>
      <c r="E225" s="154">
        <f>'EXTENDED Outputs - Metrics 1-5'!U88</f>
        <v>2.1042664813722101</v>
      </c>
      <c r="F225" s="154">
        <f>'EXTENDED Outputs - Metrics 1-5'!V88</f>
        <v>2.0556121532534717</v>
      </c>
      <c r="G225" s="154">
        <f>'EXTENDED Outputs - Metrics 1-5'!W88</f>
        <v>2.0053407904852749</v>
      </c>
      <c r="H225" s="154">
        <f>'EXTENDED Outputs - Metrics 1-5'!X88</f>
        <v>1.9633055251843778</v>
      </c>
      <c r="I225" s="154">
        <f>'EXTENDED Outputs - Metrics 1-5'!Y88</f>
        <v>1.9211401064606304</v>
      </c>
      <c r="J225" s="154">
        <f>'EXTENDED Outputs - Metrics 1-5'!Z88</f>
        <v>1.8788439288873942</v>
      </c>
      <c r="K225" s="154">
        <f>'EXTENDED Outputs - Metrics 1-5'!AA88</f>
        <v>1.8364163832772318</v>
      </c>
      <c r="L225" s="154">
        <f>'EXTENDED Outputs - Metrics 1-5'!AB88</f>
        <v>1.819408444803889</v>
      </c>
      <c r="M225" s="154">
        <f>'EXTENDED Outputs - Metrics 1-5'!AC88</f>
        <v>1.8023793500097427</v>
      </c>
      <c r="N225" s="154">
        <f>'EXTENDED Outputs - Metrics 1-5'!AD88</f>
        <v>1.7853290593954323</v>
      </c>
      <c r="O225" s="154">
        <f>'EXTENDED Outputs - Metrics 1-5'!AE88</f>
        <v>1.7767959532852702</v>
      </c>
      <c r="P225" s="154">
        <f>'EXTENDED Outputs - Metrics 1-5'!AF88</f>
        <v>1.7682575333632076</v>
      </c>
      <c r="Q225" s="154">
        <f>'EXTENDED Outputs - Metrics 1-5'!AG88</f>
        <v>1.7597137946641015</v>
      </c>
      <c r="R225" s="154">
        <f>0.62*SUM(C225:C226)</f>
        <v>6.046362367957876</v>
      </c>
    </row>
    <row r="226" spans="2:18" x14ac:dyDescent="0.2">
      <c r="B226" s="151" t="s">
        <v>123</v>
      </c>
      <c r="C226" s="154">
        <f>'EXTENDED Outputs - Metrics 1-5'!BA88</f>
        <v>7.540900979553248</v>
      </c>
      <c r="D226" s="154">
        <f>'EXTENDED Outputs - Metrics 1-5'!BB88</f>
        <v>7.3135474602286816</v>
      </c>
      <c r="E226" s="154">
        <f>'EXTENDED Outputs - Metrics 1-5'!BC88</f>
        <v>7.0571466017486264</v>
      </c>
      <c r="F226" s="154">
        <f>'EXTENDED Outputs - Metrics 1-5'!BD88</f>
        <v>6.8426363138967279</v>
      </c>
      <c r="G226" s="154">
        <f>'EXTENDED Outputs - Metrics 1-5'!BE88</f>
        <v>6.5915668764356488</v>
      </c>
      <c r="H226" s="154">
        <f>'EXTENDED Outputs - Metrics 1-5'!BF88</f>
        <v>6.3816308446378365</v>
      </c>
      <c r="I226" s="154">
        <f>'EXTENDED Outputs - Metrics 1-5'!BG88</f>
        <v>6.1710447897481657</v>
      </c>
      <c r="J226" s="154">
        <f>'EXTENDED Outputs - Metrics 1-5'!BH88</f>
        <v>5.9598056880943613</v>
      </c>
      <c r="K226" s="154">
        <f>'EXTENDED Outputs - Metrics 1-5'!BI88</f>
        <v>5.7479104972216621</v>
      </c>
      <c r="L226" s="154">
        <f>'EXTENDED Outputs - Metrics 1-5'!BJ88</f>
        <v>5.6629680307807835</v>
      </c>
      <c r="M226" s="154">
        <f>'EXTENDED Outputs - Metrics 1-5'!BK88</f>
        <v>5.5779199036760492</v>
      </c>
      <c r="N226" s="154">
        <f>'EXTENDED Outputs - Metrics 1-5'!BL88</f>
        <v>5.4927659186364606</v>
      </c>
      <c r="O226" s="154">
        <f>'EXTENDED Outputs - Metrics 1-5'!BM88</f>
        <v>5.4501491676095837</v>
      </c>
      <c r="P226" s="154">
        <f>'EXTENDED Outputs - Metrics 1-5'!BN88</f>
        <v>5.4075058778996228</v>
      </c>
      <c r="Q226" s="154">
        <f>'EXTENDED Outputs - Metrics 1-5'!BO88</f>
        <v>5.3648360247092484</v>
      </c>
      <c r="R226" s="154"/>
    </row>
    <row r="227" spans="2:18" x14ac:dyDescent="0.2">
      <c r="B227" s="151" t="s">
        <v>8</v>
      </c>
      <c r="C227" s="154">
        <f>C225+C226</f>
        <v>9.7521973676739933</v>
      </c>
      <c r="D227" s="154">
        <f t="shared" ref="D227:Q227" si="2">D225+D226</f>
        <v>9.4748584245793683</v>
      </c>
      <c r="E227" s="154">
        <f t="shared" si="2"/>
        <v>9.161413083120836</v>
      </c>
      <c r="F227" s="154">
        <f t="shared" si="2"/>
        <v>8.8982484671502</v>
      </c>
      <c r="G227" s="154">
        <f t="shared" si="2"/>
        <v>8.5969076669209237</v>
      </c>
      <c r="H227" s="154">
        <f t="shared" si="2"/>
        <v>8.3449363698222143</v>
      </c>
      <c r="I227" s="154">
        <f t="shared" si="2"/>
        <v>8.0921848962087957</v>
      </c>
      <c r="J227" s="154">
        <f t="shared" si="2"/>
        <v>7.8386496169817557</v>
      </c>
      <c r="K227" s="154">
        <f t="shared" si="2"/>
        <v>7.5843268804988941</v>
      </c>
      <c r="L227" s="154">
        <f t="shared" si="2"/>
        <v>7.4823764755846724</v>
      </c>
      <c r="M227" s="154">
        <f t="shared" si="2"/>
        <v>7.3802992536857914</v>
      </c>
      <c r="N227" s="154">
        <f t="shared" si="2"/>
        <v>7.2780949780318931</v>
      </c>
      <c r="O227" s="154">
        <f t="shared" si="2"/>
        <v>7.2269451208948539</v>
      </c>
      <c r="P227" s="154">
        <f t="shared" si="2"/>
        <v>7.1757634112628299</v>
      </c>
      <c r="Q227" s="154">
        <f t="shared" si="2"/>
        <v>7.1245498193733496</v>
      </c>
      <c r="R227" s="154">
        <f>0.62*C227</f>
        <v>6.046362367957876</v>
      </c>
    </row>
    <row r="228" spans="2:18" ht="25.5" x14ac:dyDescent="0.2">
      <c r="B228" s="222" t="s">
        <v>170</v>
      </c>
      <c r="C228" s="182">
        <f>'EXTENDED Outputs - Metrics 1-5'!BR90</f>
        <v>9.5968201346178228E-2</v>
      </c>
      <c r="D228" s="182">
        <f>'EXTENDED Outputs - Metrics 1-5'!BS90</f>
        <v>6.4800388476209392E-2</v>
      </c>
      <c r="E228" s="182">
        <f>'EXTENDED Outputs - Metrics 1-5'!BT90</f>
        <v>2.9574878352988776E-2</v>
      </c>
      <c r="F228" s="182">
        <f>'EXTENDED Outputs - Metrics 1-5'!BU90</f>
        <v>0</v>
      </c>
      <c r="G228" s="182">
        <f>'EXTENDED Outputs - Metrics 1-5'!BV90</f>
        <v>-3.3865181596326566E-2</v>
      </c>
      <c r="H228" s="182">
        <f>'EXTENDED Outputs - Metrics 1-5'!BW90</f>
        <v>-6.2182136110343289E-2</v>
      </c>
      <c r="I228" s="182">
        <f>'EXTENDED Outputs - Metrics 1-5'!BX90</f>
        <v>-9.0586768161977416E-2</v>
      </c>
      <c r="J228" s="182">
        <f>'EXTENDED Outputs - Metrics 1-5'!BY90</f>
        <v>-0.11907948559541592</v>
      </c>
      <c r="K228" s="182">
        <f>'EXTENDED Outputs - Metrics 1-5'!BZ90</f>
        <v>-0.14766069878829879</v>
      </c>
      <c r="L228" s="182">
        <f>'EXTENDED Outputs - Metrics 1-5'!CA90</f>
        <v>-0.15911805528835543</v>
      </c>
      <c r="M228" s="182">
        <f>'EXTENDED Outputs - Metrics 1-5'!CB90</f>
        <v>-0.17058966369260697</v>
      </c>
      <c r="N228" s="182">
        <f>'EXTENDED Outputs - Metrics 1-5'!CC90</f>
        <v>-0.18207555060970182</v>
      </c>
      <c r="O228" s="182">
        <f>'EXTENDED Outputs - Metrics 1-5'!CD90</f>
        <v>-0.18782385684388603</v>
      </c>
      <c r="P228" s="182">
        <f>'EXTENDED Outputs - Metrics 1-5'!CE90</f>
        <v>-0.19357574271456857</v>
      </c>
      <c r="Q228" s="182">
        <f>'EXTENDED Outputs - Metrics 1-5'!CF90</f>
        <v>-0.19933121156650568</v>
      </c>
      <c r="R228" s="183">
        <v>-0.38</v>
      </c>
    </row>
    <row r="229" spans="2:18" ht="25.5" x14ac:dyDescent="0.2">
      <c r="B229" s="222" t="s">
        <v>171</v>
      </c>
      <c r="C229" s="182">
        <f>(-38%*(C224-'Intro and org info'!$C$12))/$X$194</f>
        <v>9.5000000000000015E-2</v>
      </c>
      <c r="D229" s="182">
        <f>(-38%*(D224-'Intro and org info'!$C$12))/$X$194</f>
        <v>6.3333333333333339E-2</v>
      </c>
      <c r="E229" s="182">
        <f>(-38%*(E224-'Intro and org info'!$C$12))/$X$194</f>
        <v>3.1666666666666669E-2</v>
      </c>
      <c r="F229" s="182">
        <f>(-38%*(F224-'Intro and org info'!$C$12))/$X$194</f>
        <v>0</v>
      </c>
      <c r="G229" s="182">
        <f>(-38%*(G224-'Intro and org info'!$C$12))/$X$194</f>
        <v>-3.1666666666666669E-2</v>
      </c>
      <c r="H229" s="182">
        <f>(-38%*(H224-'Intro and org info'!$C$12))/$X$194</f>
        <v>-6.3333333333333339E-2</v>
      </c>
      <c r="I229" s="182">
        <f>(-38%*(I224-'Intro and org info'!$C$12))/$X$194</f>
        <v>-9.5000000000000015E-2</v>
      </c>
      <c r="J229" s="182">
        <f>(-38%*(J224-'Intro and org info'!$C$12))/$X$194</f>
        <v>-0.12666666666666668</v>
      </c>
      <c r="K229" s="182">
        <f>(-38%*(K224-'Intro and org info'!$C$12))/$X$194</f>
        <v>-0.15833333333333333</v>
      </c>
      <c r="L229" s="182">
        <f>(-38%*(L224-'Intro and org info'!$C$12))/$X$194</f>
        <v>-0.19000000000000003</v>
      </c>
      <c r="M229" s="182">
        <f>(-38%*(M224-'Intro and org info'!$C$12))/$X$194</f>
        <v>-0.22166666666666668</v>
      </c>
      <c r="N229" s="182">
        <f>(-38%*(N224-'Intro and org info'!$C$12))/$X$194</f>
        <v>-0.25333333333333335</v>
      </c>
      <c r="O229" s="182">
        <f>(-38%*(O224-'Intro and org info'!$C$12))/$X$194</f>
        <v>-0.28499999999999998</v>
      </c>
      <c r="P229" s="182">
        <f>(-38%*(P224-'Intro and org info'!$C$12))/$X$194</f>
        <v>-0.31666666666666665</v>
      </c>
      <c r="Q229" s="182">
        <f>(-38%*(Q224-'Intro and org info'!$C$12))/$X$194</f>
        <v>-0.34833333333333333</v>
      </c>
      <c r="R229" s="183">
        <v>-0.38</v>
      </c>
    </row>
  </sheetData>
  <conditionalFormatting sqref="C195:R195">
    <cfRule type="cellIs" dxfId="1" priority="2" operator="greaterThan">
      <formula>0</formula>
    </cfRule>
  </conditionalFormatting>
  <conditionalFormatting sqref="C229:R229">
    <cfRule type="cellIs" dxfId="0" priority="1" operator="greaterThan">
      <formula>0</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7BC7-DB1B-4481-BD81-2C510CCB79D2}">
  <dimension ref="A1:BW384"/>
  <sheetViews>
    <sheetView zoomScale="80" zoomScaleNormal="80" workbookViewId="0">
      <pane xSplit="1" ySplit="3" topLeftCell="B4" activePane="bottomRight" state="frozen"/>
      <selection pane="topRight" activeCell="B1" sqref="B1"/>
      <selection pane="bottomLeft" activeCell="A4" sqref="A4"/>
      <selection pane="bottomRight" activeCell="C12" sqref="C12"/>
    </sheetView>
  </sheetViews>
  <sheetFormatPr defaultColWidth="9.140625" defaultRowHeight="15" x14ac:dyDescent="0.25"/>
  <cols>
    <col min="1" max="1" width="34.140625" style="2" customWidth="1"/>
    <col min="2" max="5" width="16.42578125" style="2" customWidth="1"/>
    <col min="6" max="19" width="13.5703125" style="16" customWidth="1"/>
    <col min="20" max="26" width="13.5703125" style="12" customWidth="1"/>
    <col min="27" max="48" width="13.5703125" style="16" customWidth="1"/>
    <col min="49" max="49" width="13.5703125" style="17" customWidth="1"/>
    <col min="50" max="50" width="13.5703125" style="290" customWidth="1"/>
    <col min="51" max="51" width="13.5703125" style="16" customWidth="1"/>
    <col min="52" max="52" width="13.5703125" style="17" customWidth="1"/>
    <col min="53" max="53" width="13.5703125" style="29" customWidth="1"/>
    <col min="54" max="56" width="13.5703125" style="12" customWidth="1"/>
    <col min="57" max="57" width="13.5703125" style="16" customWidth="1"/>
    <col min="58" max="58" width="13.5703125" style="17" customWidth="1"/>
    <col min="59" max="59" width="13.5703125" style="290" customWidth="1"/>
    <col min="60" max="63" width="13.5703125" style="16" customWidth="1"/>
    <col min="64" max="64" width="13.5703125" style="17" customWidth="1"/>
    <col min="65" max="65" width="13.5703125" style="290" customWidth="1"/>
    <col min="66" max="68" width="13.5703125" style="16" customWidth="1"/>
    <col min="69" max="74" width="13.5703125" style="18" customWidth="1"/>
    <col min="75" max="16384" width="9.140625" style="2"/>
  </cols>
  <sheetData>
    <row r="1" spans="1:74" s="1" customFormat="1" ht="40.5" customHeight="1" x14ac:dyDescent="0.3">
      <c r="A1" s="155" t="s">
        <v>95</v>
      </c>
      <c r="B1" s="155"/>
      <c r="C1" s="155"/>
      <c r="D1" s="155"/>
      <c r="E1" s="155"/>
      <c r="F1" s="306" t="s">
        <v>152</v>
      </c>
      <c r="G1" s="306"/>
      <c r="H1" s="306"/>
      <c r="I1" s="306"/>
      <c r="J1" s="306"/>
      <c r="K1" s="306"/>
      <c r="L1" s="306"/>
      <c r="M1" s="306" t="s">
        <v>152</v>
      </c>
      <c r="N1" s="306"/>
      <c r="O1" s="306"/>
      <c r="P1" s="306"/>
      <c r="Q1" s="306"/>
      <c r="R1" s="306"/>
      <c r="S1" s="306"/>
      <c r="T1" s="306" t="s">
        <v>152</v>
      </c>
      <c r="U1" s="306"/>
      <c r="V1" s="306"/>
      <c r="W1" s="306"/>
      <c r="X1" s="306"/>
      <c r="Y1" s="306"/>
      <c r="Z1" s="306"/>
      <c r="AA1" s="306" t="s">
        <v>152</v>
      </c>
      <c r="AB1" s="306"/>
      <c r="AC1" s="306"/>
      <c r="AD1" s="306"/>
      <c r="AE1" s="306"/>
      <c r="AF1" s="306"/>
      <c r="AG1" s="306"/>
      <c r="AH1" s="307" t="s">
        <v>141</v>
      </c>
      <c r="AI1" s="307"/>
      <c r="AJ1" s="307"/>
      <c r="AK1" s="307"/>
      <c r="AL1" s="307"/>
      <c r="AM1" s="307"/>
      <c r="AN1" s="307"/>
      <c r="AO1" s="306" t="s">
        <v>152</v>
      </c>
      <c r="AP1" s="306"/>
      <c r="AQ1" s="306"/>
      <c r="AR1" s="306"/>
      <c r="AS1" s="306"/>
      <c r="AT1" s="306"/>
      <c r="AU1" s="306"/>
      <c r="AV1" s="307" t="s">
        <v>146</v>
      </c>
      <c r="AW1" s="307"/>
      <c r="AX1" s="307"/>
      <c r="AY1" s="307" t="s">
        <v>146</v>
      </c>
      <c r="AZ1" s="307"/>
      <c r="BA1" s="307"/>
      <c r="BB1" s="307" t="s">
        <v>146</v>
      </c>
      <c r="BC1" s="307"/>
      <c r="BD1" s="307"/>
      <c r="BE1" s="307" t="s">
        <v>146</v>
      </c>
      <c r="BF1" s="307"/>
      <c r="BG1" s="307"/>
      <c r="BH1" s="307" t="s">
        <v>146</v>
      </c>
      <c r="BI1" s="307"/>
      <c r="BJ1" s="307"/>
      <c r="BK1" s="307" t="s">
        <v>146</v>
      </c>
      <c r="BL1" s="307"/>
      <c r="BM1" s="307"/>
      <c r="BN1" s="307" t="s">
        <v>153</v>
      </c>
      <c r="BO1" s="307"/>
      <c r="BP1" s="306" t="s">
        <v>97</v>
      </c>
      <c r="BQ1" s="306"/>
      <c r="BR1" s="306"/>
      <c r="BS1" s="306"/>
      <c r="BT1" s="306"/>
      <c r="BU1" s="306"/>
      <c r="BV1" s="306"/>
    </row>
    <row r="2" spans="1:74" ht="56.25" customHeight="1" x14ac:dyDescent="0.25">
      <c r="A2" s="187" t="s">
        <v>96</v>
      </c>
      <c r="B2" s="156" t="s">
        <v>139</v>
      </c>
      <c r="C2" s="156" t="s">
        <v>133</v>
      </c>
      <c r="D2" s="156" t="s">
        <v>140</v>
      </c>
      <c r="E2" s="156" t="s">
        <v>138</v>
      </c>
      <c r="F2" s="288" t="s">
        <v>2</v>
      </c>
      <c r="G2" s="288" t="s">
        <v>3</v>
      </c>
      <c r="H2" s="288" t="s">
        <v>4</v>
      </c>
      <c r="I2" s="288" t="s">
        <v>5</v>
      </c>
      <c r="J2" s="288" t="s">
        <v>6</v>
      </c>
      <c r="K2" s="288" t="s">
        <v>7</v>
      </c>
      <c r="L2" s="288" t="s">
        <v>82</v>
      </c>
      <c r="M2" s="178" t="s">
        <v>2</v>
      </c>
      <c r="N2" s="178" t="s">
        <v>3</v>
      </c>
      <c r="O2" s="178" t="s">
        <v>4</v>
      </c>
      <c r="P2" s="178" t="s">
        <v>5</v>
      </c>
      <c r="Q2" s="178" t="s">
        <v>6</v>
      </c>
      <c r="R2" s="178" t="s">
        <v>7</v>
      </c>
      <c r="S2" s="178" t="s">
        <v>82</v>
      </c>
      <c r="T2" s="178" t="s">
        <v>2</v>
      </c>
      <c r="U2" s="178" t="s">
        <v>3</v>
      </c>
      <c r="V2" s="178" t="s">
        <v>4</v>
      </c>
      <c r="W2" s="178" t="s">
        <v>5</v>
      </c>
      <c r="X2" s="178" t="s">
        <v>6</v>
      </c>
      <c r="Y2" s="178" t="s">
        <v>7</v>
      </c>
      <c r="Z2" s="178" t="s">
        <v>82</v>
      </c>
      <c r="AA2" s="288" t="s">
        <v>2</v>
      </c>
      <c r="AB2" s="288" t="s">
        <v>3</v>
      </c>
      <c r="AC2" s="288" t="s">
        <v>4</v>
      </c>
      <c r="AD2" s="288" t="s">
        <v>5</v>
      </c>
      <c r="AE2" s="288" t="s">
        <v>6</v>
      </c>
      <c r="AF2" s="288" t="s">
        <v>7</v>
      </c>
      <c r="AG2" s="288" t="s">
        <v>82</v>
      </c>
      <c r="AH2" s="178" t="s">
        <v>2</v>
      </c>
      <c r="AI2" s="178" t="s">
        <v>3</v>
      </c>
      <c r="AJ2" s="178" t="s">
        <v>4</v>
      </c>
      <c r="AK2" s="178" t="s">
        <v>5</v>
      </c>
      <c r="AL2" s="178" t="s">
        <v>6</v>
      </c>
      <c r="AM2" s="178" t="s">
        <v>7</v>
      </c>
      <c r="AN2" s="178" t="s">
        <v>82</v>
      </c>
      <c r="AO2" s="288" t="s">
        <v>2</v>
      </c>
      <c r="AP2" s="288" t="s">
        <v>3</v>
      </c>
      <c r="AQ2" s="288" t="s">
        <v>4</v>
      </c>
      <c r="AR2" s="288" t="s">
        <v>5</v>
      </c>
      <c r="AS2" s="288" t="s">
        <v>6</v>
      </c>
      <c r="AT2" s="288" t="s">
        <v>7</v>
      </c>
      <c r="AU2" s="288" t="s">
        <v>82</v>
      </c>
      <c r="AV2" s="288" t="s">
        <v>154</v>
      </c>
      <c r="AW2" s="288" t="s">
        <v>155</v>
      </c>
      <c r="AX2" s="288" t="s">
        <v>156</v>
      </c>
      <c r="AY2" s="178" t="s">
        <v>154</v>
      </c>
      <c r="AZ2" s="178" t="s">
        <v>155</v>
      </c>
      <c r="BA2" s="178" t="s">
        <v>156</v>
      </c>
      <c r="BB2" s="178" t="s">
        <v>154</v>
      </c>
      <c r="BC2" s="178" t="s">
        <v>155</v>
      </c>
      <c r="BD2" s="178" t="s">
        <v>156</v>
      </c>
      <c r="BE2" s="288" t="s">
        <v>154</v>
      </c>
      <c r="BF2" s="288" t="s">
        <v>155</v>
      </c>
      <c r="BG2" s="288" t="s">
        <v>156</v>
      </c>
      <c r="BH2" s="178" t="s">
        <v>154</v>
      </c>
      <c r="BI2" s="178" t="s">
        <v>155</v>
      </c>
      <c r="BJ2" s="178" t="s">
        <v>156</v>
      </c>
      <c r="BK2" s="288" t="s">
        <v>154</v>
      </c>
      <c r="BL2" s="288" t="s">
        <v>155</v>
      </c>
      <c r="BM2" s="288" t="s">
        <v>156</v>
      </c>
      <c r="BN2" s="157" t="s">
        <v>157</v>
      </c>
      <c r="BO2" s="157" t="s">
        <v>158</v>
      </c>
      <c r="BP2" s="157" t="s">
        <v>98</v>
      </c>
      <c r="BQ2" s="287" t="s">
        <v>9</v>
      </c>
      <c r="BR2" s="158" t="s">
        <v>9</v>
      </c>
      <c r="BS2" s="158" t="s">
        <v>9</v>
      </c>
      <c r="BT2" s="287" t="s">
        <v>9</v>
      </c>
      <c r="BU2" s="158" t="s">
        <v>9</v>
      </c>
      <c r="BV2" s="287" t="s">
        <v>9</v>
      </c>
    </row>
    <row r="3" spans="1:74" ht="15.75" x14ac:dyDescent="0.25">
      <c r="A3" s="159" t="s">
        <v>0</v>
      </c>
      <c r="B3" s="159">
        <f>'Intro and org info'!$C$9</f>
        <v>5</v>
      </c>
      <c r="C3" s="159">
        <f>'Intro and org info'!$C$9</f>
        <v>5</v>
      </c>
      <c r="D3" s="159">
        <f>'Intro and org info'!$C$9</f>
        <v>5</v>
      </c>
      <c r="E3" s="159">
        <f>'Intro and org info'!$C$9</f>
        <v>5</v>
      </c>
      <c r="F3" s="160" t="s">
        <v>222</v>
      </c>
      <c r="G3" s="160" t="s">
        <v>222</v>
      </c>
      <c r="H3" s="160" t="s">
        <v>222</v>
      </c>
      <c r="I3" s="160" t="s">
        <v>222</v>
      </c>
      <c r="J3" s="160" t="s">
        <v>222</v>
      </c>
      <c r="K3" s="160" t="s">
        <v>222</v>
      </c>
      <c r="L3" s="160" t="s">
        <v>222</v>
      </c>
      <c r="M3" s="160" t="s">
        <v>11</v>
      </c>
      <c r="N3" s="160" t="s">
        <v>11</v>
      </c>
      <c r="O3" s="160" t="s">
        <v>11</v>
      </c>
      <c r="P3" s="160" t="s">
        <v>11</v>
      </c>
      <c r="Q3" s="160" t="s">
        <v>11</v>
      </c>
      <c r="R3" s="160" t="s">
        <v>11</v>
      </c>
      <c r="S3" s="160" t="s">
        <v>11</v>
      </c>
      <c r="T3" s="161" t="s">
        <v>10</v>
      </c>
      <c r="U3" s="161" t="s">
        <v>10</v>
      </c>
      <c r="V3" s="161" t="s">
        <v>10</v>
      </c>
      <c r="W3" s="161" t="s">
        <v>10</v>
      </c>
      <c r="X3" s="161" t="s">
        <v>10</v>
      </c>
      <c r="Y3" s="161" t="s">
        <v>10</v>
      </c>
      <c r="Z3" s="161" t="s">
        <v>10</v>
      </c>
      <c r="AA3" s="160" t="s">
        <v>220</v>
      </c>
      <c r="AB3" s="160" t="s">
        <v>220</v>
      </c>
      <c r="AC3" s="160" t="s">
        <v>220</v>
      </c>
      <c r="AD3" s="160" t="s">
        <v>220</v>
      </c>
      <c r="AE3" s="160" t="s">
        <v>220</v>
      </c>
      <c r="AF3" s="160" t="s">
        <v>220</v>
      </c>
      <c r="AG3" s="160" t="s">
        <v>220</v>
      </c>
      <c r="AH3" s="160" t="s">
        <v>12</v>
      </c>
      <c r="AI3" s="160" t="s">
        <v>12</v>
      </c>
      <c r="AJ3" s="160" t="s">
        <v>12</v>
      </c>
      <c r="AK3" s="160" t="s">
        <v>12</v>
      </c>
      <c r="AL3" s="160" t="s">
        <v>12</v>
      </c>
      <c r="AM3" s="160" t="s">
        <v>12</v>
      </c>
      <c r="AN3" s="160" t="s">
        <v>12</v>
      </c>
      <c r="AO3" s="160" t="s">
        <v>223</v>
      </c>
      <c r="AP3" s="160" t="s">
        <v>223</v>
      </c>
      <c r="AQ3" s="160" t="s">
        <v>223</v>
      </c>
      <c r="AR3" s="160" t="s">
        <v>223</v>
      </c>
      <c r="AS3" s="160" t="s">
        <v>223</v>
      </c>
      <c r="AT3" s="160" t="s">
        <v>223</v>
      </c>
      <c r="AU3" s="160" t="s">
        <v>223</v>
      </c>
      <c r="AV3" s="160" t="s">
        <v>222</v>
      </c>
      <c r="AW3" s="160" t="s">
        <v>222</v>
      </c>
      <c r="AX3" s="160" t="s">
        <v>222</v>
      </c>
      <c r="AY3" s="160" t="s">
        <v>11</v>
      </c>
      <c r="AZ3" s="162" t="s">
        <v>11</v>
      </c>
      <c r="BA3" s="162" t="s">
        <v>11</v>
      </c>
      <c r="BB3" s="161" t="s">
        <v>10</v>
      </c>
      <c r="BC3" s="161" t="s">
        <v>10</v>
      </c>
      <c r="BD3" s="161" t="s">
        <v>10</v>
      </c>
      <c r="BE3" s="160" t="s">
        <v>220</v>
      </c>
      <c r="BF3" s="160" t="s">
        <v>220</v>
      </c>
      <c r="BG3" s="160" t="s">
        <v>220</v>
      </c>
      <c r="BH3" s="160" t="s">
        <v>12</v>
      </c>
      <c r="BI3" s="160" t="s">
        <v>12</v>
      </c>
      <c r="BJ3" s="160" t="s">
        <v>12</v>
      </c>
      <c r="BK3" s="160" t="s">
        <v>223</v>
      </c>
      <c r="BL3" s="162" t="s">
        <v>223</v>
      </c>
      <c r="BM3" s="162" t="s">
        <v>223</v>
      </c>
      <c r="BN3" s="160" t="s">
        <v>10</v>
      </c>
      <c r="BO3" s="160" t="s">
        <v>10</v>
      </c>
      <c r="BP3" s="160" t="s">
        <v>10</v>
      </c>
      <c r="BQ3" s="160" t="s">
        <v>222</v>
      </c>
      <c r="BR3" s="161" t="s">
        <v>11</v>
      </c>
      <c r="BS3" s="161" t="s">
        <v>10</v>
      </c>
      <c r="BT3" s="160" t="s">
        <v>220</v>
      </c>
      <c r="BU3" s="161" t="s">
        <v>12</v>
      </c>
      <c r="BV3" s="161" t="s">
        <v>223</v>
      </c>
    </row>
    <row r="4" spans="1:74" ht="42.75" customHeight="1" x14ac:dyDescent="0.25">
      <c r="A4" s="159" t="s">
        <v>13</v>
      </c>
      <c r="B4" s="159"/>
      <c r="C4" s="159"/>
      <c r="D4" s="159"/>
      <c r="E4" s="159"/>
      <c r="F4" s="161" t="s">
        <v>14</v>
      </c>
      <c r="G4" s="161" t="s">
        <v>14</v>
      </c>
      <c r="H4" s="161" t="s">
        <v>14</v>
      </c>
      <c r="I4" s="161" t="s">
        <v>14</v>
      </c>
      <c r="J4" s="161" t="s">
        <v>14</v>
      </c>
      <c r="K4" s="161" t="s">
        <v>14</v>
      </c>
      <c r="L4" s="161" t="s">
        <v>14</v>
      </c>
      <c r="M4" s="161" t="s">
        <v>14</v>
      </c>
      <c r="N4" s="161" t="s">
        <v>14</v>
      </c>
      <c r="O4" s="161" t="s">
        <v>14</v>
      </c>
      <c r="P4" s="161" t="s">
        <v>14</v>
      </c>
      <c r="Q4" s="161" t="s">
        <v>14</v>
      </c>
      <c r="R4" s="161" t="s">
        <v>14</v>
      </c>
      <c r="S4" s="161" t="s">
        <v>14</v>
      </c>
      <c r="T4" s="161" t="s">
        <v>14</v>
      </c>
      <c r="U4" s="161" t="s">
        <v>14</v>
      </c>
      <c r="V4" s="161" t="s">
        <v>14</v>
      </c>
      <c r="W4" s="161" t="s">
        <v>14</v>
      </c>
      <c r="X4" s="161" t="s">
        <v>14</v>
      </c>
      <c r="Y4" s="161" t="s">
        <v>14</v>
      </c>
      <c r="Z4" s="161" t="s">
        <v>14</v>
      </c>
      <c r="AA4" s="161" t="s">
        <v>14</v>
      </c>
      <c r="AB4" s="161" t="s">
        <v>14</v>
      </c>
      <c r="AC4" s="161" t="s">
        <v>14</v>
      </c>
      <c r="AD4" s="161" t="s">
        <v>14</v>
      </c>
      <c r="AE4" s="161" t="s">
        <v>14</v>
      </c>
      <c r="AF4" s="161" t="s">
        <v>14</v>
      </c>
      <c r="AG4" s="161" t="s">
        <v>14</v>
      </c>
      <c r="AH4" s="161" t="s">
        <v>14</v>
      </c>
      <c r="AI4" s="161" t="s">
        <v>14</v>
      </c>
      <c r="AJ4" s="161" t="s">
        <v>14</v>
      </c>
      <c r="AK4" s="161" t="s">
        <v>14</v>
      </c>
      <c r="AL4" s="161" t="s">
        <v>14</v>
      </c>
      <c r="AM4" s="161" t="s">
        <v>14</v>
      </c>
      <c r="AN4" s="161" t="s">
        <v>14</v>
      </c>
      <c r="AO4" s="161" t="s">
        <v>14</v>
      </c>
      <c r="AP4" s="161" t="s">
        <v>14</v>
      </c>
      <c r="AQ4" s="161" t="s">
        <v>14</v>
      </c>
      <c r="AR4" s="161" t="s">
        <v>14</v>
      </c>
      <c r="AS4" s="161" t="s">
        <v>14</v>
      </c>
      <c r="AT4" s="161" t="s">
        <v>14</v>
      </c>
      <c r="AU4" s="161" t="s">
        <v>14</v>
      </c>
      <c r="AV4" s="161" t="s">
        <v>14</v>
      </c>
      <c r="AW4" s="161" t="s">
        <v>14</v>
      </c>
      <c r="AX4" s="161" t="s">
        <v>14</v>
      </c>
      <c r="AY4" s="161" t="s">
        <v>14</v>
      </c>
      <c r="AZ4" s="161" t="s">
        <v>14</v>
      </c>
      <c r="BA4" s="161" t="s">
        <v>14</v>
      </c>
      <c r="BB4" s="161" t="s">
        <v>14</v>
      </c>
      <c r="BC4" s="161" t="s">
        <v>14</v>
      </c>
      <c r="BD4" s="161" t="s">
        <v>14</v>
      </c>
      <c r="BE4" s="161" t="s">
        <v>14</v>
      </c>
      <c r="BF4" s="161" t="s">
        <v>14</v>
      </c>
      <c r="BG4" s="161" t="s">
        <v>14</v>
      </c>
      <c r="BH4" s="161" t="s">
        <v>14</v>
      </c>
      <c r="BI4" s="161" t="s">
        <v>14</v>
      </c>
      <c r="BJ4" s="161" t="s">
        <v>14</v>
      </c>
      <c r="BK4" s="161" t="s">
        <v>14</v>
      </c>
      <c r="BL4" s="161" t="s">
        <v>14</v>
      </c>
      <c r="BM4" s="161" t="s">
        <v>14</v>
      </c>
      <c r="BN4" s="160" t="s">
        <v>83</v>
      </c>
      <c r="BO4" s="160" t="s">
        <v>83</v>
      </c>
      <c r="BP4" s="161" t="s">
        <v>14</v>
      </c>
      <c r="BQ4" s="161" t="s">
        <v>84</v>
      </c>
      <c r="BR4" s="161" t="s">
        <v>84</v>
      </c>
      <c r="BS4" s="161" t="s">
        <v>84</v>
      </c>
      <c r="BT4" s="161" t="s">
        <v>84</v>
      </c>
      <c r="BU4" s="161" t="s">
        <v>84</v>
      </c>
      <c r="BV4" s="161" t="s">
        <v>224</v>
      </c>
    </row>
    <row r="5" spans="1:74" ht="16.5" x14ac:dyDescent="0.3">
      <c r="A5" s="163" t="s">
        <v>15</v>
      </c>
      <c r="B5" s="163"/>
      <c r="C5" s="163"/>
      <c r="D5" s="163"/>
      <c r="E5" s="163"/>
      <c r="F5" s="164"/>
      <c r="G5" s="164"/>
      <c r="H5" s="164"/>
      <c r="I5" s="164"/>
      <c r="J5" s="164"/>
      <c r="K5" s="164"/>
      <c r="L5" s="164"/>
      <c r="M5" s="164"/>
      <c r="N5" s="164"/>
      <c r="O5" s="164"/>
      <c r="P5" s="164"/>
      <c r="Q5" s="164"/>
      <c r="R5" s="164"/>
      <c r="S5" s="164"/>
      <c r="T5" s="165"/>
      <c r="U5" s="165"/>
      <c r="V5" s="165"/>
      <c r="W5" s="165"/>
      <c r="X5" s="165"/>
      <c r="Y5" s="165"/>
      <c r="Z5" s="165"/>
      <c r="AA5" s="164"/>
      <c r="AB5" s="164"/>
      <c r="AC5" s="164"/>
      <c r="AD5" s="164"/>
      <c r="AE5" s="164"/>
      <c r="AF5" s="164"/>
      <c r="AG5" s="164"/>
      <c r="AH5" s="164"/>
      <c r="AI5" s="164"/>
      <c r="AJ5" s="164"/>
      <c r="AK5" s="164"/>
      <c r="AL5" s="164"/>
      <c r="AM5" s="164"/>
      <c r="AN5" s="164"/>
      <c r="AO5" s="164"/>
      <c r="AP5" s="164"/>
      <c r="AQ5" s="164"/>
      <c r="AR5" s="164"/>
      <c r="AS5" s="164"/>
      <c r="AT5" s="164"/>
      <c r="AU5" s="164"/>
      <c r="AV5" s="164"/>
      <c r="AW5" s="164"/>
      <c r="AX5" s="164"/>
      <c r="AY5" s="164"/>
      <c r="AZ5" s="164"/>
      <c r="BA5" s="164"/>
      <c r="BB5" s="165"/>
      <c r="BC5" s="165"/>
      <c r="BD5" s="165"/>
      <c r="BE5" s="164"/>
      <c r="BF5" s="164"/>
      <c r="BG5" s="164"/>
      <c r="BH5" s="164"/>
      <c r="BI5" s="164"/>
      <c r="BJ5" s="164"/>
      <c r="BK5" s="164"/>
      <c r="BL5" s="164"/>
      <c r="BM5" s="164"/>
      <c r="BN5" s="164"/>
      <c r="BO5" s="164"/>
      <c r="BP5" s="164"/>
      <c r="BQ5" s="166"/>
      <c r="BR5" s="166"/>
      <c r="BS5" s="166"/>
      <c r="BT5" s="166"/>
      <c r="BU5" s="166"/>
      <c r="BV5" s="166"/>
    </row>
    <row r="6" spans="1:74" ht="13.5" customHeight="1" x14ac:dyDescent="0.25">
      <c r="A6" s="167" t="s">
        <v>16</v>
      </c>
      <c r="B6" s="167"/>
      <c r="C6" s="167"/>
      <c r="D6" s="167"/>
      <c r="E6" s="167"/>
      <c r="F6" s="168"/>
      <c r="G6" s="168"/>
      <c r="H6" s="168"/>
      <c r="I6" s="168"/>
      <c r="J6" s="168"/>
      <c r="K6" s="168"/>
      <c r="L6" s="168"/>
      <c r="M6" s="168"/>
      <c r="N6" s="168"/>
      <c r="O6" s="168"/>
      <c r="P6" s="168"/>
      <c r="Q6" s="168"/>
      <c r="R6" s="168"/>
      <c r="S6" s="168"/>
      <c r="T6" s="170"/>
      <c r="U6" s="170"/>
      <c r="V6" s="170"/>
      <c r="W6" s="170"/>
      <c r="X6" s="170"/>
      <c r="Y6" s="170"/>
      <c r="Z6" s="170"/>
      <c r="AA6" s="168"/>
      <c r="AB6" s="168"/>
      <c r="AC6" s="168"/>
      <c r="AD6" s="168"/>
      <c r="AE6" s="168"/>
      <c r="AF6" s="168"/>
      <c r="AG6" s="168"/>
      <c r="AH6" s="169"/>
      <c r="AI6" s="169"/>
      <c r="AJ6" s="169"/>
      <c r="AK6" s="169"/>
      <c r="AL6" s="169"/>
      <c r="AM6" s="169"/>
      <c r="AN6" s="169"/>
      <c r="AO6" s="168"/>
      <c r="AP6" s="168"/>
      <c r="AQ6" s="168"/>
      <c r="AR6" s="168"/>
      <c r="AS6" s="168"/>
      <c r="AT6" s="168"/>
      <c r="AU6" s="168"/>
      <c r="AV6" s="168"/>
      <c r="AW6" s="168"/>
      <c r="AX6" s="168"/>
      <c r="AY6" s="168"/>
      <c r="AZ6" s="168"/>
      <c r="BA6" s="168"/>
      <c r="BB6" s="170"/>
      <c r="BC6" s="170"/>
      <c r="BD6" s="170"/>
      <c r="BE6" s="168"/>
      <c r="BF6" s="168"/>
      <c r="BG6" s="168"/>
      <c r="BH6" s="169"/>
      <c r="BI6" s="169"/>
      <c r="BJ6" s="169"/>
      <c r="BK6" s="168"/>
      <c r="BL6" s="168"/>
      <c r="BM6" s="168"/>
      <c r="BN6" s="169"/>
      <c r="BO6" s="169"/>
      <c r="BP6" s="169"/>
      <c r="BQ6" s="171"/>
      <c r="BR6" s="171"/>
      <c r="BS6" s="171"/>
      <c r="BT6" s="171"/>
      <c r="BU6" s="171"/>
      <c r="BV6" s="171"/>
    </row>
    <row r="7" spans="1:74" x14ac:dyDescent="0.25">
      <c r="A7" s="188" t="s">
        <v>17</v>
      </c>
      <c r="B7" s="172">
        <f>IF($B$3=1,L7,IF($B$3=2,S7,IF($B$3=3,Z7,IF($B$3=4,AG7,IF($B$3=5,AN7,AU7)))))</f>
        <v>41.346286340040017</v>
      </c>
      <c r="C7" s="172">
        <f>IF($B$3=1,AX7,IF($B$3=2,BA7,IF($B$3=3,BD7,IF($B$3=4,BG7,IF($B$3=5,BJ7,BM7)))))</f>
        <v>126.44748958082911</v>
      </c>
      <c r="D7" s="172">
        <f t="shared" ref="D7:D24" si="0">IF($B$3=1,BO7,IF($B$3=2,BO7,BO7))</f>
        <v>201.64715903131062</v>
      </c>
      <c r="E7" s="172">
        <f>IF($B$3=1,BQ7,IF($B$3=2,BR7,IF($B$3=3,BS7,IF($B$3=4,BT7,IF($B$3=5,BU7,BV7)))))</f>
        <v>1010.6016009314686</v>
      </c>
      <c r="F7" s="168">
        <v>12.644607144587427</v>
      </c>
      <c r="G7" s="168">
        <v>92.119107704095725</v>
      </c>
      <c r="H7" s="168">
        <v>2.2358432759291418</v>
      </c>
      <c r="I7" s="168">
        <v>0.58862812087942307</v>
      </c>
      <c r="J7" s="168">
        <v>0.40862479384914974</v>
      </c>
      <c r="K7" s="168">
        <v>25.01826809801123</v>
      </c>
      <c r="L7" s="168">
        <f>SUM(F7:K7)</f>
        <v>133.0150791373521</v>
      </c>
      <c r="M7" s="168">
        <v>4.8256265354956156</v>
      </c>
      <c r="N7" s="168">
        <v>28.307901790772803</v>
      </c>
      <c r="O7" s="168">
        <v>1.223171806367279</v>
      </c>
      <c r="P7" s="168">
        <v>0.47135118683968003</v>
      </c>
      <c r="Q7" s="168">
        <v>0.31722775989408813</v>
      </c>
      <c r="R7" s="168">
        <v>2.2929184187188665</v>
      </c>
      <c r="S7" s="168">
        <f>SUM(M7:R7)</f>
        <v>37.438197498088336</v>
      </c>
      <c r="T7" s="71">
        <v>3.0412076699528425</v>
      </c>
      <c r="U7" s="71">
        <v>41.203811608408472</v>
      </c>
      <c r="V7" s="71">
        <v>1.6957412802134992</v>
      </c>
      <c r="W7" s="71">
        <v>0.53716022560262688</v>
      </c>
      <c r="X7" s="71">
        <v>0.36192093188813906</v>
      </c>
      <c r="Y7" s="71">
        <v>5.2120751818460791</v>
      </c>
      <c r="Z7" s="71">
        <f>SUM(T7:Y7)</f>
        <v>52.051916897911653</v>
      </c>
      <c r="AA7" s="168">
        <v>1.7465932334903886</v>
      </c>
      <c r="AB7" s="168">
        <v>61.489663110051254</v>
      </c>
      <c r="AC7" s="168">
        <v>1.8441100407331195</v>
      </c>
      <c r="AD7" s="168">
        <v>0.56112183723065545</v>
      </c>
      <c r="AE7" s="168">
        <v>0.38516791615019863</v>
      </c>
      <c r="AF7" s="168">
        <v>22.466602457752693</v>
      </c>
      <c r="AG7" s="168">
        <f>SUM(AA7:AF7)</f>
        <v>88.493258595408292</v>
      </c>
      <c r="AH7" s="168">
        <v>3.63822166171171</v>
      </c>
      <c r="AI7" s="168">
        <v>29.888777783530983</v>
      </c>
      <c r="AJ7" s="168">
        <v>2.2394310804528019</v>
      </c>
      <c r="AK7" s="168">
        <v>0.58798289081813304</v>
      </c>
      <c r="AL7" s="168">
        <v>0.41042090112012247</v>
      </c>
      <c r="AM7" s="168">
        <v>4.5814520224062694</v>
      </c>
      <c r="AN7" s="168">
        <f>SUM(AH7:AM7)</f>
        <v>41.346286340040017</v>
      </c>
      <c r="AO7" s="168">
        <v>0.60457003625251537</v>
      </c>
      <c r="AP7" s="168">
        <v>37.009678306611256</v>
      </c>
      <c r="AQ7" s="168">
        <v>2.1855437615905404</v>
      </c>
      <c r="AR7" s="168">
        <v>0.63007542222746682</v>
      </c>
      <c r="AS7" s="168">
        <v>0.42745505732322203</v>
      </c>
      <c r="AT7" s="168">
        <v>7.2431428212067246</v>
      </c>
      <c r="AU7" s="168">
        <f>SUM(AO7:AT7)</f>
        <v>48.100465405211722</v>
      </c>
      <c r="AV7" s="168">
        <v>76.821408404189341</v>
      </c>
      <c r="AW7" s="168">
        <v>0</v>
      </c>
      <c r="AX7" s="168">
        <f>SUM(AV7:AW7)</f>
        <v>76.821408404189341</v>
      </c>
      <c r="AY7" s="168">
        <v>22.903355154517644</v>
      </c>
      <c r="AZ7" s="168">
        <v>17.396455484558928</v>
      </c>
      <c r="BA7" s="168">
        <f>SUM(AY7:AZ7)</f>
        <v>40.299810639076568</v>
      </c>
      <c r="BB7" s="71">
        <v>33.090300183610225</v>
      </c>
      <c r="BC7" s="71">
        <v>169.21700375986708</v>
      </c>
      <c r="BD7" s="168">
        <f>SUM(BB7:BC7)</f>
        <v>202.30730394347731</v>
      </c>
      <c r="BE7" s="168">
        <v>10.097049894779698</v>
      </c>
      <c r="BF7" s="168">
        <v>430.81537686341289</v>
      </c>
      <c r="BG7" s="168">
        <f>SUM(BE7:BF7)</f>
        <v>440.91242675819257</v>
      </c>
      <c r="BH7" s="168">
        <v>52.056615897563795</v>
      </c>
      <c r="BI7" s="168">
        <v>74.390873683265312</v>
      </c>
      <c r="BJ7" s="168">
        <f>SUM(BH7:BI7)</f>
        <v>126.44748958082911</v>
      </c>
      <c r="BK7" s="168">
        <v>29.604678346589857</v>
      </c>
      <c r="BL7" s="168">
        <v>597.63715303770687</v>
      </c>
      <c r="BM7" s="168">
        <f>SUM(BK7:BL7)</f>
        <v>627.24183138429669</v>
      </c>
      <c r="BN7" s="168">
        <v>143.91607427978852</v>
      </c>
      <c r="BO7" s="168">
        <f>BN7/BP7</f>
        <v>201.64715903131062</v>
      </c>
      <c r="BP7" s="168">
        <v>0.71370246410187232</v>
      </c>
      <c r="BQ7" s="173">
        <v>1652.2633744855966</v>
      </c>
      <c r="BR7" s="173">
        <v>1539.0182504719949</v>
      </c>
      <c r="BS7" s="173">
        <v>1532.0041972717734</v>
      </c>
      <c r="BT7" s="173">
        <v>1654.1198501872659</v>
      </c>
      <c r="BU7" s="173">
        <v>1010.6016009314686</v>
      </c>
      <c r="BV7" s="173">
        <v>1143.7480985701247</v>
      </c>
    </row>
    <row r="8" spans="1:74" x14ac:dyDescent="0.25">
      <c r="A8" s="188" t="s">
        <v>18</v>
      </c>
      <c r="B8" s="172">
        <f t="shared" ref="B8:B24" si="1">IF($B$3=1,L8,IF($B$3=2,S8,IF($B$3=3,Z8,IF($B$3=4,AG8,IF($B$3=5,AN8,AU8)))))</f>
        <v>41.6211194660589</v>
      </c>
      <c r="C8" s="172">
        <f>IF($B$3=1,AX8,IF($B$3=2,BA8,IF($B$3=3,BD8,IF($B$3=4,BG8,IF($B$3=5,BJ8,BM8)))))</f>
        <v>143.19999999999999</v>
      </c>
      <c r="D8" s="172">
        <f t="shared" si="0"/>
        <v>262.02683777460811</v>
      </c>
      <c r="E8" s="172">
        <f>IF($B$3=1,BQ8,IF($B$3=2,BR8,IF($B$3=3,BS8,IF($B$3=4,BT8,IF($B$3=5,BU8,BV8)))))</f>
        <v>2537.9449317346634</v>
      </c>
      <c r="F8" s="71">
        <v>3.2831703336131541</v>
      </c>
      <c r="G8" s="71">
        <v>27.025749469954192</v>
      </c>
      <c r="H8" s="71">
        <v>1.5395961494793853</v>
      </c>
      <c r="I8" s="71">
        <v>0.67885429514711559</v>
      </c>
      <c r="J8" s="71">
        <v>0.34760361968726544</v>
      </c>
      <c r="K8" s="71">
        <v>3.426490778632489</v>
      </c>
      <c r="L8" s="168">
        <f>SUM(F8:K8)</f>
        <v>36.301464646513601</v>
      </c>
      <c r="M8" s="168">
        <v>2.9777201931776882</v>
      </c>
      <c r="N8" s="168">
        <v>31.809647662831839</v>
      </c>
      <c r="O8" s="168">
        <v>1.3373697868077208</v>
      </c>
      <c r="P8" s="168">
        <v>0.47903218578234591</v>
      </c>
      <c r="Q8" s="168">
        <v>0.31557649873370242</v>
      </c>
      <c r="R8" s="168">
        <v>2.699124953137658</v>
      </c>
      <c r="S8" s="168">
        <f>SUM(M8:R8)</f>
        <v>39.618471280470949</v>
      </c>
      <c r="T8" s="71">
        <v>3.2831703336131541</v>
      </c>
      <c r="U8" s="71">
        <v>27.025749469954192</v>
      </c>
      <c r="V8" s="71">
        <v>1.5395961494793853</v>
      </c>
      <c r="W8" s="71">
        <v>0.67885429514711559</v>
      </c>
      <c r="X8" s="71">
        <v>0.34760361968726544</v>
      </c>
      <c r="Y8" s="71">
        <v>3.426490778632489</v>
      </c>
      <c r="Z8" s="71">
        <f>SUM(T8:Y8)</f>
        <v>36.301464646513601</v>
      </c>
      <c r="AA8" s="71">
        <v>3.2831703336131541</v>
      </c>
      <c r="AB8" s="71">
        <v>27.025749469954192</v>
      </c>
      <c r="AC8" s="71">
        <v>1.5395961494793853</v>
      </c>
      <c r="AD8" s="71">
        <v>0.67885429514711559</v>
      </c>
      <c r="AE8" s="71">
        <v>0.34760361968726544</v>
      </c>
      <c r="AF8" s="71">
        <v>3.426490778632489</v>
      </c>
      <c r="AG8" s="71">
        <f>SUM(AA8:AF8)</f>
        <v>36.301464646513601</v>
      </c>
      <c r="AH8" s="168">
        <v>2.9777201931776882</v>
      </c>
      <c r="AI8" s="168">
        <v>31.809647662831839</v>
      </c>
      <c r="AJ8" s="168">
        <v>1.3373697868077208</v>
      </c>
      <c r="AK8" s="168">
        <v>0.47903218578234591</v>
      </c>
      <c r="AL8" s="168">
        <v>0.31557649873370242</v>
      </c>
      <c r="AM8" s="168">
        <v>4.701773138725609</v>
      </c>
      <c r="AN8" s="168">
        <f>SUM(AH8:AM8)</f>
        <v>41.6211194660589</v>
      </c>
      <c r="AO8" s="168">
        <v>3.7193503651017386</v>
      </c>
      <c r="AP8" s="168">
        <v>23.916561817774458</v>
      </c>
      <c r="AQ8" s="168">
        <v>1.6738656149703428</v>
      </c>
      <c r="AR8" s="168">
        <v>0.80138287196924007</v>
      </c>
      <c r="AS8" s="168">
        <v>0.36988185026792031</v>
      </c>
      <c r="AT8" s="168">
        <v>6.1605219890509195</v>
      </c>
      <c r="AU8" s="168">
        <f>SUM(AO8:AT8)</f>
        <v>36.641564509134618</v>
      </c>
      <c r="AV8" s="71">
        <v>18.146595832068016</v>
      </c>
      <c r="AW8" s="71">
        <v>351.65876307798391</v>
      </c>
      <c r="AX8" s="168">
        <f>SUM(AV8:AW8)</f>
        <v>369.80535891005195</v>
      </c>
      <c r="AY8" s="168">
        <v>15.1</v>
      </c>
      <c r="AZ8" s="168">
        <v>128.1</v>
      </c>
      <c r="BA8" s="168">
        <f>SUM(AY8:AZ8)</f>
        <v>143.19999999999999</v>
      </c>
      <c r="BB8" s="71">
        <v>18.146595832068016</v>
      </c>
      <c r="BC8" s="71">
        <v>351.65876307798391</v>
      </c>
      <c r="BD8" s="168">
        <f>SUM(BB8:BC8)</f>
        <v>369.80535891005195</v>
      </c>
      <c r="BE8" s="71">
        <v>18.146595832068016</v>
      </c>
      <c r="BF8" s="71">
        <v>351.65876307798391</v>
      </c>
      <c r="BG8" s="168">
        <f>SUM(BE8:BF8)</f>
        <v>369.80535891005195</v>
      </c>
      <c r="BH8" s="168">
        <v>15.1</v>
      </c>
      <c r="BI8" s="168">
        <v>128.1</v>
      </c>
      <c r="BJ8" s="168">
        <f>SUM(BH8:BI8)</f>
        <v>143.19999999999999</v>
      </c>
      <c r="BK8" s="168">
        <v>21.234241852945395</v>
      </c>
      <c r="BL8" s="168">
        <v>412.43384262486484</v>
      </c>
      <c r="BM8" s="168">
        <f>SUM(BK8:BL8)</f>
        <v>433.66808447781023</v>
      </c>
      <c r="BN8" s="168">
        <v>185.68595997698179</v>
      </c>
      <c r="BO8" s="168">
        <f t="shared" ref="BO8" si="2">BN8/BP8</f>
        <v>262.02683777460811</v>
      </c>
      <c r="BP8" s="168">
        <v>0.70865244779508541</v>
      </c>
      <c r="BQ8" s="173">
        <v>2105.7692307692305</v>
      </c>
      <c r="BR8" s="173">
        <v>2246.1538461538462</v>
      </c>
      <c r="BS8" s="173">
        <v>2124.3386243386244</v>
      </c>
      <c r="BT8" s="173">
        <v>2108.8888888888887</v>
      </c>
      <c r="BU8" s="173">
        <v>2537.9449317346634</v>
      </c>
      <c r="BV8" s="173">
        <v>2476.3011152416357</v>
      </c>
    </row>
    <row r="9" spans="1:74" x14ac:dyDescent="0.25">
      <c r="A9" s="167" t="s">
        <v>19</v>
      </c>
      <c r="B9" s="172"/>
      <c r="C9" s="172"/>
      <c r="D9" s="172"/>
      <c r="E9" s="172"/>
      <c r="F9" s="168"/>
      <c r="G9" s="168"/>
      <c r="H9" s="168"/>
      <c r="I9" s="168"/>
      <c r="J9" s="168"/>
      <c r="K9" s="168"/>
      <c r="L9" s="168"/>
      <c r="M9" s="168"/>
      <c r="N9" s="168"/>
      <c r="O9" s="168"/>
      <c r="P9" s="168"/>
      <c r="Q9" s="168"/>
      <c r="R9" s="168"/>
      <c r="S9" s="168"/>
      <c r="T9" s="71"/>
      <c r="U9" s="71"/>
      <c r="V9" s="71"/>
      <c r="W9" s="71"/>
      <c r="X9" s="71"/>
      <c r="Y9" s="71"/>
      <c r="Z9" s="71"/>
      <c r="AA9" s="168"/>
      <c r="AB9" s="168"/>
      <c r="AC9" s="168"/>
      <c r="AD9" s="168"/>
      <c r="AE9" s="168"/>
      <c r="AF9" s="168"/>
      <c r="AG9" s="168"/>
      <c r="AH9" s="174"/>
      <c r="AI9" s="174"/>
      <c r="AJ9" s="174"/>
      <c r="AK9" s="174"/>
      <c r="AL9" s="174"/>
      <c r="AM9" s="174"/>
      <c r="AN9" s="174"/>
      <c r="AO9" s="168"/>
      <c r="AP9" s="168"/>
      <c r="AQ9" s="168"/>
      <c r="AR9" s="168"/>
      <c r="AS9" s="168"/>
      <c r="AT9" s="168"/>
      <c r="AU9" s="168"/>
      <c r="AV9" s="168"/>
      <c r="AW9" s="168"/>
      <c r="AX9" s="168"/>
      <c r="AY9" s="168"/>
      <c r="AZ9" s="168"/>
      <c r="BA9" s="168"/>
      <c r="BB9" s="71"/>
      <c r="BC9" s="71"/>
      <c r="BD9" s="71"/>
      <c r="BE9" s="168"/>
      <c r="BF9" s="168"/>
      <c r="BG9" s="168"/>
      <c r="BH9" s="174"/>
      <c r="BI9" s="174"/>
      <c r="BJ9" s="174"/>
      <c r="BK9" s="168"/>
      <c r="BL9" s="168"/>
      <c r="BM9" s="168"/>
      <c r="BN9" s="168"/>
      <c r="BO9" s="168"/>
      <c r="BP9" s="168"/>
      <c r="BQ9" s="173"/>
      <c r="BR9" s="173"/>
      <c r="BS9" s="173"/>
      <c r="BT9" s="173"/>
      <c r="BU9" s="173"/>
      <c r="BV9" s="173"/>
    </row>
    <row r="10" spans="1:74" x14ac:dyDescent="0.25">
      <c r="A10" s="188" t="s">
        <v>20</v>
      </c>
      <c r="B10" s="172">
        <f t="shared" si="1"/>
        <v>9.8315028535070859</v>
      </c>
      <c r="C10" s="172">
        <f t="shared" ref="C10:C24" si="3">IF($B$3=1,AX10,IF($B$3=2,BA10,IF($B$3=3,BD10,IF($B$3=4,BG10,IF($B$3=5,BJ10,BM10)))))</f>
        <v>21.019496149330934</v>
      </c>
      <c r="D10" s="172">
        <f t="shared" si="0"/>
        <v>21.097358891432172</v>
      </c>
      <c r="E10" s="172">
        <f>IF($B$3=1,BQ10,IF($B$3=2,BR10,IF($B$3=3,BS10,IF($B$3=4,BT10,IF($B$3=5,BU10,BV10)))))</f>
        <v>1609.897912008018</v>
      </c>
      <c r="F10" s="71">
        <v>4.2984762939928984</v>
      </c>
      <c r="G10" s="71">
        <v>2.477097669478078</v>
      </c>
      <c r="H10" s="71">
        <v>0.41584184322659801</v>
      </c>
      <c r="I10" s="71">
        <v>0.50126386473793638</v>
      </c>
      <c r="J10" s="71">
        <v>0.43228631772034759</v>
      </c>
      <c r="K10" s="71">
        <v>0.61373035170471479</v>
      </c>
      <c r="L10" s="168">
        <f t="shared" ref="L10:L11" si="4">SUM(F10:K10)</f>
        <v>8.7386963408605745</v>
      </c>
      <c r="M10" s="168">
        <v>4.3532518827470659</v>
      </c>
      <c r="N10" s="168">
        <v>1.8939336940135396</v>
      </c>
      <c r="O10" s="168">
        <v>0.40953491827900096</v>
      </c>
      <c r="P10" s="168">
        <v>0.46753715441746574</v>
      </c>
      <c r="Q10" s="168">
        <v>0.40983702749228429</v>
      </c>
      <c r="R10" s="168">
        <v>0.52849794232400904</v>
      </c>
      <c r="S10" s="168">
        <f t="shared" ref="S10:S11" si="5">SUM(M10:R10)</f>
        <v>8.0625926192733655</v>
      </c>
      <c r="T10" s="71">
        <v>4.2984762939928984</v>
      </c>
      <c r="U10" s="71">
        <v>2.477097669478078</v>
      </c>
      <c r="V10" s="71">
        <v>0.41584184322659801</v>
      </c>
      <c r="W10" s="71">
        <v>0.50126386473793638</v>
      </c>
      <c r="X10" s="71">
        <v>0.43228631772034759</v>
      </c>
      <c r="Y10" s="71">
        <v>0.61373035170471479</v>
      </c>
      <c r="Z10" s="71">
        <f t="shared" ref="Z10:Z11" si="6">SUM(T10:Y10)</f>
        <v>8.7386963408605745</v>
      </c>
      <c r="AA10" s="168">
        <v>3.5659779709501804</v>
      </c>
      <c r="AB10" s="168">
        <v>2.6927788467068781</v>
      </c>
      <c r="AC10" s="168">
        <v>0.29858331125525422</v>
      </c>
      <c r="AD10" s="168">
        <v>0.48665312742125522</v>
      </c>
      <c r="AE10" s="168">
        <v>0.41059514279880799</v>
      </c>
      <c r="AF10" s="168">
        <v>2.2254485845182321</v>
      </c>
      <c r="AG10" s="168">
        <f t="shared" ref="AG10:AG11" si="7">SUM(AA10:AF10)</f>
        <v>9.6800369836506093</v>
      </c>
      <c r="AH10" s="168">
        <v>3.0992397536575336</v>
      </c>
      <c r="AI10" s="168">
        <v>4.4981824314854819</v>
      </c>
      <c r="AJ10" s="168">
        <v>0.41652419542160046</v>
      </c>
      <c r="AK10" s="168">
        <v>0.42730611776485106</v>
      </c>
      <c r="AL10" s="168">
        <v>0.35685198896330877</v>
      </c>
      <c r="AM10" s="168">
        <v>1.0333983662143096</v>
      </c>
      <c r="AN10" s="168">
        <f t="shared" ref="AN10:AN11" si="8">SUM(AH10:AM10)</f>
        <v>9.8315028535070859</v>
      </c>
      <c r="AO10" s="168">
        <v>3.3417468530800991</v>
      </c>
      <c r="AP10" s="168">
        <v>7.6301424203888777</v>
      </c>
      <c r="AQ10" s="168">
        <v>0.56157712701473816</v>
      </c>
      <c r="AR10" s="168">
        <v>0.48995166448590427</v>
      </c>
      <c r="AS10" s="168">
        <v>0.41105206753622947</v>
      </c>
      <c r="AT10" s="168">
        <v>2.004159154413113</v>
      </c>
      <c r="AU10" s="168">
        <f t="shared" ref="AU10:AU11" si="9">SUM(AO10:AT10)</f>
        <v>14.43862928691896</v>
      </c>
      <c r="AV10" s="168">
        <v>27.034618267333553</v>
      </c>
      <c r="AW10" s="168">
        <v>0</v>
      </c>
      <c r="AX10" s="168">
        <f t="shared" ref="AX10:AX11" si="10">SUM(AV10:AW10)</f>
        <v>27.034618267333553</v>
      </c>
      <c r="AY10" s="168">
        <v>16.5</v>
      </c>
      <c r="AZ10" s="168">
        <v>0.1</v>
      </c>
      <c r="BA10" s="168">
        <f t="shared" ref="BA10:BA11" si="11">SUM(AY10:AZ10)</f>
        <v>16.600000000000001</v>
      </c>
      <c r="BB10" s="71">
        <v>17.287618284325269</v>
      </c>
      <c r="BC10" s="71">
        <v>7.5960501735523628E-2</v>
      </c>
      <c r="BD10" s="168">
        <f t="shared" ref="BD10:BD11" si="12">SUM(BB10:BC10)</f>
        <v>17.363578786060792</v>
      </c>
      <c r="BE10" s="168">
        <v>13.843957421201265</v>
      </c>
      <c r="BF10" s="168">
        <v>0.1</v>
      </c>
      <c r="BG10" s="168">
        <f t="shared" ref="BG10:BG11" si="13">SUM(BE10:BF10)</f>
        <v>13.943957421201265</v>
      </c>
      <c r="BH10" s="168">
        <v>21.019496149330934</v>
      </c>
      <c r="BI10" s="168">
        <v>0</v>
      </c>
      <c r="BJ10" s="168">
        <f t="shared" ref="BJ10:BJ11" si="14">SUM(BH10:BI10)</f>
        <v>21.019496149330934</v>
      </c>
      <c r="BK10" s="168">
        <v>56.496580381878616</v>
      </c>
      <c r="BL10" s="168">
        <v>0</v>
      </c>
      <c r="BM10" s="168">
        <f t="shared" ref="BM10:BM11" si="15">SUM(BK10:BL10)</f>
        <v>56.496580381878616</v>
      </c>
      <c r="BN10" s="168">
        <v>14.338023563924452</v>
      </c>
      <c r="BO10" s="168">
        <f t="shared" ref="BO10:BO11" si="16">BN10/BP10</f>
        <v>21.097358891432172</v>
      </c>
      <c r="BP10" s="168">
        <v>0.67961225088450539</v>
      </c>
      <c r="BQ10" s="173">
        <v>3411.2149532710278</v>
      </c>
      <c r="BR10" s="173">
        <v>1984.3840370156161</v>
      </c>
      <c r="BS10" s="173">
        <v>2829.2761050608588</v>
      </c>
      <c r="BT10" s="173">
        <v>2661.2391930835738</v>
      </c>
      <c r="BU10" s="173">
        <v>1609.897912008018</v>
      </c>
      <c r="BV10" s="173">
        <v>1682.0962479608484</v>
      </c>
    </row>
    <row r="11" spans="1:74" x14ac:dyDescent="0.25">
      <c r="A11" s="188" t="s">
        <v>94</v>
      </c>
      <c r="B11" s="172">
        <f t="shared" si="1"/>
        <v>4.3996097861849401</v>
      </c>
      <c r="C11" s="172">
        <f t="shared" si="3"/>
        <v>11.509596646865855</v>
      </c>
      <c r="D11" s="172">
        <f t="shared" si="0"/>
        <v>14.70424957732163</v>
      </c>
      <c r="E11" s="172">
        <f>IF($B$3=1,BQ11,IF($B$3=2,BR11,IF($B$3=3,BS11,IF($B$3=4,BT11,IF($B$3=5,BU11,BV11)))))</f>
        <v>1432.9353943207614</v>
      </c>
      <c r="F11" s="174">
        <v>4.3256086790574679</v>
      </c>
      <c r="G11" s="174">
        <v>0.5906521375967605</v>
      </c>
      <c r="H11" s="174">
        <v>1.124800557279958</v>
      </c>
      <c r="I11" s="174">
        <v>0.65360272957892585</v>
      </c>
      <c r="J11" s="174">
        <v>0.59562413247148227</v>
      </c>
      <c r="K11" s="174">
        <v>2.1895382650211008</v>
      </c>
      <c r="L11" s="168">
        <f t="shared" si="4"/>
        <v>9.4798265010056948</v>
      </c>
      <c r="M11" s="174">
        <v>3.7142290507900477</v>
      </c>
      <c r="N11" s="174">
        <v>1.3921686888083276</v>
      </c>
      <c r="O11" s="174">
        <v>0.56742881243693821</v>
      </c>
      <c r="P11" s="174">
        <v>0.35209529569849157</v>
      </c>
      <c r="Q11" s="174">
        <v>0.30437173159806452</v>
      </c>
      <c r="R11" s="174">
        <v>0.39691021395757797</v>
      </c>
      <c r="S11" s="168">
        <f t="shared" si="5"/>
        <v>6.7272037932894477</v>
      </c>
      <c r="T11" s="117">
        <v>2.4523570329057089</v>
      </c>
      <c r="U11" s="117">
        <v>0.92782183362355364</v>
      </c>
      <c r="V11" s="117">
        <v>0.607372728691844</v>
      </c>
      <c r="W11" s="117">
        <v>0.38107830173377816</v>
      </c>
      <c r="X11" s="117">
        <v>0.29270238283866301</v>
      </c>
      <c r="Y11" s="117">
        <v>0.39504492136653946</v>
      </c>
      <c r="Z11" s="71">
        <f t="shared" si="6"/>
        <v>5.0563772011600872</v>
      </c>
      <c r="AA11" s="174">
        <v>2.0224775092254257</v>
      </c>
      <c r="AB11" s="174">
        <v>0.79942519179504123</v>
      </c>
      <c r="AC11" s="174">
        <v>0.42005791364849265</v>
      </c>
      <c r="AD11" s="174">
        <v>0.41886706382171934</v>
      </c>
      <c r="AE11" s="174">
        <v>0.19781312025031358</v>
      </c>
      <c r="AF11" s="174">
        <v>1.6984696176063427</v>
      </c>
      <c r="AG11" s="168">
        <f t="shared" si="7"/>
        <v>5.557110416347335</v>
      </c>
      <c r="AH11" s="174"/>
      <c r="AI11" s="174">
        <v>2.375106262780589</v>
      </c>
      <c r="AJ11" s="174">
        <v>0.77402462425494134</v>
      </c>
      <c r="AK11" s="174">
        <v>0.48633130536267594</v>
      </c>
      <c r="AL11" s="174">
        <v>0.40720179745923224</v>
      </c>
      <c r="AM11" s="174">
        <v>0.35694579632750134</v>
      </c>
      <c r="AN11" s="168">
        <f t="shared" si="8"/>
        <v>4.3996097861849401</v>
      </c>
      <c r="AO11" s="174">
        <v>2.5281331402867098</v>
      </c>
      <c r="AP11" s="174">
        <v>1.5600024220788089</v>
      </c>
      <c r="AQ11" s="174">
        <v>0.556720436557952</v>
      </c>
      <c r="AR11" s="174">
        <v>0.39399362694115608</v>
      </c>
      <c r="AS11" s="174">
        <v>0.33384793304767146</v>
      </c>
      <c r="AT11" s="174">
        <v>1.081758073916796</v>
      </c>
      <c r="AU11" s="168">
        <f t="shared" si="9"/>
        <v>6.4544556328290943</v>
      </c>
      <c r="AV11" s="174">
        <v>12.268435811300773</v>
      </c>
      <c r="AW11" s="174">
        <v>0</v>
      </c>
      <c r="AX11" s="168">
        <f t="shared" si="10"/>
        <v>12.268435811300773</v>
      </c>
      <c r="AY11" s="174">
        <v>11.2</v>
      </c>
      <c r="AZ11" s="174">
        <v>0</v>
      </c>
      <c r="BA11" s="168">
        <f t="shared" si="11"/>
        <v>11.2</v>
      </c>
      <c r="BB11" s="117">
        <v>12.218989387927756</v>
      </c>
      <c r="BC11" s="117">
        <v>0</v>
      </c>
      <c r="BD11" s="168">
        <f t="shared" si="12"/>
        <v>12.218989387927756</v>
      </c>
      <c r="BE11" s="174">
        <v>9.5380967207572116</v>
      </c>
      <c r="BF11" s="174">
        <v>0</v>
      </c>
      <c r="BG11" s="168">
        <f t="shared" si="13"/>
        <v>9.5380967207572116</v>
      </c>
      <c r="BH11" s="174">
        <v>11.509596646865855</v>
      </c>
      <c r="BI11" s="174">
        <v>0</v>
      </c>
      <c r="BJ11" s="168">
        <f t="shared" si="14"/>
        <v>11.509596646865855</v>
      </c>
      <c r="BK11" s="174">
        <v>39.777435740910015</v>
      </c>
      <c r="BL11" s="174">
        <v>0</v>
      </c>
      <c r="BM11" s="168">
        <f t="shared" si="15"/>
        <v>39.777435740910015</v>
      </c>
      <c r="BN11" s="174">
        <v>10.686244843536029</v>
      </c>
      <c r="BO11" s="174">
        <f t="shared" si="16"/>
        <v>14.70424957732163</v>
      </c>
      <c r="BP11" s="174">
        <v>0.72674533898128535</v>
      </c>
      <c r="BQ11" s="175">
        <v>1488.2772680937817</v>
      </c>
      <c r="BR11" s="175">
        <v>1298.689138576779</v>
      </c>
      <c r="BS11" s="175">
        <v>1419.7312588401696</v>
      </c>
      <c r="BT11" s="175">
        <v>1410.4951560818083</v>
      </c>
      <c r="BU11" s="175">
        <v>1432.9353943207614</v>
      </c>
      <c r="BV11" s="175">
        <v>1465.761374187558</v>
      </c>
    </row>
    <row r="12" spans="1:74" x14ac:dyDescent="0.25">
      <c r="A12" s="167" t="s">
        <v>22</v>
      </c>
      <c r="B12" s="172"/>
      <c r="C12" s="172"/>
      <c r="D12" s="172"/>
      <c r="E12" s="172"/>
      <c r="F12" s="168"/>
      <c r="G12" s="168"/>
      <c r="H12" s="168"/>
      <c r="I12" s="168"/>
      <c r="J12" s="168"/>
      <c r="K12" s="168"/>
      <c r="L12" s="168"/>
      <c r="M12" s="168"/>
      <c r="N12" s="168"/>
      <c r="O12" s="168"/>
      <c r="P12" s="168"/>
      <c r="Q12" s="168"/>
      <c r="R12" s="168"/>
      <c r="S12" s="168"/>
      <c r="T12" s="176"/>
      <c r="U12" s="176"/>
      <c r="V12" s="176"/>
      <c r="W12" s="176"/>
      <c r="X12" s="176"/>
      <c r="Y12" s="176"/>
      <c r="Z12" s="176"/>
      <c r="AA12" s="168"/>
      <c r="AB12" s="168"/>
      <c r="AC12" s="168"/>
      <c r="AD12" s="168"/>
      <c r="AE12" s="168"/>
      <c r="AF12" s="168"/>
      <c r="AG12" s="168"/>
      <c r="AH12" s="168"/>
      <c r="AI12" s="168"/>
      <c r="AJ12" s="168"/>
      <c r="AK12" s="168"/>
      <c r="AL12" s="168"/>
      <c r="AM12" s="168"/>
      <c r="AN12" s="168"/>
      <c r="AO12" s="168"/>
      <c r="AP12" s="168"/>
      <c r="AQ12" s="168"/>
      <c r="AR12" s="168"/>
      <c r="AS12" s="168"/>
      <c r="AT12" s="168">
        <v>0</v>
      </c>
      <c r="AU12" s="168"/>
      <c r="AV12" s="168"/>
      <c r="AW12" s="168"/>
      <c r="AX12" s="168"/>
      <c r="AY12" s="168"/>
      <c r="AZ12" s="168"/>
      <c r="BA12" s="168"/>
      <c r="BB12" s="176"/>
      <c r="BC12" s="176"/>
      <c r="BD12" s="176"/>
      <c r="BE12" s="168"/>
      <c r="BF12" s="168"/>
      <c r="BG12" s="168"/>
      <c r="BH12" s="168"/>
      <c r="BI12" s="168"/>
      <c r="BJ12" s="168"/>
      <c r="BK12" s="168"/>
      <c r="BL12" s="168"/>
      <c r="BM12" s="168"/>
      <c r="BN12" s="168"/>
      <c r="BO12" s="168"/>
      <c r="BP12" s="169"/>
      <c r="BQ12" s="171"/>
      <c r="BR12" s="171"/>
      <c r="BS12" s="171"/>
      <c r="BT12" s="171"/>
      <c r="BU12" s="173"/>
      <c r="BV12" s="171"/>
    </row>
    <row r="13" spans="1:74" x14ac:dyDescent="0.25">
      <c r="A13" s="188" t="s">
        <v>23</v>
      </c>
      <c r="B13" s="172">
        <f t="shared" si="1"/>
        <v>11.144348093284735</v>
      </c>
      <c r="C13" s="172">
        <f t="shared" si="3"/>
        <v>13.951854349924266</v>
      </c>
      <c r="D13" s="172">
        <f t="shared" si="0"/>
        <v>42.127122803003971</v>
      </c>
      <c r="E13" s="172">
        <f t="shared" ref="E13:E24" si="17">IF($B$3=1,BQ13,IF($B$3=2,BR13,IF($B$3=3,BS13,IF($B$3=4,BT13,IF($B$3=5,BU13,BV13)))))</f>
        <v>7170</v>
      </c>
      <c r="F13" s="174">
        <f>F17*6.8</f>
        <v>2.9094912925884384</v>
      </c>
      <c r="G13" s="174">
        <f>G17*6.8</f>
        <v>11.484268670260256</v>
      </c>
      <c r="H13" s="174">
        <v>0.74651095951094604</v>
      </c>
      <c r="I13" s="174">
        <v>9.7261784039057053E-2</v>
      </c>
      <c r="J13" s="174">
        <v>0.17744304813967263</v>
      </c>
      <c r="K13" s="174">
        <v>0.20405965074271817</v>
      </c>
      <c r="L13" s="168">
        <f t="shared" ref="L13:L19" si="18">SUM(F13:K13)</f>
        <v>15.619035405281087</v>
      </c>
      <c r="M13" s="174">
        <f>M17*6.8</f>
        <v>1.7744518159503651</v>
      </c>
      <c r="N13" s="174">
        <f>N17*6.8</f>
        <v>8.0336727546926845</v>
      </c>
      <c r="O13" s="174">
        <v>0.77863097762775835</v>
      </c>
      <c r="P13" s="174">
        <v>0.12556181080861739</v>
      </c>
      <c r="Q13" s="174">
        <v>0.18787463368511859</v>
      </c>
      <c r="R13" s="174">
        <v>0.22218409206420342</v>
      </c>
      <c r="S13" s="168">
        <f t="shared" ref="S13:S19" si="19">SUM(M13:R13)</f>
        <v>11.122376084828748</v>
      </c>
      <c r="T13" s="174">
        <f>T17*6.8</f>
        <v>1.6096462440960007</v>
      </c>
      <c r="U13" s="174">
        <f>U17*6.8</f>
        <v>9.9614192621777526</v>
      </c>
      <c r="V13" s="117">
        <v>0.74038629303803627</v>
      </c>
      <c r="W13" s="117">
        <v>0.13855666347238324</v>
      </c>
      <c r="X13" s="117">
        <v>0.17209093143452941</v>
      </c>
      <c r="Y13" s="117">
        <v>0.52415172520429221</v>
      </c>
      <c r="Z13" s="71">
        <f t="shared" ref="Z13:Z19" si="20">SUM(T13:Y13)</f>
        <v>13.146251119422995</v>
      </c>
      <c r="AA13" s="174">
        <f>AA17*6.8</f>
        <v>1.7031037687618682</v>
      </c>
      <c r="AB13" s="174">
        <f>AB17*6.8</f>
        <v>12.852179702996667</v>
      </c>
      <c r="AC13" s="174">
        <v>0.72264127375931408</v>
      </c>
      <c r="AD13" s="174">
        <v>9.3783527525691371E-2</v>
      </c>
      <c r="AE13" s="174">
        <v>0.17143848732759681</v>
      </c>
      <c r="AF13" s="174">
        <v>0.20573121650287021</v>
      </c>
      <c r="AG13" s="168">
        <f t="shared" ref="AG13:AG19" si="21">SUM(AA13:AF13)</f>
        <v>15.748877976874008</v>
      </c>
      <c r="AH13" s="174">
        <f>AH17*6.8</f>
        <v>1.833253797687695</v>
      </c>
      <c r="AI13" s="174">
        <f>AI17*6.8</f>
        <v>7.7402547986125088</v>
      </c>
      <c r="AJ13" s="174">
        <v>0.95431012017839889</v>
      </c>
      <c r="AK13" s="174">
        <v>0.19664350387570234</v>
      </c>
      <c r="AL13" s="174">
        <v>0.18426593260808333</v>
      </c>
      <c r="AM13" s="174">
        <v>0.23561994032234812</v>
      </c>
      <c r="AN13" s="168">
        <f t="shared" ref="AN13:AN19" si="22">SUM(AH13:AM13)</f>
        <v>11.144348093284735</v>
      </c>
      <c r="AO13" s="174">
        <f>AO17*6.8</f>
        <v>0.12543158642812088</v>
      </c>
      <c r="AP13" s="174">
        <f>AP17*6.8</f>
        <v>6.7466748031335966</v>
      </c>
      <c r="AQ13" s="174">
        <v>0.70500402191678457</v>
      </c>
      <c r="AR13" s="174">
        <v>0.21528339347412209</v>
      </c>
      <c r="AS13" s="174">
        <v>0.16802617527999711</v>
      </c>
      <c r="AT13" s="174">
        <v>0.22107897667385146</v>
      </c>
      <c r="AU13" s="168">
        <f t="shared" ref="AU13:AU19" si="23">SUM(AO13:AT13)</f>
        <v>8.1814989569064736</v>
      </c>
      <c r="AV13" s="174">
        <f>AV17*6.8</f>
        <v>19.51348456946641</v>
      </c>
      <c r="AW13" s="174">
        <f>AW17*6.8</f>
        <v>280.69358326437356</v>
      </c>
      <c r="AX13" s="168">
        <f t="shared" ref="AX13:AX19" si="24">SUM(AV13:AW13)</f>
        <v>300.20706783383997</v>
      </c>
      <c r="AY13" s="174">
        <f>AY17*6.8</f>
        <v>8.84</v>
      </c>
      <c r="AZ13" s="174">
        <f>AZ17*6.8</f>
        <v>4.76</v>
      </c>
      <c r="BA13" s="168">
        <f t="shared" ref="BA13:BA19" si="25">SUM(AY13:AZ13)</f>
        <v>13.6</v>
      </c>
      <c r="BB13" s="174">
        <f>BB17*6.8</f>
        <v>13.141417687676062</v>
      </c>
      <c r="BC13" s="174">
        <f>BC17*6.8</f>
        <v>47.708511441600734</v>
      </c>
      <c r="BD13" s="168">
        <f t="shared" ref="BD13:BD19" si="26">SUM(BB13:BC13)</f>
        <v>60.849929129276795</v>
      </c>
      <c r="BE13" s="174">
        <f>BE17*6.8</f>
        <v>15.686051580939051</v>
      </c>
      <c r="BF13" s="174">
        <f>BF17*6.8</f>
        <v>36.75361179959117</v>
      </c>
      <c r="BG13" s="168">
        <f t="shared" ref="BG13:BG19" si="27">SUM(BE13:BF13)</f>
        <v>52.43966338053022</v>
      </c>
      <c r="BH13" s="174">
        <f>BH17*6.8</f>
        <v>13.257084704767655</v>
      </c>
      <c r="BI13" s="174">
        <f>BI17*6.8</f>
        <v>0.69476964515661155</v>
      </c>
      <c r="BJ13" s="168">
        <f t="shared" ref="BJ13:BJ19" si="28">SUM(BH13:BI13)</f>
        <v>13.951854349924266</v>
      </c>
      <c r="BK13" s="174">
        <f>BK17*6.8</f>
        <v>0.62258892344057948</v>
      </c>
      <c r="BL13" s="174">
        <f>BL17*6.8</f>
        <v>5.8862840321208285</v>
      </c>
      <c r="BM13" s="168">
        <f t="shared" ref="BM13:BM19" si="29">SUM(BK13:BL13)</f>
        <v>6.508872955561408</v>
      </c>
      <c r="BN13" s="174">
        <f>BN17*6.8</f>
        <v>42.127122803003971</v>
      </c>
      <c r="BO13" s="174">
        <f>BO17*6.8</f>
        <v>42.127122803003971</v>
      </c>
      <c r="BP13" s="168">
        <v>1</v>
      </c>
      <c r="BQ13" s="174">
        <v>7170</v>
      </c>
      <c r="BR13" s="174">
        <v>7170</v>
      </c>
      <c r="BS13" s="174">
        <v>7170</v>
      </c>
      <c r="BT13" s="174">
        <v>7170</v>
      </c>
      <c r="BU13" s="174">
        <v>7170</v>
      </c>
      <c r="BV13" s="174">
        <v>7170</v>
      </c>
    </row>
    <row r="14" spans="1:74" x14ac:dyDescent="0.25">
      <c r="A14" s="188" t="s">
        <v>24</v>
      </c>
      <c r="B14" s="172">
        <f t="shared" si="1"/>
        <v>8.6949636619231629</v>
      </c>
      <c r="C14" s="172">
        <f t="shared" si="3"/>
        <v>10.463890762443199</v>
      </c>
      <c r="D14" s="172">
        <f t="shared" si="0"/>
        <v>31.595342102252975</v>
      </c>
      <c r="E14" s="172">
        <f t="shared" si="17"/>
        <v>3710</v>
      </c>
      <c r="F14" s="174">
        <f>F17*5.1</f>
        <v>2.1821184694413285</v>
      </c>
      <c r="G14" s="174">
        <f>G17*5.1</f>
        <v>8.6132015026951922</v>
      </c>
      <c r="H14" s="174">
        <v>0.74651095951094604</v>
      </c>
      <c r="I14" s="174">
        <v>9.7261784039057053E-2</v>
      </c>
      <c r="J14" s="174">
        <v>0.17744304813967263</v>
      </c>
      <c r="K14" s="174">
        <v>0.15521613971976497</v>
      </c>
      <c r="L14" s="168">
        <f t="shared" si="18"/>
        <v>11.971751903545963</v>
      </c>
      <c r="M14" s="174">
        <f>M17*5.1</f>
        <v>1.3308388619627738</v>
      </c>
      <c r="N14" s="174">
        <f>N17*5.1</f>
        <v>6.0252545660195125</v>
      </c>
      <c r="O14" s="174">
        <v>0.77863097762775835</v>
      </c>
      <c r="P14" s="174">
        <v>0.12556181080861739</v>
      </c>
      <c r="Q14" s="174">
        <v>0.18787463368511859</v>
      </c>
      <c r="R14" s="174">
        <v>0.16900233315025981</v>
      </c>
      <c r="S14" s="168">
        <f t="shared" si="19"/>
        <v>8.6171631832540427</v>
      </c>
      <c r="T14" s="174">
        <f>T17*5.1</f>
        <v>1.2072346830720004</v>
      </c>
      <c r="U14" s="174">
        <f>U17*5.1</f>
        <v>7.4710644466333145</v>
      </c>
      <c r="V14" s="117">
        <v>0.74038629303803627</v>
      </c>
      <c r="W14" s="117">
        <v>0.13855666347238324</v>
      </c>
      <c r="X14" s="117">
        <v>0.17209093143452941</v>
      </c>
      <c r="Y14" s="117">
        <v>0.39590590724464048</v>
      </c>
      <c r="Z14" s="71">
        <f t="shared" si="20"/>
        <v>10.125238924894907</v>
      </c>
      <c r="AA14" s="174">
        <f>AA17*5.1</f>
        <v>1.277327826571401</v>
      </c>
      <c r="AB14" s="174">
        <f>AB17*5.1</f>
        <v>9.6391347772474987</v>
      </c>
      <c r="AC14" s="174">
        <v>0.72264127375931408</v>
      </c>
      <c r="AD14" s="174">
        <v>9.3783527525691371E-2</v>
      </c>
      <c r="AE14" s="174">
        <v>0.17143848732759681</v>
      </c>
      <c r="AF14" s="174">
        <v>0.15648760119504534</v>
      </c>
      <c r="AG14" s="168">
        <f t="shared" si="21"/>
        <v>12.060813493626547</v>
      </c>
      <c r="AH14" s="174">
        <f>AH17*5.1</f>
        <v>1.3749403482657712</v>
      </c>
      <c r="AI14" s="174">
        <f>AI17*5.1</f>
        <v>5.8051910989593818</v>
      </c>
      <c r="AJ14" s="174">
        <v>0.95431012017839889</v>
      </c>
      <c r="AK14" s="174">
        <v>0.19664350387570234</v>
      </c>
      <c r="AL14" s="174">
        <v>0.18426593260808333</v>
      </c>
      <c r="AM14" s="174">
        <v>0.17961265803582493</v>
      </c>
      <c r="AN14" s="168">
        <f t="shared" si="22"/>
        <v>8.6949636619231629</v>
      </c>
      <c r="AO14" s="174">
        <f>AO17*5.1</f>
        <v>9.407368982109067E-2</v>
      </c>
      <c r="AP14" s="174">
        <f>AP17*5.1</f>
        <v>5.0600061023501972</v>
      </c>
      <c r="AQ14" s="174">
        <v>0.70500402191678457</v>
      </c>
      <c r="AR14" s="174">
        <v>0.21528339347412209</v>
      </c>
      <c r="AS14" s="174">
        <v>0.16802617527999711</v>
      </c>
      <c r="AT14" s="174">
        <v>0.1681617370588179</v>
      </c>
      <c r="AU14" s="168">
        <f t="shared" si="23"/>
        <v>6.4105551199010096</v>
      </c>
      <c r="AV14" s="174">
        <f>AV17*5.1</f>
        <v>14.635113427099808</v>
      </c>
      <c r="AW14" s="174">
        <f>AW17*5.1</f>
        <v>210.52018744828018</v>
      </c>
      <c r="AX14" s="168">
        <f t="shared" si="24"/>
        <v>225.15530087537999</v>
      </c>
      <c r="AY14" s="174">
        <f>AY17*5.1</f>
        <v>6.63</v>
      </c>
      <c r="AZ14" s="174">
        <f>AZ17*5.1</f>
        <v>3.5699999999999994</v>
      </c>
      <c r="BA14" s="168">
        <f t="shared" si="25"/>
        <v>10.199999999999999</v>
      </c>
      <c r="BB14" s="174">
        <f>BB17*5.1</f>
        <v>9.8560632657570473</v>
      </c>
      <c r="BC14" s="174">
        <f>BC17*5.1</f>
        <v>35.781383581200551</v>
      </c>
      <c r="BD14" s="168">
        <f t="shared" si="26"/>
        <v>45.637446846957602</v>
      </c>
      <c r="BE14" s="174">
        <f>BE17*5.1</f>
        <v>11.764538685704288</v>
      </c>
      <c r="BF14" s="174">
        <f>BF17*5.1</f>
        <v>27.565208849693377</v>
      </c>
      <c r="BG14" s="168">
        <f t="shared" si="27"/>
        <v>39.329747535397665</v>
      </c>
      <c r="BH14" s="174">
        <f>BH17*5.1</f>
        <v>9.9428135285757406</v>
      </c>
      <c r="BI14" s="174">
        <f>BI17*5.1</f>
        <v>0.52107723386745863</v>
      </c>
      <c r="BJ14" s="168">
        <f t="shared" si="28"/>
        <v>10.463890762443199</v>
      </c>
      <c r="BK14" s="174">
        <f>BK17*5.1</f>
        <v>0.46694169258043455</v>
      </c>
      <c r="BL14" s="174">
        <f>BL17*5.1</f>
        <v>4.4147130240906209</v>
      </c>
      <c r="BM14" s="168">
        <f t="shared" si="29"/>
        <v>4.8816547166710551</v>
      </c>
      <c r="BN14" s="174">
        <f>BN17*5.1</f>
        <v>31.595342102252975</v>
      </c>
      <c r="BO14" s="174">
        <f>BO17*5.1</f>
        <v>31.595342102252975</v>
      </c>
      <c r="BP14" s="168">
        <v>1</v>
      </c>
      <c r="BQ14" s="174">
        <v>3710</v>
      </c>
      <c r="BR14" s="174">
        <v>3710</v>
      </c>
      <c r="BS14" s="174">
        <v>3710</v>
      </c>
      <c r="BT14" s="174">
        <v>3710</v>
      </c>
      <c r="BU14" s="174">
        <v>3710</v>
      </c>
      <c r="BV14" s="174">
        <v>3710</v>
      </c>
    </row>
    <row r="15" spans="1:74" x14ac:dyDescent="0.25">
      <c r="A15" s="188" t="s">
        <v>168</v>
      </c>
      <c r="B15" s="172">
        <f t="shared" si="1"/>
        <v>3.9402762363389301</v>
      </c>
      <c r="C15" s="172">
        <f t="shared" si="3"/>
        <v>3.6931379161564237</v>
      </c>
      <c r="D15" s="172">
        <f t="shared" si="0"/>
        <v>11.151297212559875</v>
      </c>
      <c r="E15" s="172">
        <f t="shared" si="17"/>
        <v>2070</v>
      </c>
      <c r="F15" s="174">
        <f>F17*1.8</f>
        <v>0.77015945980282197</v>
      </c>
      <c r="G15" s="174">
        <f>G17*1.8</f>
        <v>3.0399534715394796</v>
      </c>
      <c r="H15" s="174">
        <v>0.74651095951094604</v>
      </c>
      <c r="I15" s="174">
        <v>9.7261784039057053E-2</v>
      </c>
      <c r="J15" s="174">
        <v>0.17744304813967263</v>
      </c>
      <c r="K15" s="174">
        <v>6.0402265381095097E-2</v>
      </c>
      <c r="L15" s="168">
        <f t="shared" si="18"/>
        <v>4.8917309884130722</v>
      </c>
      <c r="M15" s="174">
        <f>M17*1.8</f>
        <v>0.46970783363392021</v>
      </c>
      <c r="N15" s="174">
        <f>N17*1.8</f>
        <v>2.1265604350657106</v>
      </c>
      <c r="O15" s="174">
        <v>0.77863097762775835</v>
      </c>
      <c r="P15" s="174">
        <v>0.12556181080861739</v>
      </c>
      <c r="Q15" s="174">
        <v>0.18787463368511859</v>
      </c>
      <c r="R15" s="174">
        <v>6.5767154082020718E-2</v>
      </c>
      <c r="S15" s="168">
        <f t="shared" si="19"/>
        <v>3.7541028449031457</v>
      </c>
      <c r="T15" s="174">
        <f>T17*1.8</f>
        <v>0.42608282931952957</v>
      </c>
      <c r="U15" s="174">
        <f>U17*1.8</f>
        <v>2.6368462752823465</v>
      </c>
      <c r="V15" s="117">
        <v>0.74038629303803627</v>
      </c>
      <c r="W15" s="117">
        <v>0.13855666347238324</v>
      </c>
      <c r="X15" s="117">
        <v>0.17209093143452941</v>
      </c>
      <c r="Y15" s="117">
        <v>0.14695814297002108</v>
      </c>
      <c r="Z15" s="71">
        <f t="shared" si="20"/>
        <v>4.2609211355168464</v>
      </c>
      <c r="AA15" s="174">
        <f>AA17*1.8</f>
        <v>0.45082158584872983</v>
      </c>
      <c r="AB15" s="174">
        <f>AB17*1.8</f>
        <v>3.4020475684402944</v>
      </c>
      <c r="AC15" s="174">
        <v>0.72264127375931408</v>
      </c>
      <c r="AD15" s="174">
        <v>9.3783527525691371E-2</v>
      </c>
      <c r="AE15" s="174">
        <v>0.17143848732759681</v>
      </c>
      <c r="AF15" s="174">
        <v>6.0897053832801092E-2</v>
      </c>
      <c r="AG15" s="168">
        <f t="shared" si="21"/>
        <v>4.9016294967344285</v>
      </c>
      <c r="AH15" s="174">
        <f>AH17*1.8</f>
        <v>0.48527306409380166</v>
      </c>
      <c r="AI15" s="174">
        <f>AI17*1.8</f>
        <v>2.0488909761033112</v>
      </c>
      <c r="AJ15" s="174">
        <v>0.95431012017839889</v>
      </c>
      <c r="AK15" s="174">
        <v>0.19664350387570234</v>
      </c>
      <c r="AL15" s="174">
        <v>0.18426593260808333</v>
      </c>
      <c r="AM15" s="174">
        <v>7.0892639479632868E-2</v>
      </c>
      <c r="AN15" s="168">
        <f t="shared" si="22"/>
        <v>3.9402762363389301</v>
      </c>
      <c r="AO15" s="174">
        <f>AO17*1.8</f>
        <v>3.3202478760384943E-2</v>
      </c>
      <c r="AP15" s="174">
        <f>AP17*1.8</f>
        <v>1.7858845067118345</v>
      </c>
      <c r="AQ15" s="174">
        <v>0.70500402191678457</v>
      </c>
      <c r="AR15" s="174">
        <v>0.21528339347412209</v>
      </c>
      <c r="AS15" s="174">
        <v>0.16802617527999711</v>
      </c>
      <c r="AT15" s="174">
        <v>6.5440036629639445E-2</v>
      </c>
      <c r="AU15" s="168">
        <f t="shared" si="23"/>
        <v>2.9728406127727625</v>
      </c>
      <c r="AV15" s="174">
        <f>AV17*1.8</f>
        <v>5.165334150741109</v>
      </c>
      <c r="AW15" s="174">
        <f>AW17*1.8</f>
        <v>74.301242628804772</v>
      </c>
      <c r="AX15" s="168">
        <f t="shared" si="24"/>
        <v>79.466576779545875</v>
      </c>
      <c r="AY15" s="174">
        <f>AY17*1.8</f>
        <v>2.3400000000000003</v>
      </c>
      <c r="AZ15" s="174">
        <f>AZ17*1.8</f>
        <v>1.26</v>
      </c>
      <c r="BA15" s="168">
        <f t="shared" si="25"/>
        <v>3.6000000000000005</v>
      </c>
      <c r="BB15" s="174">
        <f>BB17*1.8</f>
        <v>3.4786105643848404</v>
      </c>
      <c r="BC15" s="174">
        <f>BC17*1.8</f>
        <v>12.628723616894314</v>
      </c>
      <c r="BD15" s="168">
        <f t="shared" si="26"/>
        <v>16.107334181279153</v>
      </c>
      <c r="BE15" s="174">
        <f>BE17*1.8</f>
        <v>4.1521901243662196</v>
      </c>
      <c r="BF15" s="174">
        <f>BF17*1.8</f>
        <v>9.7288972410682515</v>
      </c>
      <c r="BG15" s="168">
        <f t="shared" si="27"/>
        <v>13.881087365434471</v>
      </c>
      <c r="BH15" s="174">
        <f>BH17*1.8</f>
        <v>3.5092283042032029</v>
      </c>
      <c r="BI15" s="174">
        <f>BI17*1.8</f>
        <v>0.18390961195322073</v>
      </c>
      <c r="BJ15" s="168">
        <f t="shared" si="28"/>
        <v>3.6931379161564237</v>
      </c>
      <c r="BK15" s="174">
        <f>BK17*1.8</f>
        <v>0.16480295032250633</v>
      </c>
      <c r="BL15" s="174">
        <f>BL17*1.8</f>
        <v>1.5581340085025723</v>
      </c>
      <c r="BM15" s="168">
        <f t="shared" si="29"/>
        <v>1.7229369588250787</v>
      </c>
      <c r="BN15" s="174">
        <f>BN17*1.8</f>
        <v>11.151297212559875</v>
      </c>
      <c r="BO15" s="174">
        <f>BO17*1.8</f>
        <v>11.151297212559875</v>
      </c>
      <c r="BP15" s="168">
        <v>1</v>
      </c>
      <c r="BQ15" s="174">
        <v>2070</v>
      </c>
      <c r="BR15" s="174">
        <v>2070</v>
      </c>
      <c r="BS15" s="174">
        <v>2070</v>
      </c>
      <c r="BT15" s="174">
        <v>2070</v>
      </c>
      <c r="BU15" s="174">
        <v>2070</v>
      </c>
      <c r="BV15" s="174">
        <v>2070</v>
      </c>
    </row>
    <row r="16" spans="1:74" s="4" customFormat="1" x14ac:dyDescent="0.25">
      <c r="A16" s="188" t="s">
        <v>25</v>
      </c>
      <c r="B16" s="172">
        <f t="shared" si="1"/>
        <v>6.821904979117253</v>
      </c>
      <c r="C16" s="172">
        <f t="shared" si="3"/>
        <v>7.7966244896635599</v>
      </c>
      <c r="D16" s="172">
        <f t="shared" si="0"/>
        <v>23.541627448737511</v>
      </c>
      <c r="E16" s="172">
        <f t="shared" si="17"/>
        <v>1910</v>
      </c>
      <c r="F16" s="168">
        <f>F17*3.8</f>
        <v>1.6258921929170684</v>
      </c>
      <c r="G16" s="168">
        <f>G17*3.8</f>
        <v>6.4176795510277902</v>
      </c>
      <c r="H16" s="174">
        <v>0.74651095951094604</v>
      </c>
      <c r="I16" s="174">
        <v>9.7261784039057053E-2</v>
      </c>
      <c r="J16" s="174">
        <v>0.17744304813967263</v>
      </c>
      <c r="K16" s="168">
        <v>0.11786521952574416</v>
      </c>
      <c r="L16" s="168">
        <f t="shared" si="18"/>
        <v>9.1826527551602783</v>
      </c>
      <c r="M16" s="168">
        <f>M17*3.8</f>
        <v>0.9916054265604981</v>
      </c>
      <c r="N16" s="168">
        <f>N17*3.8</f>
        <v>4.4894053629165001</v>
      </c>
      <c r="O16" s="174">
        <v>0.77863097762775835</v>
      </c>
      <c r="P16" s="174">
        <v>0.12556181080861739</v>
      </c>
      <c r="Q16" s="174">
        <v>0.18787463368511859</v>
      </c>
      <c r="R16" s="168">
        <v>0.12833392927489362</v>
      </c>
      <c r="S16" s="168">
        <f t="shared" si="19"/>
        <v>6.7014121408733853</v>
      </c>
      <c r="T16" s="168">
        <f>T17*3.8</f>
        <v>0.89950819523011794</v>
      </c>
      <c r="U16" s="168">
        <f>U17*3.8</f>
        <v>5.5666754700405088</v>
      </c>
      <c r="V16" s="117">
        <v>0.74038629303803627</v>
      </c>
      <c r="W16" s="117">
        <v>0.13855666347238324</v>
      </c>
      <c r="X16" s="117">
        <v>0.17209093143452941</v>
      </c>
      <c r="Y16" s="117">
        <v>0.29783557586372944</v>
      </c>
      <c r="Z16" s="71">
        <f t="shared" si="20"/>
        <v>7.8150531290793053</v>
      </c>
      <c r="AA16" s="168">
        <f>AA17*3.8</f>
        <v>0.95173445901398512</v>
      </c>
      <c r="AB16" s="168">
        <f>AB17*3.8</f>
        <v>7.1821004222628426</v>
      </c>
      <c r="AC16" s="174">
        <v>0.72264127375931408</v>
      </c>
      <c r="AD16" s="174">
        <v>9.3783527525691371E-2</v>
      </c>
      <c r="AE16" s="174">
        <v>0.17143848732759681</v>
      </c>
      <c r="AF16" s="168">
        <v>0.11883071890082858</v>
      </c>
      <c r="AG16" s="168">
        <f t="shared" si="21"/>
        <v>9.2405288887902568</v>
      </c>
      <c r="AH16" s="168">
        <f>AH17*3.8</f>
        <v>1.0244653575313589</v>
      </c>
      <c r="AI16" s="168">
        <f>AI17*3.8</f>
        <v>4.3254365051069898</v>
      </c>
      <c r="AJ16" s="174">
        <v>0.95431012017839889</v>
      </c>
      <c r="AK16" s="174">
        <v>0.19664350387570234</v>
      </c>
      <c r="AL16" s="174">
        <v>0.18426593260808333</v>
      </c>
      <c r="AM16" s="168">
        <v>0.13678355981671986</v>
      </c>
      <c r="AN16" s="168">
        <f t="shared" si="22"/>
        <v>6.821904979117253</v>
      </c>
      <c r="AO16" s="168">
        <f>AO17*3.8</f>
        <v>7.0094121827479317E-2</v>
      </c>
      <c r="AP16" s="168">
        <f>AP17*3.8</f>
        <v>3.7702006252805393</v>
      </c>
      <c r="AQ16" s="174">
        <v>0.70500402191678457</v>
      </c>
      <c r="AR16" s="174">
        <v>0.21528339347412209</v>
      </c>
      <c r="AS16" s="174">
        <v>0.16802617527999711</v>
      </c>
      <c r="AT16" s="168">
        <v>0.12769561264732407</v>
      </c>
      <c r="AU16" s="168">
        <f t="shared" si="23"/>
        <v>5.0563039504262468</v>
      </c>
      <c r="AV16" s="168">
        <f>AV17*3.8</f>
        <v>10.904594318231229</v>
      </c>
      <c r="AW16" s="168">
        <f>AW17*3.8</f>
        <v>156.85817888303228</v>
      </c>
      <c r="AX16" s="168">
        <f t="shared" si="24"/>
        <v>167.76277320126351</v>
      </c>
      <c r="AY16" s="168">
        <f>AY17*3.8</f>
        <v>4.9399999999999995</v>
      </c>
      <c r="AZ16" s="168">
        <f>AZ17*3.8</f>
        <v>2.6599999999999997</v>
      </c>
      <c r="BA16" s="168">
        <f t="shared" si="25"/>
        <v>7.6</v>
      </c>
      <c r="BB16" s="168">
        <f>BB17*3.8</f>
        <v>7.3437334137013286</v>
      </c>
      <c r="BC16" s="168">
        <f>BC17*3.8</f>
        <v>26.660638746776883</v>
      </c>
      <c r="BD16" s="168">
        <f t="shared" si="26"/>
        <v>34.004372160478212</v>
      </c>
      <c r="BE16" s="168">
        <f>BE17*3.8</f>
        <v>8.7657347069953513</v>
      </c>
      <c r="BF16" s="168">
        <f>BF17*3.8</f>
        <v>20.538783064477418</v>
      </c>
      <c r="BG16" s="168">
        <f t="shared" si="27"/>
        <v>29.304517771472767</v>
      </c>
      <c r="BH16" s="168">
        <f>BH17*3.8</f>
        <v>7.4083708644289832</v>
      </c>
      <c r="BI16" s="168">
        <f>BI17*3.8</f>
        <v>0.38825362523457702</v>
      </c>
      <c r="BJ16" s="168">
        <f t="shared" si="28"/>
        <v>7.7966244896635599</v>
      </c>
      <c r="BK16" s="168">
        <f>BK17*3.8</f>
        <v>0.34791733956973558</v>
      </c>
      <c r="BL16" s="168">
        <f>BL17*3.8</f>
        <v>3.2893940179498746</v>
      </c>
      <c r="BM16" s="168">
        <f t="shared" si="29"/>
        <v>3.6373113575196103</v>
      </c>
      <c r="BN16" s="168">
        <f>BN17*3.8</f>
        <v>23.541627448737511</v>
      </c>
      <c r="BO16" s="168">
        <f>BO17*3.8</f>
        <v>23.541627448737511</v>
      </c>
      <c r="BP16" s="168">
        <v>1</v>
      </c>
      <c r="BQ16" s="168">
        <v>1910</v>
      </c>
      <c r="BR16" s="168">
        <v>1910</v>
      </c>
      <c r="BS16" s="168">
        <v>1910</v>
      </c>
      <c r="BT16" s="168">
        <v>1910</v>
      </c>
      <c r="BU16" s="168">
        <v>1910</v>
      </c>
      <c r="BV16" s="168">
        <v>1910</v>
      </c>
    </row>
    <row r="17" spans="1:74" x14ac:dyDescent="0.25">
      <c r="A17" s="188" t="s">
        <v>26</v>
      </c>
      <c r="B17" s="172">
        <f t="shared" si="1"/>
        <v>2.1674658793296029</v>
      </c>
      <c r="C17" s="172">
        <f t="shared" si="3"/>
        <v>2.0517432867535685</v>
      </c>
      <c r="D17" s="172">
        <f t="shared" si="0"/>
        <v>6.195165118088819</v>
      </c>
      <c r="E17" s="172">
        <f t="shared" si="17"/>
        <v>526.63483570632002</v>
      </c>
      <c r="F17" s="168">
        <v>0.42786636655712329</v>
      </c>
      <c r="G17" s="168">
        <v>1.6888630397441553</v>
      </c>
      <c r="H17" s="168">
        <v>8.5566885677982513E-2</v>
      </c>
      <c r="I17" s="168">
        <v>9.4428916542773397E-2</v>
      </c>
      <c r="J17" s="168">
        <v>9.592113504070747E-2</v>
      </c>
      <c r="K17" s="168">
        <v>0.21545176538854272</v>
      </c>
      <c r="L17" s="168">
        <f t="shared" si="18"/>
        <v>2.6080981089512849</v>
      </c>
      <c r="M17" s="168">
        <v>0.260948796463289</v>
      </c>
      <c r="N17" s="168">
        <v>1.1814224639253947</v>
      </c>
      <c r="O17" s="168">
        <v>9.8125378085828829E-2</v>
      </c>
      <c r="P17" s="168">
        <v>9.5241489517841477E-2</v>
      </c>
      <c r="Q17" s="168">
        <v>0.10094888810676836</v>
      </c>
      <c r="R17" s="168">
        <v>3.1564027178983198E-2</v>
      </c>
      <c r="S17" s="168">
        <f t="shared" si="19"/>
        <v>1.7682510432781058</v>
      </c>
      <c r="T17" s="117">
        <v>0.23671268295529421</v>
      </c>
      <c r="U17" s="117">
        <v>1.4649145973790814</v>
      </c>
      <c r="V17" s="117">
        <v>0.14969809181168084</v>
      </c>
      <c r="W17" s="117">
        <v>9.0519806488983223E-2</v>
      </c>
      <c r="X17" s="117">
        <v>9.7262576308185744E-2</v>
      </c>
      <c r="Y17" s="117">
        <v>7.5499612620982329E-2</v>
      </c>
      <c r="Z17" s="71">
        <f t="shared" si="20"/>
        <v>2.1146073675642074</v>
      </c>
      <c r="AA17" s="168">
        <v>0.25045643658262767</v>
      </c>
      <c r="AB17" s="168">
        <v>1.8900264269112745</v>
      </c>
      <c r="AC17" s="168">
        <v>8.2438567860137243E-2</v>
      </c>
      <c r="AD17" s="168">
        <v>9.1606113276955017E-2</v>
      </c>
      <c r="AE17" s="168">
        <v>9.2053737109222378E-2</v>
      </c>
      <c r="AF17" s="168">
        <v>0.5472225860863873</v>
      </c>
      <c r="AG17" s="168">
        <f t="shared" si="21"/>
        <v>2.9538038678266041</v>
      </c>
      <c r="AH17" s="168">
        <v>0.26959614671877868</v>
      </c>
      <c r="AI17" s="168">
        <v>1.1382727645018396</v>
      </c>
      <c r="AJ17" s="168">
        <v>0.51226149142988264</v>
      </c>
      <c r="AK17" s="168">
        <v>0.10365636942489197</v>
      </c>
      <c r="AL17" s="168">
        <v>0.10547142410437915</v>
      </c>
      <c r="AM17" s="168">
        <v>3.8207683149830904E-2</v>
      </c>
      <c r="AN17" s="168">
        <f t="shared" si="22"/>
        <v>2.1674658793296029</v>
      </c>
      <c r="AO17" s="168">
        <v>1.844582153354719E-2</v>
      </c>
      <c r="AP17" s="168">
        <v>0.99215805928435252</v>
      </c>
      <c r="AQ17" s="168">
        <v>8.5523436013170626E-2</v>
      </c>
      <c r="AR17" s="168">
        <v>7.9358438270812542E-2</v>
      </c>
      <c r="AS17" s="168">
        <v>9.5830273705177549E-2</v>
      </c>
      <c r="AT17" s="168">
        <v>3.1660808581127159E-2</v>
      </c>
      <c r="AU17" s="168">
        <f t="shared" si="23"/>
        <v>1.3029768373881876</v>
      </c>
      <c r="AV17" s="168">
        <v>2.8696300837450606</v>
      </c>
      <c r="AW17" s="168">
        <v>41.278468127113761</v>
      </c>
      <c r="AX17" s="168">
        <f t="shared" si="24"/>
        <v>44.148098210858819</v>
      </c>
      <c r="AY17" s="168">
        <v>1.3</v>
      </c>
      <c r="AZ17" s="168">
        <v>0.7</v>
      </c>
      <c r="BA17" s="168">
        <f t="shared" si="25"/>
        <v>2</v>
      </c>
      <c r="BB17" s="117">
        <v>1.9325614246582445</v>
      </c>
      <c r="BC17" s="117">
        <v>7.0159575649412851</v>
      </c>
      <c r="BD17" s="168">
        <f t="shared" si="26"/>
        <v>8.9485189895995294</v>
      </c>
      <c r="BE17" s="168">
        <v>2.3067722913145663</v>
      </c>
      <c r="BF17" s="168">
        <v>5.404942911704584</v>
      </c>
      <c r="BG17" s="168">
        <f t="shared" si="27"/>
        <v>7.7117152030191498</v>
      </c>
      <c r="BH17" s="168">
        <v>1.9495712801128904</v>
      </c>
      <c r="BI17" s="168">
        <v>0.10217200664067817</v>
      </c>
      <c r="BJ17" s="168">
        <f t="shared" si="28"/>
        <v>2.0517432867535685</v>
      </c>
      <c r="BK17" s="168">
        <v>9.1557194623614627E-2</v>
      </c>
      <c r="BL17" s="168">
        <v>0.86563000472365126</v>
      </c>
      <c r="BM17" s="168">
        <f t="shared" si="29"/>
        <v>0.95718719934726593</v>
      </c>
      <c r="BN17" s="168">
        <v>6.195165118088819</v>
      </c>
      <c r="BO17" s="168">
        <f>BN17/BP17</f>
        <v>6.195165118088819</v>
      </c>
      <c r="BP17" s="168">
        <v>1</v>
      </c>
      <c r="BQ17" s="173">
        <v>684.24921889358563</v>
      </c>
      <c r="BR17" s="173">
        <v>513.14283097495081</v>
      </c>
      <c r="BS17" s="173">
        <v>558.88313442918263</v>
      </c>
      <c r="BT17" s="173">
        <v>677.85323028438518</v>
      </c>
      <c r="BU17" s="173">
        <v>526.63483570632002</v>
      </c>
      <c r="BV17" s="173">
        <v>597.43848647499601</v>
      </c>
    </row>
    <row r="18" spans="1:74" s="4" customFormat="1" x14ac:dyDescent="0.25">
      <c r="A18" s="188" t="s">
        <v>27</v>
      </c>
      <c r="B18" s="172">
        <f t="shared" si="1"/>
        <v>2.9317061763665184</v>
      </c>
      <c r="C18" s="172">
        <f t="shared" si="3"/>
        <v>2.2569176154289257</v>
      </c>
      <c r="D18" s="172">
        <f t="shared" si="0"/>
        <v>6.8146816298977013</v>
      </c>
      <c r="E18" s="172">
        <f t="shared" si="17"/>
        <v>610</v>
      </c>
      <c r="F18" s="168">
        <f>F17*1.1</f>
        <v>0.47065300321283565</v>
      </c>
      <c r="G18" s="168">
        <f>G17*1.1</f>
        <v>1.857749343718571</v>
      </c>
      <c r="H18" s="174">
        <v>0.74651095951094604</v>
      </c>
      <c r="I18" s="174">
        <v>9.7261784039057053E-2</v>
      </c>
      <c r="J18" s="174">
        <v>0.17744304813967263</v>
      </c>
      <c r="K18" s="168">
        <v>4.0290231430467636E-2</v>
      </c>
      <c r="L18" s="168">
        <f t="shared" si="18"/>
        <v>3.3899083700515504</v>
      </c>
      <c r="M18" s="168">
        <f>M17*1.1</f>
        <v>0.28704367610961795</v>
      </c>
      <c r="N18" s="168">
        <f>N17*1.1</f>
        <v>1.2995647103179344</v>
      </c>
      <c r="O18" s="174">
        <v>0.77863097762775835</v>
      </c>
      <c r="P18" s="174">
        <v>0.12556181080861739</v>
      </c>
      <c r="Q18" s="174">
        <v>0.18787463368511859</v>
      </c>
      <c r="R18" s="168">
        <v>4.3868782764514891E-2</v>
      </c>
      <c r="S18" s="168">
        <f t="shared" si="19"/>
        <v>2.7225445913135613</v>
      </c>
      <c r="T18" s="168">
        <f>T17*1.1</f>
        <v>0.26038395125082364</v>
      </c>
      <c r="U18" s="168">
        <f>U17*1.1</f>
        <v>1.6114060571169897</v>
      </c>
      <c r="V18" s="117">
        <v>0.74038629303803627</v>
      </c>
      <c r="W18" s="117">
        <v>0.13855666347238324</v>
      </c>
      <c r="X18" s="117">
        <v>0.17209093143452941</v>
      </c>
      <c r="Y18" s="117">
        <v>9.4151041457223306E-2</v>
      </c>
      <c r="Z18" s="71">
        <f t="shared" si="20"/>
        <v>3.0169749377699855</v>
      </c>
      <c r="AA18" s="168">
        <f>AA17*1.1</f>
        <v>0.27550208024089046</v>
      </c>
      <c r="AB18" s="168">
        <f>AB17*1.1</f>
        <v>2.0790290696024023</v>
      </c>
      <c r="AC18" s="174">
        <v>0.72264127375931408</v>
      </c>
      <c r="AD18" s="174">
        <v>9.3783527525691371E-2</v>
      </c>
      <c r="AE18" s="174">
        <v>0.17143848732759681</v>
      </c>
      <c r="AF18" s="168">
        <v>4.0620271058991179E-2</v>
      </c>
      <c r="AG18" s="168">
        <f t="shared" si="21"/>
        <v>3.3830147095148861</v>
      </c>
      <c r="AH18" s="168">
        <f>AH17*1.1</f>
        <v>0.29655576139065659</v>
      </c>
      <c r="AI18" s="168">
        <f>AI17*1.1</f>
        <v>1.2521000409520235</v>
      </c>
      <c r="AJ18" s="174">
        <v>0.95431012017839889</v>
      </c>
      <c r="AK18" s="174">
        <v>0.19664350387570234</v>
      </c>
      <c r="AL18" s="174">
        <v>0.18426593260808333</v>
      </c>
      <c r="AM18" s="168">
        <v>4.7830817361653621E-2</v>
      </c>
      <c r="AN18" s="168">
        <f t="shared" si="22"/>
        <v>2.9317061763665184</v>
      </c>
      <c r="AO18" s="168">
        <f>AO17*1.1</f>
        <v>2.0290403686901912E-2</v>
      </c>
      <c r="AP18" s="168">
        <f>AP17*1.1</f>
        <v>1.0913738652127878</v>
      </c>
      <c r="AQ18" s="174">
        <v>0.70500402191678457</v>
      </c>
      <c r="AR18" s="174">
        <v>0.21528339347412209</v>
      </c>
      <c r="AS18" s="174">
        <v>0.16802617527999711</v>
      </c>
      <c r="AT18" s="168">
        <v>4.3650585023449512E-2</v>
      </c>
      <c r="AU18" s="168">
        <f t="shared" si="23"/>
        <v>2.2436284445940431</v>
      </c>
      <c r="AV18" s="168">
        <f>AV17*1.1</f>
        <v>3.1565930921195671</v>
      </c>
      <c r="AW18" s="168">
        <f>AW17*1.1</f>
        <v>45.406314939825144</v>
      </c>
      <c r="AX18" s="168">
        <f t="shared" si="24"/>
        <v>48.562908031944708</v>
      </c>
      <c r="AY18" s="168">
        <f>AY17*1.1</f>
        <v>1.4300000000000002</v>
      </c>
      <c r="AZ18" s="168">
        <f>AZ17*1.1</f>
        <v>0.77</v>
      </c>
      <c r="BA18" s="168">
        <f t="shared" si="25"/>
        <v>2.2000000000000002</v>
      </c>
      <c r="BB18" s="168">
        <f>BB17*1.1</f>
        <v>2.1258175671240691</v>
      </c>
      <c r="BC18" s="168">
        <f>BC17*1.1</f>
        <v>7.7175533214354139</v>
      </c>
      <c r="BD18" s="168">
        <f t="shared" si="26"/>
        <v>9.8433708885594839</v>
      </c>
      <c r="BE18" s="168">
        <f>BE17*1.1</f>
        <v>2.5374495204460232</v>
      </c>
      <c r="BF18" s="168">
        <f>BF17*1.1</f>
        <v>5.9454372028750431</v>
      </c>
      <c r="BG18" s="168">
        <f t="shared" si="27"/>
        <v>8.4828867233210659</v>
      </c>
      <c r="BH18" s="168">
        <f>BH17*1.1</f>
        <v>2.1445284081241796</v>
      </c>
      <c r="BI18" s="168">
        <f>BI17*1.1</f>
        <v>0.112389207304746</v>
      </c>
      <c r="BJ18" s="168">
        <f t="shared" si="28"/>
        <v>2.2569176154289257</v>
      </c>
      <c r="BK18" s="168">
        <f>BK17*1.1</f>
        <v>0.1007129140859761</v>
      </c>
      <c r="BL18" s="168">
        <f>BL17*1.1</f>
        <v>0.95219300519601646</v>
      </c>
      <c r="BM18" s="168">
        <f t="shared" si="29"/>
        <v>1.0529059192819925</v>
      </c>
      <c r="BN18" s="168">
        <f>BN17*1.1</f>
        <v>6.8146816298977013</v>
      </c>
      <c r="BO18" s="168">
        <f>BO17*1.1</f>
        <v>6.8146816298977013</v>
      </c>
      <c r="BP18" s="168">
        <v>1</v>
      </c>
      <c r="BQ18" s="168">
        <v>610</v>
      </c>
      <c r="BR18" s="168">
        <v>610</v>
      </c>
      <c r="BS18" s="168">
        <v>610</v>
      </c>
      <c r="BT18" s="168">
        <v>610</v>
      </c>
      <c r="BU18" s="168">
        <v>610</v>
      </c>
      <c r="BV18" s="168">
        <v>610</v>
      </c>
    </row>
    <row r="19" spans="1:74" s="5" customFormat="1" ht="12.75" x14ac:dyDescent="0.2">
      <c r="A19" s="188" t="s">
        <v>28</v>
      </c>
      <c r="B19" s="172">
        <f t="shared" si="1"/>
        <v>3.6614573653642708</v>
      </c>
      <c r="C19" s="172">
        <f t="shared" si="3"/>
        <v>6.8401314189857585</v>
      </c>
      <c r="D19" s="172">
        <f t="shared" si="0"/>
        <v>10.662012995818255</v>
      </c>
      <c r="E19" s="172">
        <f t="shared" si="17"/>
        <v>1382.0449449666983</v>
      </c>
      <c r="F19" s="174">
        <v>2.7631694581290329</v>
      </c>
      <c r="G19" s="174">
        <v>0.52069566393439637</v>
      </c>
      <c r="H19" s="174">
        <v>0</v>
      </c>
      <c r="I19" s="174">
        <v>7.7716012191933942E-2</v>
      </c>
      <c r="J19" s="174">
        <v>0.15251608784621409</v>
      </c>
      <c r="K19" s="174">
        <v>0.11791565720921532</v>
      </c>
      <c r="L19" s="168">
        <f t="shared" si="18"/>
        <v>3.6320128793107926</v>
      </c>
      <c r="M19" s="174">
        <v>2.2120240289507942</v>
      </c>
      <c r="N19" s="174">
        <v>1.3179060073507785</v>
      </c>
      <c r="O19" s="174">
        <v>0</v>
      </c>
      <c r="P19" s="174">
        <v>8.4083807713036904E-2</v>
      </c>
      <c r="Q19" s="174">
        <v>0.16017162746993163</v>
      </c>
      <c r="R19" s="174">
        <v>7.7406429233255469E-2</v>
      </c>
      <c r="S19" s="168">
        <f t="shared" si="19"/>
        <v>3.8515919007177968</v>
      </c>
      <c r="T19" s="117">
        <v>2.2050124240395514</v>
      </c>
      <c r="U19" s="117">
        <v>1.3196365560874459</v>
      </c>
      <c r="V19" s="117">
        <v>0</v>
      </c>
      <c r="W19" s="117">
        <v>8.406393116963054E-2</v>
      </c>
      <c r="X19" s="117">
        <v>0.16143735015308816</v>
      </c>
      <c r="Y19" s="117">
        <v>0.18505947976101744</v>
      </c>
      <c r="Z19" s="71">
        <f t="shared" si="20"/>
        <v>3.9552097412107337</v>
      </c>
      <c r="AA19" s="174">
        <v>2.2311537068078366</v>
      </c>
      <c r="AB19" s="174">
        <v>1.332528913038767</v>
      </c>
      <c r="AC19" s="174">
        <v>0</v>
      </c>
      <c r="AD19" s="174">
        <v>8.5234160558843877E-2</v>
      </c>
      <c r="AE19" s="174">
        <v>0.16294927157089373</v>
      </c>
      <c r="AF19" s="174">
        <v>0.14840766611388417</v>
      </c>
      <c r="AG19" s="168">
        <f t="shared" si="21"/>
        <v>3.960273718090225</v>
      </c>
      <c r="AH19" s="174">
        <v>2.8036319891514521</v>
      </c>
      <c r="AI19" s="174">
        <v>0.52060035242153657</v>
      </c>
      <c r="AJ19" s="174">
        <v>0</v>
      </c>
      <c r="AK19" s="174">
        <v>7.7002149992434057E-2</v>
      </c>
      <c r="AL19" s="174">
        <v>0.15256140951911343</v>
      </c>
      <c r="AM19" s="174">
        <v>0.10766146427973422</v>
      </c>
      <c r="AN19" s="168">
        <f t="shared" si="22"/>
        <v>3.6614573653642708</v>
      </c>
      <c r="AO19" s="174">
        <v>2.2371026377786301</v>
      </c>
      <c r="AP19" s="174">
        <v>1.2743240512603413</v>
      </c>
      <c r="AQ19" s="174">
        <v>0</v>
      </c>
      <c r="AR19" s="174">
        <v>8.4191198522403962E-2</v>
      </c>
      <c r="AS19" s="174">
        <v>0.16179766089359265</v>
      </c>
      <c r="AT19" s="174">
        <v>0.14938953678026529</v>
      </c>
      <c r="AU19" s="168">
        <f t="shared" si="23"/>
        <v>3.9068050852352334</v>
      </c>
      <c r="AV19" s="174">
        <v>6.871298217137503</v>
      </c>
      <c r="AW19" s="174">
        <v>0</v>
      </c>
      <c r="AX19" s="168">
        <f t="shared" si="24"/>
        <v>6.871298217137503</v>
      </c>
      <c r="AY19" s="174">
        <v>6.3</v>
      </c>
      <c r="AZ19" s="174">
        <v>0</v>
      </c>
      <c r="BA19" s="168">
        <f t="shared" si="25"/>
        <v>6.3</v>
      </c>
      <c r="BB19" s="117">
        <v>6.2714124874063053</v>
      </c>
      <c r="BC19" s="117">
        <v>0</v>
      </c>
      <c r="BD19" s="168">
        <f t="shared" si="26"/>
        <v>6.2714124874063053</v>
      </c>
      <c r="BE19" s="174">
        <v>6.2760437085451874</v>
      </c>
      <c r="BF19" s="174">
        <v>0</v>
      </c>
      <c r="BG19" s="168">
        <f t="shared" si="27"/>
        <v>6.2760437085451874</v>
      </c>
      <c r="BH19" s="174">
        <v>6.8401314189857585</v>
      </c>
      <c r="BI19" s="174">
        <v>0</v>
      </c>
      <c r="BJ19" s="168">
        <f t="shared" si="28"/>
        <v>6.8401314189857585</v>
      </c>
      <c r="BK19" s="174">
        <v>6.2834482122008666</v>
      </c>
      <c r="BL19" s="174">
        <v>0</v>
      </c>
      <c r="BM19" s="168">
        <f t="shared" si="29"/>
        <v>6.2834482122008666</v>
      </c>
      <c r="BN19" s="174">
        <v>10.662012995818255</v>
      </c>
      <c r="BO19" s="168">
        <f>BN19/BP19</f>
        <v>10.662012995818255</v>
      </c>
      <c r="BP19" s="174">
        <v>1</v>
      </c>
      <c r="BQ19" s="175">
        <v>1472.0785935884178</v>
      </c>
      <c r="BR19" s="175">
        <v>1416.9254658385091</v>
      </c>
      <c r="BS19" s="175">
        <v>1432.1748878923768</v>
      </c>
      <c r="BT19" s="175">
        <v>1326.2422360248447</v>
      </c>
      <c r="BU19" s="175">
        <v>1382.0449449666983</v>
      </c>
      <c r="BV19" s="175">
        <v>1407.4550128534704</v>
      </c>
    </row>
    <row r="20" spans="1:74" x14ac:dyDescent="0.25">
      <c r="A20" s="167" t="s">
        <v>29</v>
      </c>
      <c r="B20" s="172"/>
      <c r="C20" s="172"/>
      <c r="D20" s="172"/>
      <c r="E20" s="172"/>
      <c r="F20" s="168"/>
      <c r="G20" s="168"/>
      <c r="H20" s="168"/>
      <c r="I20" s="168"/>
      <c r="J20" s="168"/>
      <c r="K20" s="168">
        <v>0</v>
      </c>
      <c r="L20" s="168"/>
      <c r="M20" s="168"/>
      <c r="N20" s="168"/>
      <c r="O20" s="168"/>
      <c r="P20" s="168"/>
      <c r="Q20" s="168"/>
      <c r="R20" s="168"/>
      <c r="S20" s="168"/>
      <c r="T20" s="176"/>
      <c r="U20" s="176"/>
      <c r="V20" s="176"/>
      <c r="W20" s="176"/>
      <c r="X20" s="176"/>
      <c r="Y20" s="176"/>
      <c r="Z20" s="176"/>
      <c r="AA20" s="168"/>
      <c r="AB20" s="168"/>
      <c r="AC20" s="168"/>
      <c r="AD20" s="168"/>
      <c r="AE20" s="168"/>
      <c r="AF20" s="168"/>
      <c r="AG20" s="168"/>
      <c r="AH20" s="174"/>
      <c r="AI20" s="174"/>
      <c r="AJ20" s="174"/>
      <c r="AK20" s="174"/>
      <c r="AL20" s="174"/>
      <c r="AM20" s="174"/>
      <c r="AN20" s="174"/>
      <c r="AO20" s="168"/>
      <c r="AP20" s="168"/>
      <c r="AQ20" s="168"/>
      <c r="AR20" s="168"/>
      <c r="AS20" s="168"/>
      <c r="AT20" s="168"/>
      <c r="AU20" s="168"/>
      <c r="AV20" s="168"/>
      <c r="AW20" s="168"/>
      <c r="AX20" s="168"/>
      <c r="AY20" s="168"/>
      <c r="AZ20" s="168"/>
      <c r="BA20" s="168"/>
      <c r="BB20" s="176"/>
      <c r="BC20" s="176"/>
      <c r="BD20" s="176"/>
      <c r="BE20" s="168"/>
      <c r="BF20" s="168"/>
      <c r="BG20" s="168"/>
      <c r="BH20" s="174"/>
      <c r="BI20" s="174"/>
      <c r="BJ20" s="174"/>
      <c r="BK20" s="168"/>
      <c r="BL20" s="168"/>
      <c r="BM20" s="168"/>
      <c r="BN20" s="174"/>
      <c r="BO20" s="174"/>
      <c r="BP20" s="169"/>
      <c r="BQ20" s="171"/>
      <c r="BR20" s="171"/>
      <c r="BS20" s="171"/>
      <c r="BT20" s="171"/>
      <c r="BU20" s="171"/>
      <c r="BV20" s="171"/>
    </row>
    <row r="21" spans="1:74" x14ac:dyDescent="0.25">
      <c r="A21" s="188" t="s">
        <v>166</v>
      </c>
      <c r="B21" s="172">
        <f t="shared" si="1"/>
        <v>4.9797838362991795</v>
      </c>
      <c r="C21" s="172">
        <f t="shared" si="3"/>
        <v>6.9</v>
      </c>
      <c r="D21" s="172">
        <f t="shared" si="0"/>
        <v>14.805033477904704</v>
      </c>
      <c r="E21" s="172">
        <f t="shared" si="17"/>
        <v>763.11637080867843</v>
      </c>
      <c r="F21" s="174">
        <v>2.0623162793321956</v>
      </c>
      <c r="G21" s="174">
        <v>7.9765245716033126</v>
      </c>
      <c r="H21" s="174">
        <v>0.16830380133455639</v>
      </c>
      <c r="I21" s="174">
        <v>0.46184134919429859</v>
      </c>
      <c r="J21" s="174">
        <v>0.39234416527972193</v>
      </c>
      <c r="K21" s="174">
        <v>3.9297531949872129</v>
      </c>
      <c r="L21" s="168">
        <f t="shared" ref="L21:L24" si="30">SUM(F21:K21)</f>
        <v>14.991083361731295</v>
      </c>
      <c r="M21" s="174">
        <v>2.3457448555752927</v>
      </c>
      <c r="N21" s="174">
        <v>1.2738891412587057</v>
      </c>
      <c r="O21" s="174">
        <v>0.13922845057314351</v>
      </c>
      <c r="P21" s="174">
        <v>0.27907696674534826</v>
      </c>
      <c r="Q21" s="174">
        <v>0.40742744362324929</v>
      </c>
      <c r="R21" s="174">
        <v>0.31452404481766949</v>
      </c>
      <c r="S21" s="168">
        <f t="shared" ref="S21:S24" si="31">SUM(M21:R21)</f>
        <v>4.7598909025934084</v>
      </c>
      <c r="T21" s="117">
        <v>1.8344202686620752</v>
      </c>
      <c r="U21" s="117">
        <v>8.0561148335467649</v>
      </c>
      <c r="V21" s="117">
        <v>4.4598631996426032E-2</v>
      </c>
      <c r="W21" s="117">
        <v>0.24795862766477536</v>
      </c>
      <c r="X21" s="117">
        <v>0.13753739190240669</v>
      </c>
      <c r="Y21" s="117">
        <v>1.0585742183290896</v>
      </c>
      <c r="Z21" s="71">
        <f t="shared" ref="Z21:Z24" si="32">SUM(T21:Y21)</f>
        <v>11.379203972101539</v>
      </c>
      <c r="AA21" s="174">
        <v>2.8754203128319999</v>
      </c>
      <c r="AB21" s="174">
        <v>3.8243129500454369</v>
      </c>
      <c r="AC21" s="174">
        <v>0.14925923317218726</v>
      </c>
      <c r="AD21" s="174">
        <v>0.27628101628442742</v>
      </c>
      <c r="AE21" s="174">
        <v>0.44414321262717155</v>
      </c>
      <c r="AF21" s="174">
        <v>6.9489046920022028</v>
      </c>
      <c r="AG21" s="168">
        <f t="shared" ref="AG21:AG24" si="33">SUM(AA21:AF21)</f>
        <v>14.518321416963426</v>
      </c>
      <c r="AH21" s="174">
        <v>2.3457448555752927</v>
      </c>
      <c r="AI21" s="174">
        <v>1.2738891412587057</v>
      </c>
      <c r="AJ21" s="174">
        <v>0.13922845057314351</v>
      </c>
      <c r="AK21" s="174">
        <v>0.27907696674534826</v>
      </c>
      <c r="AL21" s="174">
        <v>0.40742744362324929</v>
      </c>
      <c r="AM21" s="174">
        <v>0.53441697852344061</v>
      </c>
      <c r="AN21" s="168">
        <f t="shared" ref="AN21:AN24" si="34">SUM(AH21:AM21)</f>
        <v>4.9797838362991795</v>
      </c>
      <c r="AO21" s="117">
        <v>1.8344202686620752</v>
      </c>
      <c r="AP21" s="117">
        <v>8.0561148335467649</v>
      </c>
      <c r="AQ21" s="117">
        <v>4.4598631996426032E-2</v>
      </c>
      <c r="AR21" s="117">
        <v>0.24795862766477536</v>
      </c>
      <c r="AS21" s="117">
        <v>0.13753739190240669</v>
      </c>
      <c r="AT21" s="117">
        <v>0.97341474322003119</v>
      </c>
      <c r="AU21" s="168">
        <f t="shared" ref="AU21:AU24" si="35">SUM(AO21:AT21)</f>
        <v>11.29404449699248</v>
      </c>
      <c r="AV21" s="174">
        <v>3.6885759541881726</v>
      </c>
      <c r="AW21" s="174">
        <v>0</v>
      </c>
      <c r="AX21" s="168">
        <f t="shared" ref="AX21:AX24" si="36">SUM(AV21:AW21)</f>
        <v>3.6885759541881726</v>
      </c>
      <c r="AY21" s="174">
        <v>6.9</v>
      </c>
      <c r="AZ21" s="174">
        <v>0</v>
      </c>
      <c r="BA21" s="168">
        <f t="shared" ref="BA21:BA24" si="37">SUM(AY21:AZ21)</f>
        <v>6.9</v>
      </c>
      <c r="BB21" s="117">
        <v>8.4080247020074292</v>
      </c>
      <c r="BC21" s="117">
        <v>0</v>
      </c>
      <c r="BD21" s="168">
        <f t="shared" ref="BD21:BD24" si="38">SUM(BB21:BC21)</f>
        <v>8.4080247020074292</v>
      </c>
      <c r="BE21" s="174">
        <v>24.976812931327153</v>
      </c>
      <c r="BF21" s="174">
        <v>0</v>
      </c>
      <c r="BG21" s="168">
        <f t="shared" ref="BG21:BG24" si="39">SUM(BE21:BF21)</f>
        <v>24.976812931327153</v>
      </c>
      <c r="BH21" s="174">
        <v>6.9</v>
      </c>
      <c r="BI21" s="174">
        <v>0</v>
      </c>
      <c r="BJ21" s="168">
        <f t="shared" ref="BJ21:BJ24" si="40">SUM(BH21:BI21)</f>
        <v>6.9</v>
      </c>
      <c r="BK21" s="117">
        <v>8.4080247020074292</v>
      </c>
      <c r="BL21" s="117">
        <v>0</v>
      </c>
      <c r="BM21" s="168">
        <f t="shared" ref="BM21:BM24" si="41">SUM(BK21:BL21)</f>
        <v>8.4080247020074292</v>
      </c>
      <c r="BN21" s="174">
        <f>BB21/BB11*BN11</f>
        <v>7.3533258572858404</v>
      </c>
      <c r="BO21" s="168">
        <f>BN21/BP21</f>
        <v>14.805033477904704</v>
      </c>
      <c r="BP21" s="174">
        <v>0.49667742178766938</v>
      </c>
      <c r="BQ21" s="175">
        <v>724.20634920634916</v>
      </c>
      <c r="BR21" s="175">
        <v>927.5586189039069</v>
      </c>
      <c r="BS21" s="175">
        <v>829.5454545454545</v>
      </c>
      <c r="BT21" s="175">
        <v>721.71365800073238</v>
      </c>
      <c r="BU21" s="175">
        <v>763.11637080867843</v>
      </c>
      <c r="BV21" s="175">
        <v>687.3491067117335</v>
      </c>
    </row>
    <row r="22" spans="1:74" x14ac:dyDescent="0.25">
      <c r="A22" s="188" t="s">
        <v>167</v>
      </c>
      <c r="B22" s="172">
        <f t="shared" si="1"/>
        <v>21.127425011509882</v>
      </c>
      <c r="C22" s="172">
        <f t="shared" si="3"/>
        <v>2.9703682290014597</v>
      </c>
      <c r="D22" s="172">
        <f t="shared" si="0"/>
        <v>4.2563148428826389</v>
      </c>
      <c r="E22" s="172">
        <f t="shared" si="17"/>
        <v>415.71551675132105</v>
      </c>
      <c r="F22" s="174">
        <v>3.8755858844205076</v>
      </c>
      <c r="G22" s="174">
        <v>12.194759130911274</v>
      </c>
      <c r="H22" s="174">
        <v>0</v>
      </c>
      <c r="I22" s="174">
        <v>0.33105392129472677</v>
      </c>
      <c r="J22" s="174">
        <v>0.52109464044637066</v>
      </c>
      <c r="K22" s="174">
        <v>6.7429340226997825</v>
      </c>
      <c r="L22" s="168">
        <f t="shared" si="30"/>
        <v>23.665427599772663</v>
      </c>
      <c r="M22" s="174">
        <v>4.0299385674327963</v>
      </c>
      <c r="N22" s="174">
        <v>13.453978539242513</v>
      </c>
      <c r="O22" s="174">
        <v>0</v>
      </c>
      <c r="P22" s="174">
        <v>0.33085159130093489</v>
      </c>
      <c r="Q22" s="174">
        <v>0.53614729658918969</v>
      </c>
      <c r="R22" s="174">
        <v>0.99377776952090713</v>
      </c>
      <c r="S22" s="168">
        <f t="shared" si="31"/>
        <v>19.34469376408634</v>
      </c>
      <c r="T22" s="117">
        <v>4.0299385674327963</v>
      </c>
      <c r="U22" s="117">
        <v>13.453978539242513</v>
      </c>
      <c r="V22" s="117">
        <v>0</v>
      </c>
      <c r="W22" s="117">
        <v>0.33085159130093489</v>
      </c>
      <c r="X22" s="117">
        <v>0.53614729658918969</v>
      </c>
      <c r="Y22" s="117">
        <v>1.2533284466444634</v>
      </c>
      <c r="Z22" s="71">
        <f t="shared" si="32"/>
        <v>19.604244441209897</v>
      </c>
      <c r="AA22" s="117">
        <v>4.0299385674327963</v>
      </c>
      <c r="AB22" s="117">
        <v>13.453978539242513</v>
      </c>
      <c r="AC22" s="117">
        <v>0</v>
      </c>
      <c r="AD22" s="117">
        <v>0.33085159130093489</v>
      </c>
      <c r="AE22" s="117">
        <v>0.53614729658918969</v>
      </c>
      <c r="AF22" s="117">
        <v>1.2533284466444634</v>
      </c>
      <c r="AG22" s="71">
        <f t="shared" ref="AG22" si="42">SUM(AA22:AF22)</f>
        <v>19.604244441209897</v>
      </c>
      <c r="AH22" s="174">
        <v>4.0299385674327963</v>
      </c>
      <c r="AI22" s="174">
        <v>13.453978539242513</v>
      </c>
      <c r="AJ22" s="174">
        <v>0</v>
      </c>
      <c r="AK22" s="174">
        <v>0.33085159130093489</v>
      </c>
      <c r="AL22" s="174">
        <v>0.53614729658918969</v>
      </c>
      <c r="AM22" s="174">
        <v>2.7765090169444484</v>
      </c>
      <c r="AN22" s="168">
        <f t="shared" si="34"/>
        <v>21.127425011509882</v>
      </c>
      <c r="AO22" s="117">
        <v>4.0299385674327963</v>
      </c>
      <c r="AP22" s="117">
        <v>13.453978539242513</v>
      </c>
      <c r="AQ22" s="117">
        <v>0</v>
      </c>
      <c r="AR22" s="117">
        <v>0.33085159130093489</v>
      </c>
      <c r="AS22" s="117">
        <v>0.53614729658918969</v>
      </c>
      <c r="AT22" s="117">
        <v>1.1731684946068368</v>
      </c>
      <c r="AU22" s="168">
        <f t="shared" si="35"/>
        <v>19.524084489172271</v>
      </c>
      <c r="AV22" s="174">
        <v>2.8266726355840817</v>
      </c>
      <c r="AW22" s="174">
        <v>0</v>
      </c>
      <c r="AX22" s="168">
        <f t="shared" si="36"/>
        <v>2.8266726355840817</v>
      </c>
      <c r="AY22" s="174">
        <v>2.9703682290014597</v>
      </c>
      <c r="AZ22" s="174">
        <v>0</v>
      </c>
      <c r="BA22" s="168">
        <f t="shared" si="37"/>
        <v>2.9703682290014597</v>
      </c>
      <c r="BB22" s="117">
        <v>2.9703682290014597</v>
      </c>
      <c r="BC22" s="117">
        <v>0</v>
      </c>
      <c r="BD22" s="168">
        <f t="shared" si="38"/>
        <v>2.9703682290014597</v>
      </c>
      <c r="BE22" s="174">
        <v>2.3138013664343871</v>
      </c>
      <c r="BF22" s="174">
        <v>0</v>
      </c>
      <c r="BG22" s="168">
        <f t="shared" si="39"/>
        <v>2.3138013664343871</v>
      </c>
      <c r="BH22" s="174">
        <v>2.9703682290014597</v>
      </c>
      <c r="BI22" s="174">
        <v>0</v>
      </c>
      <c r="BJ22" s="168">
        <f t="shared" si="40"/>
        <v>2.9703682290014597</v>
      </c>
      <c r="BK22" s="174">
        <v>2.9703682290014597</v>
      </c>
      <c r="BL22" s="174">
        <v>0</v>
      </c>
      <c r="BM22" s="168">
        <f t="shared" si="41"/>
        <v>2.9703682290014597</v>
      </c>
      <c r="BN22" s="174">
        <f>BB22/BB11*BN11</f>
        <v>2.5977665715898701</v>
      </c>
      <c r="BO22" s="168">
        <f>BN22/BP22</f>
        <v>4.2563148428826389</v>
      </c>
      <c r="BP22" s="174">
        <v>0.61033233383423824</v>
      </c>
      <c r="BQ22" s="175">
        <v>495.47511312217193</v>
      </c>
      <c r="BR22" s="175">
        <v>384.21052631578948</v>
      </c>
      <c r="BS22" s="175">
        <v>419.5402298850575</v>
      </c>
      <c r="BT22" s="175">
        <v>755.17241379310349</v>
      </c>
      <c r="BU22" s="175">
        <v>415.71551675132105</v>
      </c>
      <c r="BV22" s="175">
        <v>502.75482093663913</v>
      </c>
    </row>
    <row r="23" spans="1:74" x14ac:dyDescent="0.25">
      <c r="A23" s="188" t="s">
        <v>165</v>
      </c>
      <c r="B23" s="172">
        <f t="shared" si="1"/>
        <v>2.4351498394651818</v>
      </c>
      <c r="C23" s="172">
        <f t="shared" si="3"/>
        <v>0</v>
      </c>
      <c r="D23" s="172">
        <f t="shared" si="0"/>
        <v>0</v>
      </c>
      <c r="E23" s="172">
        <f t="shared" si="17"/>
        <v>105.19</v>
      </c>
      <c r="F23" s="174">
        <v>0</v>
      </c>
      <c r="G23" s="174">
        <v>1.075</v>
      </c>
      <c r="H23" s="117">
        <v>4.4598631996426032E-2</v>
      </c>
      <c r="I23" s="117">
        <v>0.24795862766477536</v>
      </c>
      <c r="J23" s="117">
        <v>0.13753739190240669</v>
      </c>
      <c r="K23" s="117">
        <v>1.0585742183290896</v>
      </c>
      <c r="L23" s="168">
        <f t="shared" si="30"/>
        <v>2.5636688698926977</v>
      </c>
      <c r="M23" s="174">
        <v>0</v>
      </c>
      <c r="N23" s="174">
        <v>1.075</v>
      </c>
      <c r="O23" s="174">
        <v>0.13922845057314351</v>
      </c>
      <c r="P23" s="174">
        <v>0.27907696674534826</v>
      </c>
      <c r="Q23" s="174">
        <v>0.40742744362324929</v>
      </c>
      <c r="R23" s="174">
        <v>0.31452404481766949</v>
      </c>
      <c r="S23" s="168">
        <f t="shared" si="31"/>
        <v>2.2152569057594107</v>
      </c>
      <c r="T23" s="174">
        <v>0</v>
      </c>
      <c r="U23" s="174">
        <v>1.075</v>
      </c>
      <c r="V23" s="117">
        <v>4.4598631996426032E-2</v>
      </c>
      <c r="W23" s="117">
        <v>0.24795862766477536</v>
      </c>
      <c r="X23" s="117">
        <v>0.13753739190240669</v>
      </c>
      <c r="Y23" s="117">
        <v>1.0585742183290896</v>
      </c>
      <c r="Z23" s="71">
        <f t="shared" si="32"/>
        <v>2.5636688698926977</v>
      </c>
      <c r="AA23" s="174">
        <v>0</v>
      </c>
      <c r="AB23" s="174">
        <v>1.075</v>
      </c>
      <c r="AC23" s="174">
        <v>0.13922845057314351</v>
      </c>
      <c r="AD23" s="174">
        <v>0.27907696674534826</v>
      </c>
      <c r="AE23" s="174">
        <v>0.40742744362324929</v>
      </c>
      <c r="AF23" s="174">
        <v>0.31452404481766949</v>
      </c>
      <c r="AG23" s="168">
        <f t="shared" si="33"/>
        <v>2.2152569057594107</v>
      </c>
      <c r="AH23" s="174">
        <v>0</v>
      </c>
      <c r="AI23" s="174">
        <v>1.075</v>
      </c>
      <c r="AJ23" s="174">
        <v>0.13922845057314351</v>
      </c>
      <c r="AK23" s="174">
        <v>0.27907696674534826</v>
      </c>
      <c r="AL23" s="174">
        <v>0.40742744362324929</v>
      </c>
      <c r="AM23" s="174">
        <v>0.53441697852344061</v>
      </c>
      <c r="AN23" s="168">
        <f t="shared" si="34"/>
        <v>2.4351498394651818</v>
      </c>
      <c r="AO23" s="174">
        <v>0</v>
      </c>
      <c r="AP23" s="174">
        <v>1.075</v>
      </c>
      <c r="AQ23" s="174">
        <v>0.13922845057314351</v>
      </c>
      <c r="AR23" s="174">
        <v>0.27907696674534826</v>
      </c>
      <c r="AS23" s="174">
        <v>0.40742744362324929</v>
      </c>
      <c r="AT23" s="174">
        <v>0.31452404481766949</v>
      </c>
      <c r="AU23" s="168">
        <f t="shared" si="35"/>
        <v>2.2152569057594107</v>
      </c>
      <c r="AV23" s="174">
        <v>0</v>
      </c>
      <c r="AW23" s="174">
        <v>0</v>
      </c>
      <c r="AX23" s="168">
        <f t="shared" si="36"/>
        <v>0</v>
      </c>
      <c r="AY23" s="174">
        <v>0</v>
      </c>
      <c r="AZ23" s="174">
        <v>0</v>
      </c>
      <c r="BA23" s="168">
        <f t="shared" si="37"/>
        <v>0</v>
      </c>
      <c r="BB23" s="174">
        <v>0</v>
      </c>
      <c r="BC23" s="117">
        <v>0</v>
      </c>
      <c r="BD23" s="168">
        <f t="shared" si="38"/>
        <v>0</v>
      </c>
      <c r="BE23" s="174">
        <v>0</v>
      </c>
      <c r="BF23" s="174">
        <v>0</v>
      </c>
      <c r="BG23" s="168">
        <f t="shared" si="39"/>
        <v>0</v>
      </c>
      <c r="BH23" s="174">
        <v>0</v>
      </c>
      <c r="BI23" s="174">
        <v>0</v>
      </c>
      <c r="BJ23" s="168">
        <f t="shared" si="40"/>
        <v>0</v>
      </c>
      <c r="BK23" s="174">
        <v>0</v>
      </c>
      <c r="BL23" s="174">
        <v>0</v>
      </c>
      <c r="BM23" s="168">
        <f t="shared" si="41"/>
        <v>0</v>
      </c>
      <c r="BN23" s="174">
        <v>0</v>
      </c>
      <c r="BO23" s="168">
        <f>BN23/BP23</f>
        <v>0</v>
      </c>
      <c r="BP23" s="174">
        <v>0.49667742178766938</v>
      </c>
      <c r="BQ23" s="175">
        <v>200</v>
      </c>
      <c r="BR23" s="175">
        <v>195.19</v>
      </c>
      <c r="BS23" s="175">
        <v>151.44999999999999</v>
      </c>
      <c r="BT23" s="175">
        <v>151.44999999999999</v>
      </c>
      <c r="BU23" s="175">
        <v>105.19</v>
      </c>
      <c r="BV23" s="175">
        <v>160.08771929824562</v>
      </c>
    </row>
    <row r="24" spans="1:74" x14ac:dyDescent="0.25">
      <c r="A24" s="188" t="s">
        <v>30</v>
      </c>
      <c r="B24" s="172">
        <f t="shared" si="1"/>
        <v>6.9692686840518547</v>
      </c>
      <c r="C24" s="172">
        <f t="shared" si="3"/>
        <v>14.953223184596718</v>
      </c>
      <c r="D24" s="172">
        <f t="shared" si="0"/>
        <v>18.64680419482124</v>
      </c>
      <c r="E24" s="172">
        <f t="shared" si="17"/>
        <v>6856.9626292720131</v>
      </c>
      <c r="F24" s="71">
        <v>3.4479684813871065</v>
      </c>
      <c r="G24" s="71">
        <v>1.7633457304513125</v>
      </c>
      <c r="H24" s="71">
        <v>0.50408019157011996</v>
      </c>
      <c r="I24" s="71">
        <v>0.44589433230736902</v>
      </c>
      <c r="J24" s="71">
        <v>0.36797994833594633</v>
      </c>
      <c r="K24" s="71">
        <v>0.44</v>
      </c>
      <c r="L24" s="168">
        <f t="shared" si="30"/>
        <v>6.9692686840518547</v>
      </c>
      <c r="M24" s="71">
        <v>3.4479684813871065</v>
      </c>
      <c r="N24" s="71">
        <v>1.7633457304513125</v>
      </c>
      <c r="O24" s="71">
        <v>0.50408019157011996</v>
      </c>
      <c r="P24" s="71">
        <v>0.44589433230736902</v>
      </c>
      <c r="Q24" s="71">
        <v>0.36797994833594633</v>
      </c>
      <c r="R24" s="71">
        <v>0.44</v>
      </c>
      <c r="S24" s="168">
        <f t="shared" si="31"/>
        <v>6.9692686840518547</v>
      </c>
      <c r="T24" s="71">
        <v>3.4479684813871065</v>
      </c>
      <c r="U24" s="71">
        <v>1.7633457304513125</v>
      </c>
      <c r="V24" s="71">
        <v>0.50408019157011996</v>
      </c>
      <c r="W24" s="71">
        <v>0.44589433230736902</v>
      </c>
      <c r="X24" s="71">
        <v>0.36797994833594633</v>
      </c>
      <c r="Y24" s="71">
        <v>0.44</v>
      </c>
      <c r="Z24" s="71">
        <f t="shared" si="32"/>
        <v>6.9692686840518547</v>
      </c>
      <c r="AA24" s="71">
        <v>3.4479684813871065</v>
      </c>
      <c r="AB24" s="71">
        <v>1.7633457304513125</v>
      </c>
      <c r="AC24" s="71">
        <v>0.50408019157011996</v>
      </c>
      <c r="AD24" s="71">
        <v>0.44589433230736902</v>
      </c>
      <c r="AE24" s="71">
        <v>0.36797994833594633</v>
      </c>
      <c r="AF24" s="71">
        <v>0.44</v>
      </c>
      <c r="AG24" s="168">
        <f t="shared" si="33"/>
        <v>6.9692686840518547</v>
      </c>
      <c r="AH24" s="71">
        <v>3.4479684813871065</v>
      </c>
      <c r="AI24" s="71">
        <v>1.7633457304513125</v>
      </c>
      <c r="AJ24" s="71">
        <v>0.50408019157011996</v>
      </c>
      <c r="AK24" s="71">
        <v>0.44589433230736902</v>
      </c>
      <c r="AL24" s="71">
        <v>0.36797994833594633</v>
      </c>
      <c r="AM24" s="71">
        <v>0.44</v>
      </c>
      <c r="AN24" s="168">
        <f t="shared" si="34"/>
        <v>6.9692686840518547</v>
      </c>
      <c r="AO24" s="71">
        <v>3.4479684813871065</v>
      </c>
      <c r="AP24" s="71">
        <v>1.7633457304513125</v>
      </c>
      <c r="AQ24" s="71">
        <v>0.50408019157011996</v>
      </c>
      <c r="AR24" s="71">
        <v>0.44589433230736902</v>
      </c>
      <c r="AS24" s="71">
        <v>0.36797994833594633</v>
      </c>
      <c r="AT24" s="71">
        <v>0.44</v>
      </c>
      <c r="AU24" s="168">
        <f t="shared" si="35"/>
        <v>6.9692686840518547</v>
      </c>
      <c r="AV24" s="71">
        <v>14.953223184596718</v>
      </c>
      <c r="AW24" s="71">
        <v>0</v>
      </c>
      <c r="AX24" s="168">
        <f t="shared" si="36"/>
        <v>14.953223184596718</v>
      </c>
      <c r="AY24" s="71">
        <v>14.953223184596718</v>
      </c>
      <c r="AZ24" s="71">
        <v>0</v>
      </c>
      <c r="BA24" s="168">
        <f t="shared" si="37"/>
        <v>14.953223184596718</v>
      </c>
      <c r="BB24" s="71">
        <v>14.953223184596718</v>
      </c>
      <c r="BC24" s="71">
        <v>0</v>
      </c>
      <c r="BD24" s="168">
        <f t="shared" si="38"/>
        <v>14.953223184596718</v>
      </c>
      <c r="BE24" s="71">
        <v>14.953223184596718</v>
      </c>
      <c r="BF24" s="71">
        <v>0</v>
      </c>
      <c r="BG24" s="168">
        <f t="shared" si="39"/>
        <v>14.953223184596718</v>
      </c>
      <c r="BH24" s="71">
        <v>14.953223184596718</v>
      </c>
      <c r="BI24" s="71">
        <v>0</v>
      </c>
      <c r="BJ24" s="168">
        <f t="shared" si="40"/>
        <v>14.953223184596718</v>
      </c>
      <c r="BK24" s="71">
        <v>14.953223184596718</v>
      </c>
      <c r="BL24" s="71">
        <v>0</v>
      </c>
      <c r="BM24" s="168">
        <f t="shared" si="41"/>
        <v>14.953223184596718</v>
      </c>
      <c r="BN24" s="168">
        <f>BB24/BB11*BN11</f>
        <v>13.077497579997477</v>
      </c>
      <c r="BO24" s="168">
        <f>BN24/BP24</f>
        <v>18.64680419482124</v>
      </c>
      <c r="BP24" s="168">
        <v>0.70132648165144995</v>
      </c>
      <c r="BQ24" s="173">
        <v>8111.1111111111113</v>
      </c>
      <c r="BR24" s="173">
        <v>6932.4942791762014</v>
      </c>
      <c r="BS24" s="173">
        <v>6963.8157894736842</v>
      </c>
      <c r="BT24" s="173">
        <v>10277.432712215321</v>
      </c>
      <c r="BU24" s="173">
        <v>6856.9626292720131</v>
      </c>
      <c r="BV24" s="173">
        <v>12486.842105263158</v>
      </c>
    </row>
    <row r="25" spans="1:74" x14ac:dyDescent="0.25">
      <c r="A25" s="188"/>
      <c r="B25" s="172"/>
      <c r="C25" s="172"/>
      <c r="D25" s="172"/>
      <c r="E25" s="172"/>
      <c r="F25" s="168"/>
      <c r="G25" s="168"/>
      <c r="H25" s="168"/>
      <c r="I25" s="168"/>
      <c r="J25" s="168"/>
      <c r="K25" s="168"/>
      <c r="L25" s="168"/>
      <c r="M25" s="168"/>
      <c r="N25" s="168"/>
      <c r="O25" s="168"/>
      <c r="P25" s="168"/>
      <c r="Q25" s="168"/>
      <c r="R25" s="168"/>
      <c r="S25" s="168"/>
      <c r="T25" s="117"/>
      <c r="U25" s="117"/>
      <c r="V25" s="117"/>
      <c r="W25" s="117"/>
      <c r="X25" s="117"/>
      <c r="Y25" s="117"/>
      <c r="Z25" s="117"/>
      <c r="AA25" s="168"/>
      <c r="AB25" s="168"/>
      <c r="AC25" s="168"/>
      <c r="AD25" s="168"/>
      <c r="AE25" s="168"/>
      <c r="AF25" s="168"/>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17"/>
      <c r="BC25" s="117"/>
      <c r="BD25" s="117"/>
      <c r="BE25" s="168"/>
      <c r="BF25" s="168"/>
      <c r="BG25" s="168"/>
      <c r="BH25" s="168"/>
      <c r="BI25" s="168"/>
      <c r="BJ25" s="168"/>
      <c r="BK25" s="168"/>
      <c r="BL25" s="168"/>
      <c r="BM25" s="168"/>
      <c r="BN25" s="168"/>
      <c r="BO25" s="168"/>
      <c r="BP25" s="168"/>
      <c r="BQ25" s="173"/>
      <c r="BR25" s="173"/>
      <c r="BS25" s="173"/>
      <c r="BT25" s="173"/>
      <c r="BU25" s="173"/>
      <c r="BV25" s="173"/>
    </row>
    <row r="26" spans="1:74" ht="15.75" x14ac:dyDescent="0.25">
      <c r="A26" s="163" t="s">
        <v>31</v>
      </c>
      <c r="B26" s="177"/>
      <c r="C26" s="177"/>
      <c r="D26" s="177"/>
      <c r="E26" s="172"/>
      <c r="F26" s="174"/>
      <c r="G26" s="174"/>
      <c r="H26" s="174"/>
      <c r="I26" s="174"/>
      <c r="J26" s="174"/>
      <c r="K26" s="174"/>
      <c r="L26" s="174"/>
      <c r="M26" s="174"/>
      <c r="N26" s="174"/>
      <c r="O26" s="174"/>
      <c r="P26" s="174"/>
      <c r="Q26" s="174"/>
      <c r="R26" s="174"/>
      <c r="S26" s="174"/>
      <c r="T26" s="176"/>
      <c r="U26" s="176"/>
      <c r="V26" s="176"/>
      <c r="W26" s="176"/>
      <c r="X26" s="176"/>
      <c r="Y26" s="176"/>
      <c r="Z26" s="176"/>
      <c r="AA26" s="174"/>
      <c r="AB26" s="174"/>
      <c r="AC26" s="174"/>
      <c r="AD26" s="174"/>
      <c r="AE26" s="174"/>
      <c r="AF26" s="174"/>
      <c r="AG26" s="174"/>
      <c r="AH26" s="168"/>
      <c r="AI26" s="168"/>
      <c r="AJ26" s="168"/>
      <c r="AK26" s="168"/>
      <c r="AL26" s="168"/>
      <c r="AM26" s="168"/>
      <c r="AN26" s="168"/>
      <c r="AO26" s="174"/>
      <c r="AP26" s="174"/>
      <c r="AQ26" s="174"/>
      <c r="AR26" s="174"/>
      <c r="AS26" s="174"/>
      <c r="AT26" s="174"/>
      <c r="AU26" s="174"/>
      <c r="AV26" s="168"/>
      <c r="AW26" s="168"/>
      <c r="AX26" s="168"/>
      <c r="AY26" s="168"/>
      <c r="AZ26" s="168"/>
      <c r="BA26" s="168"/>
      <c r="BB26" s="176"/>
      <c r="BC26" s="176"/>
      <c r="BD26" s="176"/>
      <c r="BE26" s="168"/>
      <c r="BF26" s="168"/>
      <c r="BG26" s="168"/>
      <c r="BH26" s="168"/>
      <c r="BI26" s="168"/>
      <c r="BJ26" s="168"/>
      <c r="BK26" s="168"/>
      <c r="BL26" s="168"/>
      <c r="BM26" s="168"/>
      <c r="BN26" s="168"/>
      <c r="BO26" s="168"/>
      <c r="BP26" s="168"/>
      <c r="BQ26" s="173"/>
      <c r="BR26" s="173"/>
      <c r="BS26" s="173"/>
      <c r="BT26" s="173"/>
      <c r="BU26" s="173"/>
      <c r="BV26" s="173"/>
    </row>
    <row r="27" spans="1:74" x14ac:dyDescent="0.25">
      <c r="A27" s="167" t="s">
        <v>89</v>
      </c>
      <c r="B27" s="172">
        <f t="shared" ref="B27:B70" si="43">IF($B$3=1,L27,IF($B$3=2,S27,IF($B$3=3,Z27,IF($B$3=4,AG27,IF($B$3=5,AN27,AU27)))))</f>
        <v>1.6041675977812058</v>
      </c>
      <c r="C27" s="172">
        <f t="shared" ref="C27:C70" si="44">IF($B$3=1,AX27,IF($B$3=2,BA27,IF($B$3=3,BD27,IF($B$3=4,BG27,IF($B$3=5,BJ27,BM27)))))</f>
        <v>9.6111814842659751</v>
      </c>
      <c r="D27" s="172">
        <f>IF($B$3=1,BO27,IF($B$3=2,BO27,BO27))</f>
        <v>6.3038793523280257</v>
      </c>
      <c r="E27" s="172">
        <f t="shared" ref="E27:E70" si="45">IF($B$3=1,BQ27,IF($B$3=2,BR27,IF($B$3=3,BS27,IF($B$3=4,BT27,IF($B$3=5,BU27,BV27)))))</f>
        <v>4645.7682464987829</v>
      </c>
      <c r="F27" s="168">
        <v>0</v>
      </c>
      <c r="G27" s="168">
        <v>1.1426735644017691</v>
      </c>
      <c r="H27" s="168">
        <v>0.22716666546101033</v>
      </c>
      <c r="I27" s="168">
        <v>0.11834341149763007</v>
      </c>
      <c r="J27" s="168">
        <v>0.24098169987585996</v>
      </c>
      <c r="K27" s="168">
        <v>0.21645569562466044</v>
      </c>
      <c r="L27" s="168">
        <f t="shared" ref="L27:L32" si="46">SUM(F27:K27)</f>
        <v>1.9456210368609299</v>
      </c>
      <c r="M27" s="168">
        <v>0</v>
      </c>
      <c r="N27" s="168">
        <v>0.90570908874305833</v>
      </c>
      <c r="O27" s="168">
        <v>0.62663901610273354</v>
      </c>
      <c r="P27" s="168">
        <v>0.14133484419604359</v>
      </c>
      <c r="Q27" s="168">
        <v>0.15984614172703765</v>
      </c>
      <c r="R27" s="168">
        <v>0.10885447346606614</v>
      </c>
      <c r="S27" s="168">
        <f t="shared" ref="S27:S32" si="47">SUM(M27:R27)</f>
        <v>1.9423835642349392</v>
      </c>
      <c r="T27" s="117">
        <v>0</v>
      </c>
      <c r="U27" s="117">
        <v>0.64502744912005039</v>
      </c>
      <c r="V27" s="117">
        <v>0.67569890428789026</v>
      </c>
      <c r="W27" s="117">
        <v>0.16437256735944575</v>
      </c>
      <c r="X27" s="117">
        <v>0.17979170471102685</v>
      </c>
      <c r="Y27" s="117">
        <v>0.11239736428301217</v>
      </c>
      <c r="Z27" s="71">
        <f t="shared" ref="Z27" si="48">SUM(T27:Y27)</f>
        <v>1.7772879897614255</v>
      </c>
      <c r="AA27" s="168">
        <v>0</v>
      </c>
      <c r="AB27" s="168">
        <v>1.0553531026469982</v>
      </c>
      <c r="AC27" s="168">
        <v>5.163418837531436E-2</v>
      </c>
      <c r="AD27" s="168">
        <v>9.8337655390949491E-2</v>
      </c>
      <c r="AE27" s="168">
        <v>0.31121990014880091</v>
      </c>
      <c r="AF27" s="168">
        <v>0.18005945223635936</v>
      </c>
      <c r="AG27" s="168">
        <f t="shared" ref="AG27:AG32" si="49">SUM(AA27:AF27)</f>
        <v>1.6966042987984224</v>
      </c>
      <c r="AH27" s="174">
        <v>0</v>
      </c>
      <c r="AI27" s="174">
        <v>0.97675551461863175</v>
      </c>
      <c r="AJ27" s="174">
        <v>0.24674347847878333</v>
      </c>
      <c r="AK27" s="174">
        <v>9.7951764923042042E-2</v>
      </c>
      <c r="AL27" s="174">
        <v>0.20097290433638546</v>
      </c>
      <c r="AM27" s="174">
        <v>8.1743935424363062E-2</v>
      </c>
      <c r="AN27" s="174">
        <f t="shared" ref="AN27:AN37" si="50">SUM(AH27:AM27)</f>
        <v>1.6041675977812058</v>
      </c>
      <c r="AO27" s="168">
        <v>0</v>
      </c>
      <c r="AP27" s="168">
        <v>1.1044785740008729</v>
      </c>
      <c r="AQ27" s="168">
        <v>0.32935290375692866</v>
      </c>
      <c r="AR27" s="168">
        <v>0.12776117267598128</v>
      </c>
      <c r="AS27" s="168">
        <v>0.18469618842095031</v>
      </c>
      <c r="AT27" s="168">
        <v>0.16591894307278499</v>
      </c>
      <c r="AU27" s="168">
        <f t="shared" ref="AU27:AU32" si="51">SUM(AO27:AT27)</f>
        <v>1.9122077819275183</v>
      </c>
      <c r="AV27" s="168">
        <v>9.8812571502751148</v>
      </c>
      <c r="AW27" s="168">
        <v>0</v>
      </c>
      <c r="AX27" s="168">
        <f>SUM(AV27:AW27)</f>
        <v>9.8812571502751148</v>
      </c>
      <c r="AY27" s="168">
        <v>2.9366629103804596</v>
      </c>
      <c r="AZ27" s="168">
        <v>0</v>
      </c>
      <c r="BA27" s="168">
        <f>SUM(AY27:AZ27)</f>
        <v>2.9366629103804596</v>
      </c>
      <c r="BB27" s="71">
        <v>5.040503351900286</v>
      </c>
      <c r="BC27" s="117">
        <v>0</v>
      </c>
      <c r="BD27" s="168">
        <f t="shared" ref="BD27:BD37" si="52">SUM(BB27:BC27)</f>
        <v>5.040503351900286</v>
      </c>
      <c r="BE27" s="168">
        <v>14.300205475424098</v>
      </c>
      <c r="BF27" s="168">
        <v>0</v>
      </c>
      <c r="BG27" s="168">
        <f>SUM(BE27:BF27)</f>
        <v>14.300205475424098</v>
      </c>
      <c r="BH27" s="174">
        <v>9.6111814842659751</v>
      </c>
      <c r="BI27" s="174">
        <v>0</v>
      </c>
      <c r="BJ27" s="168">
        <f t="shared" ref="BJ27:BJ37" si="53">SUM(BH27:BI27)</f>
        <v>9.6111814842659751</v>
      </c>
      <c r="BK27" s="168">
        <v>12.018522650112656</v>
      </c>
      <c r="BL27" s="168">
        <v>0</v>
      </c>
      <c r="BM27" s="168">
        <f>SUM(BK27:BL27)</f>
        <v>12.018522650112656</v>
      </c>
      <c r="BN27" s="174">
        <v>6.2384462532379654</v>
      </c>
      <c r="BO27" s="168">
        <f t="shared" ref="BO27:BO37" si="54">BN27/BP27</f>
        <v>6.3038793523280257</v>
      </c>
      <c r="BP27" s="174">
        <v>0.98962018537586771</v>
      </c>
      <c r="BQ27" s="175">
        <v>3551.2973796111587</v>
      </c>
      <c r="BR27" s="175">
        <v>3034.8108121434389</v>
      </c>
      <c r="BS27" s="175">
        <v>3654.3627052108968</v>
      </c>
      <c r="BT27" s="175">
        <v>3465.8799144330246</v>
      </c>
      <c r="BU27" s="175">
        <v>4645.7682464987829</v>
      </c>
      <c r="BV27" s="175">
        <v>3227.0611661907806</v>
      </c>
    </row>
    <row r="28" spans="1:74" x14ac:dyDescent="0.25">
      <c r="A28" s="188" t="s">
        <v>33</v>
      </c>
      <c r="B28" s="172">
        <f t="shared" si="43"/>
        <v>1.6776349214514858</v>
      </c>
      <c r="C28" s="172">
        <f t="shared" si="44"/>
        <v>12.951889880713189</v>
      </c>
      <c r="D28" s="172">
        <f>IF($B$3=1,BO28,IF($B$3=2,BO28,BO28))</f>
        <v>10.028714788105919</v>
      </c>
      <c r="E28" s="172">
        <f t="shared" si="45"/>
        <v>3462.819842094576</v>
      </c>
      <c r="F28" s="168">
        <v>0</v>
      </c>
      <c r="G28" s="168">
        <v>0.86630418301401801</v>
      </c>
      <c r="H28" s="168">
        <v>0</v>
      </c>
      <c r="I28" s="168">
        <v>9.7651769351846232E-2</v>
      </c>
      <c r="J28" s="168">
        <v>0.36120458440817116</v>
      </c>
      <c r="K28" s="168">
        <v>0.14792218442698604</v>
      </c>
      <c r="L28" s="168">
        <f t="shared" si="46"/>
        <v>1.4730827212010214</v>
      </c>
      <c r="M28" s="168">
        <v>0</v>
      </c>
      <c r="N28" s="168">
        <v>0.41323851603651163</v>
      </c>
      <c r="O28" s="168">
        <v>0</v>
      </c>
      <c r="P28" s="168">
        <v>7.213475486525478E-2</v>
      </c>
      <c r="Q28" s="168">
        <v>0.35677166891718998</v>
      </c>
      <c r="R28" s="168">
        <v>4.1007377743625839E-2</v>
      </c>
      <c r="S28" s="168">
        <f t="shared" si="47"/>
        <v>0.88315231756258228</v>
      </c>
      <c r="T28" s="71">
        <v>0</v>
      </c>
      <c r="U28" s="71">
        <v>1.0887147796571939</v>
      </c>
      <c r="V28" s="71">
        <v>0</v>
      </c>
      <c r="W28" s="71">
        <v>9.617696973521038E-2</v>
      </c>
      <c r="X28" s="71">
        <v>0.35322997370740949</v>
      </c>
      <c r="Y28" s="71">
        <v>0.11005106171925472</v>
      </c>
      <c r="Z28" s="71">
        <f t="shared" ref="Z28:Z31" si="55">SUM(T28:Y28)</f>
        <v>1.6481727848190684</v>
      </c>
      <c r="AA28" s="71">
        <v>0</v>
      </c>
      <c r="AB28" s="71">
        <v>1.0887147796571939</v>
      </c>
      <c r="AC28" s="71">
        <v>0</v>
      </c>
      <c r="AD28" s="71">
        <v>9.617696973521038E-2</v>
      </c>
      <c r="AE28" s="71">
        <v>0.35322997370740949</v>
      </c>
      <c r="AF28" s="71">
        <v>0.11005106171925472</v>
      </c>
      <c r="AG28" s="71">
        <f t="shared" ref="AG28:AG29" si="56">SUM(AA28:AF28)</f>
        <v>1.6481727848190684</v>
      </c>
      <c r="AH28" s="168">
        <v>0</v>
      </c>
      <c r="AI28" s="168">
        <v>1.163060530364763</v>
      </c>
      <c r="AJ28" s="168">
        <v>0</v>
      </c>
      <c r="AK28" s="168">
        <v>9.6910981124514434E-2</v>
      </c>
      <c r="AL28" s="168">
        <v>0.35581044577483306</v>
      </c>
      <c r="AM28" s="168">
        <v>6.1852964187375514E-2</v>
      </c>
      <c r="AN28" s="168">
        <f t="shared" si="50"/>
        <v>1.6776349214514858</v>
      </c>
      <c r="AO28" s="168">
        <v>0</v>
      </c>
      <c r="AP28" s="168">
        <v>0.63807701238211023</v>
      </c>
      <c r="AQ28" s="168">
        <v>0</v>
      </c>
      <c r="AR28" s="168">
        <v>9.7233019202456361E-2</v>
      </c>
      <c r="AS28" s="168">
        <v>0.3561659419602195</v>
      </c>
      <c r="AT28" s="168">
        <v>8.726288610187688E-2</v>
      </c>
      <c r="AU28" s="168">
        <f t="shared" si="51"/>
        <v>1.178738859646663</v>
      </c>
      <c r="AV28" s="168">
        <v>12.452187084520583</v>
      </c>
      <c r="AW28" s="168">
        <v>0</v>
      </c>
      <c r="AX28" s="168">
        <f t="shared" ref="AX28:AX37" si="57">SUM(AV28:AW28)</f>
        <v>12.452187084520583</v>
      </c>
      <c r="AY28" s="168">
        <v>3.2</v>
      </c>
      <c r="AZ28" s="168">
        <v>0</v>
      </c>
      <c r="BA28" s="168">
        <f t="shared" ref="BA28:BA37" si="58">SUM(AY28:AZ28)</f>
        <v>3.2</v>
      </c>
      <c r="BB28" s="71">
        <v>15.57384947774073</v>
      </c>
      <c r="BC28" s="71">
        <v>0</v>
      </c>
      <c r="BD28" s="168">
        <f t="shared" si="52"/>
        <v>15.57384947774073</v>
      </c>
      <c r="BE28" s="71">
        <v>15.57384947774073</v>
      </c>
      <c r="BF28" s="168">
        <v>0</v>
      </c>
      <c r="BG28" s="168">
        <f t="shared" ref="BG28:BG37" si="59">SUM(BE28:BF28)</f>
        <v>15.57384947774073</v>
      </c>
      <c r="BH28" s="168">
        <v>12.951889880713189</v>
      </c>
      <c r="BI28" s="168">
        <v>0</v>
      </c>
      <c r="BJ28" s="168">
        <f t="shared" si="53"/>
        <v>12.951889880713189</v>
      </c>
      <c r="BK28" s="168">
        <v>18.852769082670619</v>
      </c>
      <c r="BL28" s="168">
        <v>0</v>
      </c>
      <c r="BM28" s="168">
        <f t="shared" ref="BM28:BM37" si="60">SUM(BK28:BL28)</f>
        <v>18.852769082670619</v>
      </c>
      <c r="BN28" s="168">
        <v>10.028714788105919</v>
      </c>
      <c r="BO28" s="168">
        <f t="shared" si="54"/>
        <v>10.028714788105919</v>
      </c>
      <c r="BP28" s="168">
        <v>1</v>
      </c>
      <c r="BQ28" s="173">
        <v>3498.1916817359852</v>
      </c>
      <c r="BR28" s="173">
        <v>3268.65671641791</v>
      </c>
      <c r="BS28" s="173">
        <v>3318.181818181818</v>
      </c>
      <c r="BT28" s="173">
        <v>3417.3528514791096</v>
      </c>
      <c r="BU28" s="173">
        <v>3462.819842094576</v>
      </c>
      <c r="BV28" s="173">
        <v>3488.9705882352937</v>
      </c>
    </row>
    <row r="29" spans="1:74" x14ac:dyDescent="0.25">
      <c r="A29" s="188" t="s">
        <v>34</v>
      </c>
      <c r="B29" s="172">
        <f t="shared" si="43"/>
        <v>0.69946141550808194</v>
      </c>
      <c r="C29" s="172">
        <f t="shared" si="44"/>
        <v>6.9086831386312992</v>
      </c>
      <c r="D29" s="172">
        <f>IF($B$3=1,BO29,IF($B$3=2,BO29,BO29))</f>
        <v>8.0889829119099463</v>
      </c>
      <c r="E29" s="172">
        <f t="shared" si="45"/>
        <v>3269.6197762707934</v>
      </c>
      <c r="F29" s="117">
        <v>0</v>
      </c>
      <c r="G29" s="117">
        <v>0.71715996644551627</v>
      </c>
      <c r="H29" s="117">
        <v>0</v>
      </c>
      <c r="I29" s="117">
        <v>9.5067088822819099E-2</v>
      </c>
      <c r="J29" s="117">
        <v>4.4821982242560468E-2</v>
      </c>
      <c r="K29" s="117">
        <v>6.781731282006398E-2</v>
      </c>
      <c r="L29" s="168">
        <f t="shared" si="46"/>
        <v>0.92486635033095987</v>
      </c>
      <c r="M29" s="168">
        <v>0</v>
      </c>
      <c r="N29" s="168">
        <v>0.57115767769089443</v>
      </c>
      <c r="O29" s="168">
        <v>0</v>
      </c>
      <c r="P29" s="168">
        <v>8.9873025424257194E-2</v>
      </c>
      <c r="Q29" s="168">
        <v>4.4979845782822811E-2</v>
      </c>
      <c r="R29" s="168">
        <v>5.7149952231180134E-2</v>
      </c>
      <c r="S29" s="168">
        <f t="shared" si="47"/>
        <v>0.76316050112915457</v>
      </c>
      <c r="T29" s="117">
        <v>0</v>
      </c>
      <c r="U29" s="117">
        <v>0.71715996644551627</v>
      </c>
      <c r="V29" s="117">
        <v>0</v>
      </c>
      <c r="W29" s="117">
        <v>9.5067088822819099E-2</v>
      </c>
      <c r="X29" s="117">
        <v>4.4821982242560468E-2</v>
      </c>
      <c r="Y29" s="117">
        <v>6.781731282006398E-2</v>
      </c>
      <c r="Z29" s="71">
        <f t="shared" si="55"/>
        <v>0.92486635033095987</v>
      </c>
      <c r="AA29" s="117">
        <v>0</v>
      </c>
      <c r="AB29" s="117">
        <v>0.71715996644551627</v>
      </c>
      <c r="AC29" s="117">
        <v>0</v>
      </c>
      <c r="AD29" s="117">
        <v>9.5067088822819099E-2</v>
      </c>
      <c r="AE29" s="117">
        <v>4.4821982242560468E-2</v>
      </c>
      <c r="AF29" s="117">
        <v>6.781731282006398E-2</v>
      </c>
      <c r="AG29" s="71">
        <f t="shared" si="56"/>
        <v>0.92486635033095987</v>
      </c>
      <c r="AH29" s="168">
        <v>0</v>
      </c>
      <c r="AI29" s="168">
        <v>0.51912672666391957</v>
      </c>
      <c r="AJ29" s="168">
        <v>0</v>
      </c>
      <c r="AK29" s="168">
        <v>9.6910981124518236E-2</v>
      </c>
      <c r="AL29" s="168">
        <v>4.4577092395943506E-2</v>
      </c>
      <c r="AM29" s="168">
        <v>3.8846615323700595E-2</v>
      </c>
      <c r="AN29" s="168">
        <f t="shared" si="50"/>
        <v>0.69946141550808194</v>
      </c>
      <c r="AO29" s="168">
        <v>0</v>
      </c>
      <c r="AP29" s="168">
        <v>1.5462442103384022</v>
      </c>
      <c r="AQ29" s="168">
        <v>0</v>
      </c>
      <c r="AR29" s="168">
        <v>9.7233129117651751E-2</v>
      </c>
      <c r="AS29" s="168">
        <v>4.4873813484504595E-2</v>
      </c>
      <c r="AT29" s="168">
        <v>0.26557318960290655</v>
      </c>
      <c r="AU29" s="168">
        <f t="shared" si="51"/>
        <v>1.9539243425434651</v>
      </c>
      <c r="AV29" s="117">
        <v>7.4626485433227758</v>
      </c>
      <c r="AW29" s="168">
        <v>0</v>
      </c>
      <c r="AX29" s="168">
        <f t="shared" si="57"/>
        <v>7.4626485433227758</v>
      </c>
      <c r="AY29" s="168">
        <v>3.2</v>
      </c>
      <c r="AZ29" s="168">
        <v>0</v>
      </c>
      <c r="BA29" s="168">
        <f t="shared" si="58"/>
        <v>3.2</v>
      </c>
      <c r="BB29" s="117">
        <v>7.4626485433227758</v>
      </c>
      <c r="BC29" s="71">
        <v>0</v>
      </c>
      <c r="BD29" s="168">
        <f t="shared" si="52"/>
        <v>7.4626485433227758</v>
      </c>
      <c r="BE29" s="117">
        <v>7.4626485433227758</v>
      </c>
      <c r="BF29" s="168">
        <v>0</v>
      </c>
      <c r="BG29" s="168">
        <f t="shared" si="59"/>
        <v>7.4626485433227758</v>
      </c>
      <c r="BH29" s="168">
        <v>6.9086831386312992</v>
      </c>
      <c r="BI29" s="168">
        <v>0</v>
      </c>
      <c r="BJ29" s="168">
        <f t="shared" si="53"/>
        <v>6.9086831386312992</v>
      </c>
      <c r="BK29" s="168">
        <v>21.90096764121477</v>
      </c>
      <c r="BL29" s="168">
        <v>0</v>
      </c>
      <c r="BM29" s="168">
        <f t="shared" si="60"/>
        <v>21.90096764121477</v>
      </c>
      <c r="BN29" s="168">
        <v>8.0889829119099463</v>
      </c>
      <c r="BO29" s="168">
        <f t="shared" si="54"/>
        <v>8.0889829119099463</v>
      </c>
      <c r="BP29" s="168">
        <v>1</v>
      </c>
      <c r="BQ29" s="173">
        <v>3560.9756097560976</v>
      </c>
      <c r="BR29" s="173">
        <v>3476.1904761904761</v>
      </c>
      <c r="BS29" s="173">
        <v>3318.181818181818</v>
      </c>
      <c r="BT29" s="173">
        <v>3318.181818181818</v>
      </c>
      <c r="BU29" s="173">
        <v>3269.6197762707934</v>
      </c>
      <c r="BV29" s="173">
        <v>3106.3829787234044</v>
      </c>
    </row>
    <row r="30" spans="1:74" x14ac:dyDescent="0.25">
      <c r="A30" s="188" t="s">
        <v>35</v>
      </c>
      <c r="B30" s="172">
        <f t="shared" si="43"/>
        <v>1.6920137255702365</v>
      </c>
      <c r="C30" s="172">
        <f t="shared" si="44"/>
        <v>7.2800905756346594</v>
      </c>
      <c r="D30" s="172">
        <f t="shared" ref="D30:D70" si="61">IF($B$3=1,BO30,IF($B$3=2,BO30,BO30))</f>
        <v>6.7193398143935275</v>
      </c>
      <c r="E30" s="172">
        <f t="shared" si="45"/>
        <v>6055.4355293828976</v>
      </c>
      <c r="F30" s="168">
        <v>0</v>
      </c>
      <c r="G30" s="174">
        <v>1.7014823707570879</v>
      </c>
      <c r="H30" s="174">
        <v>0.34786991690611668</v>
      </c>
      <c r="I30" s="174">
        <v>0.13769152159394699</v>
      </c>
      <c r="J30" s="174">
        <v>0.10467231804260055</v>
      </c>
      <c r="K30" s="174">
        <v>0.24186756311927507</v>
      </c>
      <c r="L30" s="168">
        <f t="shared" si="46"/>
        <v>2.5335836904190274</v>
      </c>
      <c r="M30" s="168">
        <v>0</v>
      </c>
      <c r="N30" s="174">
        <v>0.90623589351288769</v>
      </c>
      <c r="O30" s="174">
        <v>0.494710301151567</v>
      </c>
      <c r="P30" s="174">
        <v>9.6910981124517931E-2</v>
      </c>
      <c r="Q30" s="174">
        <v>8.9977884658513849E-2</v>
      </c>
      <c r="R30" s="174">
        <v>0.10417866512275042</v>
      </c>
      <c r="S30" s="168">
        <f t="shared" si="47"/>
        <v>1.6920137255702365</v>
      </c>
      <c r="T30" s="117">
        <v>0</v>
      </c>
      <c r="U30" s="117">
        <v>1.5759542191367495</v>
      </c>
      <c r="V30" s="117">
        <v>0.41091750601626315</v>
      </c>
      <c r="W30" s="117">
        <v>0.13259722883952807</v>
      </c>
      <c r="X30" s="117">
        <v>0.10943986292644071</v>
      </c>
      <c r="Y30" s="117">
        <v>0.22325256830250545</v>
      </c>
      <c r="Z30" s="71">
        <f t="shared" si="55"/>
        <v>2.4521613852214865</v>
      </c>
      <c r="AA30" s="168">
        <v>0</v>
      </c>
      <c r="AB30" s="174">
        <v>1.075293501295264</v>
      </c>
      <c r="AC30" s="174">
        <v>0.40042902870079772</v>
      </c>
      <c r="AD30" s="174">
        <v>0.10112881315261611</v>
      </c>
      <c r="AE30" s="174">
        <v>9.4152153866181323E-2</v>
      </c>
      <c r="AF30" s="174">
        <v>0.84937115659316265</v>
      </c>
      <c r="AG30" s="168">
        <f t="shared" si="49"/>
        <v>2.5203746536080218</v>
      </c>
      <c r="AH30" s="168">
        <v>0</v>
      </c>
      <c r="AI30" s="174">
        <v>0.90623589351288769</v>
      </c>
      <c r="AJ30" s="174">
        <v>0.494710301151567</v>
      </c>
      <c r="AK30" s="174">
        <v>9.6910981124517931E-2</v>
      </c>
      <c r="AL30" s="174">
        <v>8.9977884658513849E-2</v>
      </c>
      <c r="AM30" s="174">
        <v>0.10417866512275042</v>
      </c>
      <c r="AN30" s="168">
        <f t="shared" si="50"/>
        <v>1.6920137255702365</v>
      </c>
      <c r="AO30" s="117">
        <v>0</v>
      </c>
      <c r="AP30" s="117">
        <v>1.5759542191367495</v>
      </c>
      <c r="AQ30" s="117">
        <v>0.41091750601626315</v>
      </c>
      <c r="AR30" s="117">
        <v>0.13259722883952807</v>
      </c>
      <c r="AS30" s="117">
        <v>0.10943986292644071</v>
      </c>
      <c r="AT30" s="117">
        <v>0.22129495904937632</v>
      </c>
      <c r="AU30" s="168">
        <f t="shared" si="51"/>
        <v>2.4502037759683573</v>
      </c>
      <c r="AV30" s="174">
        <v>8.3334264766970065</v>
      </c>
      <c r="AW30" s="174">
        <v>0</v>
      </c>
      <c r="AX30" s="168">
        <f t="shared" si="57"/>
        <v>8.3334264766970065</v>
      </c>
      <c r="AY30" s="174">
        <v>7.2800905756346594</v>
      </c>
      <c r="AZ30" s="174">
        <v>0</v>
      </c>
      <c r="BA30" s="168">
        <f t="shared" si="58"/>
        <v>7.2800905756346594</v>
      </c>
      <c r="BB30" s="117">
        <v>9.1138604549547271</v>
      </c>
      <c r="BC30" s="71">
        <v>0</v>
      </c>
      <c r="BD30" s="168">
        <f t="shared" si="52"/>
        <v>9.1138604549547271</v>
      </c>
      <c r="BE30" s="174">
        <v>8.5728791881233573</v>
      </c>
      <c r="BF30" s="174">
        <v>0</v>
      </c>
      <c r="BG30" s="168">
        <f t="shared" si="59"/>
        <v>8.5728791881233573</v>
      </c>
      <c r="BH30" s="174">
        <v>7.2800905756346594</v>
      </c>
      <c r="BI30" s="174">
        <v>0</v>
      </c>
      <c r="BJ30" s="168">
        <f t="shared" si="53"/>
        <v>7.2800905756346594</v>
      </c>
      <c r="BK30" s="117">
        <v>9.1138604549547271</v>
      </c>
      <c r="BL30" s="71">
        <v>0</v>
      </c>
      <c r="BM30" s="168">
        <f t="shared" si="60"/>
        <v>9.1138604549547271</v>
      </c>
      <c r="BN30" s="168">
        <v>5.9651282025733376</v>
      </c>
      <c r="BO30" s="168">
        <f t="shared" si="54"/>
        <v>6.7193398143935275</v>
      </c>
      <c r="BP30" s="174">
        <v>0.88775510204074071</v>
      </c>
      <c r="BQ30" s="175">
        <v>3676.2589928057555</v>
      </c>
      <c r="BR30" s="175">
        <v>5763.1578947368416</v>
      </c>
      <c r="BS30" s="175">
        <v>5374.2331288343557</v>
      </c>
      <c r="BT30" s="175">
        <v>3983.7758112094398</v>
      </c>
      <c r="BU30" s="173">
        <v>6055.4355293828976</v>
      </c>
      <c r="BV30" s="175">
        <v>4171.4285714285716</v>
      </c>
    </row>
    <row r="31" spans="1:74" x14ac:dyDescent="0.25">
      <c r="A31" s="188" t="s">
        <v>36</v>
      </c>
      <c r="B31" s="172">
        <f t="shared" si="43"/>
        <v>1.754230128934015</v>
      </c>
      <c r="C31" s="172">
        <f t="shared" si="44"/>
        <v>4.1355928638971031</v>
      </c>
      <c r="D31" s="172">
        <f t="shared" si="61"/>
        <v>5.8533063195983788</v>
      </c>
      <c r="E31" s="172">
        <f t="shared" si="45"/>
        <v>2237.0231394621642</v>
      </c>
      <c r="F31" s="174">
        <v>0</v>
      </c>
      <c r="G31" s="174">
        <v>1.3078117269710254</v>
      </c>
      <c r="H31" s="174">
        <v>0.78809646817751777</v>
      </c>
      <c r="I31" s="174">
        <v>0.15876389858742027</v>
      </c>
      <c r="J31" s="174">
        <v>0.17744304813967285</v>
      </c>
      <c r="K31" s="174">
        <v>0.43444141687897214</v>
      </c>
      <c r="L31" s="168">
        <f t="shared" si="46"/>
        <v>2.8665565587546089</v>
      </c>
      <c r="M31" s="174">
        <v>0</v>
      </c>
      <c r="N31" s="174">
        <v>0.99494310420922971</v>
      </c>
      <c r="O31" s="174">
        <v>0.78511142875513407</v>
      </c>
      <c r="P31" s="174">
        <v>0.15651737423900985</v>
      </c>
      <c r="Q31" s="174">
        <v>0.17601197214868453</v>
      </c>
      <c r="R31" s="174">
        <v>0.12072184423914756</v>
      </c>
      <c r="S31" s="168">
        <f t="shared" si="47"/>
        <v>2.2333057235912057</v>
      </c>
      <c r="T31" s="71">
        <v>0</v>
      </c>
      <c r="U31" s="71">
        <v>0.49470147431442985</v>
      </c>
      <c r="V31" s="71">
        <v>0.7938845026289354</v>
      </c>
      <c r="W31" s="71">
        <v>0.17692529159434159</v>
      </c>
      <c r="X31" s="71">
        <v>0.17736057230165736</v>
      </c>
      <c r="Y31" s="71">
        <v>0.10521236191424932</v>
      </c>
      <c r="Z31" s="71">
        <f t="shared" si="55"/>
        <v>1.7480842027536134</v>
      </c>
      <c r="AA31" s="174">
        <v>0</v>
      </c>
      <c r="AB31" s="174">
        <v>0.29616331010726382</v>
      </c>
      <c r="AC31" s="174">
        <v>0.78766760129594315</v>
      </c>
      <c r="AD31" s="174">
        <v>0.19253013855072079</v>
      </c>
      <c r="AE31" s="174">
        <v>0.17840011590628235</v>
      </c>
      <c r="AF31" s="174">
        <v>0.38538982762177265</v>
      </c>
      <c r="AG31" s="168">
        <f t="shared" si="49"/>
        <v>1.8401509934819826</v>
      </c>
      <c r="AH31" s="168">
        <v>0</v>
      </c>
      <c r="AI31" s="174">
        <v>0.56496833726229767</v>
      </c>
      <c r="AJ31" s="174">
        <v>0.78337215489827361</v>
      </c>
      <c r="AK31" s="174">
        <v>0.15612891058421641</v>
      </c>
      <c r="AL31" s="174">
        <v>0.17718546380684524</v>
      </c>
      <c r="AM31" s="174">
        <v>7.25752623823821E-2</v>
      </c>
      <c r="AN31" s="168">
        <f t="shared" si="50"/>
        <v>1.754230128934015</v>
      </c>
      <c r="AO31" s="71">
        <v>0</v>
      </c>
      <c r="AP31" s="71">
        <v>0.49470147431442985</v>
      </c>
      <c r="AQ31" s="71">
        <v>0.7938845026289354</v>
      </c>
      <c r="AR31" s="71">
        <v>0.17692529159434159</v>
      </c>
      <c r="AS31" s="71">
        <v>0.17736057230165736</v>
      </c>
      <c r="AT31" s="71">
        <v>0.10417065536064289</v>
      </c>
      <c r="AU31" s="168">
        <f t="shared" si="51"/>
        <v>1.7470424962000071</v>
      </c>
      <c r="AV31" s="174">
        <v>5.8620799712557226</v>
      </c>
      <c r="AW31" s="174">
        <v>0</v>
      </c>
      <c r="AX31" s="168">
        <f t="shared" si="57"/>
        <v>5.8620799712557226</v>
      </c>
      <c r="AY31" s="174">
        <v>2.7</v>
      </c>
      <c r="AZ31" s="174">
        <v>0</v>
      </c>
      <c r="BA31" s="168">
        <f t="shared" si="58"/>
        <v>2.7</v>
      </c>
      <c r="BB31" s="71">
        <v>3.5194887760195286</v>
      </c>
      <c r="BC31" s="71">
        <v>0</v>
      </c>
      <c r="BD31" s="168">
        <f t="shared" si="52"/>
        <v>3.5194887760195286</v>
      </c>
      <c r="BE31" s="174">
        <v>2.6539684501355874</v>
      </c>
      <c r="BF31" s="174">
        <v>0</v>
      </c>
      <c r="BG31" s="168">
        <f t="shared" si="59"/>
        <v>2.6539684501355874</v>
      </c>
      <c r="BH31" s="174">
        <v>4.1355928638971031</v>
      </c>
      <c r="BI31" s="174">
        <v>0</v>
      </c>
      <c r="BJ31" s="168">
        <f t="shared" si="53"/>
        <v>4.1355928638971031</v>
      </c>
      <c r="BK31" s="71">
        <v>3.5194887760195286</v>
      </c>
      <c r="BL31" s="71">
        <v>0</v>
      </c>
      <c r="BM31" s="168">
        <f t="shared" si="60"/>
        <v>3.5194887760195286</v>
      </c>
      <c r="BN31" s="174">
        <v>5.8533063195983788</v>
      </c>
      <c r="BO31" s="168">
        <f t="shared" si="54"/>
        <v>5.8533063195983788</v>
      </c>
      <c r="BP31" s="174">
        <v>1</v>
      </c>
      <c r="BQ31" s="175">
        <v>3520.3045685279189</v>
      </c>
      <c r="BR31" s="175">
        <v>2433.3333333333335</v>
      </c>
      <c r="BS31" s="175">
        <v>3500</v>
      </c>
      <c r="BT31" s="175">
        <v>3443.3962264150941</v>
      </c>
      <c r="BU31" s="175">
        <v>2237.0231394621642</v>
      </c>
      <c r="BV31" s="175">
        <v>793.47826086956513</v>
      </c>
    </row>
    <row r="32" spans="1:74" x14ac:dyDescent="0.25">
      <c r="A32" s="167" t="s">
        <v>40</v>
      </c>
      <c r="B32" s="172">
        <f t="shared" si="43"/>
        <v>1.4785445930170455</v>
      </c>
      <c r="C32" s="172">
        <f t="shared" si="44"/>
        <v>4.5392030025174996</v>
      </c>
      <c r="D32" s="172">
        <f t="shared" si="61"/>
        <v>2.4577797812083721</v>
      </c>
      <c r="E32" s="172">
        <f t="shared" si="45"/>
        <v>2812.5289923721266</v>
      </c>
      <c r="F32" s="174">
        <v>0</v>
      </c>
      <c r="G32" s="174">
        <v>0.80730438693559625</v>
      </c>
      <c r="H32" s="174">
        <v>0.18107483267972246</v>
      </c>
      <c r="I32" s="174">
        <v>0.11191080957762846</v>
      </c>
      <c r="J32" s="174">
        <v>9.2240548904137146E-2</v>
      </c>
      <c r="K32" s="168">
        <v>0.17075750487490446</v>
      </c>
      <c r="L32" s="168">
        <f t="shared" si="46"/>
        <v>1.3632880829719887</v>
      </c>
      <c r="M32" s="174">
        <v>0</v>
      </c>
      <c r="N32" s="174">
        <v>1.0086824857567769</v>
      </c>
      <c r="O32" s="174">
        <v>0.17550728938855106</v>
      </c>
      <c r="P32" s="174">
        <v>0.12006046797213013</v>
      </c>
      <c r="Q32" s="174">
        <v>8.5711018734644512E-2</v>
      </c>
      <c r="R32" s="168">
        <v>0.16081482338927536</v>
      </c>
      <c r="S32" s="168">
        <f t="shared" si="47"/>
        <v>1.5507760852413781</v>
      </c>
      <c r="T32" s="117">
        <v>0</v>
      </c>
      <c r="U32" s="117">
        <v>0.77627328886517188</v>
      </c>
      <c r="V32" s="117">
        <v>0.13382635436204982</v>
      </c>
      <c r="W32" s="117">
        <v>0.10522770514781846</v>
      </c>
      <c r="X32" s="117">
        <v>8.8816898574914427E-2</v>
      </c>
      <c r="Y32" s="117">
        <v>0.13076917310019698</v>
      </c>
      <c r="Z32" s="71">
        <f t="shared" ref="Z32" si="62">SUM(T32:Y32)</f>
        <v>1.2349134200501517</v>
      </c>
      <c r="AA32" s="174">
        <v>0</v>
      </c>
      <c r="AB32" s="174">
        <v>0.62277995832137034</v>
      </c>
      <c r="AC32" s="174">
        <v>9.5933858431903885E-2</v>
      </c>
      <c r="AD32" s="174">
        <v>5.9203684648897699E-2</v>
      </c>
      <c r="AE32" s="174">
        <v>8.6575517422902482E-2</v>
      </c>
      <c r="AF32" s="168">
        <v>0.18415587486104534</v>
      </c>
      <c r="AG32" s="168">
        <f t="shared" si="49"/>
        <v>1.0486488936861198</v>
      </c>
      <c r="AH32" s="174">
        <v>0</v>
      </c>
      <c r="AI32" s="174">
        <v>0.94150250998771656</v>
      </c>
      <c r="AJ32" s="174">
        <v>0.18316673391571334</v>
      </c>
      <c r="AK32" s="174">
        <v>0.12346421389253626</v>
      </c>
      <c r="AL32" s="174">
        <v>8.4914756459171514E-2</v>
      </c>
      <c r="AM32" s="174">
        <v>0.14549637876190782</v>
      </c>
      <c r="AN32" s="174">
        <f t="shared" si="50"/>
        <v>1.4785445930170455</v>
      </c>
      <c r="AO32" s="174">
        <v>0</v>
      </c>
      <c r="AP32" s="174">
        <v>0.59564325649826477</v>
      </c>
      <c r="AQ32" s="174">
        <v>0.91576544782606306</v>
      </c>
      <c r="AR32" s="174">
        <v>5.6893460711109727E-3</v>
      </c>
      <c r="AS32" s="174">
        <v>5.6074160538113326E-3</v>
      </c>
      <c r="AT32" s="168">
        <v>0.24931689422443687</v>
      </c>
      <c r="AU32" s="168">
        <f t="shared" si="51"/>
        <v>1.7720223606736869</v>
      </c>
      <c r="AV32" s="174">
        <v>2.0197685778267327</v>
      </c>
      <c r="AW32" s="174">
        <v>0</v>
      </c>
      <c r="AX32" s="168">
        <f>SUM(AV32:AW32)</f>
        <v>2.0197685778267327</v>
      </c>
      <c r="AY32" s="174">
        <v>3.208140575848291</v>
      </c>
      <c r="AZ32" s="174">
        <v>0</v>
      </c>
      <c r="BA32" s="168">
        <f>SUM(AY32:AZ32)</f>
        <v>3.208140575848291</v>
      </c>
      <c r="BB32" s="117">
        <v>3.3874319050325874</v>
      </c>
      <c r="BC32" s="117">
        <v>0</v>
      </c>
      <c r="BD32" s="168">
        <f t="shared" si="52"/>
        <v>3.3874319050325874</v>
      </c>
      <c r="BE32" s="174">
        <v>3.1141109980669479</v>
      </c>
      <c r="BF32" s="174">
        <v>0</v>
      </c>
      <c r="BG32" s="168">
        <f>SUM(BE32:BF32)</f>
        <v>3.1141109980669479</v>
      </c>
      <c r="BH32" s="174">
        <v>4.5392030025174996</v>
      </c>
      <c r="BI32" s="174">
        <v>0</v>
      </c>
      <c r="BJ32" s="168">
        <f t="shared" si="53"/>
        <v>4.5392030025174996</v>
      </c>
      <c r="BK32" s="174">
        <v>7.6088787548568</v>
      </c>
      <c r="BL32" s="174">
        <v>0</v>
      </c>
      <c r="BM32" s="168">
        <f>SUM(BK32:BL32)</f>
        <v>7.6088787548568</v>
      </c>
      <c r="BN32" s="174">
        <v>2.0214283792641874</v>
      </c>
      <c r="BO32" s="168">
        <f t="shared" si="54"/>
        <v>2.4577797812083721</v>
      </c>
      <c r="BP32" s="174">
        <v>0.82246114754445099</v>
      </c>
      <c r="BQ32" s="175">
        <v>3034.6109212906517</v>
      </c>
      <c r="BR32" s="175">
        <v>2772.5357392155656</v>
      </c>
      <c r="BS32" s="175">
        <v>2898.1060415568995</v>
      </c>
      <c r="BT32" s="175">
        <v>2958.1670240695421</v>
      </c>
      <c r="BU32" s="175">
        <v>2812.5289923721266</v>
      </c>
      <c r="BV32" s="175">
        <v>2951.7172511930889</v>
      </c>
    </row>
    <row r="33" spans="1:74" x14ac:dyDescent="0.25">
      <c r="A33" s="188" t="s">
        <v>41</v>
      </c>
      <c r="B33" s="172">
        <f t="shared" si="43"/>
        <v>0.97335853022980057</v>
      </c>
      <c r="C33" s="172">
        <f t="shared" si="44"/>
        <v>1.7429013421085144</v>
      </c>
      <c r="D33" s="172">
        <f t="shared" si="61"/>
        <v>3.177531926524984</v>
      </c>
      <c r="E33" s="172">
        <f t="shared" si="45"/>
        <v>2659.0596507470364</v>
      </c>
      <c r="F33" s="174">
        <v>0</v>
      </c>
      <c r="G33" s="174">
        <v>0.88596607767508895</v>
      </c>
      <c r="H33" s="174">
        <v>7.8307290743864832E-2</v>
      </c>
      <c r="I33" s="174">
        <v>9.0335924262556766E-2</v>
      </c>
      <c r="J33" s="174">
        <v>8.9490309511090549E-2</v>
      </c>
      <c r="K33" s="174">
        <v>0.20852937894184526</v>
      </c>
      <c r="L33" s="168">
        <f t="shared" ref="L33:L36" si="63">SUM(F33:K33)</f>
        <v>1.3526289811344463</v>
      </c>
      <c r="M33" s="174">
        <v>0</v>
      </c>
      <c r="N33" s="174">
        <v>0.59579034997635394</v>
      </c>
      <c r="O33" s="174">
        <v>7.8452268456324123E-2</v>
      </c>
      <c r="P33" s="174">
        <v>9.0136378652458951E-2</v>
      </c>
      <c r="Q33" s="174">
        <v>8.9426201339435379E-2</v>
      </c>
      <c r="R33" s="174">
        <v>9.5704638567774794E-2</v>
      </c>
      <c r="S33" s="168">
        <f t="shared" ref="S33:S36" si="64">SUM(M33:R33)</f>
        <v>0.94950983699234714</v>
      </c>
      <c r="T33" s="71">
        <v>0</v>
      </c>
      <c r="U33" s="71">
        <v>0.71727441135929793</v>
      </c>
      <c r="V33" s="71">
        <v>7.8319173487729918E-2</v>
      </c>
      <c r="W33" s="71">
        <v>9.037711737061864E-2</v>
      </c>
      <c r="X33" s="71">
        <v>9.0267539536998065E-2</v>
      </c>
      <c r="Y33" s="71">
        <v>0.12054239505773885</v>
      </c>
      <c r="Z33" s="71">
        <f t="shared" ref="Z33:Z37" si="65">SUM(T33:Y33)</f>
        <v>1.0967806368123834</v>
      </c>
      <c r="AA33" s="174">
        <v>0</v>
      </c>
      <c r="AB33" s="174">
        <v>0.84713625506200618</v>
      </c>
      <c r="AC33" s="174">
        <v>7.8287886773701992E-2</v>
      </c>
      <c r="AD33" s="174">
        <v>9.0608961315973846E-2</v>
      </c>
      <c r="AE33" s="174">
        <v>8.9829024924706777E-2</v>
      </c>
      <c r="AF33" s="174">
        <v>0.27501305794031355</v>
      </c>
      <c r="AG33" s="168">
        <f t="shared" ref="AG33:AG36" si="66">SUM(AA33:AF33)</f>
        <v>1.3808751860167023</v>
      </c>
      <c r="AH33" s="168">
        <v>0</v>
      </c>
      <c r="AI33" s="174">
        <v>0.62015885442254581</v>
      </c>
      <c r="AJ33" s="174">
        <v>7.8578765739484052E-2</v>
      </c>
      <c r="AK33" s="174">
        <v>9.0587510843831223E-2</v>
      </c>
      <c r="AL33" s="174">
        <v>8.9977884658511365E-2</v>
      </c>
      <c r="AM33" s="174">
        <v>9.4055514565428183E-2</v>
      </c>
      <c r="AN33" s="168">
        <f t="shared" si="50"/>
        <v>0.97335853022980057</v>
      </c>
      <c r="AO33" s="174">
        <v>0</v>
      </c>
      <c r="AP33" s="174">
        <v>0.64455772167223868</v>
      </c>
      <c r="AQ33" s="174">
        <v>7.8252443449568401E-2</v>
      </c>
      <c r="AR33" s="174">
        <v>9.0460029295500718E-2</v>
      </c>
      <c r="AS33" s="174">
        <v>8.9537808739615865E-2</v>
      </c>
      <c r="AT33" s="174">
        <v>0.12369897767847872</v>
      </c>
      <c r="AU33" s="168">
        <f t="shared" ref="AU33:AU36" si="67">SUM(AO33:AT33)</f>
        <v>1.0265069808354024</v>
      </c>
      <c r="AV33" s="174">
        <v>2.7607203868023049</v>
      </c>
      <c r="AW33" s="174">
        <v>0</v>
      </c>
      <c r="AX33" s="168">
        <f t="shared" si="57"/>
        <v>2.7607203868023049</v>
      </c>
      <c r="AY33" s="174">
        <v>2.1</v>
      </c>
      <c r="AZ33" s="174">
        <v>0</v>
      </c>
      <c r="BA33" s="168">
        <f t="shared" si="58"/>
        <v>2.1</v>
      </c>
      <c r="BB33" s="71">
        <v>2.9404900626660768</v>
      </c>
      <c r="BC33" s="71">
        <v>0</v>
      </c>
      <c r="BD33" s="168">
        <f t="shared" si="52"/>
        <v>2.9404900626660768</v>
      </c>
      <c r="BE33" s="174">
        <v>4.7111280359765102</v>
      </c>
      <c r="BF33" s="174">
        <v>0</v>
      </c>
      <c r="BG33" s="168">
        <f t="shared" si="59"/>
        <v>4.7111280359765102</v>
      </c>
      <c r="BH33" s="174">
        <v>1.7429013421085144</v>
      </c>
      <c r="BI33" s="174">
        <v>0</v>
      </c>
      <c r="BJ33" s="168">
        <f t="shared" si="53"/>
        <v>1.7429013421085144</v>
      </c>
      <c r="BK33" s="174">
        <v>3.4305961416507813</v>
      </c>
      <c r="BL33" s="174">
        <v>0</v>
      </c>
      <c r="BM33" s="168">
        <f t="shared" si="60"/>
        <v>3.4305961416507813</v>
      </c>
      <c r="BN33" s="174">
        <v>2.1123337083559663</v>
      </c>
      <c r="BO33" s="168">
        <f t="shared" si="54"/>
        <v>3.177531926524984</v>
      </c>
      <c r="BP33" s="174">
        <v>0.66477182832465165</v>
      </c>
      <c r="BQ33" s="175">
        <v>2822.1649484536083</v>
      </c>
      <c r="BR33" s="175">
        <v>2779.4540229885056</v>
      </c>
      <c r="BS33" s="175">
        <v>3003.1645569620255</v>
      </c>
      <c r="BT33" s="175">
        <v>3151.7229953611663</v>
      </c>
      <c r="BU33" s="175">
        <v>2659.0596507470364</v>
      </c>
      <c r="BV33" s="175">
        <v>3455.0970873786405</v>
      </c>
    </row>
    <row r="34" spans="1:74" x14ac:dyDescent="0.25">
      <c r="A34" s="188" t="s">
        <v>42</v>
      </c>
      <c r="B34" s="172">
        <f t="shared" si="43"/>
        <v>2.3016572067854062</v>
      </c>
      <c r="C34" s="172">
        <f t="shared" si="44"/>
        <v>6.9382323582579888</v>
      </c>
      <c r="D34" s="172">
        <f t="shared" si="61"/>
        <v>3.5473823355074305</v>
      </c>
      <c r="E34" s="172">
        <f t="shared" si="45"/>
        <v>1747.0528128792746</v>
      </c>
      <c r="F34" s="71">
        <v>0</v>
      </c>
      <c r="G34" s="71">
        <v>1.8723736546323271</v>
      </c>
      <c r="H34" s="71">
        <v>5.7838235276086149E-2</v>
      </c>
      <c r="I34" s="71">
        <v>9.1276148047062564E-2</v>
      </c>
      <c r="J34" s="71">
        <v>9.0289044710019445E-2</v>
      </c>
      <c r="K34" s="71">
        <v>0.29092750721856736</v>
      </c>
      <c r="L34" s="168">
        <f t="shared" si="63"/>
        <v>2.4027045898840629</v>
      </c>
      <c r="M34" s="174">
        <v>0</v>
      </c>
      <c r="N34" s="174">
        <v>0.80762720715996417</v>
      </c>
      <c r="O34" s="174">
        <v>5.3639235815719638E-2</v>
      </c>
      <c r="P34" s="174">
        <v>6.5460180198251672E-2</v>
      </c>
      <c r="Q34" s="174">
        <v>8.9469456698350686E-2</v>
      </c>
      <c r="R34" s="174">
        <v>0.13164180358699548</v>
      </c>
      <c r="S34" s="168">
        <f t="shared" si="64"/>
        <v>1.1478378834592817</v>
      </c>
      <c r="T34" s="71">
        <v>0</v>
      </c>
      <c r="U34" s="71">
        <v>1.8723736546323271</v>
      </c>
      <c r="V34" s="71">
        <v>5.7838235276086149E-2</v>
      </c>
      <c r="W34" s="71">
        <v>9.1276148047062564E-2</v>
      </c>
      <c r="X34" s="71">
        <v>9.0289044710019445E-2</v>
      </c>
      <c r="Y34" s="71">
        <v>0.29092750721856736</v>
      </c>
      <c r="Z34" s="71">
        <f t="shared" si="65"/>
        <v>2.4027045898840629</v>
      </c>
      <c r="AA34" s="71">
        <v>0</v>
      </c>
      <c r="AB34" s="71">
        <v>1.8723736546323271</v>
      </c>
      <c r="AC34" s="71">
        <v>5.7838235276086149E-2</v>
      </c>
      <c r="AD34" s="71">
        <v>9.1276148047062564E-2</v>
      </c>
      <c r="AE34" s="71">
        <v>9.0289044710019445E-2</v>
      </c>
      <c r="AF34" s="71">
        <v>0.29092750721856736</v>
      </c>
      <c r="AG34" s="71">
        <f t="shared" si="66"/>
        <v>2.4027045898840629</v>
      </c>
      <c r="AH34" s="168">
        <v>0</v>
      </c>
      <c r="AI34" s="174">
        <v>1.8102732162428417</v>
      </c>
      <c r="AJ34" s="174">
        <v>5.7994897401300649E-2</v>
      </c>
      <c r="AK34" s="174">
        <v>9.2834397080151426E-2</v>
      </c>
      <c r="AL34" s="174">
        <v>8.9977884658511892E-2</v>
      </c>
      <c r="AM34" s="174">
        <v>0.25057681140260019</v>
      </c>
      <c r="AN34" s="168">
        <f t="shared" si="50"/>
        <v>2.3016572067854062</v>
      </c>
      <c r="AO34" s="174">
        <v>0</v>
      </c>
      <c r="AP34" s="174">
        <v>0.50914996078398356</v>
      </c>
      <c r="AQ34" s="174">
        <v>5.7929595358394065E-2</v>
      </c>
      <c r="AR34" s="174">
        <v>9.2675843562057991E-2</v>
      </c>
      <c r="AS34" s="174">
        <v>8.9537600537489492E-2</v>
      </c>
      <c r="AT34" s="174">
        <v>9.2029011969846544E-2</v>
      </c>
      <c r="AU34" s="168">
        <f t="shared" si="67"/>
        <v>0.84132201221177172</v>
      </c>
      <c r="AV34" s="71">
        <v>7.6043602442529661</v>
      </c>
      <c r="AW34" s="174">
        <v>0</v>
      </c>
      <c r="AX34" s="168">
        <f t="shared" si="57"/>
        <v>7.6043602442529661</v>
      </c>
      <c r="AY34" s="174">
        <v>3.9623972573460735</v>
      </c>
      <c r="AZ34" s="174">
        <v>0</v>
      </c>
      <c r="BA34" s="168">
        <f t="shared" si="58"/>
        <v>3.9623972573460735</v>
      </c>
      <c r="BB34" s="71">
        <v>7.6043602442529661</v>
      </c>
      <c r="BC34" s="71">
        <v>0</v>
      </c>
      <c r="BD34" s="168">
        <f t="shared" si="52"/>
        <v>7.6043602442529661</v>
      </c>
      <c r="BE34" s="71">
        <v>7.6043602442529661</v>
      </c>
      <c r="BF34" s="174">
        <v>0</v>
      </c>
      <c r="BG34" s="168">
        <f t="shared" si="59"/>
        <v>7.6043602442529661</v>
      </c>
      <c r="BH34" s="174">
        <v>6.9382323582579888</v>
      </c>
      <c r="BI34" s="174">
        <v>0</v>
      </c>
      <c r="BJ34" s="168">
        <f t="shared" si="53"/>
        <v>6.9382323582579888</v>
      </c>
      <c r="BK34" s="174">
        <v>12.427402814250328</v>
      </c>
      <c r="BL34" s="174">
        <v>0</v>
      </c>
      <c r="BM34" s="168">
        <f t="shared" si="60"/>
        <v>12.427402814250328</v>
      </c>
      <c r="BN34" s="174">
        <v>2.6</v>
      </c>
      <c r="BO34" s="168">
        <f t="shared" si="54"/>
        <v>3.5473823355074305</v>
      </c>
      <c r="BP34" s="174">
        <v>0.73293481054335985</v>
      </c>
      <c r="BQ34" s="175">
        <v>2607.1428571428569</v>
      </c>
      <c r="BR34" s="175">
        <v>2372.5</v>
      </c>
      <c r="BS34" s="175">
        <v>1855.9322033898306</v>
      </c>
      <c r="BT34" s="175">
        <v>2013.7931034482756</v>
      </c>
      <c r="BU34" s="175">
        <v>1747.0528128792746</v>
      </c>
      <c r="BV34" s="175">
        <v>2903.409090909091</v>
      </c>
    </row>
    <row r="35" spans="1:74" x14ac:dyDescent="0.25">
      <c r="A35" s="188" t="s">
        <v>43</v>
      </c>
      <c r="B35" s="172">
        <f t="shared" si="43"/>
        <v>1.5224588040778149</v>
      </c>
      <c r="C35" s="172">
        <f t="shared" si="44"/>
        <v>4.8857030314664636</v>
      </c>
      <c r="D35" s="172">
        <f t="shared" si="61"/>
        <v>1.8329182259368906</v>
      </c>
      <c r="E35" s="172">
        <f t="shared" si="45"/>
        <v>2888.4673674467281</v>
      </c>
      <c r="F35" s="168">
        <v>0</v>
      </c>
      <c r="G35" s="168">
        <v>0.79291821180662236</v>
      </c>
      <c r="H35" s="168">
        <v>0.19701385061157289</v>
      </c>
      <c r="I35" s="168">
        <v>0.11524523267455625</v>
      </c>
      <c r="J35" s="168">
        <v>9.2664072823871305E-2</v>
      </c>
      <c r="K35" s="168">
        <v>0.16473056717114729</v>
      </c>
      <c r="L35" s="168">
        <f t="shared" si="63"/>
        <v>1.3625719350877701</v>
      </c>
      <c r="M35" s="168">
        <v>0</v>
      </c>
      <c r="N35" s="168">
        <v>1.2258903505926015</v>
      </c>
      <c r="O35" s="168">
        <v>0.23181722632487195</v>
      </c>
      <c r="P35" s="168">
        <v>0.13862069729411433</v>
      </c>
      <c r="Q35" s="168">
        <v>8.3619349484444605E-2</v>
      </c>
      <c r="R35" s="168">
        <v>0.19256806856320358</v>
      </c>
      <c r="S35" s="168">
        <f t="shared" si="64"/>
        <v>1.8725156922592361</v>
      </c>
      <c r="T35" s="117">
        <v>0</v>
      </c>
      <c r="U35" s="117">
        <v>0.82030015303921133</v>
      </c>
      <c r="V35" s="117">
        <v>0.21012877133672783</v>
      </c>
      <c r="W35" s="117">
        <v>0.12544097718999375</v>
      </c>
      <c r="X35" s="117">
        <v>8.6838973677356546E-2</v>
      </c>
      <c r="Y35" s="117">
        <v>0.13842077638010117</v>
      </c>
      <c r="Z35" s="71">
        <f t="shared" si="65"/>
        <v>1.3811296516233906</v>
      </c>
      <c r="AA35" s="168">
        <v>0</v>
      </c>
      <c r="AB35" s="168">
        <v>0.36048620160841421</v>
      </c>
      <c r="AC35" s="168">
        <v>0.11480740051223631</v>
      </c>
      <c r="AD35" s="168">
        <v>2.665620011892527E-2</v>
      </c>
      <c r="AE35" s="168">
        <v>8.3192273465616182E-2</v>
      </c>
      <c r="AF35" s="168">
        <v>7.5493781738457139E-2</v>
      </c>
      <c r="AG35" s="168">
        <f t="shared" si="66"/>
        <v>0.66063585744364905</v>
      </c>
      <c r="AH35" s="168">
        <v>0</v>
      </c>
      <c r="AI35" s="168">
        <v>0.95312173262181676</v>
      </c>
      <c r="AJ35" s="168">
        <v>0.20634467199856843</v>
      </c>
      <c r="AK35" s="168">
        <v>0.13033559329144515</v>
      </c>
      <c r="AL35" s="168">
        <v>8.3840086925842827E-2</v>
      </c>
      <c r="AM35" s="168">
        <v>0.14881671924014139</v>
      </c>
      <c r="AN35" s="168">
        <f t="shared" si="50"/>
        <v>1.5224588040778149</v>
      </c>
      <c r="AO35" s="168">
        <v>0</v>
      </c>
      <c r="AP35" s="168">
        <v>0.59395113039568592</v>
      </c>
      <c r="AQ35" s="168">
        <v>0.9719564963505537</v>
      </c>
      <c r="AR35" s="168">
        <v>0</v>
      </c>
      <c r="AS35" s="168">
        <v>0</v>
      </c>
      <c r="AT35" s="168">
        <v>0.25807804342217677</v>
      </c>
      <c r="AU35" s="168">
        <f t="shared" si="67"/>
        <v>1.8239856701684163</v>
      </c>
      <c r="AV35" s="168">
        <v>1.8942739659809997</v>
      </c>
      <c r="AW35" s="168">
        <v>0</v>
      </c>
      <c r="AX35" s="168">
        <f t="shared" si="57"/>
        <v>1.8942739659809997</v>
      </c>
      <c r="AY35" s="168">
        <v>3.7</v>
      </c>
      <c r="AZ35" s="168">
        <v>0</v>
      </c>
      <c r="BA35" s="168">
        <f t="shared" si="58"/>
        <v>3.7</v>
      </c>
      <c r="BB35" s="117">
        <v>3.8496931160646111</v>
      </c>
      <c r="BC35" s="71">
        <v>0</v>
      </c>
      <c r="BD35" s="168">
        <f t="shared" si="52"/>
        <v>3.8496931160646111</v>
      </c>
      <c r="BE35" s="168">
        <v>1.3755752365236582</v>
      </c>
      <c r="BF35" s="168">
        <v>0</v>
      </c>
      <c r="BG35" s="168">
        <f t="shared" si="59"/>
        <v>1.3755752365236582</v>
      </c>
      <c r="BH35" s="168">
        <v>4.8857030314664636</v>
      </c>
      <c r="BI35" s="168">
        <v>0</v>
      </c>
      <c r="BJ35" s="168">
        <f t="shared" si="53"/>
        <v>4.8857030314664636</v>
      </c>
      <c r="BK35" s="168">
        <v>7.7833270414459141</v>
      </c>
      <c r="BL35" s="168">
        <v>0</v>
      </c>
      <c r="BM35" s="168">
        <f t="shared" si="60"/>
        <v>7.7833270414459141</v>
      </c>
      <c r="BN35" s="168">
        <v>1.897522925535525</v>
      </c>
      <c r="BO35" s="168">
        <f t="shared" si="54"/>
        <v>1.8329182259368906</v>
      </c>
      <c r="BP35" s="168">
        <v>1.0352469077367661</v>
      </c>
      <c r="BQ35" s="173">
        <v>3067.9497250589161</v>
      </c>
      <c r="BR35" s="173">
        <v>2744.4522541473825</v>
      </c>
      <c r="BS35" s="173">
        <v>2791.0513019821219</v>
      </c>
      <c r="BT35" s="173">
        <v>2790.8965411457939</v>
      </c>
      <c r="BU35" s="173">
        <v>2888.4673674467281</v>
      </c>
      <c r="BV35" s="173">
        <v>2924.506777613743</v>
      </c>
    </row>
    <row r="36" spans="1:74" x14ac:dyDescent="0.25">
      <c r="A36" s="188" t="s">
        <v>44</v>
      </c>
      <c r="B36" s="172">
        <f t="shared" si="43"/>
        <v>2.5344621912259675</v>
      </c>
      <c r="C36" s="172">
        <f t="shared" si="44"/>
        <v>2.1650157694634284</v>
      </c>
      <c r="D36" s="172">
        <f t="shared" si="61"/>
        <v>2.6087764013209909</v>
      </c>
      <c r="E36" s="172">
        <f t="shared" si="45"/>
        <v>3848.1401696464973</v>
      </c>
      <c r="F36" s="117">
        <v>0</v>
      </c>
      <c r="G36" s="117">
        <v>3.3106062892879158</v>
      </c>
      <c r="H36" s="117">
        <v>6.5540031342598087E-2</v>
      </c>
      <c r="I36" s="117">
        <v>0.10339892683844461</v>
      </c>
      <c r="J36" s="117">
        <v>8.5129223015472946E-2</v>
      </c>
      <c r="K36" s="117">
        <v>0.59622583315500199</v>
      </c>
      <c r="L36" s="168">
        <f t="shared" si="63"/>
        <v>4.1609003036394334</v>
      </c>
      <c r="M36" s="117">
        <v>0</v>
      </c>
      <c r="N36" s="117">
        <v>3.5539536265334695</v>
      </c>
      <c r="O36" s="117">
        <v>6.5220035877246646E-2</v>
      </c>
      <c r="P36" s="117">
        <v>9.5619113802864489E-2</v>
      </c>
      <c r="Q36" s="117">
        <v>8.3853899068454016E-2</v>
      </c>
      <c r="R36" s="117">
        <v>0.48689934434177962</v>
      </c>
      <c r="S36" s="168">
        <f t="shared" si="64"/>
        <v>4.2855460196238138</v>
      </c>
      <c r="T36" s="117">
        <v>0</v>
      </c>
      <c r="U36" s="117">
        <v>3.5539536265334695</v>
      </c>
      <c r="V36" s="117">
        <v>6.5220035877246646E-2</v>
      </c>
      <c r="W36" s="117">
        <v>9.5619113802864489E-2</v>
      </c>
      <c r="X36" s="117">
        <v>8.3853899068454016E-2</v>
      </c>
      <c r="Y36" s="117">
        <v>0.53367948638429252</v>
      </c>
      <c r="Z36" s="71">
        <f t="shared" si="65"/>
        <v>4.3323261616663267</v>
      </c>
      <c r="AA36" s="117">
        <v>0</v>
      </c>
      <c r="AB36" s="117">
        <v>3.5539536265334695</v>
      </c>
      <c r="AC36" s="117">
        <v>6.5220035877246646E-2</v>
      </c>
      <c r="AD36" s="117">
        <v>9.5619113802864489E-2</v>
      </c>
      <c r="AE36" s="117">
        <v>8.3853899068454016E-2</v>
      </c>
      <c r="AF36" s="117">
        <v>0.48689934434177962</v>
      </c>
      <c r="AG36" s="168">
        <f t="shared" si="66"/>
        <v>4.2855460196238138</v>
      </c>
      <c r="AH36" s="168">
        <v>0</v>
      </c>
      <c r="AI36" s="168">
        <v>1.8205691515822413</v>
      </c>
      <c r="AJ36" s="168">
        <v>7.60512000000136E-2</v>
      </c>
      <c r="AK36" s="168">
        <v>0.10384109037224927</v>
      </c>
      <c r="AL36" s="168">
        <v>8.9977884658511323E-2</v>
      </c>
      <c r="AM36" s="168">
        <v>0.44402286461295176</v>
      </c>
      <c r="AN36" s="168">
        <f t="shared" si="50"/>
        <v>2.5344621912259675</v>
      </c>
      <c r="AO36" s="117">
        <v>0</v>
      </c>
      <c r="AP36" s="117">
        <v>3.5539536265334695</v>
      </c>
      <c r="AQ36" s="117">
        <v>6.5220035877246646E-2</v>
      </c>
      <c r="AR36" s="117">
        <v>9.5619113802864489E-2</v>
      </c>
      <c r="AS36" s="117">
        <v>8.3853899068454016E-2</v>
      </c>
      <c r="AT36" s="117">
        <v>0.53367948638429252</v>
      </c>
      <c r="AU36" s="168">
        <f t="shared" si="67"/>
        <v>4.3323261616663267</v>
      </c>
      <c r="AV36" s="168">
        <v>2.6852224493863952</v>
      </c>
      <c r="AW36" s="168">
        <v>0</v>
      </c>
      <c r="AX36" s="168">
        <f t="shared" si="57"/>
        <v>2.6852224493863952</v>
      </c>
      <c r="AY36" s="168">
        <v>2.8017193218851988</v>
      </c>
      <c r="AZ36" s="168">
        <v>0</v>
      </c>
      <c r="BA36" s="168">
        <f t="shared" si="58"/>
        <v>2.8017193218851988</v>
      </c>
      <c r="BB36" s="117">
        <v>2.8017193218851988</v>
      </c>
      <c r="BC36" s="71">
        <v>0</v>
      </c>
      <c r="BD36" s="168">
        <f t="shared" si="52"/>
        <v>2.8017193218851988</v>
      </c>
      <c r="BE36" s="168">
        <v>2.8017193218851988</v>
      </c>
      <c r="BF36" s="168">
        <v>0</v>
      </c>
      <c r="BG36" s="168">
        <f t="shared" si="59"/>
        <v>2.8017193218851988</v>
      </c>
      <c r="BH36" s="168">
        <v>2.1650157694634284</v>
      </c>
      <c r="BI36" s="168">
        <v>0</v>
      </c>
      <c r="BJ36" s="168">
        <f t="shared" si="53"/>
        <v>2.1650157694634284</v>
      </c>
      <c r="BK36" s="168">
        <v>2.8017193218851988</v>
      </c>
      <c r="BL36" s="168">
        <v>0</v>
      </c>
      <c r="BM36" s="168">
        <f t="shared" si="60"/>
        <v>2.8017193218851988</v>
      </c>
      <c r="BN36" s="168">
        <v>2.6087764013209909</v>
      </c>
      <c r="BO36" s="168">
        <f t="shared" si="54"/>
        <v>2.6087764013209909</v>
      </c>
      <c r="BP36" s="168">
        <v>1</v>
      </c>
      <c r="BQ36" s="173">
        <v>2435.6712376626779</v>
      </c>
      <c r="BR36" s="173">
        <v>3727.6595744680849</v>
      </c>
      <c r="BS36" s="173">
        <v>3676.3562303277172</v>
      </c>
      <c r="BT36" s="173">
        <v>2497.7112266273571</v>
      </c>
      <c r="BU36" s="173">
        <v>3848.1401696464973</v>
      </c>
      <c r="BV36" s="173">
        <v>2486.6180048661799</v>
      </c>
    </row>
    <row r="37" spans="1:74" s="5" customFormat="1" ht="12.75" x14ac:dyDescent="0.2">
      <c r="A37" s="188" t="s">
        <v>45</v>
      </c>
      <c r="B37" s="172">
        <f t="shared" si="43"/>
        <v>4.2853978609630436</v>
      </c>
      <c r="C37" s="172">
        <f t="shared" si="44"/>
        <v>6.9172591633196534</v>
      </c>
      <c r="D37" s="172">
        <f t="shared" si="61"/>
        <v>6.2320874543287843</v>
      </c>
      <c r="E37" s="172">
        <f t="shared" si="45"/>
        <v>2608.513434579439</v>
      </c>
      <c r="F37" s="174">
        <v>0</v>
      </c>
      <c r="G37" s="174">
        <v>4.1753437470651971</v>
      </c>
      <c r="H37" s="174">
        <v>4.939971821464291E-2</v>
      </c>
      <c r="I37" s="174">
        <v>0.11827114640879852</v>
      </c>
      <c r="J37" s="174">
        <v>0.18248510817152083</v>
      </c>
      <c r="K37" s="174">
        <v>0</v>
      </c>
      <c r="L37" s="168">
        <f>SUM(F37:K37)</f>
        <v>4.525499719860159</v>
      </c>
      <c r="M37" s="174">
        <v>0</v>
      </c>
      <c r="N37" s="174">
        <v>2.0582204295999831</v>
      </c>
      <c r="O37" s="174">
        <v>4.7106282967418631E-2</v>
      </c>
      <c r="P37" s="174">
        <v>0.1000286614207829</v>
      </c>
      <c r="Q37" s="174">
        <v>8.6010854098248601E-2</v>
      </c>
      <c r="R37" s="174">
        <v>0.13323092161750077</v>
      </c>
      <c r="S37" s="168">
        <f>SUM(M37:R37)</f>
        <v>2.424597149703934</v>
      </c>
      <c r="T37" s="117">
        <v>0</v>
      </c>
      <c r="U37" s="117">
        <v>3.3744068149698876</v>
      </c>
      <c r="V37" s="117">
        <v>5.141952837660959E-2</v>
      </c>
      <c r="W37" s="117">
        <v>0.10673448868368927</v>
      </c>
      <c r="X37" s="117">
        <v>0.12374754604800975</v>
      </c>
      <c r="Y37" s="117">
        <v>0.34744680983591103</v>
      </c>
      <c r="Z37" s="71">
        <f t="shared" si="65"/>
        <v>4.0037551879141073</v>
      </c>
      <c r="AA37" s="174">
        <v>0</v>
      </c>
      <c r="AB37" s="174">
        <v>3.6435668774268919</v>
      </c>
      <c r="AC37" s="174">
        <v>4.6843715339414289E-2</v>
      </c>
      <c r="AD37" s="174">
        <v>9.3217943319149107E-2</v>
      </c>
      <c r="AE37" s="174">
        <v>8.9966585858136633E-2</v>
      </c>
      <c r="AF37" s="174">
        <v>1.9225995884097706</v>
      </c>
      <c r="AG37" s="168">
        <f>SUM(AA37:AF37)</f>
        <v>5.7961947103533626</v>
      </c>
      <c r="AH37" s="168">
        <v>0</v>
      </c>
      <c r="AI37" s="174">
        <v>3.4356548129963556</v>
      </c>
      <c r="AJ37" s="174">
        <v>5.8873834797675197E-2</v>
      </c>
      <c r="AK37" s="174">
        <v>0.11656596129118806</v>
      </c>
      <c r="AL37" s="174">
        <v>0.120843827177715</v>
      </c>
      <c r="AM37" s="174">
        <v>0.55345942470010989</v>
      </c>
      <c r="AN37" s="168">
        <f t="shared" si="50"/>
        <v>4.2853978609630436</v>
      </c>
      <c r="AO37" s="174">
        <v>0</v>
      </c>
      <c r="AP37" s="174">
        <v>5.5138492226566411</v>
      </c>
      <c r="AQ37" s="174">
        <v>4.7074654007439876E-2</v>
      </c>
      <c r="AR37" s="174">
        <v>9.1811344527044189E-2</v>
      </c>
      <c r="AS37" s="174">
        <v>8.9537852892742534E-2</v>
      </c>
      <c r="AT37" s="174">
        <v>0.17745445096818807</v>
      </c>
      <c r="AU37" s="168">
        <f>SUM(AO37:AT37)</f>
        <v>5.9197275250520551</v>
      </c>
      <c r="AV37" s="174">
        <v>23.300804088942257</v>
      </c>
      <c r="AW37" s="174">
        <v>0</v>
      </c>
      <c r="AX37" s="168">
        <f t="shared" si="57"/>
        <v>23.300804088942257</v>
      </c>
      <c r="AY37" s="174">
        <v>12.9</v>
      </c>
      <c r="AZ37" s="174">
        <v>0</v>
      </c>
      <c r="BA37" s="168">
        <f t="shared" si="58"/>
        <v>12.9</v>
      </c>
      <c r="BB37" s="117">
        <v>12.95570776393458</v>
      </c>
      <c r="BC37" s="117">
        <v>0</v>
      </c>
      <c r="BD37" s="168">
        <f t="shared" si="52"/>
        <v>12.95570776393458</v>
      </c>
      <c r="BE37" s="174">
        <v>30.295312295475068</v>
      </c>
      <c r="BF37" s="174">
        <v>0</v>
      </c>
      <c r="BG37" s="168">
        <f t="shared" si="59"/>
        <v>30.295312295475068</v>
      </c>
      <c r="BH37" s="174">
        <v>6.9172591633196534</v>
      </c>
      <c r="BI37" s="174">
        <v>0</v>
      </c>
      <c r="BJ37" s="168">
        <f t="shared" si="53"/>
        <v>6.9172591633196534</v>
      </c>
      <c r="BK37" s="174">
        <v>7.4052425631526653</v>
      </c>
      <c r="BL37" s="174">
        <v>0</v>
      </c>
      <c r="BM37" s="168">
        <f t="shared" si="60"/>
        <v>7.4052425631526653</v>
      </c>
      <c r="BN37" s="174">
        <v>4.3</v>
      </c>
      <c r="BO37" s="168">
        <f t="shared" si="54"/>
        <v>6.2320874543287843</v>
      </c>
      <c r="BP37" s="174">
        <v>0.68997748050105367</v>
      </c>
      <c r="BQ37" s="175">
        <v>1917.7966101694917</v>
      </c>
      <c r="BR37" s="175">
        <v>2426.5927977839337</v>
      </c>
      <c r="BS37" s="175">
        <v>2488.6363636363635</v>
      </c>
      <c r="BT37" s="175">
        <v>1690.2110199296601</v>
      </c>
      <c r="BU37" s="175">
        <v>2608.513434579439</v>
      </c>
      <c r="BV37" s="175">
        <v>2628.6008230452676</v>
      </c>
    </row>
    <row r="38" spans="1:74" x14ac:dyDescent="0.25">
      <c r="A38" s="167" t="s">
        <v>46</v>
      </c>
      <c r="B38" s="172"/>
      <c r="C38" s="172"/>
      <c r="D38" s="172"/>
      <c r="E38" s="172"/>
      <c r="F38" s="168"/>
      <c r="G38" s="168"/>
      <c r="H38" s="168"/>
      <c r="I38" s="168"/>
      <c r="J38" s="168"/>
      <c r="K38" s="168"/>
      <c r="L38" s="168"/>
      <c r="M38" s="168"/>
      <c r="N38" s="168"/>
      <c r="O38" s="168"/>
      <c r="P38" s="168"/>
      <c r="Q38" s="168"/>
      <c r="R38" s="168"/>
      <c r="S38" s="168"/>
      <c r="T38" s="117"/>
      <c r="U38" s="117"/>
      <c r="V38" s="117"/>
      <c r="W38" s="117"/>
      <c r="X38" s="117"/>
      <c r="Y38" s="117"/>
      <c r="Z38" s="117"/>
      <c r="AA38" s="168"/>
      <c r="AB38" s="168"/>
      <c r="AC38" s="168"/>
      <c r="AD38" s="168"/>
      <c r="AE38" s="168"/>
      <c r="AF38" s="168"/>
      <c r="AG38" s="168"/>
      <c r="AH38" s="168"/>
      <c r="AI38" s="169"/>
      <c r="AJ38" s="169"/>
      <c r="AK38" s="169"/>
      <c r="AL38" s="169"/>
      <c r="AM38" s="169"/>
      <c r="AN38" s="169"/>
      <c r="AO38" s="168"/>
      <c r="AP38" s="168"/>
      <c r="AQ38" s="168"/>
      <c r="AR38" s="168"/>
      <c r="AS38" s="168"/>
      <c r="AT38" s="168"/>
      <c r="AU38" s="168"/>
      <c r="AV38" s="168"/>
      <c r="AW38" s="168"/>
      <c r="AX38" s="168"/>
      <c r="AY38" s="168"/>
      <c r="AZ38" s="168"/>
      <c r="BA38" s="168"/>
      <c r="BB38" s="117"/>
      <c r="BC38" s="71"/>
      <c r="BD38" s="71"/>
      <c r="BE38" s="168" t="s">
        <v>221</v>
      </c>
      <c r="BF38" s="168"/>
      <c r="BG38" s="168"/>
      <c r="BH38" s="169"/>
      <c r="BI38" s="169"/>
      <c r="BJ38" s="169"/>
      <c r="BK38" s="168"/>
      <c r="BL38" s="168"/>
      <c r="BM38" s="168"/>
      <c r="BN38" s="174"/>
      <c r="BO38" s="174"/>
      <c r="BP38" s="169"/>
      <c r="BQ38" s="171"/>
      <c r="BR38" s="171"/>
      <c r="BS38" s="171"/>
      <c r="BT38" s="171"/>
      <c r="BU38" s="171"/>
      <c r="BV38" s="171"/>
    </row>
    <row r="39" spans="1:74" x14ac:dyDescent="0.25">
      <c r="A39" s="188" t="s">
        <v>47</v>
      </c>
      <c r="B39" s="172">
        <f t="shared" si="43"/>
        <v>0.69449490470262276</v>
      </c>
      <c r="C39" s="172">
        <f t="shared" si="44"/>
        <v>0.49635932914620823</v>
      </c>
      <c r="D39" s="172">
        <f t="shared" si="61"/>
        <v>0.67931368340006781</v>
      </c>
      <c r="E39" s="172">
        <f t="shared" si="45"/>
        <v>330</v>
      </c>
      <c r="F39" s="174">
        <v>0</v>
      </c>
      <c r="G39" s="174">
        <v>0.30693069306930687</v>
      </c>
      <c r="H39" s="168">
        <v>0.16192041152701944</v>
      </c>
      <c r="I39" s="168">
        <v>0.10378359360589041</v>
      </c>
      <c r="J39" s="168">
        <v>9.6637144178022008E-2</v>
      </c>
      <c r="K39" s="168">
        <v>2.3339668779360574E-2</v>
      </c>
      <c r="L39" s="168">
        <f>SUM(F39:K39)</f>
        <v>0.69261151115959929</v>
      </c>
      <c r="M39" s="174">
        <v>0</v>
      </c>
      <c r="N39" s="174">
        <v>0.30693069306930687</v>
      </c>
      <c r="O39" s="168">
        <v>0.16192041152701944</v>
      </c>
      <c r="P39" s="168">
        <v>0.10378359360589041</v>
      </c>
      <c r="Q39" s="168">
        <v>9.6637144178022008E-2</v>
      </c>
      <c r="R39" s="168">
        <v>2.3339668779360574E-2</v>
      </c>
      <c r="S39" s="168">
        <f>SUM(M39:R39)</f>
        <v>0.69261151115959929</v>
      </c>
      <c r="T39" s="117">
        <v>0</v>
      </c>
      <c r="U39" s="117">
        <v>0.30693069306930687</v>
      </c>
      <c r="V39" s="117">
        <v>0.16090010387968115</v>
      </c>
      <c r="W39" s="117">
        <v>0.10874771412846154</v>
      </c>
      <c r="X39" s="117">
        <v>9.7421004782457424E-2</v>
      </c>
      <c r="Y39" s="117">
        <v>2.0495388842715803E-2</v>
      </c>
      <c r="Z39" s="71">
        <f>SUM(T39:Y39)</f>
        <v>0.69449490470262276</v>
      </c>
      <c r="AA39" s="174">
        <v>0</v>
      </c>
      <c r="AB39" s="117">
        <v>0.30693069306930687</v>
      </c>
      <c r="AC39" s="117">
        <v>0.16090010387968115</v>
      </c>
      <c r="AD39" s="117">
        <v>0.10874771412846154</v>
      </c>
      <c r="AE39" s="117">
        <v>9.7421004782457424E-2</v>
      </c>
      <c r="AF39" s="117">
        <v>2.0495388842715803E-2</v>
      </c>
      <c r="AG39" s="71">
        <f>SUM(AA39:AF39)</f>
        <v>0.69449490470262276</v>
      </c>
      <c r="AH39" s="168">
        <v>0</v>
      </c>
      <c r="AI39" s="117">
        <v>0.30693069306930687</v>
      </c>
      <c r="AJ39" s="117">
        <v>0.16090010387968115</v>
      </c>
      <c r="AK39" s="117">
        <v>0.10874771412846154</v>
      </c>
      <c r="AL39" s="117">
        <v>9.7421004782457424E-2</v>
      </c>
      <c r="AM39" s="117">
        <v>2.0495388842715803E-2</v>
      </c>
      <c r="AN39" s="71">
        <f>SUM(AH39:AM39)</f>
        <v>0.69449490470262276</v>
      </c>
      <c r="AO39" s="174">
        <v>0</v>
      </c>
      <c r="AP39" s="117">
        <v>0.30693069306930687</v>
      </c>
      <c r="AQ39" s="117">
        <v>0.16090010387968115</v>
      </c>
      <c r="AR39" s="117">
        <v>0.10874771412846154</v>
      </c>
      <c r="AS39" s="117">
        <v>9.7421004782457424E-2</v>
      </c>
      <c r="AT39" s="117">
        <v>2.0495388842715803E-2</v>
      </c>
      <c r="AU39" s="71">
        <f>SUM(AO39:AT39)</f>
        <v>0.69449490470262276</v>
      </c>
      <c r="AV39" s="174">
        <v>0.49635932914620823</v>
      </c>
      <c r="AW39" s="174">
        <v>0</v>
      </c>
      <c r="AX39" s="168">
        <f t="shared" ref="AX39" si="68">SUM(AV39:AW39)</f>
        <v>0.49635932914620823</v>
      </c>
      <c r="AY39" s="174">
        <v>0.49635932914620823</v>
      </c>
      <c r="AZ39" s="174">
        <v>0</v>
      </c>
      <c r="BA39" s="168">
        <f t="shared" ref="BA39" si="69">SUM(AY39:AZ39)</f>
        <v>0.49635932914620823</v>
      </c>
      <c r="BB39" s="174">
        <v>0.49635932914620823</v>
      </c>
      <c r="BC39" s="174">
        <v>0</v>
      </c>
      <c r="BD39" s="168">
        <f t="shared" ref="BD39:BD41" si="70">SUM(BB39:BC39)</f>
        <v>0.49635932914620823</v>
      </c>
      <c r="BE39" s="174">
        <v>0.49635932914620823</v>
      </c>
      <c r="BF39" s="174">
        <v>0</v>
      </c>
      <c r="BG39" s="168">
        <f t="shared" ref="BG39" si="71">SUM(BE39:BF39)</f>
        <v>0.49635932914620823</v>
      </c>
      <c r="BH39" s="174">
        <v>0.49635932914620823</v>
      </c>
      <c r="BI39" s="174">
        <v>0</v>
      </c>
      <c r="BJ39" s="168">
        <f t="shared" ref="BJ39:BJ42" si="72">SUM(BH39:BI39)</f>
        <v>0.49635932914620823</v>
      </c>
      <c r="BK39" s="174">
        <v>0.49635932914620823</v>
      </c>
      <c r="BL39" s="174">
        <v>0</v>
      </c>
      <c r="BM39" s="168">
        <f t="shared" ref="BM39" si="73">SUM(BK39:BL39)</f>
        <v>0.49635932914620823</v>
      </c>
      <c r="BN39" s="174">
        <f>AVERAGE(BN40,BN42)</f>
        <v>0.67931368340006781</v>
      </c>
      <c r="BO39" s="168">
        <f t="shared" ref="BO39:BO70" si="74">BN39/BP39</f>
        <v>0.67931368340006781</v>
      </c>
      <c r="BP39" s="174">
        <v>1</v>
      </c>
      <c r="BQ39" s="175">
        <v>330</v>
      </c>
      <c r="BR39" s="175">
        <v>330</v>
      </c>
      <c r="BS39" s="175">
        <v>330</v>
      </c>
      <c r="BT39" s="175">
        <v>330</v>
      </c>
      <c r="BU39" s="175">
        <v>330</v>
      </c>
      <c r="BV39" s="175">
        <v>330</v>
      </c>
    </row>
    <row r="40" spans="1:74" x14ac:dyDescent="0.25">
      <c r="A40" s="188" t="s">
        <v>48</v>
      </c>
      <c r="B40" s="172">
        <f t="shared" si="43"/>
        <v>0.89251470668282085</v>
      </c>
      <c r="C40" s="172">
        <f t="shared" si="44"/>
        <v>0.77370110207212095</v>
      </c>
      <c r="D40" s="172">
        <f t="shared" si="61"/>
        <v>0.25985091927928744</v>
      </c>
      <c r="E40" s="172">
        <f t="shared" si="45"/>
        <v>460</v>
      </c>
      <c r="F40" s="174">
        <v>0</v>
      </c>
      <c r="G40" s="174">
        <v>0.50495049504950495</v>
      </c>
      <c r="H40" s="168">
        <v>0.16192041152701944</v>
      </c>
      <c r="I40" s="168">
        <v>0.10378359360589041</v>
      </c>
      <c r="J40" s="168">
        <v>9.6637144178022008E-2</v>
      </c>
      <c r="K40" s="168">
        <v>2.3339668779360574E-2</v>
      </c>
      <c r="L40" s="168">
        <f>SUM(F40:K40)</f>
        <v>0.89063131313979738</v>
      </c>
      <c r="M40" s="174">
        <v>0</v>
      </c>
      <c r="N40" s="174">
        <v>0.23762376237623761</v>
      </c>
      <c r="O40" s="168">
        <v>0.16192041152701944</v>
      </c>
      <c r="P40" s="168">
        <v>0.10378359360589041</v>
      </c>
      <c r="Q40" s="168">
        <v>9.6637144178022008E-2</v>
      </c>
      <c r="R40" s="168">
        <v>2.3339668779360574E-2</v>
      </c>
      <c r="S40" s="168">
        <f>SUM(M40:R40)</f>
        <v>0.62330458046653003</v>
      </c>
      <c r="T40" s="117">
        <v>0</v>
      </c>
      <c r="U40" s="117">
        <v>0.50495049504950495</v>
      </c>
      <c r="V40" s="117">
        <v>0.16090010387968115</v>
      </c>
      <c r="W40" s="117">
        <v>0.10874771412846154</v>
      </c>
      <c r="X40" s="117">
        <v>9.7421004782457424E-2</v>
      </c>
      <c r="Y40" s="117">
        <v>2.0495388842715803E-2</v>
      </c>
      <c r="Z40" s="71">
        <f>SUM(T40:Y40)</f>
        <v>0.89251470668282085</v>
      </c>
      <c r="AA40" s="174">
        <v>0</v>
      </c>
      <c r="AB40" s="117">
        <v>0.50495049504950495</v>
      </c>
      <c r="AC40" s="117">
        <v>0.16090010387968115</v>
      </c>
      <c r="AD40" s="117">
        <v>0.10874771412846154</v>
      </c>
      <c r="AE40" s="117">
        <v>9.7421004782457424E-2</v>
      </c>
      <c r="AF40" s="117">
        <v>2.0495388842715803E-2</v>
      </c>
      <c r="AG40" s="71">
        <f>SUM(AA40:AF40)</f>
        <v>0.89251470668282085</v>
      </c>
      <c r="AH40" s="168">
        <v>0</v>
      </c>
      <c r="AI40" s="117">
        <v>0.50495049504950495</v>
      </c>
      <c r="AJ40" s="117">
        <v>0.16090010387968115</v>
      </c>
      <c r="AK40" s="117">
        <v>0.10874771412846154</v>
      </c>
      <c r="AL40" s="117">
        <v>9.7421004782457424E-2</v>
      </c>
      <c r="AM40" s="117">
        <v>2.0495388842715803E-2</v>
      </c>
      <c r="AN40" s="71">
        <f>SUM(AH40:AM40)</f>
        <v>0.89251470668282085</v>
      </c>
      <c r="AO40" s="168">
        <v>0</v>
      </c>
      <c r="AP40" s="117">
        <v>0.50495049504950495</v>
      </c>
      <c r="AQ40" s="117">
        <v>0.16090010387968115</v>
      </c>
      <c r="AR40" s="117">
        <v>0.10874771412846154</v>
      </c>
      <c r="AS40" s="117">
        <v>9.7421004782457424E-2</v>
      </c>
      <c r="AT40" s="117">
        <v>2.0495388842715803E-2</v>
      </c>
      <c r="AU40" s="71">
        <f>SUM(AO40:AT40)</f>
        <v>0.89251470668282085</v>
      </c>
      <c r="AV40" s="117">
        <v>0.76</v>
      </c>
      <c r="AW40" s="174">
        <v>0</v>
      </c>
      <c r="AX40" s="174">
        <v>0.41331053031372011</v>
      </c>
      <c r="AY40" s="174">
        <v>0.41331053031372011</v>
      </c>
      <c r="AZ40" s="174">
        <v>0</v>
      </c>
      <c r="BA40" s="174">
        <v>0.41331053031372011</v>
      </c>
      <c r="BB40" s="117">
        <v>0.76</v>
      </c>
      <c r="BC40" s="71">
        <v>0</v>
      </c>
      <c r="BD40" s="168">
        <f t="shared" si="70"/>
        <v>0.76</v>
      </c>
      <c r="BE40" s="117">
        <v>0.76</v>
      </c>
      <c r="BF40" s="174">
        <v>0</v>
      </c>
      <c r="BG40" s="117">
        <v>0.76</v>
      </c>
      <c r="BH40" s="174">
        <v>0.77370110207212095</v>
      </c>
      <c r="BI40" s="174">
        <v>0</v>
      </c>
      <c r="BJ40" s="168">
        <f t="shared" si="72"/>
        <v>0.77370110207212095</v>
      </c>
      <c r="BK40" s="174">
        <v>1.2392199952339946</v>
      </c>
      <c r="BL40" s="174">
        <v>0</v>
      </c>
      <c r="BM40" s="174">
        <v>0.41331053031372011</v>
      </c>
      <c r="BN40" s="174">
        <f>BB40/BB34*BN34</f>
        <v>0.25985091927928744</v>
      </c>
      <c r="BO40" s="168">
        <f t="shared" si="74"/>
        <v>0.25985091927928744</v>
      </c>
      <c r="BP40" s="174">
        <v>1</v>
      </c>
      <c r="BQ40" s="175">
        <v>460</v>
      </c>
      <c r="BR40" s="175">
        <v>460</v>
      </c>
      <c r="BS40" s="175">
        <v>460</v>
      </c>
      <c r="BT40" s="175">
        <v>460</v>
      </c>
      <c r="BU40" s="175">
        <v>460</v>
      </c>
      <c r="BV40" s="175">
        <v>460</v>
      </c>
    </row>
    <row r="41" spans="1:74" x14ac:dyDescent="0.25">
      <c r="A41" s="188" t="s">
        <v>49</v>
      </c>
      <c r="B41" s="172">
        <f t="shared" si="43"/>
        <v>1.169742429455098</v>
      </c>
      <c r="C41" s="172">
        <f t="shared" si="44"/>
        <v>0.25959738390037651</v>
      </c>
      <c r="D41" s="172">
        <f t="shared" si="61"/>
        <v>0.31286105785002316</v>
      </c>
      <c r="E41" s="172">
        <f t="shared" si="45"/>
        <v>470</v>
      </c>
      <c r="F41" s="174">
        <v>0</v>
      </c>
      <c r="G41" s="174">
        <v>0.55445544554455439</v>
      </c>
      <c r="H41" s="168">
        <v>0.16192041152701944</v>
      </c>
      <c r="I41" s="168">
        <v>0.10378359360589041</v>
      </c>
      <c r="J41" s="168">
        <v>9.6637144178022008E-2</v>
      </c>
      <c r="K41" s="168">
        <v>2.3339668779360574E-2</v>
      </c>
      <c r="L41" s="168">
        <f>SUM(F41:K41)</f>
        <v>0.94013626363484681</v>
      </c>
      <c r="M41" s="174">
        <v>0</v>
      </c>
      <c r="N41" s="174">
        <v>0.50495049504950495</v>
      </c>
      <c r="O41" s="168">
        <v>0.16192041152701944</v>
      </c>
      <c r="P41" s="168">
        <v>0.10378359360589041</v>
      </c>
      <c r="Q41" s="168">
        <v>9.6637144178022008E-2</v>
      </c>
      <c r="R41" s="168">
        <v>2.3339668779360574E-2</v>
      </c>
      <c r="S41" s="168">
        <f>SUM(M41:R41)</f>
        <v>0.89063131313979738</v>
      </c>
      <c r="T41" s="117">
        <v>0</v>
      </c>
      <c r="U41" s="117">
        <v>0.7821782178217821</v>
      </c>
      <c r="V41" s="117">
        <v>0.16090010387968115</v>
      </c>
      <c r="W41" s="117">
        <v>0.10874771412846154</v>
      </c>
      <c r="X41" s="117">
        <v>9.7421004782457424E-2</v>
      </c>
      <c r="Y41" s="117">
        <v>2.0495388842715803E-2</v>
      </c>
      <c r="Z41" s="71">
        <f>SUM(T41:Y41)</f>
        <v>1.169742429455098</v>
      </c>
      <c r="AA41" s="174">
        <v>0</v>
      </c>
      <c r="AB41" s="117">
        <v>0.7821782178217821</v>
      </c>
      <c r="AC41" s="117">
        <v>0.16090010387968115</v>
      </c>
      <c r="AD41" s="117">
        <v>0.10874771412846154</v>
      </c>
      <c r="AE41" s="117">
        <v>9.7421004782457424E-2</v>
      </c>
      <c r="AF41" s="117">
        <v>2.0495388842715803E-2</v>
      </c>
      <c r="AG41" s="71">
        <f>SUM(AA41:AF41)</f>
        <v>1.169742429455098</v>
      </c>
      <c r="AH41" s="168">
        <v>0</v>
      </c>
      <c r="AI41" s="117">
        <v>0.7821782178217821</v>
      </c>
      <c r="AJ41" s="117">
        <v>0.16090010387968115</v>
      </c>
      <c r="AK41" s="117">
        <v>0.10874771412846154</v>
      </c>
      <c r="AL41" s="117">
        <v>9.7421004782457424E-2</v>
      </c>
      <c r="AM41" s="117">
        <v>2.0495388842715803E-2</v>
      </c>
      <c r="AN41" s="71">
        <f>SUM(AH41:AM41)</f>
        <v>1.169742429455098</v>
      </c>
      <c r="AO41" s="174">
        <v>0</v>
      </c>
      <c r="AP41" s="117">
        <v>0.7821782178217821</v>
      </c>
      <c r="AQ41" s="117">
        <v>0.16090010387968115</v>
      </c>
      <c r="AR41" s="117">
        <v>0.10874771412846154</v>
      </c>
      <c r="AS41" s="117">
        <v>9.7421004782457424E-2</v>
      </c>
      <c r="AT41" s="117">
        <v>2.0495388842715803E-2</v>
      </c>
      <c r="AU41" s="71">
        <f>SUM(AO41:AT41)</f>
        <v>1.169742429455098</v>
      </c>
      <c r="AV41" s="174">
        <v>0.28114739735461541</v>
      </c>
      <c r="AW41" s="174">
        <v>0</v>
      </c>
      <c r="AX41" s="174">
        <v>0.34044614078178409</v>
      </c>
      <c r="AY41" s="174">
        <v>0.34044614078178409</v>
      </c>
      <c r="AZ41" s="174">
        <v>0</v>
      </c>
      <c r="BA41" s="174">
        <v>0.34044614078178409</v>
      </c>
      <c r="BB41" s="117">
        <v>0.33599999999999997</v>
      </c>
      <c r="BC41" s="71">
        <v>0</v>
      </c>
      <c r="BD41" s="168">
        <f t="shared" si="70"/>
        <v>0.33599999999999997</v>
      </c>
      <c r="BE41" s="174">
        <v>0.34044614078178409</v>
      </c>
      <c r="BF41" s="174">
        <v>0</v>
      </c>
      <c r="BG41" s="174">
        <v>0.34044614078178409</v>
      </c>
      <c r="BH41" s="174">
        <v>0.25959738390037651</v>
      </c>
      <c r="BI41" s="174">
        <v>0</v>
      </c>
      <c r="BJ41" s="168">
        <f t="shared" si="72"/>
        <v>0.25959738390037651</v>
      </c>
      <c r="BK41" s="174">
        <v>0.34044614078178409</v>
      </c>
      <c r="BL41" s="174">
        <v>0</v>
      </c>
      <c r="BM41" s="174">
        <v>0.34044614078178409</v>
      </c>
      <c r="BN41" s="174">
        <f>BB41/BB36*BN36</f>
        <v>0.31286105785002316</v>
      </c>
      <c r="BO41" s="168">
        <f t="shared" si="74"/>
        <v>0.31286105785002316</v>
      </c>
      <c r="BP41" s="174">
        <v>1</v>
      </c>
      <c r="BQ41" s="175">
        <v>470</v>
      </c>
      <c r="BR41" s="175">
        <v>470</v>
      </c>
      <c r="BS41" s="175">
        <v>470</v>
      </c>
      <c r="BT41" s="175">
        <v>470</v>
      </c>
      <c r="BU41" s="175">
        <v>470</v>
      </c>
      <c r="BV41" s="175">
        <v>470</v>
      </c>
    </row>
    <row r="42" spans="1:74" x14ac:dyDescent="0.25">
      <c r="A42" s="188" t="s">
        <v>50</v>
      </c>
      <c r="B42" s="172">
        <f t="shared" si="43"/>
        <v>0.48417095975204966</v>
      </c>
      <c r="C42" s="172">
        <f t="shared" si="44"/>
        <v>0.77835377033127162</v>
      </c>
      <c r="D42" s="172">
        <f t="shared" si="61"/>
        <v>1.0987764475208481</v>
      </c>
      <c r="E42" s="172">
        <f t="shared" si="45"/>
        <v>330</v>
      </c>
      <c r="F42" s="174">
        <v>0</v>
      </c>
      <c r="G42" s="168">
        <v>0.7821782178217821</v>
      </c>
      <c r="H42" s="168">
        <v>0.16192041152701944</v>
      </c>
      <c r="I42" s="168">
        <v>0.10378359360589041</v>
      </c>
      <c r="J42" s="168">
        <v>9.6637144178022008E-2</v>
      </c>
      <c r="K42" s="168">
        <v>2.3339668779360574E-2</v>
      </c>
      <c r="L42" s="168">
        <f>SUM(F42:K42)</f>
        <v>1.1678590359120746</v>
      </c>
      <c r="M42" s="168">
        <v>0</v>
      </c>
      <c r="N42" s="168">
        <v>0.18567475813799314</v>
      </c>
      <c r="O42" s="168">
        <v>0.16192041152701944</v>
      </c>
      <c r="P42" s="168">
        <v>0.10378359360589041</v>
      </c>
      <c r="Q42" s="168">
        <v>9.6637144178022008E-2</v>
      </c>
      <c r="R42" s="168">
        <v>2.3339668779360574E-2</v>
      </c>
      <c r="S42" s="168">
        <f>SUM(M42:R42)</f>
        <v>0.57135557622828559</v>
      </c>
      <c r="T42" s="117">
        <v>0</v>
      </c>
      <c r="U42" s="117">
        <v>9.1849549605309194E-2</v>
      </c>
      <c r="V42" s="117">
        <v>0.16090010387968115</v>
      </c>
      <c r="W42" s="117">
        <v>0.10874771412846154</v>
      </c>
      <c r="X42" s="117">
        <v>9.7421004782457424E-2</v>
      </c>
      <c r="Y42" s="117">
        <v>2.0495388842715803E-2</v>
      </c>
      <c r="Z42" s="71">
        <f>SUM(T42:Y42)</f>
        <v>0.47941376123862506</v>
      </c>
      <c r="AA42" s="117">
        <v>0</v>
      </c>
      <c r="AB42" s="117">
        <v>9.1849549605309194E-2</v>
      </c>
      <c r="AC42" s="117">
        <v>0.16090010387968115</v>
      </c>
      <c r="AD42" s="117">
        <v>0.10874771412846154</v>
      </c>
      <c r="AE42" s="117">
        <v>9.7421004782457424E-2</v>
      </c>
      <c r="AF42" s="117">
        <v>2.0495388842715803E-2</v>
      </c>
      <c r="AG42" s="71">
        <f>SUM(AA42:AF42)</f>
        <v>0.47941376123862506</v>
      </c>
      <c r="AH42" s="168">
        <v>0</v>
      </c>
      <c r="AI42" s="168">
        <v>0.1052711621350238</v>
      </c>
      <c r="AJ42" s="168">
        <v>0.16218500447115053</v>
      </c>
      <c r="AK42" s="168">
        <v>0.10457715200462643</v>
      </c>
      <c r="AL42" s="168">
        <v>9.7761012721018836E-2</v>
      </c>
      <c r="AM42" s="168">
        <v>1.4376628420230065E-2</v>
      </c>
      <c r="AN42" s="168">
        <f t="shared" ref="AN42" si="75">SUM(AH42:AM42)</f>
        <v>0.48417095975204966</v>
      </c>
      <c r="AO42" s="117">
        <v>0</v>
      </c>
      <c r="AP42" s="117">
        <v>9.1849549605309194E-2</v>
      </c>
      <c r="AQ42" s="117">
        <v>0.16090010387968115</v>
      </c>
      <c r="AR42" s="117">
        <v>0.10874771412846154</v>
      </c>
      <c r="AS42" s="117">
        <v>9.7421004782457424E-2</v>
      </c>
      <c r="AT42" s="117">
        <v>2.0495388842715803E-2</v>
      </c>
      <c r="AU42" s="168">
        <f>SUM(AO42:AT42)</f>
        <v>0.47941376123862506</v>
      </c>
      <c r="AV42" s="168">
        <v>1.0891708649233924</v>
      </c>
      <c r="AW42" s="168">
        <v>0</v>
      </c>
      <c r="AX42" s="168">
        <f>SUM(AV42:AW42)</f>
        <v>1.0891708649233924</v>
      </c>
      <c r="AY42" s="168">
        <v>0.5</v>
      </c>
      <c r="AZ42" s="168">
        <v>0</v>
      </c>
      <c r="BA42" s="168">
        <f>SUM(AY42:AZ42)</f>
        <v>0.5</v>
      </c>
      <c r="BB42" s="117">
        <v>0.66067469618941399</v>
      </c>
      <c r="BC42" s="71">
        <v>0</v>
      </c>
      <c r="BD42" s="168">
        <f>SUM(BB42:BC42)</f>
        <v>0.66067469618941399</v>
      </c>
      <c r="BE42" s="168">
        <v>0.49292949699567523</v>
      </c>
      <c r="BF42" s="168">
        <v>0</v>
      </c>
      <c r="BG42" s="168">
        <f>SUM(BE42:BF42)</f>
        <v>0.49292949699567523</v>
      </c>
      <c r="BH42" s="168">
        <v>0.77835377033127162</v>
      </c>
      <c r="BI42" s="168">
        <v>0</v>
      </c>
      <c r="BJ42" s="168">
        <f t="shared" si="72"/>
        <v>0.77835377033127162</v>
      </c>
      <c r="BK42" s="117">
        <v>0.66067469618941399</v>
      </c>
      <c r="BL42" s="71">
        <v>0</v>
      </c>
      <c r="BM42" s="168">
        <f>SUM(BK42:BL42)</f>
        <v>0.66067469618941399</v>
      </c>
      <c r="BN42" s="174">
        <f>BB42/BB31*BN31</f>
        <v>1.0987764475208481</v>
      </c>
      <c r="BO42" s="168">
        <f t="shared" si="74"/>
        <v>1.0987764475208481</v>
      </c>
      <c r="BP42" s="168">
        <v>1</v>
      </c>
      <c r="BQ42" s="173">
        <v>330</v>
      </c>
      <c r="BR42" s="173">
        <v>330</v>
      </c>
      <c r="BS42" s="173">
        <v>330</v>
      </c>
      <c r="BT42" s="173">
        <v>330</v>
      </c>
      <c r="BU42" s="173">
        <v>330</v>
      </c>
      <c r="BV42" s="173">
        <v>330</v>
      </c>
    </row>
    <row r="43" spans="1:74" x14ac:dyDescent="0.25">
      <c r="A43" s="167" t="s">
        <v>51</v>
      </c>
      <c r="B43" s="172">
        <f t="shared" si="43"/>
        <v>0.43056844332050914</v>
      </c>
      <c r="C43" s="172">
        <f t="shared" si="44"/>
        <v>0.71294488241259446</v>
      </c>
      <c r="D43" s="172">
        <f t="shared" si="61"/>
        <v>1.0329656749227867</v>
      </c>
      <c r="E43" s="172">
        <f t="shared" si="45"/>
        <v>299.04970778291727</v>
      </c>
      <c r="F43" s="174">
        <v>0</v>
      </c>
      <c r="G43" s="174">
        <v>0.32095982537557666</v>
      </c>
      <c r="H43" s="174">
        <v>2.8402938101126061E-2</v>
      </c>
      <c r="I43" s="174">
        <v>0.15171558198304697</v>
      </c>
      <c r="J43" s="174">
        <v>4.5338408113908213E-2</v>
      </c>
      <c r="K43" s="174">
        <v>0.1101293921271105</v>
      </c>
      <c r="L43" s="168">
        <f t="shared" ref="L43:L47" si="76">SUM(F43:K43)</f>
        <v>0.6565461457007683</v>
      </c>
      <c r="M43" s="174">
        <v>0</v>
      </c>
      <c r="N43" s="174">
        <v>0.21678975343757723</v>
      </c>
      <c r="O43" s="174">
        <v>1.0754714762834707E-2</v>
      </c>
      <c r="P43" s="174">
        <v>0.12196521279893693</v>
      </c>
      <c r="Q43" s="174">
        <v>4.7419167511315793E-2</v>
      </c>
      <c r="R43" s="174">
        <v>1.7925131258601238E-2</v>
      </c>
      <c r="S43" s="168">
        <f t="shared" ref="S43:S47" si="77">SUM(M43:R43)</f>
        <v>0.41485397976926591</v>
      </c>
      <c r="T43" s="117">
        <v>0</v>
      </c>
      <c r="U43" s="117">
        <v>0.27404851735099572</v>
      </c>
      <c r="V43" s="117">
        <v>2.1248096197500527E-2</v>
      </c>
      <c r="W43" s="117">
        <v>0.16249774170437267</v>
      </c>
      <c r="X43" s="117">
        <v>5.1747727218248454E-2</v>
      </c>
      <c r="Y43" s="117">
        <v>8.6761215794212351E-2</v>
      </c>
      <c r="Z43" s="71">
        <f t="shared" ref="Z43:Z47" si="78">SUM(T43:Y43)</f>
        <v>0.5963032982653298</v>
      </c>
      <c r="AA43" s="174">
        <v>0</v>
      </c>
      <c r="AB43" s="174">
        <v>0.22101201574481247</v>
      </c>
      <c r="AC43" s="174">
        <v>3.6473767756717991E-2</v>
      </c>
      <c r="AD43" s="174">
        <v>0.21516418351846781</v>
      </c>
      <c r="AE43" s="174">
        <v>5.7908229218649118E-2</v>
      </c>
      <c r="AF43" s="174">
        <v>0.11740247644220203</v>
      </c>
      <c r="AG43" s="168">
        <f t="shared" ref="AG43:AG63" si="79">SUM(AA43:AF43)</f>
        <v>0.64796067268084945</v>
      </c>
      <c r="AH43" s="174">
        <v>0</v>
      </c>
      <c r="AI43" s="174">
        <v>0.23403272303785166</v>
      </c>
      <c r="AJ43" s="174">
        <v>9.1832147674277501E-3</v>
      </c>
      <c r="AK43" s="174">
        <v>0.12807218461071834</v>
      </c>
      <c r="AL43" s="174">
        <v>4.7797647584658591E-2</v>
      </c>
      <c r="AM43" s="174">
        <v>1.1482673319852787E-2</v>
      </c>
      <c r="AN43" s="174">
        <f t="shared" ref="AN43:AN70" si="80">SUM(AH43:AM43)</f>
        <v>0.43056844332050914</v>
      </c>
      <c r="AO43" s="174">
        <v>0</v>
      </c>
      <c r="AP43" s="174">
        <v>0.28441585482515747</v>
      </c>
      <c r="AQ43" s="174">
        <v>2.6618507284555466E-2</v>
      </c>
      <c r="AR43" s="174">
        <v>0.16256386107070972</v>
      </c>
      <c r="AS43" s="174">
        <v>4.5117428156698489E-2</v>
      </c>
      <c r="AT43" s="174">
        <v>8.387863035336135E-2</v>
      </c>
      <c r="AU43" s="168">
        <f t="shared" ref="AU43:AU47" si="81">SUM(AO43:AT43)</f>
        <v>0.60259428169048257</v>
      </c>
      <c r="AV43" s="174">
        <v>1.1238880216256819</v>
      </c>
      <c r="AW43" s="174">
        <v>0</v>
      </c>
      <c r="AX43" s="168">
        <f t="shared" ref="AX43:AX63" si="82">SUM(AV43:AW43)</f>
        <v>1.1238880216256819</v>
      </c>
      <c r="AY43" s="174">
        <v>0.64335420348596728</v>
      </c>
      <c r="AZ43" s="174">
        <v>0</v>
      </c>
      <c r="BA43" s="168">
        <f t="shared" ref="BA43:BA63" si="83">SUM(AY43:AZ43)</f>
        <v>0.64335420348596728</v>
      </c>
      <c r="BB43" s="117">
        <v>1.1623244281609244</v>
      </c>
      <c r="BC43" s="117">
        <v>0</v>
      </c>
      <c r="BD43" s="168">
        <f t="shared" ref="BD43:BD63" si="84">SUM(BB43:BC43)</f>
        <v>1.1623244281609244</v>
      </c>
      <c r="BE43" s="174">
        <v>4.1279623632184022</v>
      </c>
      <c r="BF43" s="174">
        <v>0</v>
      </c>
      <c r="BG43" s="168">
        <f t="shared" ref="BG43:BG63" si="85">SUM(BE43:BF43)</f>
        <v>4.1279623632184022</v>
      </c>
      <c r="BH43" s="174">
        <v>0.71294488241259446</v>
      </c>
      <c r="BI43" s="174">
        <v>0</v>
      </c>
      <c r="BJ43" s="168">
        <f t="shared" ref="BJ43:BJ63" si="86">SUM(BH43:BI43)</f>
        <v>0.71294488241259446</v>
      </c>
      <c r="BK43" s="174">
        <v>1.8932069984931901</v>
      </c>
      <c r="BL43" s="174">
        <v>0</v>
      </c>
      <c r="BM43" s="168">
        <f t="shared" ref="BM43:BM63" si="87">SUM(BK43:BL43)</f>
        <v>1.8932069984931901</v>
      </c>
      <c r="BN43" s="174">
        <v>1.0329656749227867</v>
      </c>
      <c r="BO43" s="168">
        <f t="shared" si="74"/>
        <v>1.0329656749227867</v>
      </c>
      <c r="BP43" s="174">
        <v>1</v>
      </c>
      <c r="BQ43" s="175">
        <v>458.06230630745677</v>
      </c>
      <c r="BR43" s="175">
        <v>421.39219015280139</v>
      </c>
      <c r="BS43" s="175">
        <v>412.66968610357975</v>
      </c>
      <c r="BT43" s="175">
        <v>585.70731142177522</v>
      </c>
      <c r="BU43" s="175">
        <v>299.04970778291727</v>
      </c>
      <c r="BV43" s="175">
        <v>504.75702021109657</v>
      </c>
    </row>
    <row r="44" spans="1:74" x14ac:dyDescent="0.25">
      <c r="A44" s="188" t="s">
        <v>52</v>
      </c>
      <c r="B44" s="172">
        <f t="shared" si="43"/>
        <v>0.35810859850402177</v>
      </c>
      <c r="C44" s="172">
        <f t="shared" si="44"/>
        <v>0.61228156697548286</v>
      </c>
      <c r="D44" s="172">
        <f t="shared" si="61"/>
        <v>0.93543869517946265</v>
      </c>
      <c r="E44" s="172">
        <f t="shared" si="45"/>
        <v>320.6708081977369</v>
      </c>
      <c r="F44" s="168">
        <v>0</v>
      </c>
      <c r="G44" s="168">
        <v>0.27336333714153666</v>
      </c>
      <c r="H44" s="168">
        <v>0</v>
      </c>
      <c r="I44" s="168">
        <v>9.3130513540632939E-2</v>
      </c>
      <c r="J44" s="168">
        <v>4.4857264618010213E-2</v>
      </c>
      <c r="K44" s="168">
        <v>7.4372200845163078E-2</v>
      </c>
      <c r="L44" s="168">
        <f t="shared" si="76"/>
        <v>0.48572331614534292</v>
      </c>
      <c r="M44" s="168">
        <v>0</v>
      </c>
      <c r="N44" s="168">
        <v>0.15050784146630466</v>
      </c>
      <c r="O44" s="168">
        <v>6.1202170939634063E-3</v>
      </c>
      <c r="P44" s="168">
        <v>9.2536086472333828E-2</v>
      </c>
      <c r="Q44" s="168">
        <v>4.4308608096606479E-2</v>
      </c>
      <c r="R44" s="168">
        <v>9.9131453760631337E-3</v>
      </c>
      <c r="S44" s="168">
        <f t="shared" si="77"/>
        <v>0.30338589850527153</v>
      </c>
      <c r="T44" s="117">
        <v>0</v>
      </c>
      <c r="U44" s="117">
        <v>0.22581576198584227</v>
      </c>
      <c r="V44" s="117">
        <v>3.82013820791524E-3</v>
      </c>
      <c r="W44" s="117">
        <v>9.5804473080122451E-2</v>
      </c>
      <c r="X44" s="117">
        <v>4.4526408796943431E-2</v>
      </c>
      <c r="Y44" s="117">
        <v>4.1377006825019935E-2</v>
      </c>
      <c r="Z44" s="71">
        <f t="shared" si="78"/>
        <v>0.41134378889584333</v>
      </c>
      <c r="AA44" s="168">
        <v>0</v>
      </c>
      <c r="AB44" s="168">
        <v>0.12948027591145594</v>
      </c>
      <c r="AC44" s="168">
        <v>0</v>
      </c>
      <c r="AD44" s="168">
        <v>9.3489856227809809E-2</v>
      </c>
      <c r="AE44" s="168">
        <v>4.5274444950563993E-2</v>
      </c>
      <c r="AF44" s="168">
        <v>7.4590618450059945E-2</v>
      </c>
      <c r="AG44" s="168">
        <f t="shared" si="79"/>
        <v>0.34283519553988967</v>
      </c>
      <c r="AH44" s="168">
        <v>0</v>
      </c>
      <c r="AI44" s="168">
        <v>0.19978864264087168</v>
      </c>
      <c r="AJ44" s="168">
        <v>0</v>
      </c>
      <c r="AK44" s="168">
        <v>0.10407151744426116</v>
      </c>
      <c r="AL44" s="168">
        <v>4.4577092395942208E-2</v>
      </c>
      <c r="AM44" s="168">
        <v>9.6713460229466974E-3</v>
      </c>
      <c r="AN44" s="168">
        <f t="shared" si="80"/>
        <v>0.35810859850402177</v>
      </c>
      <c r="AO44" s="168">
        <v>0</v>
      </c>
      <c r="AP44" s="168">
        <v>0.19320804456372895</v>
      </c>
      <c r="AQ44" s="168">
        <v>1.6487815781916479E-2</v>
      </c>
      <c r="AR44" s="168">
        <v>0.17692277002643605</v>
      </c>
      <c r="AS44" s="168">
        <v>4.8881706652437858E-2</v>
      </c>
      <c r="AT44" s="168">
        <v>6.7267428652405939E-2</v>
      </c>
      <c r="AU44" s="168">
        <f t="shared" si="81"/>
        <v>0.50276776567692527</v>
      </c>
      <c r="AV44" s="168">
        <v>0.72525115883460844</v>
      </c>
      <c r="AW44" s="168">
        <v>0</v>
      </c>
      <c r="AX44" s="168">
        <f t="shared" si="82"/>
        <v>0.72525115883460844</v>
      </c>
      <c r="AY44" s="168">
        <v>0.46295928099926903</v>
      </c>
      <c r="AZ44" s="168">
        <v>0</v>
      </c>
      <c r="BA44" s="168">
        <f t="shared" si="83"/>
        <v>0.46295928099926903</v>
      </c>
      <c r="BB44" s="117">
        <v>0.62969393360161652</v>
      </c>
      <c r="BC44" s="71">
        <v>0</v>
      </c>
      <c r="BD44" s="168">
        <f t="shared" si="84"/>
        <v>0.62969393360161652</v>
      </c>
      <c r="BE44" s="168">
        <v>0.49290891365563944</v>
      </c>
      <c r="BF44" s="168">
        <v>0</v>
      </c>
      <c r="BG44" s="168">
        <f t="shared" si="85"/>
        <v>0.49290891365563944</v>
      </c>
      <c r="BH44" s="168">
        <v>0.61228156697548286</v>
      </c>
      <c r="BI44" s="168">
        <v>0</v>
      </c>
      <c r="BJ44" s="168">
        <f t="shared" si="86"/>
        <v>0.61228156697548286</v>
      </c>
      <c r="BK44" s="168">
        <v>0.24262740046955852</v>
      </c>
      <c r="BL44" s="168">
        <v>0</v>
      </c>
      <c r="BM44" s="168">
        <f t="shared" si="87"/>
        <v>0.24262740046955852</v>
      </c>
      <c r="BN44" s="168">
        <v>0.93543869517946265</v>
      </c>
      <c r="BO44" s="168">
        <f t="shared" si="74"/>
        <v>0.93543869517946265</v>
      </c>
      <c r="BP44" s="168">
        <v>1</v>
      </c>
      <c r="BQ44" s="173">
        <v>428.49519743863397</v>
      </c>
      <c r="BR44" s="173">
        <v>404.20819490586933</v>
      </c>
      <c r="BS44" s="173">
        <v>399.34354485776805</v>
      </c>
      <c r="BT44" s="173">
        <v>532.61802575107299</v>
      </c>
      <c r="BU44" s="173">
        <v>320.6708081977369</v>
      </c>
      <c r="BV44" s="173">
        <v>543.424317617866</v>
      </c>
    </row>
    <row r="45" spans="1:74" x14ac:dyDescent="0.25">
      <c r="A45" s="188" t="s">
        <v>53</v>
      </c>
      <c r="B45" s="172">
        <f t="shared" si="43"/>
        <v>0.71148089017207627</v>
      </c>
      <c r="C45" s="172">
        <f t="shared" si="44"/>
        <v>1.9294886335221004</v>
      </c>
      <c r="D45" s="172">
        <f t="shared" si="61"/>
        <v>1.1426747489610121</v>
      </c>
      <c r="E45" s="172">
        <f t="shared" si="45"/>
        <v>601.58329751026372</v>
      </c>
      <c r="F45" s="117">
        <v>0</v>
      </c>
      <c r="G45" s="117">
        <v>0.24249819429304292</v>
      </c>
      <c r="H45" s="117">
        <v>7.7675925428431714E-2</v>
      </c>
      <c r="I45" s="117">
        <v>0.25334807241958762</v>
      </c>
      <c r="J45" s="117">
        <v>4.6173088571668089E-2</v>
      </c>
      <c r="K45" s="117">
        <v>0.20714927921729528</v>
      </c>
      <c r="L45" s="168">
        <f t="shared" si="76"/>
        <v>0.8268445599300257</v>
      </c>
      <c r="M45" s="117">
        <v>0</v>
      </c>
      <c r="N45" s="117">
        <v>0.26961835765109304</v>
      </c>
      <c r="O45" s="117">
        <v>6.0145920143423195E-2</v>
      </c>
      <c r="P45" s="117">
        <v>0.29583036190702766</v>
      </c>
      <c r="Q45" s="117">
        <v>6.5670278181501368E-2</v>
      </c>
      <c r="R45" s="117">
        <v>4.4289200228809208E-2</v>
      </c>
      <c r="S45" s="168">
        <f t="shared" si="77"/>
        <v>0.73555411811185456</v>
      </c>
      <c r="T45" s="117">
        <v>0</v>
      </c>
      <c r="U45" s="117">
        <v>0.26961835765109304</v>
      </c>
      <c r="V45" s="117">
        <v>6.0145920143423195E-2</v>
      </c>
      <c r="W45" s="117">
        <v>0.29583036190702766</v>
      </c>
      <c r="X45" s="117">
        <v>6.5670278181501368E-2</v>
      </c>
      <c r="Y45" s="117">
        <v>0.14836954208446163</v>
      </c>
      <c r="Z45" s="71">
        <f t="shared" si="78"/>
        <v>0.83963445996750696</v>
      </c>
      <c r="AA45" s="117">
        <v>0</v>
      </c>
      <c r="AB45" s="117">
        <v>0.28220948685573782</v>
      </c>
      <c r="AC45" s="117">
        <v>6.0140585420050012E-2</v>
      </c>
      <c r="AD45" s="117">
        <v>0.29411740510003248</v>
      </c>
      <c r="AE45" s="117">
        <v>6.6106968891240084E-2</v>
      </c>
      <c r="AF45" s="117">
        <v>0.13375028044042511</v>
      </c>
      <c r="AG45" s="168">
        <f t="shared" si="79"/>
        <v>0.83632472670748559</v>
      </c>
      <c r="AH45" s="117">
        <v>0</v>
      </c>
      <c r="AI45" s="117">
        <v>0.26961835765109304</v>
      </c>
      <c r="AJ45" s="117">
        <v>6.0145920143423195E-2</v>
      </c>
      <c r="AK45" s="117">
        <v>0.29583036190702766</v>
      </c>
      <c r="AL45" s="117">
        <v>6.5670278181501368E-2</v>
      </c>
      <c r="AM45" s="117">
        <v>2.0215972289030978E-2</v>
      </c>
      <c r="AN45" s="168">
        <f t="shared" si="80"/>
        <v>0.71148089017207627</v>
      </c>
      <c r="AO45" s="117">
        <v>0</v>
      </c>
      <c r="AP45" s="117">
        <v>0.36143469355770419</v>
      </c>
      <c r="AQ45" s="117">
        <v>6.9791944254116625E-2</v>
      </c>
      <c r="AR45" s="117">
        <v>0.22800532601533566</v>
      </c>
      <c r="AS45" s="117">
        <v>4.1297777861298457E-2</v>
      </c>
      <c r="AT45" s="117">
        <v>0.12128593427020681</v>
      </c>
      <c r="AU45" s="168">
        <f t="shared" si="81"/>
        <v>0.82181567595866167</v>
      </c>
      <c r="AV45" s="117">
        <v>1.3632685873961181</v>
      </c>
      <c r="AW45" s="71">
        <v>0</v>
      </c>
      <c r="AX45" s="168">
        <f t="shared" si="82"/>
        <v>1.3632685873961181</v>
      </c>
      <c r="AY45" s="117">
        <v>1.9294886335221004</v>
      </c>
      <c r="AZ45" s="71">
        <v>0</v>
      </c>
      <c r="BA45" s="168">
        <f t="shared" si="83"/>
        <v>1.9294886335221004</v>
      </c>
      <c r="BB45" s="117">
        <v>1.9294886335221004</v>
      </c>
      <c r="BC45" s="71">
        <v>0</v>
      </c>
      <c r="BD45" s="168">
        <f t="shared" si="84"/>
        <v>1.9294886335221004</v>
      </c>
      <c r="BE45" s="117">
        <v>6.3621502297964669</v>
      </c>
      <c r="BF45" s="71">
        <v>0</v>
      </c>
      <c r="BG45" s="168">
        <f t="shared" si="85"/>
        <v>6.3621502297964669</v>
      </c>
      <c r="BH45" s="117">
        <v>1.9294886335221004</v>
      </c>
      <c r="BI45" s="71">
        <v>0</v>
      </c>
      <c r="BJ45" s="168">
        <f t="shared" si="86"/>
        <v>1.9294886335221004</v>
      </c>
      <c r="BK45" s="117">
        <v>5.0002228654176246</v>
      </c>
      <c r="BL45" s="71">
        <v>0</v>
      </c>
      <c r="BM45" s="168">
        <f t="shared" si="87"/>
        <v>5.0002228654176246</v>
      </c>
      <c r="BN45" s="168">
        <v>1.1426747489610121</v>
      </c>
      <c r="BO45" s="168">
        <f t="shared" si="74"/>
        <v>1.1426747489610121</v>
      </c>
      <c r="BP45" s="168">
        <v>1</v>
      </c>
      <c r="BQ45" s="173">
        <v>640.35087719298247</v>
      </c>
      <c r="BR45" s="173">
        <v>615.43450064850845</v>
      </c>
      <c r="BS45" s="173">
        <v>619.1437802907916</v>
      </c>
      <c r="BT45" s="173">
        <v>729.36851211072656</v>
      </c>
      <c r="BU45" s="173">
        <v>601.58329751026372</v>
      </c>
      <c r="BV45" s="173">
        <v>719.71830985915494</v>
      </c>
    </row>
    <row r="46" spans="1:74" x14ac:dyDescent="0.25">
      <c r="A46" s="188" t="s">
        <v>54</v>
      </c>
      <c r="B46" s="172">
        <f t="shared" si="43"/>
        <v>1.6547296222019889</v>
      </c>
      <c r="C46" s="172">
        <f t="shared" si="44"/>
        <v>0.70436088155108079</v>
      </c>
      <c r="D46" s="172">
        <f t="shared" si="61"/>
        <v>0.93543869517946265</v>
      </c>
      <c r="E46" s="172">
        <f t="shared" si="45"/>
        <v>299</v>
      </c>
      <c r="F46" s="174">
        <v>0</v>
      </c>
      <c r="G46" s="174">
        <v>0.65832646036562836</v>
      </c>
      <c r="H46" s="174">
        <v>0</v>
      </c>
      <c r="I46" s="174">
        <v>0.24612825081754408</v>
      </c>
      <c r="J46" s="174">
        <v>0.20807148322797464</v>
      </c>
      <c r="K46" s="174">
        <v>0.44294282795431611</v>
      </c>
      <c r="L46" s="168">
        <f t="shared" si="76"/>
        <v>1.5554690223654632</v>
      </c>
      <c r="M46" s="174">
        <v>0</v>
      </c>
      <c r="N46" s="174">
        <v>0.47425361116252729</v>
      </c>
      <c r="O46" s="174">
        <v>0</v>
      </c>
      <c r="P46" s="174">
        <v>0.38153001096249756</v>
      </c>
      <c r="Q46" s="174">
        <v>0.24261473472490991</v>
      </c>
      <c r="R46" s="174">
        <v>1.5166062239990286E-2</v>
      </c>
      <c r="S46" s="168">
        <f t="shared" si="77"/>
        <v>1.113564419089925</v>
      </c>
      <c r="T46" s="71">
        <v>0</v>
      </c>
      <c r="U46" s="71">
        <v>0.71784814973761091</v>
      </c>
      <c r="V46" s="71">
        <v>0</v>
      </c>
      <c r="W46" s="71">
        <v>0.2363917710658642</v>
      </c>
      <c r="X46" s="71">
        <v>0.21109232522388949</v>
      </c>
      <c r="Y46" s="71">
        <v>7.7044211218999292E-2</v>
      </c>
      <c r="Z46" s="71">
        <f t="shared" si="78"/>
        <v>1.2423764572463638</v>
      </c>
      <c r="AA46" s="174">
        <v>0</v>
      </c>
      <c r="AB46" s="174">
        <v>0.4052556199744819</v>
      </c>
      <c r="AC46" s="174">
        <v>0</v>
      </c>
      <c r="AD46" s="174">
        <v>0.19496920571488552</v>
      </c>
      <c r="AE46" s="174">
        <v>0.20525837402361646</v>
      </c>
      <c r="AF46" s="174">
        <v>0.28342358721099592</v>
      </c>
      <c r="AG46" s="168">
        <f t="shared" si="79"/>
        <v>1.0889067869239799</v>
      </c>
      <c r="AH46" s="168">
        <v>0</v>
      </c>
      <c r="AI46" s="174">
        <v>1.1230705806546888</v>
      </c>
      <c r="AJ46" s="174">
        <v>0</v>
      </c>
      <c r="AK46" s="174">
        <v>0.24767709248285158</v>
      </c>
      <c r="AL46" s="174">
        <v>0.20627971052891034</v>
      </c>
      <c r="AM46" s="174">
        <v>7.770223853553837E-2</v>
      </c>
      <c r="AN46" s="168">
        <f t="shared" si="80"/>
        <v>1.6547296222019889</v>
      </c>
      <c r="AO46" s="71">
        <v>0</v>
      </c>
      <c r="AP46" s="71">
        <v>0.71784814973761091</v>
      </c>
      <c r="AQ46" s="71">
        <v>0</v>
      </c>
      <c r="AR46" s="71">
        <v>0.2363917710658642</v>
      </c>
      <c r="AS46" s="71">
        <v>0.21109232522388949</v>
      </c>
      <c r="AT46" s="71">
        <v>6.8789474302677928E-2</v>
      </c>
      <c r="AU46" s="168">
        <f t="shared" si="81"/>
        <v>1.2341217203300425</v>
      </c>
      <c r="AV46" s="174">
        <v>4.8464013962666037</v>
      </c>
      <c r="AW46" s="174">
        <v>0</v>
      </c>
      <c r="AX46" s="168">
        <f t="shared" si="82"/>
        <v>4.8464013962666037</v>
      </c>
      <c r="AY46" s="174">
        <v>0.5949913133531215</v>
      </c>
      <c r="AZ46" s="174">
        <v>0</v>
      </c>
      <c r="BA46" s="168">
        <f t="shared" si="83"/>
        <v>0.5949913133531215</v>
      </c>
      <c r="BB46" s="71">
        <v>2.411932051851907</v>
      </c>
      <c r="BC46" s="71">
        <v>0</v>
      </c>
      <c r="BD46" s="168">
        <f t="shared" si="84"/>
        <v>2.411932051851907</v>
      </c>
      <c r="BE46" s="174">
        <v>3.3652575504459952</v>
      </c>
      <c r="BF46" s="174">
        <v>0</v>
      </c>
      <c r="BG46" s="168">
        <f t="shared" si="85"/>
        <v>3.3652575504459952</v>
      </c>
      <c r="BH46" s="174">
        <v>0.70436088155108079</v>
      </c>
      <c r="BI46" s="174">
        <v>0</v>
      </c>
      <c r="BJ46" s="168">
        <f t="shared" si="86"/>
        <v>0.70436088155108079</v>
      </c>
      <c r="BK46" s="71">
        <v>2.411932051851907</v>
      </c>
      <c r="BL46" s="71">
        <v>0</v>
      </c>
      <c r="BM46" s="168">
        <f t="shared" si="87"/>
        <v>2.411932051851907</v>
      </c>
      <c r="BN46" s="174">
        <v>0.93543869517946265</v>
      </c>
      <c r="BO46" s="168">
        <f t="shared" si="74"/>
        <v>0.93543869517946265</v>
      </c>
      <c r="BP46" s="174">
        <v>1</v>
      </c>
      <c r="BQ46" s="175">
        <v>458.06230630745677</v>
      </c>
      <c r="BR46" s="175">
        <v>421.39219015280139</v>
      </c>
      <c r="BS46" s="175">
        <v>412.66968610357975</v>
      </c>
      <c r="BT46" s="175">
        <v>585.70731142177522</v>
      </c>
      <c r="BU46" s="175">
        <v>299</v>
      </c>
      <c r="BV46" s="175">
        <v>504.75702021109657</v>
      </c>
    </row>
    <row r="47" spans="1:74" x14ac:dyDescent="0.25">
      <c r="A47" s="188" t="s">
        <v>55</v>
      </c>
      <c r="B47" s="172">
        <f t="shared" si="43"/>
        <v>0.39418034167912408</v>
      </c>
      <c r="C47" s="172">
        <f t="shared" si="44"/>
        <v>0.41755572572633576</v>
      </c>
      <c r="D47" s="172">
        <f t="shared" si="61"/>
        <v>1.0021886253130228</v>
      </c>
      <c r="E47" s="172">
        <f t="shared" si="45"/>
        <v>192.41000264358325</v>
      </c>
      <c r="F47" s="174">
        <v>0</v>
      </c>
      <c r="G47" s="174">
        <v>0.43122856715010188</v>
      </c>
      <c r="H47" s="174">
        <v>0</v>
      </c>
      <c r="I47" s="174">
        <v>9.3130513540634688E-2</v>
      </c>
      <c r="J47" s="174">
        <v>4.4857264618011046E-2</v>
      </c>
      <c r="K47" s="174">
        <v>4.0071271121670277E-2</v>
      </c>
      <c r="L47" s="168">
        <f t="shared" si="76"/>
        <v>0.60928761643041796</v>
      </c>
      <c r="M47" s="174">
        <v>0</v>
      </c>
      <c r="N47" s="174">
        <v>0.25513624118533446</v>
      </c>
      <c r="O47" s="174">
        <v>0</v>
      </c>
      <c r="P47" s="174">
        <v>9.4767701390373951E-2</v>
      </c>
      <c r="Q47" s="174">
        <v>4.4581484470899366E-2</v>
      </c>
      <c r="R47" s="174">
        <v>1.8895268447206959E-2</v>
      </c>
      <c r="S47" s="168">
        <f t="shared" si="77"/>
        <v>0.41338069549381473</v>
      </c>
      <c r="T47" s="117">
        <v>0</v>
      </c>
      <c r="U47" s="117">
        <v>0.30673253839313996</v>
      </c>
      <c r="V47" s="117">
        <v>0</v>
      </c>
      <c r="W47" s="117">
        <v>9.3855316670900496E-2</v>
      </c>
      <c r="X47" s="117">
        <v>4.4735126650822708E-2</v>
      </c>
      <c r="Y47" s="117">
        <v>7.6465394146779941E-2</v>
      </c>
      <c r="Z47" s="71">
        <f t="shared" si="78"/>
        <v>0.52178837586164306</v>
      </c>
      <c r="AA47" s="174">
        <v>0</v>
      </c>
      <c r="AB47" s="174">
        <v>0.12498730868082582</v>
      </c>
      <c r="AC47" s="174">
        <v>0</v>
      </c>
      <c r="AD47" s="174">
        <v>9.3484577644675076E-2</v>
      </c>
      <c r="AE47" s="174">
        <v>4.5271888684770098E-2</v>
      </c>
      <c r="AF47" s="174">
        <v>0.10304502235536178</v>
      </c>
      <c r="AG47" s="168">
        <f t="shared" si="79"/>
        <v>0.3667887973656328</v>
      </c>
      <c r="AH47" s="168">
        <v>0</v>
      </c>
      <c r="AI47" s="174">
        <v>0.24550342116338006</v>
      </c>
      <c r="AJ47" s="174">
        <v>0</v>
      </c>
      <c r="AK47" s="174">
        <v>9.3840972366755079E-2</v>
      </c>
      <c r="AL47" s="174">
        <v>4.4577092395941521E-2</v>
      </c>
      <c r="AM47" s="174">
        <v>1.0258855753047441E-2</v>
      </c>
      <c r="AN47" s="168">
        <f t="shared" si="80"/>
        <v>0.39418034167912408</v>
      </c>
      <c r="AO47" s="117">
        <v>0</v>
      </c>
      <c r="AP47" s="117">
        <v>0.30673253839313996</v>
      </c>
      <c r="AQ47" s="117">
        <v>0</v>
      </c>
      <c r="AR47" s="117">
        <v>9.3855316670900496E-2</v>
      </c>
      <c r="AS47" s="117">
        <v>4.4735126650822708E-2</v>
      </c>
      <c r="AT47" s="117">
        <v>6.8291790203658831E-2</v>
      </c>
      <c r="AU47" s="168">
        <f t="shared" si="81"/>
        <v>0.51361477191852201</v>
      </c>
      <c r="AV47" s="174">
        <v>1.168529613322326</v>
      </c>
      <c r="AW47" s="174">
        <v>0</v>
      </c>
      <c r="AX47" s="168">
        <f t="shared" si="82"/>
        <v>1.168529613322326</v>
      </c>
      <c r="AY47" s="174">
        <v>0.41184422304704971</v>
      </c>
      <c r="AZ47" s="174">
        <v>0</v>
      </c>
      <c r="BA47" s="168">
        <f t="shared" si="83"/>
        <v>0.41184422304704971</v>
      </c>
      <c r="BB47" s="117">
        <v>0.85710381022989057</v>
      </c>
      <c r="BC47" s="71">
        <v>0</v>
      </c>
      <c r="BD47" s="168">
        <f t="shared" si="84"/>
        <v>0.85710381022989057</v>
      </c>
      <c r="BE47" s="174">
        <v>0.80279539309056525</v>
      </c>
      <c r="BF47" s="174">
        <v>0</v>
      </c>
      <c r="BG47" s="168">
        <f t="shared" si="85"/>
        <v>0.80279539309056525</v>
      </c>
      <c r="BH47" s="174">
        <v>0.41755572572633576</v>
      </c>
      <c r="BI47" s="174">
        <v>0</v>
      </c>
      <c r="BJ47" s="168">
        <f t="shared" si="86"/>
        <v>0.41755572572633576</v>
      </c>
      <c r="BK47" s="117">
        <v>0.85710381022989057</v>
      </c>
      <c r="BL47" s="71">
        <v>0</v>
      </c>
      <c r="BM47" s="168">
        <f t="shared" si="87"/>
        <v>0.85710381022989057</v>
      </c>
      <c r="BN47" s="174">
        <v>1.0021886253130228</v>
      </c>
      <c r="BO47" s="168">
        <f t="shared" si="74"/>
        <v>1.0021886253130228</v>
      </c>
      <c r="BP47" s="174">
        <v>1</v>
      </c>
      <c r="BQ47" s="175">
        <v>300.0747384155456</v>
      </c>
      <c r="BR47" s="175">
        <v>155.65761627342022</v>
      </c>
      <c r="BS47" s="175">
        <v>252.16190052846699</v>
      </c>
      <c r="BT47" s="175">
        <v>260.77637532745894</v>
      </c>
      <c r="BU47" s="175">
        <v>192.41000264358325</v>
      </c>
      <c r="BV47" s="175">
        <v>287.17545239968524</v>
      </c>
    </row>
    <row r="48" spans="1:74" x14ac:dyDescent="0.25">
      <c r="A48" s="167" t="s">
        <v>56</v>
      </c>
      <c r="B48" s="172">
        <f t="shared" si="43"/>
        <v>0.54689119179509982</v>
      </c>
      <c r="C48" s="172">
        <f t="shared" si="44"/>
        <v>0.80871525819704948</v>
      </c>
      <c r="D48" s="172">
        <f t="shared" si="61"/>
        <v>0.70697659836678906</v>
      </c>
      <c r="E48" s="172">
        <f t="shared" si="45"/>
        <v>225.22031841663664</v>
      </c>
      <c r="F48" s="174">
        <v>0</v>
      </c>
      <c r="G48" s="174">
        <v>0.20711261479603615</v>
      </c>
      <c r="H48" s="174">
        <v>7.5058561844979497E-4</v>
      </c>
      <c r="I48" s="174">
        <v>0.14894616809444483</v>
      </c>
      <c r="J48" s="174">
        <v>5.0233218111206762E-2</v>
      </c>
      <c r="K48" s="174">
        <v>9.1356017700347875E-2</v>
      </c>
      <c r="L48" s="168">
        <f t="shared" ref="L48:L63" si="88">SUM(F48:K48)</f>
        <v>0.49839860432048533</v>
      </c>
      <c r="M48" s="174">
        <v>0</v>
      </c>
      <c r="N48" s="174">
        <v>0.42162704050958072</v>
      </c>
      <c r="O48" s="174">
        <v>2.430132579596872E-2</v>
      </c>
      <c r="P48" s="174">
        <v>0.11685613176225512</v>
      </c>
      <c r="Q48" s="174">
        <v>6.6452210442051268E-2</v>
      </c>
      <c r="R48" s="174">
        <v>3.7654403457308805E-2</v>
      </c>
      <c r="S48" s="168">
        <f t="shared" ref="S48:S57" si="89">SUM(M48:R48)</f>
        <v>0.66689111196716455</v>
      </c>
      <c r="T48" s="117">
        <v>0</v>
      </c>
      <c r="U48" s="117">
        <v>0.25374840151182798</v>
      </c>
      <c r="V48" s="117">
        <v>4.9097588955520653E-2</v>
      </c>
      <c r="W48" s="117">
        <v>0.16190994895110522</v>
      </c>
      <c r="X48" s="117">
        <v>5.6695543745494362E-2</v>
      </c>
      <c r="Y48" s="117">
        <v>5.3380928858507294E-2</v>
      </c>
      <c r="Z48" s="71">
        <f t="shared" ref="Z48:Z58" si="90">SUM(T48:Y48)</f>
        <v>0.5748324120224555</v>
      </c>
      <c r="AA48" s="174">
        <v>0</v>
      </c>
      <c r="AB48" s="174">
        <v>0.15374268435543784</v>
      </c>
      <c r="AC48" s="174">
        <v>3.3675766522469126E-2</v>
      </c>
      <c r="AD48" s="174">
        <v>0.17628732707873418</v>
      </c>
      <c r="AE48" s="174">
        <v>8.6932307642442419E-2</v>
      </c>
      <c r="AF48" s="174">
        <v>5.0603456289290694E-2</v>
      </c>
      <c r="AG48" s="168">
        <f t="shared" si="79"/>
        <v>0.50124154188837422</v>
      </c>
      <c r="AH48" s="174">
        <v>0</v>
      </c>
      <c r="AI48" s="174">
        <v>0.22075290496971611</v>
      </c>
      <c r="AJ48" s="174">
        <v>1.1601338806056783E-2</v>
      </c>
      <c r="AK48" s="174">
        <v>0.1996797975234384</v>
      </c>
      <c r="AL48" s="174">
        <v>9.787275309598123E-2</v>
      </c>
      <c r="AM48" s="174">
        <v>1.6984397399907297E-2</v>
      </c>
      <c r="AN48" s="174">
        <f t="shared" si="80"/>
        <v>0.54689119179509982</v>
      </c>
      <c r="AO48" s="174">
        <v>0</v>
      </c>
      <c r="AP48" s="174">
        <v>0.92465539424187537</v>
      </c>
      <c r="AQ48" s="174">
        <v>2.187895749693599E-2</v>
      </c>
      <c r="AR48" s="174">
        <v>0.1655249840552861</v>
      </c>
      <c r="AS48" s="174">
        <v>7.2019196621709997E-2</v>
      </c>
      <c r="AT48" s="174">
        <v>0.19001297905875134</v>
      </c>
      <c r="AU48" s="168">
        <f t="shared" ref="AU48:AU63" si="91">SUM(AO48:AT48)</f>
        <v>1.3740915114745589</v>
      </c>
      <c r="AV48" s="174">
        <v>0.31896403320838429</v>
      </c>
      <c r="AW48" s="168">
        <v>0</v>
      </c>
      <c r="AX48" s="168">
        <f t="shared" si="82"/>
        <v>0.31896403320838429</v>
      </c>
      <c r="AY48" s="174">
        <v>0.64072818669368115</v>
      </c>
      <c r="AZ48" s="168">
        <v>0</v>
      </c>
      <c r="BA48" s="168">
        <f t="shared" si="83"/>
        <v>0.64072818669368115</v>
      </c>
      <c r="BB48" s="117">
        <v>0.43993389412699979</v>
      </c>
      <c r="BC48" s="117">
        <v>0</v>
      </c>
      <c r="BD48" s="168">
        <f t="shared" si="84"/>
        <v>0.43993389412699979</v>
      </c>
      <c r="BE48" s="174">
        <v>0.29131431599681756</v>
      </c>
      <c r="BF48" s="168">
        <v>0</v>
      </c>
      <c r="BG48" s="168">
        <f t="shared" si="85"/>
        <v>0.29131431599681756</v>
      </c>
      <c r="BH48" s="174">
        <v>0.80871525819704948</v>
      </c>
      <c r="BI48" s="174">
        <v>0</v>
      </c>
      <c r="BJ48" s="168">
        <f t="shared" si="86"/>
        <v>0.80871525819704948</v>
      </c>
      <c r="BK48" s="174">
        <v>1.2724762759279546</v>
      </c>
      <c r="BL48" s="168">
        <v>0</v>
      </c>
      <c r="BM48" s="168">
        <f t="shared" si="87"/>
        <v>1.2724762759279546</v>
      </c>
      <c r="BN48" s="174">
        <v>0.70697659836678906</v>
      </c>
      <c r="BO48" s="168">
        <f t="shared" si="74"/>
        <v>0.70697659836678906</v>
      </c>
      <c r="BP48" s="174">
        <v>1</v>
      </c>
      <c r="BQ48" s="175">
        <v>262.70812004897641</v>
      </c>
      <c r="BR48" s="175">
        <v>252.7263285442271</v>
      </c>
      <c r="BS48" s="175">
        <v>250.82335106618569</v>
      </c>
      <c r="BT48" s="175">
        <v>302.93185909861279</v>
      </c>
      <c r="BU48" s="189">
        <v>225.22031841663664</v>
      </c>
      <c r="BV48" s="175">
        <v>310.16700880330791</v>
      </c>
    </row>
    <row r="49" spans="1:74" x14ac:dyDescent="0.25">
      <c r="A49" s="188" t="s">
        <v>57</v>
      </c>
      <c r="B49" s="172">
        <f t="shared" si="43"/>
        <v>0.62200521335448899</v>
      </c>
      <c r="C49" s="172">
        <f t="shared" si="44"/>
        <v>2.3045039030397811</v>
      </c>
      <c r="D49" s="172">
        <f t="shared" si="61"/>
        <v>0.70697659836678906</v>
      </c>
      <c r="E49" s="172">
        <f t="shared" si="45"/>
        <v>225</v>
      </c>
      <c r="F49" s="168">
        <v>0</v>
      </c>
      <c r="G49" s="168">
        <v>0.23385520994725895</v>
      </c>
      <c r="H49" s="168">
        <v>0</v>
      </c>
      <c r="I49" s="168">
        <v>9.313051354063237E-2</v>
      </c>
      <c r="J49" s="168">
        <v>4.4857264618009929E-2</v>
      </c>
      <c r="K49" s="168">
        <v>5.7211703009148934E-2</v>
      </c>
      <c r="L49" s="168">
        <f t="shared" si="88"/>
        <v>0.42905469111505024</v>
      </c>
      <c r="M49" s="168">
        <v>0</v>
      </c>
      <c r="N49" s="168">
        <v>0.40682259211261657</v>
      </c>
      <c r="O49" s="168">
        <v>0</v>
      </c>
      <c r="P49" s="168">
        <v>9.6416055422116759E-2</v>
      </c>
      <c r="Q49" s="168">
        <v>4.6269143279610625E-2</v>
      </c>
      <c r="R49" s="168">
        <v>3.9572148334619528E-2</v>
      </c>
      <c r="S49" s="168">
        <f t="shared" si="89"/>
        <v>0.58907993914896351</v>
      </c>
      <c r="T49" s="117">
        <v>0</v>
      </c>
      <c r="U49" s="117">
        <v>0.27774535438498571</v>
      </c>
      <c r="V49" s="117">
        <v>0</v>
      </c>
      <c r="W49" s="117">
        <v>9.4640881668069068E-2</v>
      </c>
      <c r="X49" s="117">
        <v>4.5303060537952522E-2</v>
      </c>
      <c r="Y49" s="117">
        <v>5.0714280914173404E-2</v>
      </c>
      <c r="Z49" s="71">
        <f t="shared" si="90"/>
        <v>0.46840357750518069</v>
      </c>
      <c r="AA49" s="117">
        <v>0</v>
      </c>
      <c r="AB49" s="117">
        <v>0.27774535438498571</v>
      </c>
      <c r="AC49" s="117">
        <v>0</v>
      </c>
      <c r="AD49" s="117">
        <v>9.4640881668069068E-2</v>
      </c>
      <c r="AE49" s="117">
        <v>4.5303060537952522E-2</v>
      </c>
      <c r="AF49" s="117">
        <v>5.0714280914173404E-2</v>
      </c>
      <c r="AG49" s="71">
        <f t="shared" si="79"/>
        <v>0.46840357750518069</v>
      </c>
      <c r="AH49" s="168">
        <v>0</v>
      </c>
      <c r="AI49" s="168">
        <v>0.44888973841726226</v>
      </c>
      <c r="AJ49" s="168">
        <v>0</v>
      </c>
      <c r="AK49" s="168">
        <v>9.3840972366756509E-2</v>
      </c>
      <c r="AL49" s="168">
        <v>4.4577092395942194E-2</v>
      </c>
      <c r="AM49" s="168">
        <v>3.4697410174527987E-2</v>
      </c>
      <c r="AN49" s="168">
        <f t="shared" si="80"/>
        <v>0.62200521335448899</v>
      </c>
      <c r="AO49" s="168">
        <v>0</v>
      </c>
      <c r="AP49" s="168">
        <v>0.55132653087442407</v>
      </c>
      <c r="AQ49" s="168">
        <v>0</v>
      </c>
      <c r="AR49" s="168">
        <v>9.3537531641444224E-2</v>
      </c>
      <c r="AS49" s="168">
        <v>4.4873489443109503E-2</v>
      </c>
      <c r="AT49" s="168">
        <v>0.11311283422980169</v>
      </c>
      <c r="AU49" s="168">
        <f t="shared" si="91"/>
        <v>0.80285038618877946</v>
      </c>
      <c r="AV49" s="168">
        <v>0.38285398043516933</v>
      </c>
      <c r="AW49" s="168">
        <v>0</v>
      </c>
      <c r="AX49" s="168">
        <f t="shared" si="82"/>
        <v>0.38285398043516933</v>
      </c>
      <c r="AY49" s="168">
        <v>0.57318533200619715</v>
      </c>
      <c r="AZ49" s="168">
        <v>0</v>
      </c>
      <c r="BA49" s="168">
        <f t="shared" si="83"/>
        <v>0.57318533200619715</v>
      </c>
      <c r="BB49" s="117">
        <v>0.55113654521566946</v>
      </c>
      <c r="BC49" s="71">
        <v>0</v>
      </c>
      <c r="BD49" s="168">
        <f t="shared" si="84"/>
        <v>0.55113654521566946</v>
      </c>
      <c r="BE49" s="117">
        <v>0.55113654521566946</v>
      </c>
      <c r="BF49" s="168">
        <v>0</v>
      </c>
      <c r="BG49" s="168">
        <f t="shared" si="85"/>
        <v>0.55113654521566946</v>
      </c>
      <c r="BH49" s="168">
        <v>2.3045039030397811</v>
      </c>
      <c r="BI49" s="168">
        <v>0</v>
      </c>
      <c r="BJ49" s="168">
        <f t="shared" si="86"/>
        <v>2.3045039030397811</v>
      </c>
      <c r="BK49" s="168">
        <v>0.88278802337374052</v>
      </c>
      <c r="BL49" s="168">
        <v>0</v>
      </c>
      <c r="BM49" s="168">
        <f t="shared" si="87"/>
        <v>0.88278802337374052</v>
      </c>
      <c r="BN49" s="168">
        <v>0.70697659836678906</v>
      </c>
      <c r="BO49" s="168">
        <f t="shared" si="74"/>
        <v>0.70697659836678906</v>
      </c>
      <c r="BP49" s="168">
        <v>1</v>
      </c>
      <c r="BQ49" s="175">
        <v>262.70812004897641</v>
      </c>
      <c r="BR49" s="175">
        <v>252.7263285442271</v>
      </c>
      <c r="BS49" s="173">
        <v>497</v>
      </c>
      <c r="BT49" s="175">
        <v>302.93185909861279</v>
      </c>
      <c r="BU49" s="173">
        <v>225</v>
      </c>
      <c r="BV49" s="175">
        <v>310.16700880330791</v>
      </c>
    </row>
    <row r="50" spans="1:74" x14ac:dyDescent="0.25">
      <c r="A50" s="188" t="s">
        <v>58</v>
      </c>
      <c r="B50" s="172">
        <f t="shared" si="43"/>
        <v>0.69321070270969298</v>
      </c>
      <c r="C50" s="172">
        <f t="shared" si="44"/>
        <v>0.16441993799269478</v>
      </c>
      <c r="D50" s="172">
        <f t="shared" si="61"/>
        <v>0.70697659836678906</v>
      </c>
      <c r="E50" s="172">
        <f t="shared" si="45"/>
        <v>174.2057519969201</v>
      </c>
      <c r="F50" s="168">
        <v>0</v>
      </c>
      <c r="G50" s="168">
        <v>0.21315314939204683</v>
      </c>
      <c r="H50" s="168">
        <v>6.868583499425149E-3</v>
      </c>
      <c r="I50" s="168">
        <v>0.10479964796799084</v>
      </c>
      <c r="J50" s="168">
        <v>9.4052432430192984E-2</v>
      </c>
      <c r="K50" s="168">
        <v>6.6441330555287045E-2</v>
      </c>
      <c r="L50" s="168">
        <f t="shared" si="88"/>
        <v>0.48531514384494284</v>
      </c>
      <c r="M50" s="168">
        <v>0</v>
      </c>
      <c r="N50" s="168">
        <v>0.42994202308119367</v>
      </c>
      <c r="O50" s="168">
        <v>7.8333105666294173E-2</v>
      </c>
      <c r="P50" s="168">
        <v>0.23664945983130126</v>
      </c>
      <c r="Q50" s="168">
        <v>0.22869180865281388</v>
      </c>
      <c r="R50" s="168">
        <v>2.8886937039489941E-2</v>
      </c>
      <c r="S50" s="168">
        <f t="shared" si="89"/>
        <v>1.0025033342710929</v>
      </c>
      <c r="T50" s="117">
        <v>0</v>
      </c>
      <c r="U50" s="117">
        <v>0.70544679224883566</v>
      </c>
      <c r="V50" s="117">
        <v>1.2381555850642195E-2</v>
      </c>
      <c r="W50" s="117">
        <v>0.1771107744889259</v>
      </c>
      <c r="X50" s="117">
        <v>0.14567136315618506</v>
      </c>
      <c r="Y50" s="117">
        <v>0.15364962503552101</v>
      </c>
      <c r="Z50" s="71">
        <f t="shared" si="90"/>
        <v>1.1942601107801099</v>
      </c>
      <c r="AA50" s="168">
        <v>0</v>
      </c>
      <c r="AB50" s="168">
        <v>7.8134347583970837E-2</v>
      </c>
      <c r="AC50" s="168">
        <v>0</v>
      </c>
      <c r="AD50" s="168">
        <v>0.24681343522131069</v>
      </c>
      <c r="AE50" s="168">
        <v>0.20525823209227648</v>
      </c>
      <c r="AF50" s="168">
        <v>9.0320478477070129E-2</v>
      </c>
      <c r="AG50" s="168">
        <f t="shared" si="79"/>
        <v>0.62052649337462817</v>
      </c>
      <c r="AH50" s="168">
        <v>0</v>
      </c>
      <c r="AI50" s="168">
        <v>0.21602828116749676</v>
      </c>
      <c r="AJ50" s="168">
        <v>0</v>
      </c>
      <c r="AK50" s="168">
        <v>0.24767709248284916</v>
      </c>
      <c r="AL50" s="168">
        <v>0.2135786623835185</v>
      </c>
      <c r="AM50" s="168">
        <v>1.5926666675828483E-2</v>
      </c>
      <c r="AN50" s="168">
        <f t="shared" si="80"/>
        <v>0.69321070270969298</v>
      </c>
      <c r="AO50" s="168">
        <v>0</v>
      </c>
      <c r="AP50" s="168">
        <v>0.45082328173394648</v>
      </c>
      <c r="AQ50" s="168">
        <v>0</v>
      </c>
      <c r="AR50" s="168">
        <v>0.22164511920757099</v>
      </c>
      <c r="AS50" s="168">
        <v>0.18515462059732885</v>
      </c>
      <c r="AT50" s="168">
        <v>0.11444527477258347</v>
      </c>
      <c r="AU50" s="168">
        <f t="shared" si="91"/>
        <v>0.97206829631142977</v>
      </c>
      <c r="AV50" s="168">
        <v>0.18780041482439799</v>
      </c>
      <c r="AW50" s="168">
        <v>0</v>
      </c>
      <c r="AX50" s="168">
        <f t="shared" si="82"/>
        <v>0.18780041482439799</v>
      </c>
      <c r="AY50" s="168">
        <v>0.1</v>
      </c>
      <c r="AZ50" s="168">
        <v>0</v>
      </c>
      <c r="BA50" s="168">
        <f t="shared" si="83"/>
        <v>0.1</v>
      </c>
      <c r="BB50" s="117">
        <v>0.80138282579754461</v>
      </c>
      <c r="BC50" s="71">
        <v>0</v>
      </c>
      <c r="BD50" s="168">
        <f t="shared" si="84"/>
        <v>0.80138282579754461</v>
      </c>
      <c r="BE50" s="117">
        <v>5.795764334654304E-2</v>
      </c>
      <c r="BF50" s="168">
        <v>0</v>
      </c>
      <c r="BG50" s="168">
        <f t="shared" si="85"/>
        <v>5.795764334654304E-2</v>
      </c>
      <c r="BH50" s="168">
        <v>0.16441993799269478</v>
      </c>
      <c r="BI50" s="168">
        <v>0</v>
      </c>
      <c r="BJ50" s="168">
        <f t="shared" si="86"/>
        <v>0.16441993799269478</v>
      </c>
      <c r="BK50" s="168">
        <v>0.4946952367536831</v>
      </c>
      <c r="BL50" s="168">
        <v>0</v>
      </c>
      <c r="BM50" s="168">
        <f t="shared" si="87"/>
        <v>0.4946952367536831</v>
      </c>
      <c r="BN50" s="168">
        <v>0.70697659836678906</v>
      </c>
      <c r="BO50" s="168">
        <f t="shared" si="74"/>
        <v>0.70697659836678906</v>
      </c>
      <c r="BP50" s="168">
        <v>1</v>
      </c>
      <c r="BQ50" s="173">
        <v>186.31955079122002</v>
      </c>
      <c r="BR50" s="173">
        <v>181.39865104721335</v>
      </c>
      <c r="BS50" s="173">
        <v>185.09127789046653</v>
      </c>
      <c r="BT50" s="173">
        <v>209.77011494252872</v>
      </c>
      <c r="BU50" s="173">
        <v>174.2057519969201</v>
      </c>
      <c r="BV50" s="173">
        <v>217.61517615176152</v>
      </c>
    </row>
    <row r="51" spans="1:74" x14ac:dyDescent="0.25">
      <c r="A51" s="188" t="s">
        <v>59</v>
      </c>
      <c r="B51" s="172">
        <f t="shared" si="43"/>
        <v>0.30620077591040462</v>
      </c>
      <c r="C51" s="172">
        <f t="shared" si="44"/>
        <v>0.31626112714596477</v>
      </c>
      <c r="D51" s="172">
        <f t="shared" si="61"/>
        <v>0.70697659836678906</v>
      </c>
      <c r="E51" s="172">
        <f t="shared" si="45"/>
        <v>225.22031841663664</v>
      </c>
      <c r="F51" s="117">
        <v>0</v>
      </c>
      <c r="G51" s="117">
        <v>0.15399402875984541</v>
      </c>
      <c r="H51" s="117">
        <v>0</v>
      </c>
      <c r="I51" s="117">
        <v>0.1137696572727287</v>
      </c>
      <c r="J51" s="117">
        <v>4.4662140758658805E-2</v>
      </c>
      <c r="K51" s="117">
        <v>2.8118110851474226E-2</v>
      </c>
      <c r="L51" s="168">
        <f t="shared" si="88"/>
        <v>0.34054393764270718</v>
      </c>
      <c r="M51" s="168">
        <v>0</v>
      </c>
      <c r="N51" s="168">
        <v>0.13662453378242739</v>
      </c>
      <c r="O51" s="168">
        <v>0</v>
      </c>
      <c r="P51" s="168">
        <v>0.11431361624415438</v>
      </c>
      <c r="Q51" s="168">
        <v>4.4702087108160274E-2</v>
      </c>
      <c r="R51" s="168">
        <v>1.3289641287890452E-2</v>
      </c>
      <c r="S51" s="168">
        <f t="shared" si="89"/>
        <v>0.30892987842263248</v>
      </c>
      <c r="T51" s="117">
        <v>0</v>
      </c>
      <c r="U51" s="117">
        <v>0.15399402875984541</v>
      </c>
      <c r="V51" s="117">
        <v>0</v>
      </c>
      <c r="W51" s="117">
        <v>0.1137696572727287</v>
      </c>
      <c r="X51" s="117">
        <v>4.4662140758658805E-2</v>
      </c>
      <c r="Y51" s="117">
        <v>2.8118110851474226E-2</v>
      </c>
      <c r="Z51" s="71">
        <f t="shared" si="90"/>
        <v>0.34054393764270718</v>
      </c>
      <c r="AA51" s="117">
        <v>0</v>
      </c>
      <c r="AB51" s="117">
        <v>0.15399402875984541</v>
      </c>
      <c r="AC51" s="117">
        <v>0</v>
      </c>
      <c r="AD51" s="117">
        <v>0.1137696572727287</v>
      </c>
      <c r="AE51" s="117">
        <v>4.4662140758658805E-2</v>
      </c>
      <c r="AF51" s="117">
        <v>2.8118110851474226E-2</v>
      </c>
      <c r="AG51" s="71">
        <f t="shared" si="79"/>
        <v>0.34054393764270718</v>
      </c>
      <c r="AH51" s="168">
        <v>0</v>
      </c>
      <c r="AI51" s="168">
        <v>0.13662453378242739</v>
      </c>
      <c r="AJ51" s="168">
        <v>0</v>
      </c>
      <c r="AK51" s="168">
        <v>0.11431361624415438</v>
      </c>
      <c r="AL51" s="168">
        <v>4.4702087108160274E-2</v>
      </c>
      <c r="AM51" s="168">
        <v>1.0560538775662598E-2</v>
      </c>
      <c r="AN51" s="168">
        <f t="shared" si="80"/>
        <v>0.30620077591040462</v>
      </c>
      <c r="AO51" s="168">
        <v>0</v>
      </c>
      <c r="AP51" s="168">
        <v>0.15214574337697542</v>
      </c>
      <c r="AQ51" s="168">
        <v>0</v>
      </c>
      <c r="AR51" s="168">
        <v>9.3538171462107564E-2</v>
      </c>
      <c r="AS51" s="168">
        <v>4.487379638926553E-2</v>
      </c>
      <c r="AT51" s="168">
        <v>4.8656119592130107E-2</v>
      </c>
      <c r="AU51" s="168">
        <f t="shared" si="91"/>
        <v>0.33921383082047862</v>
      </c>
      <c r="AV51" s="117">
        <v>0.3264436861103322</v>
      </c>
      <c r="AW51" s="168">
        <v>0</v>
      </c>
      <c r="AX51" s="168">
        <f t="shared" si="82"/>
        <v>0.3264436861103322</v>
      </c>
      <c r="AY51" s="168">
        <v>0.31626112714596477</v>
      </c>
      <c r="AZ51" s="168">
        <v>0</v>
      </c>
      <c r="BA51" s="168">
        <f t="shared" si="83"/>
        <v>0.31626112714596477</v>
      </c>
      <c r="BB51" s="117">
        <v>0.3264436861103322</v>
      </c>
      <c r="BC51" s="71">
        <v>0</v>
      </c>
      <c r="BD51" s="168">
        <f t="shared" si="84"/>
        <v>0.3264436861103322</v>
      </c>
      <c r="BE51" s="117">
        <v>0.3264436861103322</v>
      </c>
      <c r="BF51" s="168">
        <v>0</v>
      </c>
      <c r="BG51" s="168">
        <f t="shared" si="85"/>
        <v>0.3264436861103322</v>
      </c>
      <c r="BH51" s="168">
        <v>0.31626112714596477</v>
      </c>
      <c r="BI51" s="168">
        <v>0</v>
      </c>
      <c r="BJ51" s="168">
        <f t="shared" si="86"/>
        <v>0.31626112714596477</v>
      </c>
      <c r="BK51" s="168">
        <v>0.25203492496718505</v>
      </c>
      <c r="BL51" s="168">
        <v>0</v>
      </c>
      <c r="BM51" s="168">
        <f t="shared" si="87"/>
        <v>0.25203492496718505</v>
      </c>
      <c r="BN51" s="168">
        <v>0.70697659836678906</v>
      </c>
      <c r="BO51" s="168">
        <f t="shared" si="74"/>
        <v>0.70697659836678906</v>
      </c>
      <c r="BP51" s="168">
        <v>1</v>
      </c>
      <c r="BQ51" s="175">
        <v>262.70812004897641</v>
      </c>
      <c r="BR51" s="175">
        <v>252.7263285442271</v>
      </c>
      <c r="BS51" s="175">
        <v>250.82335106618569</v>
      </c>
      <c r="BT51" s="175">
        <v>302.93185909861279</v>
      </c>
      <c r="BU51" s="189">
        <v>225.22031841663664</v>
      </c>
      <c r="BV51" s="175">
        <v>310.16700880330791</v>
      </c>
    </row>
    <row r="52" spans="1:74" x14ac:dyDescent="0.25">
      <c r="A52" s="188" t="s">
        <v>60</v>
      </c>
      <c r="B52" s="172">
        <f t="shared" si="43"/>
        <v>0.30153644033756033</v>
      </c>
      <c r="C52" s="172">
        <f t="shared" si="44"/>
        <v>0.5301411257202826</v>
      </c>
      <c r="D52" s="172">
        <f t="shared" si="61"/>
        <v>0.70697659836678906</v>
      </c>
      <c r="E52" s="172">
        <f t="shared" si="45"/>
        <v>321.09235526942257</v>
      </c>
      <c r="F52" s="168">
        <v>0</v>
      </c>
      <c r="G52" s="168">
        <v>0.22476431245150219</v>
      </c>
      <c r="H52" s="168">
        <v>0</v>
      </c>
      <c r="I52" s="168">
        <v>9.3130513540628193E-2</v>
      </c>
      <c r="J52" s="168">
        <v>4.485726461800791E-2</v>
      </c>
      <c r="K52" s="168">
        <v>0.10741178689253554</v>
      </c>
      <c r="L52" s="168">
        <f t="shared" si="88"/>
        <v>0.47016387750267385</v>
      </c>
      <c r="M52" s="168">
        <v>0</v>
      </c>
      <c r="N52" s="168">
        <v>0.18014769027655414</v>
      </c>
      <c r="O52" s="168">
        <v>0</v>
      </c>
      <c r="P52" s="168">
        <v>9.8156295905969332E-2</v>
      </c>
      <c r="Q52" s="168">
        <v>4.4852599872567837E-2</v>
      </c>
      <c r="R52" s="168">
        <v>1.4599480257542624E-2</v>
      </c>
      <c r="S52" s="168">
        <f t="shared" si="89"/>
        <v>0.337756066312634</v>
      </c>
      <c r="T52" s="117">
        <v>0</v>
      </c>
      <c r="U52" s="117">
        <v>0.21103900157676167</v>
      </c>
      <c r="V52" s="117">
        <v>0</v>
      </c>
      <c r="W52" s="117">
        <v>9.4781878039927006E-2</v>
      </c>
      <c r="X52" s="117">
        <v>4.4784978268159636E-2</v>
      </c>
      <c r="Y52" s="117">
        <v>5.2215828705008432E-2</v>
      </c>
      <c r="Z52" s="71">
        <f t="shared" si="90"/>
        <v>0.40282168658985673</v>
      </c>
      <c r="AA52" s="117">
        <v>0</v>
      </c>
      <c r="AB52" s="117">
        <v>0.21103900157676167</v>
      </c>
      <c r="AC52" s="117">
        <v>0</v>
      </c>
      <c r="AD52" s="117">
        <v>9.4781878039927006E-2</v>
      </c>
      <c r="AE52" s="117">
        <v>4.4784978268159636E-2</v>
      </c>
      <c r="AF52" s="117">
        <v>5.2215828705008432E-2</v>
      </c>
      <c r="AG52" s="71">
        <f t="shared" si="79"/>
        <v>0.40282168658985673</v>
      </c>
      <c r="AH52" s="168">
        <v>0</v>
      </c>
      <c r="AI52" s="168">
        <v>0.15189076996994694</v>
      </c>
      <c r="AJ52" s="168">
        <v>0</v>
      </c>
      <c r="AK52" s="168">
        <v>9.3840972366756911E-2</v>
      </c>
      <c r="AL52" s="168">
        <v>4.4577092395942396E-2</v>
      </c>
      <c r="AM52" s="168">
        <v>1.122760560491412E-2</v>
      </c>
      <c r="AN52" s="168">
        <f t="shared" si="80"/>
        <v>0.30153644033756033</v>
      </c>
      <c r="AO52" s="168">
        <v>0</v>
      </c>
      <c r="AP52" s="168">
        <v>0.19887364579290467</v>
      </c>
      <c r="AQ52" s="168">
        <v>0</v>
      </c>
      <c r="AR52" s="168">
        <v>0.1004432942215318</v>
      </c>
      <c r="AS52" s="168">
        <v>4.4873690276062521E-2</v>
      </c>
      <c r="AT52" s="168">
        <v>6.4009022793775447E-2</v>
      </c>
      <c r="AU52" s="168">
        <f t="shared" si="91"/>
        <v>0.40819965308427447</v>
      </c>
      <c r="AV52" s="168">
        <v>0.42820190212934461</v>
      </c>
      <c r="AW52" s="168">
        <v>0</v>
      </c>
      <c r="AX52" s="168">
        <f t="shared" si="82"/>
        <v>0.42820190212934461</v>
      </c>
      <c r="AY52" s="168">
        <v>0.23434655376141719</v>
      </c>
      <c r="AZ52" s="168">
        <v>0</v>
      </c>
      <c r="BA52" s="168">
        <f t="shared" si="83"/>
        <v>0.23434655376141719</v>
      </c>
      <c r="BB52" s="117">
        <v>0.38652753343344187</v>
      </c>
      <c r="BC52" s="71">
        <v>0</v>
      </c>
      <c r="BD52" s="168">
        <f t="shared" si="84"/>
        <v>0.38652753343344187</v>
      </c>
      <c r="BE52" s="117">
        <v>0.38652753343344187</v>
      </c>
      <c r="BF52" s="168">
        <v>0</v>
      </c>
      <c r="BG52" s="168">
        <f t="shared" si="85"/>
        <v>0.38652753343344187</v>
      </c>
      <c r="BH52" s="168">
        <v>0.5301411257202826</v>
      </c>
      <c r="BI52" s="168">
        <v>0</v>
      </c>
      <c r="BJ52" s="168">
        <f t="shared" si="86"/>
        <v>0.5301411257202826</v>
      </c>
      <c r="BK52" s="168">
        <v>0.38643559553978041</v>
      </c>
      <c r="BL52" s="168">
        <v>0</v>
      </c>
      <c r="BM52" s="168">
        <f t="shared" si="87"/>
        <v>0.38643559553978041</v>
      </c>
      <c r="BN52" s="168">
        <v>0.70697659836678906</v>
      </c>
      <c r="BO52" s="168">
        <f t="shared" si="74"/>
        <v>0.70697659836678906</v>
      </c>
      <c r="BP52" s="168">
        <v>1</v>
      </c>
      <c r="BQ52" s="173">
        <v>385.14610389610391</v>
      </c>
      <c r="BR52" s="173">
        <v>371.07208872458409</v>
      </c>
      <c r="BS52" s="173">
        <v>381.29154795821466</v>
      </c>
      <c r="BT52" s="173">
        <v>378.23834196891193</v>
      </c>
      <c r="BU52" s="173">
        <v>321.09235526942257</v>
      </c>
      <c r="BV52" s="173">
        <v>306.35491606714629</v>
      </c>
    </row>
    <row r="53" spans="1:74" x14ac:dyDescent="0.25">
      <c r="A53" s="188" t="s">
        <v>61</v>
      </c>
      <c r="B53" s="172">
        <f t="shared" si="43"/>
        <v>0.50286348806148817</v>
      </c>
      <c r="C53" s="172">
        <f t="shared" si="44"/>
        <v>1.1943280722856922</v>
      </c>
      <c r="D53" s="172">
        <f t="shared" si="61"/>
        <v>0.70697659836678906</v>
      </c>
      <c r="E53" s="172">
        <f t="shared" si="45"/>
        <v>236.36296186479217</v>
      </c>
      <c r="F53" s="168">
        <v>0</v>
      </c>
      <c r="G53" s="168">
        <v>0.20483358352462683</v>
      </c>
      <c r="H53" s="168">
        <v>0</v>
      </c>
      <c r="I53" s="168">
        <v>0.15948229396375271</v>
      </c>
      <c r="J53" s="168">
        <v>4.4857264618010081E-2</v>
      </c>
      <c r="K53" s="168">
        <v>9.3325725130162671E-2</v>
      </c>
      <c r="L53" s="168">
        <f t="shared" si="88"/>
        <v>0.50249886723655235</v>
      </c>
      <c r="M53" s="168">
        <v>0</v>
      </c>
      <c r="N53" s="168">
        <v>0.44922830240329847</v>
      </c>
      <c r="O53" s="168">
        <v>9.8580093955282708E-3</v>
      </c>
      <c r="P53" s="168">
        <v>8.0420938496587019E-2</v>
      </c>
      <c r="Q53" s="168">
        <v>1.6639530964173956E-2</v>
      </c>
      <c r="R53" s="168">
        <v>4.3898189300674136E-2</v>
      </c>
      <c r="S53" s="168">
        <f t="shared" si="89"/>
        <v>0.60004497056026185</v>
      </c>
      <c r="T53" s="117">
        <v>0</v>
      </c>
      <c r="U53" s="117">
        <v>0.17617307823108244</v>
      </c>
      <c r="V53" s="117">
        <v>6.0405148711357472E-2</v>
      </c>
      <c r="W53" s="117">
        <v>0.16554973736428308</v>
      </c>
      <c r="X53" s="117">
        <v>4.1747506599392754E-2</v>
      </c>
      <c r="Y53" s="117">
        <v>3.7399707543436904E-2</v>
      </c>
      <c r="Z53" s="71">
        <f t="shared" si="90"/>
        <v>0.48127517844955264</v>
      </c>
      <c r="AA53" s="117">
        <v>0</v>
      </c>
      <c r="AB53" s="117">
        <v>0.17617307823108244</v>
      </c>
      <c r="AC53" s="117">
        <v>6.0405148711357472E-2</v>
      </c>
      <c r="AD53" s="117">
        <v>0.16554973736428308</v>
      </c>
      <c r="AE53" s="117">
        <v>4.1747506599392754E-2</v>
      </c>
      <c r="AF53" s="117">
        <v>3.7399707543436904E-2</v>
      </c>
      <c r="AG53" s="71">
        <f t="shared" si="79"/>
        <v>0.48127517844955264</v>
      </c>
      <c r="AH53" s="168">
        <v>0</v>
      </c>
      <c r="AI53" s="168">
        <v>0.23299928494966388</v>
      </c>
      <c r="AJ53" s="168">
        <v>1.9473018688941461E-2</v>
      </c>
      <c r="AK53" s="168">
        <v>0.18879725342728024</v>
      </c>
      <c r="AL53" s="168">
        <v>4.3186594692779259E-2</v>
      </c>
      <c r="AM53" s="168">
        <v>1.8407336302823325E-2</v>
      </c>
      <c r="AN53" s="168">
        <f t="shared" si="80"/>
        <v>0.50286348806148817</v>
      </c>
      <c r="AO53" s="168">
        <v>0</v>
      </c>
      <c r="AP53" s="168">
        <v>1.1485178793335216</v>
      </c>
      <c r="AQ53" s="168">
        <v>3.0747369880402761E-2</v>
      </c>
      <c r="AR53" s="168">
        <v>0.15807457708645711</v>
      </c>
      <c r="AS53" s="168">
        <v>4.386626597311169E-2</v>
      </c>
      <c r="AT53" s="168">
        <v>0.22700931818178055</v>
      </c>
      <c r="AU53" s="168">
        <f t="shared" si="91"/>
        <v>1.6082154104552737</v>
      </c>
      <c r="AV53" s="168">
        <v>0.32726722466210112</v>
      </c>
      <c r="AW53" s="168">
        <v>0</v>
      </c>
      <c r="AX53" s="168">
        <f t="shared" si="82"/>
        <v>0.32726722466210112</v>
      </c>
      <c r="AY53" s="168">
        <v>0.86675948194246988</v>
      </c>
      <c r="AZ53" s="168">
        <v>0</v>
      </c>
      <c r="BA53" s="168">
        <f t="shared" si="83"/>
        <v>0.86675948194246988</v>
      </c>
      <c r="BB53" s="117">
        <v>0.37968788211966459</v>
      </c>
      <c r="BC53" s="71">
        <v>0</v>
      </c>
      <c r="BD53" s="168">
        <f t="shared" si="84"/>
        <v>0.37968788211966459</v>
      </c>
      <c r="BE53" s="117">
        <v>0.37968788211966459</v>
      </c>
      <c r="BF53" s="168">
        <v>0</v>
      </c>
      <c r="BG53" s="168">
        <f t="shared" si="85"/>
        <v>0.37968788211966459</v>
      </c>
      <c r="BH53" s="168">
        <v>1.1943280722856922</v>
      </c>
      <c r="BI53" s="168">
        <v>0</v>
      </c>
      <c r="BJ53" s="168">
        <f t="shared" si="86"/>
        <v>1.1943280722856922</v>
      </c>
      <c r="BK53" s="168">
        <v>1.6014057295328725</v>
      </c>
      <c r="BL53" s="168">
        <v>0</v>
      </c>
      <c r="BM53" s="168">
        <f t="shared" si="87"/>
        <v>1.6014057295328725</v>
      </c>
      <c r="BN53" s="168">
        <v>0.70697659836678906</v>
      </c>
      <c r="BO53" s="168">
        <f t="shared" si="74"/>
        <v>0.70697659836678906</v>
      </c>
      <c r="BP53" s="168">
        <v>1</v>
      </c>
      <c r="BQ53" s="173">
        <v>262.62557697529189</v>
      </c>
      <c r="BR53" s="173">
        <v>262.24689745264533</v>
      </c>
      <c r="BS53" s="173">
        <v>250.28974309445624</v>
      </c>
      <c r="BT53" s="173">
        <v>329.47813822284917</v>
      </c>
      <c r="BU53" s="173">
        <v>236.36296186479217</v>
      </c>
      <c r="BV53" s="173">
        <v>336.4817893305123</v>
      </c>
    </row>
    <row r="54" spans="1:74" x14ac:dyDescent="0.25">
      <c r="A54" s="167" t="s">
        <v>37</v>
      </c>
      <c r="B54" s="172">
        <f t="shared" si="43"/>
        <v>0.39695492280207822</v>
      </c>
      <c r="C54" s="172">
        <f t="shared" si="44"/>
        <v>0.51952047308768923</v>
      </c>
      <c r="D54" s="172">
        <f t="shared" si="61"/>
        <v>1.1182441263380767</v>
      </c>
      <c r="E54" s="172">
        <f t="shared" si="45"/>
        <v>586.14385945207823</v>
      </c>
      <c r="F54" s="174">
        <v>0</v>
      </c>
      <c r="G54" s="174">
        <v>0.30098223324853751</v>
      </c>
      <c r="H54" s="174">
        <v>0</v>
      </c>
      <c r="I54" s="174">
        <v>9.3496711261879042E-2</v>
      </c>
      <c r="J54" s="174">
        <v>4.4789129832356618E-2</v>
      </c>
      <c r="K54" s="174">
        <v>0.12409065370060371</v>
      </c>
      <c r="L54" s="168">
        <f>SUM(F54:K54)</f>
        <v>0.56335872804337683</v>
      </c>
      <c r="M54" s="174">
        <v>0</v>
      </c>
      <c r="N54" s="174">
        <v>0.18470666315184631</v>
      </c>
      <c r="O54" s="174">
        <v>0</v>
      </c>
      <c r="P54" s="174">
        <v>8.5473266590372854E-2</v>
      </c>
      <c r="Q54" s="174">
        <v>4.4442835158457483E-2</v>
      </c>
      <c r="R54" s="174">
        <v>4.5620586517603257E-2</v>
      </c>
      <c r="S54" s="168">
        <f>SUM(M54:R54)</f>
        <v>0.3602433514182799</v>
      </c>
      <c r="T54" s="117">
        <v>0</v>
      </c>
      <c r="U54" s="117">
        <v>0.20771476418212292</v>
      </c>
      <c r="V54" s="117">
        <v>0</v>
      </c>
      <c r="W54" s="117">
        <v>9.372048879015546E-2</v>
      </c>
      <c r="X54" s="117">
        <v>4.4697593689955246E-2</v>
      </c>
      <c r="Y54" s="117">
        <v>5.8726237367007383E-2</v>
      </c>
      <c r="Z54" s="71">
        <f>SUM(T54:Y54)</f>
        <v>0.40485908402924098</v>
      </c>
      <c r="AA54" s="174">
        <v>0</v>
      </c>
      <c r="AB54" s="174">
        <v>0.25119625839379134</v>
      </c>
      <c r="AC54" s="174">
        <v>0</v>
      </c>
      <c r="AD54" s="174">
        <v>9.3690162034517438E-2</v>
      </c>
      <c r="AE54" s="174">
        <v>4.489754877978297E-2</v>
      </c>
      <c r="AF54" s="174">
        <v>8.5016391521616594E-2</v>
      </c>
      <c r="AG54" s="168">
        <f>SUM(AA54:AF54)</f>
        <v>0.47480036072970833</v>
      </c>
      <c r="AH54" s="174">
        <v>0</v>
      </c>
      <c r="AI54" s="174">
        <v>0.20935076681434708</v>
      </c>
      <c r="AJ54" s="174">
        <v>0</v>
      </c>
      <c r="AK54" s="174">
        <v>9.3840972366756578E-2</v>
      </c>
      <c r="AL54" s="174">
        <v>4.4577092395942229E-2</v>
      </c>
      <c r="AM54" s="174">
        <v>4.9186091225032341E-2</v>
      </c>
      <c r="AN54" s="174">
        <f>SUM(AH54:AM54)</f>
        <v>0.39695492280207822</v>
      </c>
      <c r="AO54" s="174">
        <v>0</v>
      </c>
      <c r="AP54" s="174">
        <v>0.23582745051343834</v>
      </c>
      <c r="AQ54" s="174">
        <v>0</v>
      </c>
      <c r="AR54" s="174">
        <v>9.3552844862769463E-2</v>
      </c>
      <c r="AS54" s="174">
        <v>4.4860640715977632E-2</v>
      </c>
      <c r="AT54" s="174">
        <v>7.4050618388028122E-2</v>
      </c>
      <c r="AU54" s="168">
        <f>SUM(AO54:AT54)</f>
        <v>0.44829155448021357</v>
      </c>
      <c r="AV54" s="174">
        <v>0.83891299858814672</v>
      </c>
      <c r="AW54" s="174">
        <v>0</v>
      </c>
      <c r="AX54" s="168">
        <f>SUM(AV54:AW54)</f>
        <v>0.83891299858814672</v>
      </c>
      <c r="AY54" s="174">
        <v>0.7</v>
      </c>
      <c r="AZ54" s="174">
        <v>0</v>
      </c>
      <c r="BA54" s="168">
        <f>SUM(AY54:AZ54)</f>
        <v>0.7</v>
      </c>
      <c r="BB54" s="117">
        <v>1.3855217089255907</v>
      </c>
      <c r="BC54" s="117">
        <v>0</v>
      </c>
      <c r="BD54" s="168">
        <f>SUM(BB54:BC54)</f>
        <v>1.3855217089255907</v>
      </c>
      <c r="BE54" s="174">
        <v>0.97858634305391146</v>
      </c>
      <c r="BF54" s="174">
        <v>0</v>
      </c>
      <c r="BG54" s="168">
        <f>SUM(BE54:BF54)</f>
        <v>0.97858634305391146</v>
      </c>
      <c r="BH54" s="174">
        <v>0.51952047308768923</v>
      </c>
      <c r="BI54" s="174">
        <v>0</v>
      </c>
      <c r="BJ54" s="168">
        <f>SUM(BH54:BI54)</f>
        <v>0.51952047308768923</v>
      </c>
      <c r="BK54" s="174">
        <v>0.8653403538644695</v>
      </c>
      <c r="BL54" s="174">
        <v>0</v>
      </c>
      <c r="BM54" s="168">
        <f>SUM(BK54:BL54)</f>
        <v>0.8653403538644695</v>
      </c>
      <c r="BN54" s="174">
        <v>1.1182441263380767</v>
      </c>
      <c r="BO54" s="168">
        <f>BN54/BP54</f>
        <v>1.1182441263380767</v>
      </c>
      <c r="BP54" s="174">
        <f>AVERAGE(BP55:BP56)</f>
        <v>1</v>
      </c>
      <c r="BQ54" s="173">
        <v>806.20649868446617</v>
      </c>
      <c r="BR54" s="173">
        <v>659.39535455327507</v>
      </c>
      <c r="BS54" s="175">
        <v>826.81219805839442</v>
      </c>
      <c r="BT54" s="173">
        <v>824.08083210494124</v>
      </c>
      <c r="BU54" s="175">
        <v>586.14385945207823</v>
      </c>
      <c r="BV54" s="173">
        <v>692.88262490060686</v>
      </c>
    </row>
    <row r="55" spans="1:74" x14ac:dyDescent="0.25">
      <c r="A55" s="172" t="s">
        <v>38</v>
      </c>
      <c r="B55" s="172">
        <f t="shared" si="43"/>
        <v>0.39695492280207822</v>
      </c>
      <c r="C55" s="172">
        <f t="shared" si="44"/>
        <v>0.51952047308768923</v>
      </c>
      <c r="D55" s="172">
        <f t="shared" si="61"/>
        <v>0.62458531214486457</v>
      </c>
      <c r="E55" s="172">
        <f t="shared" si="45"/>
        <v>586.14385945207823</v>
      </c>
      <c r="F55" s="168">
        <v>0</v>
      </c>
      <c r="G55" s="168">
        <v>0.18034045060307105</v>
      </c>
      <c r="H55" s="168">
        <v>0</v>
      </c>
      <c r="I55" s="168">
        <v>9.369733662692746E-2</v>
      </c>
      <c r="J55" s="168">
        <v>4.4751801456315195E-2</v>
      </c>
      <c r="K55" s="168">
        <v>7.5874851268600621E-2</v>
      </c>
      <c r="L55" s="168">
        <f>SUM(F55:K55)</f>
        <v>0.39466443995491429</v>
      </c>
      <c r="M55" s="168">
        <v>0</v>
      </c>
      <c r="N55" s="168">
        <v>0.18470666315184631</v>
      </c>
      <c r="O55" s="168">
        <v>0</v>
      </c>
      <c r="P55" s="168">
        <v>8.5473266590372854E-2</v>
      </c>
      <c r="Q55" s="168">
        <v>4.4442835158457483E-2</v>
      </c>
      <c r="R55" s="168">
        <v>4.5620586517603257E-2</v>
      </c>
      <c r="S55" s="168">
        <f>SUM(M55:R55)</f>
        <v>0.3602433514182799</v>
      </c>
      <c r="T55" s="117">
        <v>0</v>
      </c>
      <c r="U55" s="117">
        <v>0.19308341462673434</v>
      </c>
      <c r="V55" s="117">
        <v>0</v>
      </c>
      <c r="W55" s="117">
        <v>9.3867162030879733E-2</v>
      </c>
      <c r="X55" s="117">
        <v>4.4549373626162285E-2</v>
      </c>
      <c r="Y55" s="117">
        <v>4.981515073905729E-2</v>
      </c>
      <c r="Z55" s="71">
        <f>SUM(T55:Y55)</f>
        <v>0.38131510102283367</v>
      </c>
      <c r="AA55" s="117">
        <v>0</v>
      </c>
      <c r="AB55" s="117">
        <v>0.19308341462673434</v>
      </c>
      <c r="AC55" s="117">
        <v>0</v>
      </c>
      <c r="AD55" s="117">
        <v>9.3867162030879733E-2</v>
      </c>
      <c r="AE55" s="117">
        <v>4.4549373626162285E-2</v>
      </c>
      <c r="AF55" s="117">
        <v>4.981515073905729E-2</v>
      </c>
      <c r="AG55" s="71">
        <f>SUM(AA55:AF55)</f>
        <v>0.38131510102283367</v>
      </c>
      <c r="AH55" s="168">
        <v>0</v>
      </c>
      <c r="AI55" s="168">
        <v>0.20935076681434708</v>
      </c>
      <c r="AJ55" s="168">
        <v>0</v>
      </c>
      <c r="AK55" s="168">
        <v>9.3840972366756578E-2</v>
      </c>
      <c r="AL55" s="168">
        <v>4.4577092395942229E-2</v>
      </c>
      <c r="AM55" s="168">
        <v>4.9186091225032341E-2</v>
      </c>
      <c r="AN55" s="168">
        <f>SUM(AH55:AM55)</f>
        <v>0.39695492280207822</v>
      </c>
      <c r="AO55" s="168">
        <v>0</v>
      </c>
      <c r="AP55" s="168">
        <v>0.24115398788727765</v>
      </c>
      <c r="AQ55" s="168">
        <v>0</v>
      </c>
      <c r="AR55" s="168">
        <v>9.3537856966940461E-2</v>
      </c>
      <c r="AS55" s="168">
        <v>4.4873645514046642E-2</v>
      </c>
      <c r="AT55" s="168">
        <v>7.7704099861911513E-2</v>
      </c>
      <c r="AU55" s="168">
        <f>SUM(AO55:AT55)</f>
        <v>0.45726959023017627</v>
      </c>
      <c r="AV55" s="168">
        <v>0.79321035354274894</v>
      </c>
      <c r="AW55" s="168">
        <v>0</v>
      </c>
      <c r="AX55" s="168">
        <f>SUM(AV55:AW55)</f>
        <v>0.79321035354274894</v>
      </c>
      <c r="AY55" s="168">
        <v>0.7</v>
      </c>
      <c r="AZ55" s="168">
        <v>0</v>
      </c>
      <c r="BA55" s="168">
        <f>SUM(AY55:AZ55)</f>
        <v>0.7</v>
      </c>
      <c r="BB55" s="117">
        <v>0.8781103564278101</v>
      </c>
      <c r="BC55" s="71">
        <v>0</v>
      </c>
      <c r="BD55" s="168">
        <f>SUM(BB55:BC55)</f>
        <v>0.8781103564278101</v>
      </c>
      <c r="BE55" s="117">
        <v>0.8781103564278101</v>
      </c>
      <c r="BF55" s="168">
        <v>0</v>
      </c>
      <c r="BG55" s="168">
        <f>SUM(BE55:BF55)</f>
        <v>0.8781103564278101</v>
      </c>
      <c r="BH55" s="168">
        <v>0.51952047308768923</v>
      </c>
      <c r="BI55" s="168">
        <v>0</v>
      </c>
      <c r="BJ55" s="168">
        <f>SUM(BH55:BI55)</f>
        <v>0.51952047308768923</v>
      </c>
      <c r="BK55" s="168">
        <v>0.54710086627703847</v>
      </c>
      <c r="BL55" s="168">
        <v>0</v>
      </c>
      <c r="BM55" s="168">
        <f>SUM(BK55:BL55)</f>
        <v>0.54710086627703847</v>
      </c>
      <c r="BN55" s="168">
        <v>0.62458531214486457</v>
      </c>
      <c r="BO55" s="168">
        <f>BN55/BP55</f>
        <v>0.62458531214486457</v>
      </c>
      <c r="BP55" s="168">
        <v>1</v>
      </c>
      <c r="BQ55" s="173">
        <v>702.85524568393089</v>
      </c>
      <c r="BR55" s="173">
        <v>659.39535455327507</v>
      </c>
      <c r="BS55" s="173">
        <v>682.34421364985155</v>
      </c>
      <c r="BT55" s="173">
        <v>713.60820751064659</v>
      </c>
      <c r="BU55" s="173">
        <v>586.14385945207823</v>
      </c>
      <c r="BV55" s="173">
        <v>628.06088682991401</v>
      </c>
    </row>
    <row r="56" spans="1:74" x14ac:dyDescent="0.25">
      <c r="A56" s="172" t="s">
        <v>39</v>
      </c>
      <c r="B56" s="172">
        <f t="shared" si="43"/>
        <v>0.39695492280207822</v>
      </c>
      <c r="C56" s="172">
        <f t="shared" si="44"/>
        <v>0.51952047308768923</v>
      </c>
      <c r="D56" s="172">
        <f t="shared" si="61"/>
        <v>1.6657583258912401</v>
      </c>
      <c r="E56" s="172">
        <f t="shared" si="45"/>
        <v>586.14385945207823</v>
      </c>
      <c r="F56" s="168">
        <v>0</v>
      </c>
      <c r="G56" s="168">
        <v>0.52118741957295611</v>
      </c>
      <c r="H56" s="168">
        <v>0</v>
      </c>
      <c r="I56" s="168">
        <v>9.3130513540632481E-2</v>
      </c>
      <c r="J56" s="168">
        <v>4.4857264618009984E-2</v>
      </c>
      <c r="K56" s="168">
        <v>0.21209805483062655</v>
      </c>
      <c r="L56" s="168">
        <f>SUM(F56:K56)</f>
        <v>0.8712732525622251</v>
      </c>
      <c r="M56" s="168">
        <v>0</v>
      </c>
      <c r="N56" s="168">
        <v>0.18470666315184631</v>
      </c>
      <c r="O56" s="168">
        <v>0</v>
      </c>
      <c r="P56" s="168">
        <v>8.5473266590372854E-2</v>
      </c>
      <c r="Q56" s="168">
        <v>4.4442835158457483E-2</v>
      </c>
      <c r="R56" s="168">
        <v>4.5620586517603257E-2</v>
      </c>
      <c r="S56" s="168">
        <f>SUM(M56:R56)</f>
        <v>0.3602433514182799</v>
      </c>
      <c r="T56" s="117">
        <v>0</v>
      </c>
      <c r="U56" s="117">
        <v>0.21999361730952011</v>
      </c>
      <c r="V56" s="117">
        <v>0</v>
      </c>
      <c r="W56" s="117">
        <v>9.3597398355212677E-2</v>
      </c>
      <c r="X56" s="117">
        <v>4.4821982242559871E-2</v>
      </c>
      <c r="Y56" s="117">
        <v>6.7008180209639057E-2</v>
      </c>
      <c r="Z56" s="71">
        <f>SUM(T56:Y56)</f>
        <v>0.4254211781169317</v>
      </c>
      <c r="AA56" s="168">
        <v>0</v>
      </c>
      <c r="AB56" s="168">
        <v>0.31466745264118995</v>
      </c>
      <c r="AC56" s="168">
        <v>0</v>
      </c>
      <c r="AD56" s="168">
        <v>9.3496841583776261E-2</v>
      </c>
      <c r="AE56" s="168">
        <v>4.5277827757286802E-2</v>
      </c>
      <c r="AF56" s="168">
        <v>0.12504744041535198</v>
      </c>
      <c r="AG56" s="168">
        <f>SUM(AA56:AF56)</f>
        <v>0.57848956239760496</v>
      </c>
      <c r="AH56" s="168">
        <v>0</v>
      </c>
      <c r="AI56" s="168">
        <v>0.20935076681434708</v>
      </c>
      <c r="AJ56" s="168">
        <v>0</v>
      </c>
      <c r="AK56" s="168">
        <v>9.3840972366756578E-2</v>
      </c>
      <c r="AL56" s="168">
        <v>4.4577092395942229E-2</v>
      </c>
      <c r="AM56" s="168">
        <v>4.9186091225032341E-2</v>
      </c>
      <c r="AN56" s="168">
        <f>SUM(AH56:AM56)</f>
        <v>0.39695492280207822</v>
      </c>
      <c r="AO56" s="117">
        <v>0</v>
      </c>
      <c r="AP56" s="117">
        <v>0.21999361730952011</v>
      </c>
      <c r="AQ56" s="117">
        <v>0</v>
      </c>
      <c r="AR56" s="117">
        <v>9.3597398355212677E-2</v>
      </c>
      <c r="AS56" s="117">
        <v>4.4821982242559871E-2</v>
      </c>
      <c r="AT56" s="117">
        <v>6.3190163985663197E-2</v>
      </c>
      <c r="AU56" s="168">
        <f>SUM(AO56:AT56)</f>
        <v>0.42160316189295582</v>
      </c>
      <c r="AV56" s="168">
        <v>0.92233318061012359</v>
      </c>
      <c r="AW56" s="168">
        <v>0</v>
      </c>
      <c r="AX56" s="168">
        <f>SUM(AV56:AW56)</f>
        <v>0.92233318061012359</v>
      </c>
      <c r="AY56" s="168">
        <v>0.7</v>
      </c>
      <c r="AZ56" s="168">
        <v>0</v>
      </c>
      <c r="BA56" s="168">
        <f>SUM(AY56:AZ56)</f>
        <v>0.7</v>
      </c>
      <c r="BB56" s="117">
        <v>1.8113491043348964</v>
      </c>
      <c r="BC56" s="71">
        <v>0</v>
      </c>
      <c r="BD56" s="168">
        <f>SUM(BB56:BC56)</f>
        <v>1.8113491043348964</v>
      </c>
      <c r="BE56" s="168">
        <v>1.0883268143670619</v>
      </c>
      <c r="BF56" s="168">
        <v>0</v>
      </c>
      <c r="BG56" s="168">
        <f>SUM(BE56:BF56)</f>
        <v>1.0883268143670619</v>
      </c>
      <c r="BH56" s="168">
        <v>0.51952047308768923</v>
      </c>
      <c r="BI56" s="168">
        <v>0</v>
      </c>
      <c r="BJ56" s="168">
        <f>SUM(BH56:BI56)</f>
        <v>0.51952047308768923</v>
      </c>
      <c r="BK56" s="117">
        <v>1.8113491043348964</v>
      </c>
      <c r="BL56" s="71">
        <v>0</v>
      </c>
      <c r="BM56" s="168">
        <f>SUM(BK56:BL56)</f>
        <v>1.8113491043348964</v>
      </c>
      <c r="BN56" s="168">
        <v>1.6657583258912401</v>
      </c>
      <c r="BO56" s="168">
        <f>BN56/BP56</f>
        <v>1.6657583258912401</v>
      </c>
      <c r="BP56" s="168">
        <v>1</v>
      </c>
      <c r="BQ56" s="173">
        <v>994.85160508782565</v>
      </c>
      <c r="BR56" s="173">
        <v>659.39535455327507</v>
      </c>
      <c r="BS56" s="173">
        <v>948.0519480519481</v>
      </c>
      <c r="BT56" s="173">
        <v>944.73969097529789</v>
      </c>
      <c r="BU56" s="173">
        <v>586.14385945207823</v>
      </c>
      <c r="BV56" s="173">
        <v>885.57377049180332</v>
      </c>
    </row>
    <row r="57" spans="1:74" s="6" customFormat="1" ht="12.75" x14ac:dyDescent="0.2">
      <c r="A57" s="167" t="s">
        <v>62</v>
      </c>
      <c r="B57" s="172">
        <f t="shared" si="43"/>
        <v>1.641369142052308</v>
      </c>
      <c r="C57" s="172">
        <f t="shared" si="44"/>
        <v>2.3931694385599824</v>
      </c>
      <c r="D57" s="172">
        <f t="shared" si="61"/>
        <v>1.7436</v>
      </c>
      <c r="E57" s="172">
        <f t="shared" si="45"/>
        <v>3686.5230170633072</v>
      </c>
      <c r="F57" s="174">
        <v>0</v>
      </c>
      <c r="G57" s="174">
        <v>0.81914766886092727</v>
      </c>
      <c r="H57" s="174">
        <v>5.1643318284061178E-2</v>
      </c>
      <c r="I57" s="174">
        <v>0.69885401696792349</v>
      </c>
      <c r="J57" s="174">
        <v>8.7836973033721302E-2</v>
      </c>
      <c r="K57" s="174">
        <v>0.33930198494696401</v>
      </c>
      <c r="L57" s="168">
        <f t="shared" si="88"/>
        <v>1.9967839620935974</v>
      </c>
      <c r="M57" s="174">
        <v>0</v>
      </c>
      <c r="N57" s="174">
        <v>0.42999217257454697</v>
      </c>
      <c r="O57" s="174">
        <v>0.27907698668309605</v>
      </c>
      <c r="P57" s="174">
        <v>0.59906969434013491</v>
      </c>
      <c r="Q57" s="174">
        <v>8.9469456698351144E-2</v>
      </c>
      <c r="R57" s="174">
        <v>0.1279955326086738</v>
      </c>
      <c r="S57" s="168">
        <f t="shared" si="89"/>
        <v>1.5256038429048027</v>
      </c>
      <c r="T57" s="117">
        <v>0</v>
      </c>
      <c r="U57" s="117">
        <v>0.51769392718334184</v>
      </c>
      <c r="V57" s="117">
        <v>0.15894824144167344</v>
      </c>
      <c r="W57" s="117">
        <v>0.69585191435667992</v>
      </c>
      <c r="X57" s="117">
        <v>8.785092246575385E-2</v>
      </c>
      <c r="Y57" s="117">
        <v>0.12185497010598931</v>
      </c>
      <c r="Z57" s="71">
        <f t="shared" si="90"/>
        <v>1.5821999755534382</v>
      </c>
      <c r="AA57" s="174">
        <v>0</v>
      </c>
      <c r="AB57" s="174">
        <v>0.33147708166538775</v>
      </c>
      <c r="AC57" s="174">
        <v>3.1105409877943462E-2</v>
      </c>
      <c r="AD57" s="174">
        <v>0.90790303835844177</v>
      </c>
      <c r="AE57" s="174">
        <v>8.4017703287729686E-2</v>
      </c>
      <c r="AF57" s="174">
        <v>0.57877524463555152</v>
      </c>
      <c r="AG57" s="168">
        <f t="shared" si="79"/>
        <v>1.9332784778250542</v>
      </c>
      <c r="AH57" s="174">
        <v>0</v>
      </c>
      <c r="AI57" s="174">
        <v>0.46626032173778897</v>
      </c>
      <c r="AJ57" s="174">
        <v>0.14008362019211767</v>
      </c>
      <c r="AK57" s="174">
        <v>0.83553263546387735</v>
      </c>
      <c r="AL57" s="174">
        <v>8.9977884658511795E-2</v>
      </c>
      <c r="AM57" s="174">
        <v>0.10951468000001213</v>
      </c>
      <c r="AN57" s="174">
        <f t="shared" si="80"/>
        <v>1.641369142052308</v>
      </c>
      <c r="AO57" s="174">
        <v>0</v>
      </c>
      <c r="AP57" s="174">
        <v>0.5040856310659011</v>
      </c>
      <c r="AQ57" s="174">
        <v>3.3807321658376389E-2</v>
      </c>
      <c r="AR57" s="174">
        <v>9.9311311647615488E-2</v>
      </c>
      <c r="AS57" s="174">
        <v>8.9537576089032081E-2</v>
      </c>
      <c r="AT57" s="174">
        <v>0.15468777598240646</v>
      </c>
      <c r="AU57" s="168">
        <f t="shared" si="91"/>
        <v>0.88142961644333162</v>
      </c>
      <c r="AV57" s="174">
        <v>2.6582179071784227</v>
      </c>
      <c r="AW57" s="174">
        <v>0</v>
      </c>
      <c r="AX57" s="168">
        <f t="shared" si="82"/>
        <v>2.6582179071784227</v>
      </c>
      <c r="AY57" s="174">
        <v>1.4433823801935821</v>
      </c>
      <c r="AZ57" s="174">
        <v>0</v>
      </c>
      <c r="BA57" s="168">
        <f t="shared" si="83"/>
        <v>1.4433823801935821</v>
      </c>
      <c r="BB57" s="117">
        <v>1.9164815795433923</v>
      </c>
      <c r="BC57" s="117">
        <v>0</v>
      </c>
      <c r="BD57" s="168">
        <f t="shared" si="84"/>
        <v>1.9164815795433923</v>
      </c>
      <c r="BE57" s="174">
        <v>1.6171124799301817</v>
      </c>
      <c r="BF57" s="174">
        <v>0</v>
      </c>
      <c r="BG57" s="168">
        <f t="shared" si="85"/>
        <v>1.6171124799301817</v>
      </c>
      <c r="BH57" s="174">
        <v>2.3931694385599824</v>
      </c>
      <c r="BI57" s="174">
        <v>0</v>
      </c>
      <c r="BJ57" s="168">
        <f t="shared" si="86"/>
        <v>2.3931694385599824</v>
      </c>
      <c r="BK57" s="174">
        <v>1.8825108751763042</v>
      </c>
      <c r="BL57" s="174">
        <v>0</v>
      </c>
      <c r="BM57" s="168">
        <f t="shared" si="87"/>
        <v>1.8825108751763042</v>
      </c>
      <c r="BN57" s="174">
        <v>1.7436</v>
      </c>
      <c r="BO57" s="168">
        <f t="shared" ref="BO57" si="92">BN57/BP57</f>
        <v>1.7436</v>
      </c>
      <c r="BP57" s="174">
        <v>1</v>
      </c>
      <c r="BQ57" s="175">
        <v>2617.7669111654441</v>
      </c>
      <c r="BR57" s="175">
        <v>3520.66</v>
      </c>
      <c r="BS57" s="175">
        <v>3563.22</v>
      </c>
      <c r="BT57" s="175">
        <v>3158.0656424581002</v>
      </c>
      <c r="BU57" s="175">
        <v>3686.5230170633072</v>
      </c>
      <c r="BV57" s="175">
        <v>2756.4165844027639</v>
      </c>
    </row>
    <row r="58" spans="1:74" s="6" customFormat="1" ht="12.75" x14ac:dyDescent="0.2">
      <c r="A58" s="167" t="s">
        <v>63</v>
      </c>
      <c r="B58" s="172">
        <f t="shared" si="43"/>
        <v>3.451120652136952</v>
      </c>
      <c r="C58" s="172">
        <f t="shared" si="44"/>
        <v>13.139168001764626</v>
      </c>
      <c r="D58" s="172">
        <f t="shared" si="61"/>
        <v>9.0769908659661223</v>
      </c>
      <c r="E58" s="172">
        <f t="shared" si="45"/>
        <v>8232.2125471060735</v>
      </c>
      <c r="F58" s="174">
        <v>0</v>
      </c>
      <c r="G58" s="174">
        <v>3.0051484945189038</v>
      </c>
      <c r="H58" s="174">
        <v>0.61245496281056777</v>
      </c>
      <c r="I58" s="174">
        <v>0.23360484525607683</v>
      </c>
      <c r="J58" s="174">
        <v>0.86369030036754146</v>
      </c>
      <c r="K58" s="174">
        <v>0.71478810677163007</v>
      </c>
      <c r="L58" s="168">
        <f t="shared" si="88"/>
        <v>5.4296867097247201</v>
      </c>
      <c r="M58" s="174">
        <v>0</v>
      </c>
      <c r="N58" s="174">
        <v>2.2883877998202196</v>
      </c>
      <c r="O58" s="174">
        <v>0.52105655580396015</v>
      </c>
      <c r="P58" s="174">
        <v>0.21853602838404593</v>
      </c>
      <c r="Q58" s="174">
        <v>0.853478143992498</v>
      </c>
      <c r="R58" s="174">
        <v>0.21611978055704251</v>
      </c>
      <c r="S58" s="168">
        <f t="shared" ref="S58:S63" si="93">SUM(M58:R58)</f>
        <v>4.0975783085577664</v>
      </c>
      <c r="T58" s="117">
        <v>0</v>
      </c>
      <c r="U58" s="117">
        <v>2.0025044190078987</v>
      </c>
      <c r="V58" s="117">
        <v>0.61719563970904145</v>
      </c>
      <c r="W58" s="117">
        <v>0.24057746261721355</v>
      </c>
      <c r="X58" s="117">
        <v>0.85836464546303448</v>
      </c>
      <c r="Y58" s="117">
        <v>0.23444976696366263</v>
      </c>
      <c r="Z58" s="71">
        <f t="shared" si="90"/>
        <v>3.9530919337608506</v>
      </c>
      <c r="AA58" s="174">
        <v>0</v>
      </c>
      <c r="AB58" s="174">
        <v>0.9463462720235527</v>
      </c>
      <c r="AC58" s="174">
        <v>0.61016224601827029</v>
      </c>
      <c r="AD58" s="174">
        <v>0.28576145601670022</v>
      </c>
      <c r="AE58" s="174">
        <v>0.86751464380610521</v>
      </c>
      <c r="AF58" s="174">
        <v>0.70980030947676642</v>
      </c>
      <c r="AG58" s="168">
        <f t="shared" si="79"/>
        <v>3.4195849273413947</v>
      </c>
      <c r="AH58" s="168">
        <v>0</v>
      </c>
      <c r="AI58" s="174">
        <v>1.8601435814099148</v>
      </c>
      <c r="AJ58" s="174">
        <v>0.32539415863328602</v>
      </c>
      <c r="AK58" s="174">
        <v>0.27485185276505131</v>
      </c>
      <c r="AL58" s="174">
        <v>0.86093026794200855</v>
      </c>
      <c r="AM58" s="174">
        <v>0.12980079138669054</v>
      </c>
      <c r="AN58" s="174">
        <f t="shared" si="80"/>
        <v>3.451120652136952</v>
      </c>
      <c r="AO58" s="174">
        <v>0</v>
      </c>
      <c r="AP58" s="174">
        <v>2.944579853452558</v>
      </c>
      <c r="AQ58" s="174">
        <v>0.52929835667215852</v>
      </c>
      <c r="AR58" s="174">
        <v>0.21869369012775433</v>
      </c>
      <c r="AS58" s="174">
        <v>0.80126671097138613</v>
      </c>
      <c r="AT58" s="174">
        <v>0.31248574439255572</v>
      </c>
      <c r="AU58" s="168">
        <f t="shared" si="91"/>
        <v>4.8063243556164128</v>
      </c>
      <c r="AV58" s="174">
        <v>10.080228921072555</v>
      </c>
      <c r="AW58" s="174">
        <v>0</v>
      </c>
      <c r="AX58" s="168">
        <f t="shared" si="82"/>
        <v>10.080228921072555</v>
      </c>
      <c r="AY58" s="174">
        <v>8.7336427212368157</v>
      </c>
      <c r="AZ58" s="174">
        <v>0</v>
      </c>
      <c r="BA58" s="168">
        <f t="shared" si="83"/>
        <v>8.7336427212368157</v>
      </c>
      <c r="BB58" s="117">
        <v>8.8010446378176077</v>
      </c>
      <c r="BC58" s="117">
        <v>0</v>
      </c>
      <c r="BD58" s="168">
        <f t="shared" si="84"/>
        <v>8.8010446378176077</v>
      </c>
      <c r="BE58" s="174">
        <v>7.2847367696937431</v>
      </c>
      <c r="BF58" s="174">
        <v>0</v>
      </c>
      <c r="BG58" s="168">
        <f t="shared" si="85"/>
        <v>7.2847367696937431</v>
      </c>
      <c r="BH58" s="174">
        <v>13.139168001764626</v>
      </c>
      <c r="BI58" s="174">
        <v>0</v>
      </c>
      <c r="BJ58" s="168">
        <f t="shared" si="86"/>
        <v>13.139168001764626</v>
      </c>
      <c r="BK58" s="174">
        <v>18.318121888302574</v>
      </c>
      <c r="BL58" s="174">
        <v>0</v>
      </c>
      <c r="BM58" s="168">
        <f t="shared" si="87"/>
        <v>18.318121888302574</v>
      </c>
      <c r="BN58" s="174">
        <v>9.9808679503569948</v>
      </c>
      <c r="BO58" s="168">
        <f t="shared" si="74"/>
        <v>9.0769908659661223</v>
      </c>
      <c r="BP58" s="174">
        <v>1.0995789351050169</v>
      </c>
      <c r="BQ58" s="175">
        <v>9402.1467918729868</v>
      </c>
      <c r="BR58" s="175">
        <v>8840.3289846851967</v>
      </c>
      <c r="BS58" s="175">
        <v>8768.4415480827738</v>
      </c>
      <c r="BT58" s="175">
        <v>8965.4697326596634</v>
      </c>
      <c r="BU58" s="175">
        <v>8232.2125471060735</v>
      </c>
      <c r="BV58" s="175">
        <v>9183.2490733231825</v>
      </c>
    </row>
    <row r="59" spans="1:74" s="6" customFormat="1" ht="12.75" x14ac:dyDescent="0.2">
      <c r="A59" s="188" t="s">
        <v>64</v>
      </c>
      <c r="B59" s="172">
        <f t="shared" si="43"/>
        <v>3.2619252396909708</v>
      </c>
      <c r="C59" s="172">
        <f t="shared" si="44"/>
        <v>12.181158455458592</v>
      </c>
      <c r="D59" s="172">
        <f t="shared" si="61"/>
        <v>9.9778361677425256</v>
      </c>
      <c r="E59" s="172">
        <f t="shared" si="45"/>
        <v>8157.2995821225186</v>
      </c>
      <c r="F59" s="174">
        <v>0</v>
      </c>
      <c r="G59" s="174">
        <v>4.0687504269941517</v>
      </c>
      <c r="H59" s="174">
        <v>0.29976372177733429</v>
      </c>
      <c r="I59" s="174">
        <v>0.28155904837746354</v>
      </c>
      <c r="J59" s="174">
        <v>0.8486130733333217</v>
      </c>
      <c r="K59" s="174">
        <v>1.1672288122946559</v>
      </c>
      <c r="L59" s="168">
        <f t="shared" si="88"/>
        <v>6.6659150827769276</v>
      </c>
      <c r="M59" s="174">
        <v>0</v>
      </c>
      <c r="N59" s="174">
        <v>3.1001435168211366</v>
      </c>
      <c r="O59" s="174">
        <v>0.32128222299690057</v>
      </c>
      <c r="P59" s="174">
        <v>0.27456002045240102</v>
      </c>
      <c r="Q59" s="174">
        <v>0.84457147691843881</v>
      </c>
      <c r="R59" s="174">
        <v>0.26431266681306265</v>
      </c>
      <c r="S59" s="168">
        <f t="shared" si="93"/>
        <v>4.80486990400194</v>
      </c>
      <c r="T59" s="117">
        <v>0</v>
      </c>
      <c r="U59" s="117">
        <v>1.5121440269119619</v>
      </c>
      <c r="V59" s="117">
        <v>0.30943636022900634</v>
      </c>
      <c r="W59" s="117">
        <v>0.29779602339412081</v>
      </c>
      <c r="X59" s="117">
        <v>0.84523489167116816</v>
      </c>
      <c r="Y59" s="117">
        <v>0.17091677699194061</v>
      </c>
      <c r="Z59" s="71">
        <f t="shared" ref="Z59:Z63" si="94">SUM(T59:Y59)</f>
        <v>3.1355280791981976</v>
      </c>
      <c r="AA59" s="174">
        <v>0</v>
      </c>
      <c r="AB59" s="174">
        <v>0.89655953596992199</v>
      </c>
      <c r="AC59" s="174">
        <v>0.29654354111158776</v>
      </c>
      <c r="AD59" s="174">
        <v>0.3222976618132084</v>
      </c>
      <c r="AE59" s="174">
        <v>0.85295017203495549</v>
      </c>
      <c r="AF59" s="174">
        <v>0.96668513358675001</v>
      </c>
      <c r="AG59" s="168">
        <f t="shared" si="79"/>
        <v>3.335036044516424</v>
      </c>
      <c r="AH59" s="168">
        <v>0</v>
      </c>
      <c r="AI59" s="174">
        <v>1.7051651551325648</v>
      </c>
      <c r="AJ59" s="174">
        <v>0.32441558763918898</v>
      </c>
      <c r="AK59" s="174">
        <v>0.27355327730747042</v>
      </c>
      <c r="AL59" s="174">
        <v>0.84711202253191697</v>
      </c>
      <c r="AM59" s="174">
        <v>0.11167919707982971</v>
      </c>
      <c r="AN59" s="168">
        <f t="shared" si="80"/>
        <v>3.2619252396909708</v>
      </c>
      <c r="AO59" s="117">
        <v>0</v>
      </c>
      <c r="AP59" s="117">
        <v>1.5121440269119619</v>
      </c>
      <c r="AQ59" s="117">
        <v>0.30943636022900634</v>
      </c>
      <c r="AR59" s="117">
        <v>0.29779602339412081</v>
      </c>
      <c r="AS59" s="117">
        <v>0.84523489167116816</v>
      </c>
      <c r="AT59" s="117">
        <v>0.16922453167518872</v>
      </c>
      <c r="AU59" s="168">
        <f t="shared" si="91"/>
        <v>3.1338358338814456</v>
      </c>
      <c r="AV59" s="174">
        <v>17.080090246761394</v>
      </c>
      <c r="AW59" s="174">
        <v>0</v>
      </c>
      <c r="AX59" s="168">
        <f t="shared" si="82"/>
        <v>17.080090246761394</v>
      </c>
      <c r="AY59" s="174">
        <v>7.9169498207478144</v>
      </c>
      <c r="AZ59" s="174">
        <v>0</v>
      </c>
      <c r="BA59" s="168">
        <f t="shared" si="83"/>
        <v>7.9169498207478144</v>
      </c>
      <c r="BB59" s="117">
        <v>10.521927886536737</v>
      </c>
      <c r="BC59" s="117">
        <v>0</v>
      </c>
      <c r="BD59" s="168">
        <f t="shared" si="84"/>
        <v>10.521927886536737</v>
      </c>
      <c r="BE59" s="174">
        <v>7.6142356656606838</v>
      </c>
      <c r="BF59" s="174">
        <v>0</v>
      </c>
      <c r="BG59" s="168">
        <f t="shared" si="85"/>
        <v>7.6142356656606838</v>
      </c>
      <c r="BH59" s="174">
        <v>12.181158455458592</v>
      </c>
      <c r="BI59" s="174">
        <v>0</v>
      </c>
      <c r="BJ59" s="168">
        <f t="shared" si="86"/>
        <v>12.181158455458592</v>
      </c>
      <c r="BK59" s="117">
        <v>10.521927886536737</v>
      </c>
      <c r="BL59" s="117">
        <v>0</v>
      </c>
      <c r="BM59" s="168">
        <f t="shared" si="87"/>
        <v>10.521927886536737</v>
      </c>
      <c r="BN59" s="174">
        <v>10.775176749773582</v>
      </c>
      <c r="BO59" s="168">
        <f t="shared" si="74"/>
        <v>9.9778361677425256</v>
      </c>
      <c r="BP59" s="174">
        <v>1.0799111719842414</v>
      </c>
      <c r="BQ59" s="175">
        <v>9167.4418604651164</v>
      </c>
      <c r="BR59" s="175">
        <v>8962.6334519572956</v>
      </c>
      <c r="BS59" s="175">
        <v>8680.5157593123204</v>
      </c>
      <c r="BT59" s="175">
        <v>9052.1554018094739</v>
      </c>
      <c r="BU59" s="175">
        <v>8157.2995821225186</v>
      </c>
      <c r="BV59" s="175">
        <v>9913.5802469135797</v>
      </c>
    </row>
    <row r="60" spans="1:74" s="5" customFormat="1" ht="12.75" x14ac:dyDescent="0.2">
      <c r="A60" s="188" t="s">
        <v>65</v>
      </c>
      <c r="B60" s="172">
        <f t="shared" si="43"/>
        <v>4.7733890265861918</v>
      </c>
      <c r="C60" s="172">
        <f t="shared" si="44"/>
        <v>2.4192300658890411</v>
      </c>
      <c r="D60" s="172">
        <f t="shared" si="61"/>
        <v>8.2586862617070143</v>
      </c>
      <c r="E60" s="172">
        <f t="shared" si="45"/>
        <v>8859.2199999999993</v>
      </c>
      <c r="F60" s="117">
        <v>0</v>
      </c>
      <c r="G60" s="117">
        <v>2.1643636825259267</v>
      </c>
      <c r="H60" s="117">
        <v>1.271127818689634</v>
      </c>
      <c r="I60" s="117">
        <v>0.20639218712929128</v>
      </c>
      <c r="J60" s="117">
        <v>0.88675298674156244</v>
      </c>
      <c r="K60" s="117">
        <v>0.61638975793362771</v>
      </c>
      <c r="L60" s="168">
        <f t="shared" si="88"/>
        <v>5.1450264330200417</v>
      </c>
      <c r="M60" s="117">
        <v>0</v>
      </c>
      <c r="N60" s="117">
        <v>2.1068898386515351</v>
      </c>
      <c r="O60" s="117">
        <v>1.264410941840614</v>
      </c>
      <c r="P60" s="117">
        <v>0.20799648058595926</v>
      </c>
      <c r="Q60" s="117">
        <v>0.8855146602706625</v>
      </c>
      <c r="R60" s="117">
        <v>0.30857710523742077</v>
      </c>
      <c r="S60" s="168">
        <f t="shared" si="93"/>
        <v>4.7733890265861918</v>
      </c>
      <c r="T60" s="117">
        <v>0</v>
      </c>
      <c r="U60" s="117">
        <v>2.1068898386515351</v>
      </c>
      <c r="V60" s="117">
        <v>1.264410941840614</v>
      </c>
      <c r="W60" s="117">
        <v>0.20799648058595926</v>
      </c>
      <c r="X60" s="117">
        <v>0.8855146602706625</v>
      </c>
      <c r="Y60" s="117">
        <v>0.30857710523742077</v>
      </c>
      <c r="Z60" s="71">
        <f t="shared" si="94"/>
        <v>4.7733890265861918</v>
      </c>
      <c r="AA60" s="117">
        <v>0</v>
      </c>
      <c r="AB60" s="117">
        <v>0.79443893610431049</v>
      </c>
      <c r="AC60" s="117">
        <v>1.4731743107338318</v>
      </c>
      <c r="AD60" s="117">
        <v>0.23062214640475454</v>
      </c>
      <c r="AE60" s="117">
        <v>0.88989430491056465</v>
      </c>
      <c r="AF60" s="117">
        <v>0.35711463111143432</v>
      </c>
      <c r="AG60" s="168">
        <f t="shared" si="79"/>
        <v>3.7452443292648958</v>
      </c>
      <c r="AH60" s="117">
        <v>0</v>
      </c>
      <c r="AI60" s="117">
        <v>2.1068898386515351</v>
      </c>
      <c r="AJ60" s="117">
        <v>1.264410941840614</v>
      </c>
      <c r="AK60" s="117">
        <v>0.20799648058595926</v>
      </c>
      <c r="AL60" s="117">
        <v>0.8855146602706625</v>
      </c>
      <c r="AM60" s="117">
        <v>0.30857710523742077</v>
      </c>
      <c r="AN60" s="168">
        <f t="shared" si="80"/>
        <v>4.7733890265861918</v>
      </c>
      <c r="AO60" s="117">
        <v>0</v>
      </c>
      <c r="AP60" s="117">
        <v>2.1068898386515351</v>
      </c>
      <c r="AQ60" s="117">
        <v>1.264410941840614</v>
      </c>
      <c r="AR60" s="117">
        <v>0.20799648058595926</v>
      </c>
      <c r="AS60" s="117">
        <v>0.8855146602706625</v>
      </c>
      <c r="AT60" s="117">
        <v>0.30857710523742077</v>
      </c>
      <c r="AU60" s="168">
        <f t="shared" si="91"/>
        <v>4.7733890265861918</v>
      </c>
      <c r="AV60" s="117">
        <v>2.3926577188493363</v>
      </c>
      <c r="AW60" s="117">
        <v>0</v>
      </c>
      <c r="AX60" s="168">
        <f t="shared" si="82"/>
        <v>2.3926577188493363</v>
      </c>
      <c r="AY60" s="117">
        <v>2.4192300658890411</v>
      </c>
      <c r="AZ60" s="117">
        <v>0</v>
      </c>
      <c r="BA60" s="168">
        <f t="shared" si="83"/>
        <v>2.4192300658890411</v>
      </c>
      <c r="BB60" s="117">
        <v>2.4192300658890411</v>
      </c>
      <c r="BC60" s="117">
        <v>0</v>
      </c>
      <c r="BD60" s="168">
        <f t="shared" si="84"/>
        <v>2.4192300658890411</v>
      </c>
      <c r="BE60" s="117">
        <v>2.723941358427671</v>
      </c>
      <c r="BF60" s="117">
        <v>0</v>
      </c>
      <c r="BG60" s="168">
        <f t="shared" si="85"/>
        <v>2.723941358427671</v>
      </c>
      <c r="BH60" s="117">
        <v>2.4192300658890411</v>
      </c>
      <c r="BI60" s="117">
        <v>0</v>
      </c>
      <c r="BJ60" s="168">
        <f t="shared" si="86"/>
        <v>2.4192300658890411</v>
      </c>
      <c r="BK60" s="117">
        <v>2.4192300658890411</v>
      </c>
      <c r="BL60" s="117">
        <v>0</v>
      </c>
      <c r="BM60" s="168">
        <f t="shared" si="87"/>
        <v>2.4192300658890411</v>
      </c>
      <c r="BN60" s="174">
        <v>9.2794227659640089</v>
      </c>
      <c r="BO60" s="168">
        <f t="shared" si="74"/>
        <v>8.2586862617070143</v>
      </c>
      <c r="BP60" s="174">
        <v>1.1235955056181073</v>
      </c>
      <c r="BQ60" s="175">
        <v>9704.3650793650795</v>
      </c>
      <c r="BR60" s="175">
        <v>9221.0526315789484</v>
      </c>
      <c r="BS60" s="175">
        <v>8859.2233009708743</v>
      </c>
      <c r="BT60" s="175">
        <v>8840.9533073929961</v>
      </c>
      <c r="BU60" s="175">
        <v>8859.2199999999993</v>
      </c>
      <c r="BV60" s="175">
        <v>9475.961538461539</v>
      </c>
    </row>
    <row r="61" spans="1:74" s="5" customFormat="1" ht="12.75" x14ac:dyDescent="0.2">
      <c r="A61" s="188" t="s">
        <v>66</v>
      </c>
      <c r="B61" s="172">
        <f t="shared" si="43"/>
        <v>3.2860094894662639</v>
      </c>
      <c r="C61" s="172">
        <f t="shared" si="44"/>
        <v>13.573619159669365</v>
      </c>
      <c r="D61" s="172">
        <f t="shared" si="61"/>
        <v>6.8881011499670404</v>
      </c>
      <c r="E61" s="172">
        <f t="shared" si="45"/>
        <v>8457.7838273845537</v>
      </c>
      <c r="F61" s="174">
        <v>0</v>
      </c>
      <c r="G61" s="174">
        <v>2.9304560120056147</v>
      </c>
      <c r="H61" s="174">
        <v>0.21704241778044606</v>
      </c>
      <c r="I61" s="174">
        <v>0.20772734226253867</v>
      </c>
      <c r="J61" s="174">
        <v>0.857837128478245</v>
      </c>
      <c r="K61" s="174">
        <v>0.48269297098747793</v>
      </c>
      <c r="L61" s="168">
        <f t="shared" si="88"/>
        <v>4.6957558715143222</v>
      </c>
      <c r="M61" s="174">
        <v>0</v>
      </c>
      <c r="N61" s="174">
        <v>1.8894882850031651</v>
      </c>
      <c r="O61" s="174">
        <v>0.22470770797157899</v>
      </c>
      <c r="P61" s="174">
        <v>0.1984578035541574</v>
      </c>
      <c r="Q61" s="174">
        <v>0.85375160166752728</v>
      </c>
      <c r="R61" s="174">
        <v>0.17840844480918511</v>
      </c>
      <c r="S61" s="168">
        <f t="shared" si="93"/>
        <v>3.344813843005614</v>
      </c>
      <c r="T61" s="117">
        <v>0</v>
      </c>
      <c r="U61" s="117">
        <v>2.1482369540522726</v>
      </c>
      <c r="V61" s="117">
        <v>0.22903742262220494</v>
      </c>
      <c r="W61" s="117">
        <v>0.20058941323286442</v>
      </c>
      <c r="X61" s="117">
        <v>0.85267901601854157</v>
      </c>
      <c r="Y61" s="117">
        <v>0.22543032029971244</v>
      </c>
      <c r="Z61" s="71">
        <f t="shared" si="94"/>
        <v>3.6559731262255957</v>
      </c>
      <c r="AA61" s="174">
        <v>0</v>
      </c>
      <c r="AB61" s="174">
        <v>1.0397647880256808</v>
      </c>
      <c r="AC61" s="174">
        <v>0.21811649635089189</v>
      </c>
      <c r="AD61" s="174">
        <v>0.20622427308138697</v>
      </c>
      <c r="AE61" s="174">
        <v>0.86086928373383031</v>
      </c>
      <c r="AF61" s="174">
        <v>0.28115744198174641</v>
      </c>
      <c r="AG61" s="168">
        <f t="shared" si="79"/>
        <v>2.6061322831735367</v>
      </c>
      <c r="AH61" s="174">
        <v>0</v>
      </c>
      <c r="AI61" s="174">
        <v>1.8894882850031651</v>
      </c>
      <c r="AJ61" s="174">
        <v>0.22470770797157899</v>
      </c>
      <c r="AK61" s="174">
        <v>0.1984578035541574</v>
      </c>
      <c r="AL61" s="174">
        <v>0.85375160166752728</v>
      </c>
      <c r="AM61" s="174">
        <v>0.11960409126983491</v>
      </c>
      <c r="AN61" s="168">
        <f t="shared" si="80"/>
        <v>3.2860094894662639</v>
      </c>
      <c r="AO61" s="117">
        <v>0</v>
      </c>
      <c r="AP61" s="117">
        <v>2.1482369540522726</v>
      </c>
      <c r="AQ61" s="117">
        <v>0.22903742262220494</v>
      </c>
      <c r="AR61" s="117">
        <v>0.20058941323286442</v>
      </c>
      <c r="AS61" s="117">
        <v>0.85267901601854157</v>
      </c>
      <c r="AT61" s="117">
        <v>0.22543028485037681</v>
      </c>
      <c r="AU61" s="168">
        <f t="shared" si="91"/>
        <v>3.6559730907762602</v>
      </c>
      <c r="AV61" s="174">
        <v>14.62294263457883</v>
      </c>
      <c r="AW61" s="174">
        <v>0</v>
      </c>
      <c r="AX61" s="168">
        <f t="shared" si="82"/>
        <v>14.62294263457883</v>
      </c>
      <c r="AY61" s="174">
        <v>13.573619159669365</v>
      </c>
      <c r="AZ61" s="174">
        <v>0</v>
      </c>
      <c r="BA61" s="168">
        <f t="shared" si="83"/>
        <v>13.573619159669365</v>
      </c>
      <c r="BB61" s="117">
        <v>17.664635998180596</v>
      </c>
      <c r="BC61" s="117">
        <v>0</v>
      </c>
      <c r="BD61" s="168">
        <f t="shared" si="84"/>
        <v>17.664635998180596</v>
      </c>
      <c r="BE61" s="174">
        <v>14.744547761800542</v>
      </c>
      <c r="BF61" s="174">
        <v>0</v>
      </c>
      <c r="BG61" s="168">
        <f t="shared" si="85"/>
        <v>14.744547761800542</v>
      </c>
      <c r="BH61" s="174">
        <v>13.573619159669365</v>
      </c>
      <c r="BI61" s="174">
        <v>0</v>
      </c>
      <c r="BJ61" s="168">
        <f t="shared" si="86"/>
        <v>13.573619159669365</v>
      </c>
      <c r="BK61" s="117">
        <v>17.664635998180596</v>
      </c>
      <c r="BL61" s="117">
        <v>0</v>
      </c>
      <c r="BM61" s="168">
        <f t="shared" si="87"/>
        <v>17.664635998180596</v>
      </c>
      <c r="BN61" s="174">
        <v>7.4870664673564269</v>
      </c>
      <c r="BO61" s="168">
        <f t="shared" si="74"/>
        <v>6.8881011499670404</v>
      </c>
      <c r="BP61" s="174">
        <v>1.086956521739268</v>
      </c>
      <c r="BQ61" s="175">
        <v>9581.25</v>
      </c>
      <c r="BR61" s="175">
        <v>8827.1513353115715</v>
      </c>
      <c r="BS61" s="175">
        <v>8791.9708029197081</v>
      </c>
      <c r="BT61" s="175">
        <v>8797.4358974358984</v>
      </c>
      <c r="BU61" s="175">
        <v>8457.7838273845537</v>
      </c>
      <c r="BV61" s="175">
        <v>8588.2352941176468</v>
      </c>
    </row>
    <row r="62" spans="1:74" s="5" customFormat="1" ht="12.75" x14ac:dyDescent="0.2">
      <c r="A62" s="188" t="s">
        <v>67</v>
      </c>
      <c r="B62" s="172">
        <f t="shared" si="43"/>
        <v>3.5218764166383907</v>
      </c>
      <c r="C62" s="172">
        <f t="shared" si="44"/>
        <v>15.825450802237455</v>
      </c>
      <c r="D62" s="172">
        <f t="shared" si="61"/>
        <v>8.1892907719543242</v>
      </c>
      <c r="E62" s="172">
        <f t="shared" si="45"/>
        <v>8547.0491658053361</v>
      </c>
      <c r="F62" s="174">
        <v>0</v>
      </c>
      <c r="G62" s="174">
        <v>2.8056909742201208</v>
      </c>
      <c r="H62" s="174">
        <v>0.15981332614687868</v>
      </c>
      <c r="I62" s="174">
        <v>0.20717718444887928</v>
      </c>
      <c r="J62" s="174">
        <v>0.85783712847824511</v>
      </c>
      <c r="K62" s="174">
        <v>0.32403981387702874</v>
      </c>
      <c r="L62" s="168">
        <f t="shared" si="88"/>
        <v>4.3545584271711526</v>
      </c>
      <c r="M62" s="174">
        <v>0</v>
      </c>
      <c r="N62" s="174">
        <v>2.1005310234809826</v>
      </c>
      <c r="O62" s="174">
        <v>0.21124560374901002</v>
      </c>
      <c r="P62" s="174">
        <v>0.17025140904938862</v>
      </c>
      <c r="Q62" s="174">
        <v>0.84288038330270254</v>
      </c>
      <c r="R62" s="174">
        <v>0.15591191328728282</v>
      </c>
      <c r="S62" s="168">
        <f t="shared" si="93"/>
        <v>3.4808203328693663</v>
      </c>
      <c r="T62" s="117">
        <v>0</v>
      </c>
      <c r="U62" s="117">
        <v>2.3441631553129496</v>
      </c>
      <c r="V62" s="117">
        <v>0.19334272295131508</v>
      </c>
      <c r="W62" s="117">
        <v>0.19037735832322811</v>
      </c>
      <c r="X62" s="117">
        <v>0.8441715123479655</v>
      </c>
      <c r="Y62" s="117">
        <v>0.21225329419201933</v>
      </c>
      <c r="Z62" s="71">
        <f t="shared" si="94"/>
        <v>3.7843080431274778</v>
      </c>
      <c r="AA62" s="174">
        <v>0</v>
      </c>
      <c r="AB62" s="174">
        <v>1.4357392828079132</v>
      </c>
      <c r="AC62" s="174">
        <v>0.20175903589028946</v>
      </c>
      <c r="AD62" s="174">
        <v>0.20606443139662953</v>
      </c>
      <c r="AE62" s="174">
        <v>0.86087128265885737</v>
      </c>
      <c r="AF62" s="174">
        <v>0.25178775908366696</v>
      </c>
      <c r="AG62" s="168">
        <f t="shared" si="79"/>
        <v>2.9562217918373563</v>
      </c>
      <c r="AH62" s="168">
        <v>0</v>
      </c>
      <c r="AI62" s="174">
        <v>2.0722069973523403</v>
      </c>
      <c r="AJ62" s="174">
        <v>0.2021867695062261</v>
      </c>
      <c r="AK62" s="174">
        <v>0.20748266258757825</v>
      </c>
      <c r="AL62" s="174">
        <v>0.85631976190726</v>
      </c>
      <c r="AM62" s="174">
        <v>0.18368022528498601</v>
      </c>
      <c r="AN62" s="168">
        <f t="shared" si="80"/>
        <v>3.5218764166383907</v>
      </c>
      <c r="AO62" s="174">
        <v>0</v>
      </c>
      <c r="AP62" s="174">
        <v>3.3410816788020643</v>
      </c>
      <c r="AQ62" s="174">
        <v>0.21605793756368041</v>
      </c>
      <c r="AR62" s="174">
        <v>0.16190345521341923</v>
      </c>
      <c r="AS62" s="174">
        <v>0.75121034714013002</v>
      </c>
      <c r="AT62" s="174">
        <v>0.31047027678111222</v>
      </c>
      <c r="AU62" s="168">
        <f t="shared" si="91"/>
        <v>4.7807236955004058</v>
      </c>
      <c r="AV62" s="174">
        <v>9.5048537401972251</v>
      </c>
      <c r="AW62" s="174">
        <v>0</v>
      </c>
      <c r="AX62" s="168">
        <f t="shared" si="82"/>
        <v>9.5048537401972251</v>
      </c>
      <c r="AY62" s="174">
        <v>6.264411085619388</v>
      </c>
      <c r="AZ62" s="174">
        <v>0</v>
      </c>
      <c r="BA62" s="168">
        <f t="shared" si="83"/>
        <v>6.264411085619388</v>
      </c>
      <c r="BB62" s="117">
        <v>10.629638994817794</v>
      </c>
      <c r="BC62" s="117">
        <v>0</v>
      </c>
      <c r="BD62" s="168">
        <f t="shared" si="84"/>
        <v>10.629638994817794</v>
      </c>
      <c r="BE62" s="174">
        <v>10.874650572503354</v>
      </c>
      <c r="BF62" s="174">
        <v>0</v>
      </c>
      <c r="BG62" s="168">
        <f t="shared" si="85"/>
        <v>10.874650572503354</v>
      </c>
      <c r="BH62" s="174">
        <v>15.825450802237455</v>
      </c>
      <c r="BI62" s="174">
        <v>0</v>
      </c>
      <c r="BJ62" s="168">
        <f t="shared" si="86"/>
        <v>15.825450802237455</v>
      </c>
      <c r="BK62" s="174">
        <v>25.218512995981961</v>
      </c>
      <c r="BL62" s="174">
        <v>0</v>
      </c>
      <c r="BM62" s="168">
        <f t="shared" si="87"/>
        <v>25.218512995981961</v>
      </c>
      <c r="BN62" s="174">
        <v>8.9014030129949582</v>
      </c>
      <c r="BO62" s="168">
        <f t="shared" si="74"/>
        <v>8.1892907719543242</v>
      </c>
      <c r="BP62" s="174">
        <v>1.086956521739268</v>
      </c>
      <c r="BQ62" s="175">
        <v>9192.5925925925912</v>
      </c>
      <c r="BR62" s="175">
        <v>8896.0573476702502</v>
      </c>
      <c r="BS62" s="175">
        <v>8690.4761904761908</v>
      </c>
      <c r="BT62" s="175">
        <v>9261.1940298507452</v>
      </c>
      <c r="BU62" s="175">
        <v>8547.0491658053361</v>
      </c>
      <c r="BV62" s="175">
        <v>9053.8221528861159</v>
      </c>
    </row>
    <row r="63" spans="1:74" s="5" customFormat="1" ht="12.75" x14ac:dyDescent="0.2">
      <c r="A63" s="188" t="s">
        <v>68</v>
      </c>
      <c r="B63" s="172">
        <f t="shared" si="43"/>
        <v>6.5561513900354669</v>
      </c>
      <c r="C63" s="172">
        <f t="shared" si="44"/>
        <v>26.705491642153721</v>
      </c>
      <c r="D63" s="172">
        <f t="shared" si="61"/>
        <v>3.6089726575623273</v>
      </c>
      <c r="E63" s="172">
        <f t="shared" si="45"/>
        <v>8730.6417839564801</v>
      </c>
      <c r="F63" s="117">
        <v>0</v>
      </c>
      <c r="G63" s="117">
        <v>4.2699675106653086</v>
      </c>
      <c r="H63" s="117">
        <v>0.65952189345967493</v>
      </c>
      <c r="I63" s="117">
        <v>0.48152812371874554</v>
      </c>
      <c r="J63" s="117">
        <v>0.86060080613706824</v>
      </c>
      <c r="K63" s="117">
        <v>0.47324488311338725</v>
      </c>
      <c r="L63" s="168">
        <f t="shared" si="88"/>
        <v>6.744863217094184</v>
      </c>
      <c r="M63" s="174">
        <v>0</v>
      </c>
      <c r="N63" s="174">
        <v>4.1352271407448136</v>
      </c>
      <c r="O63" s="174">
        <v>0.63557716601331948</v>
      </c>
      <c r="P63" s="174">
        <v>0.48033669112995936</v>
      </c>
      <c r="Q63" s="174">
        <v>0.85828079157903792</v>
      </c>
      <c r="R63" s="174">
        <v>0.29369507401870154</v>
      </c>
      <c r="S63" s="168">
        <f t="shared" si="93"/>
        <v>6.4031168634858311</v>
      </c>
      <c r="T63" s="117">
        <v>0</v>
      </c>
      <c r="U63" s="117">
        <v>4.2699675106653086</v>
      </c>
      <c r="V63" s="117">
        <v>0.65952189345967493</v>
      </c>
      <c r="W63" s="117">
        <v>0.48152812371874554</v>
      </c>
      <c r="X63" s="117">
        <v>0.86060080613706824</v>
      </c>
      <c r="Y63" s="117">
        <v>0.47324488311338725</v>
      </c>
      <c r="Z63" s="71">
        <f t="shared" si="94"/>
        <v>6.744863217094184</v>
      </c>
      <c r="AA63" s="117">
        <v>0</v>
      </c>
      <c r="AB63" s="117">
        <v>4.2699675106653086</v>
      </c>
      <c r="AC63" s="117">
        <v>0.65952189345967493</v>
      </c>
      <c r="AD63" s="117">
        <v>0.48152812371874554</v>
      </c>
      <c r="AE63" s="117">
        <v>0.86060080613706824</v>
      </c>
      <c r="AF63" s="117">
        <v>0.47324488311338725</v>
      </c>
      <c r="AG63" s="71">
        <f t="shared" si="79"/>
        <v>6.744863217094184</v>
      </c>
      <c r="AH63" s="174">
        <v>0</v>
      </c>
      <c r="AI63" s="174">
        <v>4.1352271407448136</v>
      </c>
      <c r="AJ63" s="174">
        <v>0.63557716601331948</v>
      </c>
      <c r="AK63" s="174">
        <v>0.48033669112995936</v>
      </c>
      <c r="AL63" s="174">
        <v>0.85828079157903792</v>
      </c>
      <c r="AM63" s="174">
        <v>0.44672960056833794</v>
      </c>
      <c r="AN63" s="168">
        <f t="shared" si="80"/>
        <v>6.5561513900354669</v>
      </c>
      <c r="AO63" s="117">
        <v>0</v>
      </c>
      <c r="AP63" s="117">
        <v>4.2699675106653086</v>
      </c>
      <c r="AQ63" s="117">
        <v>0.65952189345967493</v>
      </c>
      <c r="AR63" s="117">
        <v>0.48152812371874554</v>
      </c>
      <c r="AS63" s="117">
        <v>0.86060080613706824</v>
      </c>
      <c r="AT63" s="117">
        <v>0.46855929021127452</v>
      </c>
      <c r="AU63" s="168">
        <f t="shared" si="91"/>
        <v>6.7401776241920714</v>
      </c>
      <c r="AV63" s="117">
        <v>26.306706877961986</v>
      </c>
      <c r="AW63" s="174">
        <v>0</v>
      </c>
      <c r="AX63" s="168">
        <f t="shared" si="82"/>
        <v>26.306706877961986</v>
      </c>
      <c r="AY63" s="174">
        <v>26.705491642153721</v>
      </c>
      <c r="AZ63" s="174">
        <v>0</v>
      </c>
      <c r="BA63" s="168">
        <f t="shared" si="83"/>
        <v>26.705491642153721</v>
      </c>
      <c r="BB63" s="117">
        <v>26.306706877961986</v>
      </c>
      <c r="BC63" s="117">
        <v>0</v>
      </c>
      <c r="BD63" s="168">
        <f t="shared" si="84"/>
        <v>26.306706877961986</v>
      </c>
      <c r="BE63" s="117">
        <v>26.306706877961986</v>
      </c>
      <c r="BF63" s="174">
        <v>0</v>
      </c>
      <c r="BG63" s="168">
        <f t="shared" si="85"/>
        <v>26.306706877961986</v>
      </c>
      <c r="BH63" s="174">
        <v>26.705491642153721</v>
      </c>
      <c r="BI63" s="174">
        <v>0</v>
      </c>
      <c r="BJ63" s="168">
        <f t="shared" si="86"/>
        <v>26.705491642153721</v>
      </c>
      <c r="BK63" s="117">
        <v>26.306706877961986</v>
      </c>
      <c r="BL63" s="117">
        <v>0</v>
      </c>
      <c r="BM63" s="168">
        <f t="shared" si="87"/>
        <v>26.306706877961986</v>
      </c>
      <c r="BN63" s="174">
        <v>4.2</v>
      </c>
      <c r="BO63" s="168">
        <f t="shared" si="74"/>
        <v>3.6089726575623273</v>
      </c>
      <c r="BP63" s="174">
        <v>1.1637660903856448</v>
      </c>
      <c r="BQ63" s="175">
        <v>8111.1111111111113</v>
      </c>
      <c r="BR63" s="175">
        <v>8784.232365145228</v>
      </c>
      <c r="BS63" s="175">
        <v>9125</v>
      </c>
      <c r="BT63" s="175">
        <v>8212.5</v>
      </c>
      <c r="BU63" s="175">
        <v>8730.6417839564801</v>
      </c>
      <c r="BV63" s="175">
        <v>8938.775510204081</v>
      </c>
    </row>
    <row r="64" spans="1:74" s="5" customFormat="1" ht="12.75" x14ac:dyDescent="0.2">
      <c r="A64" s="167" t="s">
        <v>69</v>
      </c>
      <c r="B64" s="172"/>
      <c r="C64" s="172"/>
      <c r="D64" s="172"/>
      <c r="E64" s="172"/>
      <c r="F64" s="174"/>
      <c r="G64" s="174"/>
      <c r="H64" s="174"/>
      <c r="I64" s="174"/>
      <c r="J64" s="174"/>
      <c r="K64" s="174"/>
      <c r="L64" s="174"/>
      <c r="M64" s="174"/>
      <c r="N64" s="174"/>
      <c r="O64" s="174"/>
      <c r="P64" s="174"/>
      <c r="Q64" s="174"/>
      <c r="R64" s="174"/>
      <c r="S64" s="174"/>
      <c r="T64" s="117"/>
      <c r="U64" s="117"/>
      <c r="V64" s="117"/>
      <c r="W64" s="117"/>
      <c r="X64" s="117"/>
      <c r="Y64" s="117"/>
      <c r="Z64" s="117"/>
      <c r="AA64" s="174"/>
      <c r="AB64" s="174"/>
      <c r="AC64" s="174"/>
      <c r="AD64" s="174"/>
      <c r="AE64" s="174"/>
      <c r="AF64" s="174"/>
      <c r="AG64" s="174"/>
      <c r="AH64" s="168"/>
      <c r="AI64" s="174"/>
      <c r="AJ64" s="174"/>
      <c r="AK64" s="174"/>
      <c r="AL64" s="174"/>
      <c r="AM64" s="174"/>
      <c r="AN64" s="174"/>
      <c r="AO64" s="174"/>
      <c r="AP64" s="174"/>
      <c r="AQ64" s="174"/>
      <c r="AR64" s="174"/>
      <c r="AS64" s="174"/>
      <c r="AT64" s="174"/>
      <c r="AU64" s="174"/>
      <c r="AV64" s="174"/>
      <c r="AW64" s="174"/>
      <c r="AX64" s="174"/>
      <c r="AY64" s="174"/>
      <c r="AZ64" s="174"/>
      <c r="BA64" s="174"/>
      <c r="BB64" s="117"/>
      <c r="BC64" s="117"/>
      <c r="BD64" s="117"/>
      <c r="BE64" s="174"/>
      <c r="BF64" s="174"/>
      <c r="BG64" s="174"/>
      <c r="BH64" s="174"/>
      <c r="BI64" s="174"/>
      <c r="BJ64" s="174"/>
      <c r="BK64" s="174"/>
      <c r="BL64" s="174"/>
      <c r="BM64" s="174"/>
      <c r="BN64" s="174"/>
      <c r="BO64" s="168"/>
      <c r="BP64" s="174"/>
      <c r="BQ64" s="175"/>
      <c r="BR64" s="175"/>
      <c r="BS64" s="175"/>
      <c r="BT64" s="175"/>
      <c r="BU64" s="175"/>
      <c r="BV64" s="175"/>
    </row>
    <row r="65" spans="1:75" s="5" customFormat="1" ht="12.75" x14ac:dyDescent="0.2">
      <c r="A65" s="188" t="s">
        <v>70</v>
      </c>
      <c r="B65" s="172">
        <f t="shared" si="43"/>
        <v>0.95350542663336713</v>
      </c>
      <c r="C65" s="172">
        <f t="shared" si="44"/>
        <v>1.3026127677990098</v>
      </c>
      <c r="D65" s="172">
        <f t="shared" si="61"/>
        <v>5.4002877578891351</v>
      </c>
      <c r="E65" s="172">
        <f t="shared" si="45"/>
        <v>418.02342954765317</v>
      </c>
      <c r="F65" s="174">
        <v>0</v>
      </c>
      <c r="G65" s="174">
        <v>0.14661832835342367</v>
      </c>
      <c r="H65" s="174">
        <v>0.11742044983445191</v>
      </c>
      <c r="I65" s="174">
        <v>3.5118083346164605E-2</v>
      </c>
      <c r="J65" s="174">
        <v>0.50698389900626273</v>
      </c>
      <c r="K65" s="174">
        <v>8.8062051228524132E-2</v>
      </c>
      <c r="L65" s="168">
        <f t="shared" ref="L65:L66" si="95">SUM(F65:K65)</f>
        <v>0.8942028117688271</v>
      </c>
      <c r="M65" s="174">
        <v>0</v>
      </c>
      <c r="N65" s="174">
        <v>0.20534539127485954</v>
      </c>
      <c r="O65" s="174">
        <v>0.11815875637437365</v>
      </c>
      <c r="P65" s="174">
        <v>3.5363489009496346E-2</v>
      </c>
      <c r="Q65" s="174">
        <v>0.50341607259140764</v>
      </c>
      <c r="R65" s="174">
        <v>4.119810358299425E-2</v>
      </c>
      <c r="S65" s="168">
        <f t="shared" ref="S65:S66" si="96">SUM(M65:R65)</f>
        <v>0.90348181283313145</v>
      </c>
      <c r="T65" s="117">
        <v>0</v>
      </c>
      <c r="U65" s="117">
        <v>0.17637672100679108</v>
      </c>
      <c r="V65" s="117">
        <v>0.12770259581874294</v>
      </c>
      <c r="W65" s="117">
        <v>3.5351163907641071E-2</v>
      </c>
      <c r="X65" s="117">
        <v>0.49678638714259266</v>
      </c>
      <c r="Y65" s="117">
        <v>3.9488933564607698E-2</v>
      </c>
      <c r="Z65" s="71">
        <f t="shared" ref="Z65:Z67" si="97">SUM(T65:Y65)</f>
        <v>0.87570580144037546</v>
      </c>
      <c r="AA65" s="117">
        <v>0</v>
      </c>
      <c r="AB65" s="117">
        <v>0.17637672100679108</v>
      </c>
      <c r="AC65" s="117">
        <v>0.12770259581874294</v>
      </c>
      <c r="AD65" s="117">
        <v>3.5351163907641071E-2</v>
      </c>
      <c r="AE65" s="117">
        <v>0.49678638714259266</v>
      </c>
      <c r="AF65" s="117">
        <v>3.9488933564607698E-2</v>
      </c>
      <c r="AG65" s="71">
        <f t="shared" ref="AG65:AG66" si="98">SUM(AA65:AF65)</f>
        <v>0.87570580144037546</v>
      </c>
      <c r="AH65" s="168">
        <v>0</v>
      </c>
      <c r="AI65" s="174">
        <v>0.23346955860337493</v>
      </c>
      <c r="AJ65" s="174">
        <v>0.28645562407633024</v>
      </c>
      <c r="AK65" s="174">
        <v>4.2010403690548058E-2</v>
      </c>
      <c r="AL65" s="174">
        <v>0.32667137461355655</v>
      </c>
      <c r="AM65" s="174">
        <v>6.4898465649557313E-2</v>
      </c>
      <c r="AN65" s="168">
        <f t="shared" si="80"/>
        <v>0.95350542663336713</v>
      </c>
      <c r="AO65" s="117">
        <v>0</v>
      </c>
      <c r="AP65" s="117">
        <v>0.17637672100679108</v>
      </c>
      <c r="AQ65" s="117">
        <v>0.12770259581874294</v>
      </c>
      <c r="AR65" s="117">
        <v>3.5351163907641071E-2</v>
      </c>
      <c r="AS65" s="117">
        <v>0.49678638714259266</v>
      </c>
      <c r="AT65" s="117">
        <v>3.8714640749615392E-2</v>
      </c>
      <c r="AU65" s="168">
        <f t="shared" ref="AU65:AU66" si="99">SUM(AO65:AT65)</f>
        <v>0.87493150862538316</v>
      </c>
      <c r="AV65" s="174">
        <v>1.2412687781146177</v>
      </c>
      <c r="AW65" s="174">
        <v>0</v>
      </c>
      <c r="AX65" s="168">
        <f t="shared" ref="AX65:AX70" si="100">SUM(AV65:AW65)</f>
        <v>1.2412687781146177</v>
      </c>
      <c r="AY65" s="174">
        <v>0.62487454580782253</v>
      </c>
      <c r="AZ65" s="174">
        <v>0</v>
      </c>
      <c r="BA65" s="168">
        <f t="shared" ref="BA65:BA67" si="101">SUM(AY65:AZ65)</f>
        <v>0.62487454580782253</v>
      </c>
      <c r="BB65" s="117">
        <v>1.111139328813074</v>
      </c>
      <c r="BC65" s="117">
        <v>0</v>
      </c>
      <c r="BD65" s="168">
        <f t="shared" ref="BD65:BD67" si="102">SUM(BB65:BC65)</f>
        <v>1.111139328813074</v>
      </c>
      <c r="BE65" s="174">
        <v>0.62487454580782253</v>
      </c>
      <c r="BF65" s="174">
        <v>0</v>
      </c>
      <c r="BG65" s="168">
        <f t="shared" ref="BG65:BG70" si="103">SUM(BE65:BF65)</f>
        <v>0.62487454580782253</v>
      </c>
      <c r="BH65" s="172">
        <v>1.3026127677990098</v>
      </c>
      <c r="BI65" s="174">
        <v>0</v>
      </c>
      <c r="BJ65" s="168">
        <f t="shared" ref="BJ65:BJ70" si="104">SUM(BH65:BI65)</f>
        <v>1.3026127677990098</v>
      </c>
      <c r="BK65" s="174">
        <v>1.1342290276818989</v>
      </c>
      <c r="BL65" s="174">
        <v>0</v>
      </c>
      <c r="BM65" s="168">
        <f t="shared" ref="BM65:BM70" si="105">SUM(BK65:BL65)</f>
        <v>1.1342290276818989</v>
      </c>
      <c r="BN65" s="174">
        <v>5.4002877578891351</v>
      </c>
      <c r="BO65" s="168">
        <f t="shared" si="74"/>
        <v>5.4002877578891351</v>
      </c>
      <c r="BP65" s="174">
        <v>1</v>
      </c>
      <c r="BQ65" s="175">
        <v>491.66132135984606</v>
      </c>
      <c r="BR65" s="175">
        <v>487.82298782298778</v>
      </c>
      <c r="BS65" s="175">
        <v>446.99579027937239</v>
      </c>
      <c r="BT65" s="175">
        <v>377.01743060038734</v>
      </c>
      <c r="BU65" s="175">
        <v>418.02342954765317</v>
      </c>
      <c r="BV65" s="175">
        <v>360.86211442130241</v>
      </c>
    </row>
    <row r="66" spans="1:75" s="4" customFormat="1" x14ac:dyDescent="0.25">
      <c r="A66" s="188" t="s">
        <v>71</v>
      </c>
      <c r="B66" s="172">
        <f t="shared" si="43"/>
        <v>1.3914789042940388</v>
      </c>
      <c r="C66" s="172">
        <f t="shared" si="44"/>
        <v>1.3341259160602721</v>
      </c>
      <c r="D66" s="172">
        <f t="shared" si="61"/>
        <v>8.6489364853874804</v>
      </c>
      <c r="E66" s="172">
        <f t="shared" si="45"/>
        <v>672.3137663899704</v>
      </c>
      <c r="F66" s="117">
        <v>0</v>
      </c>
      <c r="G66" s="117">
        <v>0.63235044088070036</v>
      </c>
      <c r="H66" s="117">
        <v>0.14002667360445778</v>
      </c>
      <c r="I66" s="117">
        <v>9.4226407547616534E-2</v>
      </c>
      <c r="J66" s="117">
        <v>0.75679951911649423</v>
      </c>
      <c r="K66" s="117">
        <v>5.0529214286015811E-2</v>
      </c>
      <c r="L66" s="168">
        <f t="shared" si="95"/>
        <v>1.6739322554352849</v>
      </c>
      <c r="M66" s="174">
        <v>0</v>
      </c>
      <c r="N66" s="174">
        <v>0.69152946969935858</v>
      </c>
      <c r="O66" s="174">
        <v>0.15259837010641406</v>
      </c>
      <c r="P66" s="174">
        <v>0.10084505709245453</v>
      </c>
      <c r="Q66" s="174">
        <v>0.75602397915799158</v>
      </c>
      <c r="R66" s="174">
        <v>2.3789797224398942E-2</v>
      </c>
      <c r="S66" s="168">
        <f t="shared" si="96"/>
        <v>1.7247866732806176</v>
      </c>
      <c r="T66" s="117">
        <v>0</v>
      </c>
      <c r="U66" s="117">
        <v>0.63235044088070036</v>
      </c>
      <c r="V66" s="117">
        <v>0.14002667360445778</v>
      </c>
      <c r="W66" s="117">
        <v>9.4226407547616534E-2</v>
      </c>
      <c r="X66" s="117">
        <v>0.75679951911649423</v>
      </c>
      <c r="Y66" s="117">
        <v>5.0529214286015811E-2</v>
      </c>
      <c r="Z66" s="71">
        <f t="shared" si="97"/>
        <v>1.6739322554352849</v>
      </c>
      <c r="AA66" s="117">
        <v>0</v>
      </c>
      <c r="AB66" s="117">
        <v>0.63235044088070036</v>
      </c>
      <c r="AC66" s="117">
        <v>0.14002667360445778</v>
      </c>
      <c r="AD66" s="117">
        <v>9.4226407547616534E-2</v>
      </c>
      <c r="AE66" s="117">
        <v>0.75679951911649423</v>
      </c>
      <c r="AF66" s="117">
        <v>4.5115369898228411E-2</v>
      </c>
      <c r="AG66" s="71">
        <f t="shared" si="98"/>
        <v>1.6685184110474975</v>
      </c>
      <c r="AH66" s="168">
        <v>0</v>
      </c>
      <c r="AI66" s="174">
        <v>0.43246402493481068</v>
      </c>
      <c r="AJ66" s="174">
        <v>7.8197273427423386E-2</v>
      </c>
      <c r="AK66" s="174">
        <v>7.6618175807186037E-2</v>
      </c>
      <c r="AL66" s="174">
        <v>0.79268275901069141</v>
      </c>
      <c r="AM66" s="174">
        <v>1.1516671113927207E-2</v>
      </c>
      <c r="AN66" s="168">
        <f t="shared" si="80"/>
        <v>1.3914789042940388</v>
      </c>
      <c r="AO66" s="117">
        <v>0</v>
      </c>
      <c r="AP66" s="117">
        <v>0.63235044088070036</v>
      </c>
      <c r="AQ66" s="117">
        <v>0.14002667360445778</v>
      </c>
      <c r="AR66" s="117">
        <v>9.4226407547616534E-2</v>
      </c>
      <c r="AS66" s="117">
        <v>0.75679951911649423</v>
      </c>
      <c r="AT66" s="117">
        <v>4.5115369898228397E-2</v>
      </c>
      <c r="AU66" s="168">
        <f t="shared" si="99"/>
        <v>1.6685184110474975</v>
      </c>
      <c r="AV66" s="117">
        <v>1.779566925351544</v>
      </c>
      <c r="AW66" s="174">
        <v>0</v>
      </c>
      <c r="AX66" s="168">
        <f t="shared" si="100"/>
        <v>1.779566925351544</v>
      </c>
      <c r="AY66" s="174">
        <v>2.1075304046195225</v>
      </c>
      <c r="AZ66" s="174">
        <v>0</v>
      </c>
      <c r="BA66" s="168">
        <f t="shared" si="101"/>
        <v>2.1075304046195225</v>
      </c>
      <c r="BB66" s="117">
        <v>1.779566925351544</v>
      </c>
      <c r="BC66" s="71">
        <v>0</v>
      </c>
      <c r="BD66" s="168">
        <f t="shared" si="102"/>
        <v>1.779566925351544</v>
      </c>
      <c r="BE66" s="174">
        <v>2.1075304046195225</v>
      </c>
      <c r="BF66" s="174">
        <v>0</v>
      </c>
      <c r="BG66" s="168">
        <f t="shared" si="103"/>
        <v>2.1075304046195225</v>
      </c>
      <c r="BH66" s="174">
        <v>1.3341259160602721</v>
      </c>
      <c r="BI66" s="174">
        <v>0</v>
      </c>
      <c r="BJ66" s="168">
        <f t="shared" si="104"/>
        <v>1.3341259160602721</v>
      </c>
      <c r="BK66" s="117">
        <v>1.779566925351544</v>
      </c>
      <c r="BL66" s="71">
        <v>0</v>
      </c>
      <c r="BM66" s="168">
        <f t="shared" si="105"/>
        <v>1.779566925351544</v>
      </c>
      <c r="BN66" s="174">
        <f>BB66/BB65*BN65</f>
        <v>8.6489364853874804</v>
      </c>
      <c r="BO66" s="168">
        <f t="shared" si="74"/>
        <v>8.6489364853874804</v>
      </c>
      <c r="BP66" s="174">
        <v>1</v>
      </c>
      <c r="BQ66" s="175">
        <v>2031.8091451292248</v>
      </c>
      <c r="BR66" s="175">
        <v>689.763779527559</v>
      </c>
      <c r="BS66" s="175">
        <v>665.65349544072944</v>
      </c>
      <c r="BT66" s="175">
        <v>1863.9301874595992</v>
      </c>
      <c r="BU66" s="175">
        <v>672.3137663899704</v>
      </c>
      <c r="BV66" s="175">
        <v>939.56351426972594</v>
      </c>
    </row>
    <row r="67" spans="1:75" s="4" customFormat="1" x14ac:dyDescent="0.25">
      <c r="A67" s="167" t="s">
        <v>72</v>
      </c>
      <c r="B67" s="172">
        <f t="shared" si="43"/>
        <v>13.696599111388341</v>
      </c>
      <c r="C67" s="172">
        <f t="shared" si="44"/>
        <v>38.354056138384031</v>
      </c>
      <c r="D67" s="172">
        <f t="shared" si="61"/>
        <v>53.464330936813887</v>
      </c>
      <c r="E67" s="172">
        <f t="shared" si="45"/>
        <v>1361.4408898143424</v>
      </c>
      <c r="F67" s="174">
        <v>0</v>
      </c>
      <c r="G67" s="174">
        <v>6.6848585554831086</v>
      </c>
      <c r="H67" s="174">
        <v>0.35512089619660075</v>
      </c>
      <c r="I67" s="174">
        <v>0.15709242700216575</v>
      </c>
      <c r="J67" s="174">
        <v>0.98202301109210621</v>
      </c>
      <c r="K67" s="174">
        <v>2.1937973514021625</v>
      </c>
      <c r="L67" s="168">
        <f t="shared" ref="L67:L70" si="106">SUM(F67:K67)</f>
        <v>10.372892241176144</v>
      </c>
      <c r="M67" s="174">
        <v>0</v>
      </c>
      <c r="N67" s="174">
        <v>8.9727592107383405</v>
      </c>
      <c r="O67" s="174">
        <v>0.49439444162265161</v>
      </c>
      <c r="P67" s="174">
        <v>0.13175129548559344</v>
      </c>
      <c r="Q67" s="174">
        <v>1.3076043774867712</v>
      </c>
      <c r="R67" s="174">
        <v>3.0790150908922072</v>
      </c>
      <c r="S67" s="168">
        <f t="shared" ref="S67:S70" si="107">SUM(M67:R67)</f>
        <v>13.985524416225564</v>
      </c>
      <c r="T67" s="117">
        <v>0</v>
      </c>
      <c r="U67" s="117">
        <v>7.8058858348517477</v>
      </c>
      <c r="V67" s="117">
        <v>0.42205286280023269</v>
      </c>
      <c r="W67" s="117">
        <v>0.14138733472928294</v>
      </c>
      <c r="X67" s="117">
        <v>1.1234919282377369</v>
      </c>
      <c r="Y67" s="117">
        <v>2.6422146059946208</v>
      </c>
      <c r="Z67" s="71">
        <f t="shared" si="97"/>
        <v>12.135032566613621</v>
      </c>
      <c r="AA67" s="174">
        <v>0</v>
      </c>
      <c r="AB67" s="174">
        <v>6.9269158513442628</v>
      </c>
      <c r="AC67" s="174">
        <v>0.35775895923537993</v>
      </c>
      <c r="AD67" s="174">
        <v>0.13257234376338251</v>
      </c>
      <c r="AE67" s="174">
        <v>0.98917861986037625</v>
      </c>
      <c r="AF67" s="174">
        <v>2.4479215817639006</v>
      </c>
      <c r="AG67" s="168">
        <f t="shared" ref="AG67:AG70" si="108">SUM(AA67:AF67)</f>
        <v>10.854347355967302</v>
      </c>
      <c r="AH67" s="174">
        <v>0</v>
      </c>
      <c r="AI67" s="174">
        <v>8.7819457980852</v>
      </c>
      <c r="AJ67" s="174">
        <v>0.48116301409516704</v>
      </c>
      <c r="AK67" s="174">
        <v>0.13038512709900638</v>
      </c>
      <c r="AL67" s="174">
        <v>1.2608830829933189</v>
      </c>
      <c r="AM67" s="174">
        <v>3.0422220891156497</v>
      </c>
      <c r="AN67" s="168">
        <f t="shared" si="80"/>
        <v>13.696599111388341</v>
      </c>
      <c r="AO67" s="174">
        <v>0</v>
      </c>
      <c r="AP67" s="174">
        <v>9.8764128991657376</v>
      </c>
      <c r="AQ67" s="174">
        <v>0.55753348055862451</v>
      </c>
      <c r="AR67" s="174">
        <v>0.13922371605026329</v>
      </c>
      <c r="AS67" s="174">
        <v>1.5345286617047478</v>
      </c>
      <c r="AT67" s="174">
        <v>3.223370606097467</v>
      </c>
      <c r="AU67" s="168">
        <f t="shared" ref="AU67:AU70" si="109">SUM(AO67:AT67)</f>
        <v>15.331069363576841</v>
      </c>
      <c r="AV67" s="174">
        <v>29.298162930607965</v>
      </c>
      <c r="AW67" s="174">
        <v>0</v>
      </c>
      <c r="AX67" s="168">
        <f t="shared" si="100"/>
        <v>29.298162930607965</v>
      </c>
      <c r="AY67" s="174">
        <v>35.91548886894364</v>
      </c>
      <c r="AZ67" s="174">
        <v>0</v>
      </c>
      <c r="BA67" s="168">
        <f t="shared" si="101"/>
        <v>35.91548886894364</v>
      </c>
      <c r="BB67" s="117">
        <v>35.555980316046394</v>
      </c>
      <c r="BC67" s="117">
        <v>0</v>
      </c>
      <c r="BD67" s="168">
        <f t="shared" si="102"/>
        <v>35.555980316046394</v>
      </c>
      <c r="BE67" s="174">
        <v>25.84635328406242</v>
      </c>
      <c r="BF67" s="174">
        <v>0</v>
      </c>
      <c r="BG67" s="168">
        <f t="shared" si="103"/>
        <v>25.84635328406242</v>
      </c>
      <c r="BH67" s="174">
        <v>38.354056138384031</v>
      </c>
      <c r="BI67" s="174">
        <v>0</v>
      </c>
      <c r="BJ67" s="168">
        <f t="shared" si="104"/>
        <v>38.354056138384031</v>
      </c>
      <c r="BK67" s="174">
        <v>23.515894999160555</v>
      </c>
      <c r="BL67" s="174">
        <v>0</v>
      </c>
      <c r="BM67" s="168">
        <f t="shared" si="105"/>
        <v>23.515894999160555</v>
      </c>
      <c r="BN67" s="174">
        <v>39.095667228317893</v>
      </c>
      <c r="BO67" s="168">
        <f t="shared" si="74"/>
        <v>53.464330936813887</v>
      </c>
      <c r="BP67" s="174">
        <v>0.7312476663090125</v>
      </c>
      <c r="BQ67" s="175">
        <v>1649.1999209819794</v>
      </c>
      <c r="BR67" s="175">
        <v>1664.4730095849923</v>
      </c>
      <c r="BS67" s="175">
        <v>2216.4332819278907</v>
      </c>
      <c r="BT67" s="175">
        <v>897.06804516038187</v>
      </c>
      <c r="BU67" s="175">
        <v>1361.4408898143424</v>
      </c>
      <c r="BV67" s="175">
        <v>610.13187099744914</v>
      </c>
    </row>
    <row r="68" spans="1:75" s="4" customFormat="1" x14ac:dyDescent="0.25">
      <c r="A68" s="188" t="s">
        <v>73</v>
      </c>
      <c r="B68" s="172">
        <f t="shared" si="43"/>
        <v>10.455966954406181</v>
      </c>
      <c r="C68" s="172">
        <f t="shared" si="44"/>
        <v>68.959480436484043</v>
      </c>
      <c r="D68" s="172">
        <f t="shared" si="61"/>
        <v>72.410412744341514</v>
      </c>
      <c r="E68" s="172">
        <f t="shared" si="45"/>
        <v>2081.3882256469624</v>
      </c>
      <c r="F68" s="117">
        <v>0</v>
      </c>
      <c r="G68" s="117">
        <v>16.968111072420594</v>
      </c>
      <c r="H68" s="117">
        <v>0</v>
      </c>
      <c r="I68" s="117">
        <v>9.6990354708198959E-2</v>
      </c>
      <c r="J68" s="117">
        <v>0.74910290806631052</v>
      </c>
      <c r="K68" s="117">
        <v>43.850185118488007</v>
      </c>
      <c r="L68" s="168">
        <f t="shared" si="106"/>
        <v>61.664389453683114</v>
      </c>
      <c r="M68" s="117">
        <v>0</v>
      </c>
      <c r="N68" s="117">
        <v>6.6870022597086898</v>
      </c>
      <c r="O68" s="117">
        <v>0.33374389154871575</v>
      </c>
      <c r="P68" s="117">
        <v>0.11087139766619981</v>
      </c>
      <c r="Q68" s="117">
        <v>0.72243361302566456</v>
      </c>
      <c r="R68" s="117">
        <v>2.6019157924569107</v>
      </c>
      <c r="S68" s="168">
        <f t="shared" si="107"/>
        <v>10.455966954406181</v>
      </c>
      <c r="T68" s="117">
        <v>0</v>
      </c>
      <c r="U68" s="117">
        <v>6.6870022597086898</v>
      </c>
      <c r="V68" s="117">
        <v>0.33374389154871575</v>
      </c>
      <c r="W68" s="117">
        <v>0.11087139766619981</v>
      </c>
      <c r="X68" s="117">
        <v>0.72243361302566456</v>
      </c>
      <c r="Y68" s="117">
        <v>2.6019157924569107</v>
      </c>
      <c r="Z68" s="71">
        <f t="shared" ref="Z68:Z70" si="110">SUM(T68:Y68)</f>
        <v>10.455966954406181</v>
      </c>
      <c r="AA68" s="117">
        <v>0</v>
      </c>
      <c r="AB68" s="117">
        <v>3.0414156652699766</v>
      </c>
      <c r="AC68" s="117">
        <v>0.21848912496625694</v>
      </c>
      <c r="AD68" s="117">
        <v>0.17651132295783228</v>
      </c>
      <c r="AE68" s="117">
        <v>0.59909426252699938</v>
      </c>
      <c r="AF68" s="117">
        <v>1.5264290083422904</v>
      </c>
      <c r="AG68" s="168">
        <f t="shared" si="108"/>
        <v>5.561939384063356</v>
      </c>
      <c r="AH68" s="117">
        <v>0</v>
      </c>
      <c r="AI68" s="117">
        <v>6.6870022597086898</v>
      </c>
      <c r="AJ68" s="117">
        <v>0.33374389154871575</v>
      </c>
      <c r="AK68" s="117">
        <v>0.11087139766619981</v>
      </c>
      <c r="AL68" s="117">
        <v>0.72243361302566456</v>
      </c>
      <c r="AM68" s="117">
        <v>2.6019157924569107</v>
      </c>
      <c r="AN68" s="168">
        <f t="shared" si="80"/>
        <v>10.455966954406181</v>
      </c>
      <c r="AO68" s="117">
        <v>0</v>
      </c>
      <c r="AP68" s="117">
        <v>6.6870022597086898</v>
      </c>
      <c r="AQ68" s="117">
        <v>0.33374389154871575</v>
      </c>
      <c r="AR68" s="117">
        <v>0.11087139766619981</v>
      </c>
      <c r="AS68" s="117">
        <v>0.72243361302566456</v>
      </c>
      <c r="AT68" s="117">
        <v>2.6019157924569107</v>
      </c>
      <c r="AU68" s="168">
        <f t="shared" si="109"/>
        <v>10.455966954406181</v>
      </c>
      <c r="AV68" s="117">
        <v>58.881758496240614</v>
      </c>
      <c r="AW68" s="71">
        <v>0</v>
      </c>
      <c r="AX68" s="168">
        <f t="shared" si="100"/>
        <v>58.881758496240614</v>
      </c>
      <c r="AY68" s="117">
        <v>68.959480436484043</v>
      </c>
      <c r="AZ68" s="71">
        <v>0</v>
      </c>
      <c r="BA68" s="168">
        <f t="shared" ref="BA68:BA70" si="111">SUM(AY68:AZ68)</f>
        <v>68.959480436484043</v>
      </c>
      <c r="BB68" s="117">
        <v>68.959480436484043</v>
      </c>
      <c r="BC68" s="71">
        <v>0</v>
      </c>
      <c r="BD68" s="168">
        <f t="shared" ref="BD68:BD70" si="112">SUM(BB68:BC68)</f>
        <v>68.959480436484043</v>
      </c>
      <c r="BE68" s="117">
        <v>95.014903718665792</v>
      </c>
      <c r="BF68" s="71">
        <v>0</v>
      </c>
      <c r="BG68" s="168">
        <f t="shared" si="103"/>
        <v>95.014903718665792</v>
      </c>
      <c r="BH68" s="117">
        <v>68.959480436484043</v>
      </c>
      <c r="BI68" s="71">
        <v>0</v>
      </c>
      <c r="BJ68" s="168">
        <f t="shared" si="104"/>
        <v>68.959480436484043</v>
      </c>
      <c r="BK68" s="117">
        <v>68.959480436484043</v>
      </c>
      <c r="BL68" s="71">
        <v>0</v>
      </c>
      <c r="BM68" s="168">
        <f t="shared" si="105"/>
        <v>68.959480436484043</v>
      </c>
      <c r="BN68" s="174">
        <v>40.363680479117932</v>
      </c>
      <c r="BO68" s="168">
        <f t="shared" si="74"/>
        <v>72.410412744341514</v>
      </c>
      <c r="BP68" s="174">
        <v>0.55742922805355966</v>
      </c>
      <c r="BQ68" s="175">
        <v>2991.8032786885246</v>
      </c>
      <c r="BR68" s="175">
        <v>3590.1639344262294</v>
      </c>
      <c r="BS68" s="175">
        <v>2991.8032786885246</v>
      </c>
      <c r="BT68" s="175">
        <v>2991.8032786885246</v>
      </c>
      <c r="BU68" s="175">
        <v>2081.3882256469624</v>
      </c>
      <c r="BV68" s="175">
        <v>2991.8032786885246</v>
      </c>
    </row>
    <row r="69" spans="1:75" s="7" customFormat="1" ht="12.75" x14ac:dyDescent="0.2">
      <c r="A69" s="188" t="s">
        <v>74</v>
      </c>
      <c r="B69" s="172">
        <f t="shared" si="43"/>
        <v>16.699521066909721</v>
      </c>
      <c r="C69" s="172">
        <f t="shared" si="44"/>
        <v>21.617363201556703</v>
      </c>
      <c r="D69" s="172">
        <f t="shared" si="61"/>
        <v>37.904979607396022</v>
      </c>
      <c r="E69" s="172">
        <f t="shared" si="45"/>
        <v>452.35798037072425</v>
      </c>
      <c r="F69" s="117">
        <v>0</v>
      </c>
      <c r="G69" s="117">
        <v>10.75444007912823</v>
      </c>
      <c r="H69" s="117">
        <v>0.61318519366703572</v>
      </c>
      <c r="I69" s="117">
        <v>0.13452812442198736</v>
      </c>
      <c r="J69" s="117">
        <v>1.6874962660174255</v>
      </c>
      <c r="K69" s="117">
        <v>3.5098714036750422</v>
      </c>
      <c r="L69" s="168">
        <f t="shared" si="106"/>
        <v>16.699521066909721</v>
      </c>
      <c r="M69" s="117">
        <v>0</v>
      </c>
      <c r="N69" s="117">
        <v>10.75444007912823</v>
      </c>
      <c r="O69" s="117">
        <v>0.61318519366703572</v>
      </c>
      <c r="P69" s="117">
        <v>0.13452812442198736</v>
      </c>
      <c r="Q69" s="117">
        <v>1.6874962660174255</v>
      </c>
      <c r="R69" s="117">
        <v>3.5098714036750422</v>
      </c>
      <c r="S69" s="168">
        <f t="shared" si="107"/>
        <v>16.699521066909721</v>
      </c>
      <c r="T69" s="117">
        <v>0</v>
      </c>
      <c r="U69" s="117">
        <v>10.75444007912823</v>
      </c>
      <c r="V69" s="117">
        <v>0.61318519366703572</v>
      </c>
      <c r="W69" s="117">
        <v>0.13452812442198736</v>
      </c>
      <c r="X69" s="117">
        <v>1.6874962660174255</v>
      </c>
      <c r="Y69" s="117">
        <v>3.5098714036750422</v>
      </c>
      <c r="Z69" s="71">
        <f t="shared" si="110"/>
        <v>16.699521066909721</v>
      </c>
      <c r="AA69" s="117">
        <v>0</v>
      </c>
      <c r="AB69" s="117">
        <v>8.2528347773084665</v>
      </c>
      <c r="AC69" s="117">
        <v>0.42138179906773582</v>
      </c>
      <c r="AD69" s="117">
        <v>9.0523992487699101E-2</v>
      </c>
      <c r="AE69" s="117">
        <v>1.1637146659816182</v>
      </c>
      <c r="AF69" s="117">
        <v>3.4836872307785716</v>
      </c>
      <c r="AG69" s="168">
        <f t="shared" si="108"/>
        <v>13.412142465624092</v>
      </c>
      <c r="AH69" s="117">
        <v>0</v>
      </c>
      <c r="AI69" s="117">
        <v>10.75444007912823</v>
      </c>
      <c r="AJ69" s="117">
        <v>0.61318519366703572</v>
      </c>
      <c r="AK69" s="117">
        <v>0.13452812442198736</v>
      </c>
      <c r="AL69" s="117">
        <v>1.6874962660174255</v>
      </c>
      <c r="AM69" s="117">
        <v>3.5098714036750422</v>
      </c>
      <c r="AN69" s="168">
        <f t="shared" si="80"/>
        <v>16.699521066909721</v>
      </c>
      <c r="AO69" s="117">
        <v>0</v>
      </c>
      <c r="AP69" s="117">
        <v>10.75444007912823</v>
      </c>
      <c r="AQ69" s="117">
        <v>0.61318519366703572</v>
      </c>
      <c r="AR69" s="117">
        <v>0.13452812442198736</v>
      </c>
      <c r="AS69" s="117">
        <v>1.6874962660174255</v>
      </c>
      <c r="AT69" s="117">
        <v>3.5098714036750422</v>
      </c>
      <c r="AU69" s="168">
        <f t="shared" si="109"/>
        <v>16.699521066909721</v>
      </c>
      <c r="AV69" s="117">
        <v>18.143866838217004</v>
      </c>
      <c r="AW69" s="117">
        <v>0</v>
      </c>
      <c r="AX69" s="168">
        <f t="shared" si="100"/>
        <v>18.143866838217004</v>
      </c>
      <c r="AY69" s="117">
        <v>21.617363201556703</v>
      </c>
      <c r="AZ69" s="117">
        <v>0</v>
      </c>
      <c r="BA69" s="168">
        <f t="shared" si="111"/>
        <v>21.617363201556703</v>
      </c>
      <c r="BB69" s="117">
        <v>21.617363201556703</v>
      </c>
      <c r="BC69" s="117">
        <v>0</v>
      </c>
      <c r="BD69" s="168">
        <f t="shared" si="112"/>
        <v>21.617363201556703</v>
      </c>
      <c r="BE69" s="117">
        <v>17.758995704349839</v>
      </c>
      <c r="BF69" s="117">
        <v>0</v>
      </c>
      <c r="BG69" s="168">
        <f t="shared" si="103"/>
        <v>17.758995704349839</v>
      </c>
      <c r="BH69" s="117">
        <v>21.617363201556703</v>
      </c>
      <c r="BI69" s="117">
        <v>0</v>
      </c>
      <c r="BJ69" s="168">
        <f t="shared" si="104"/>
        <v>21.617363201556703</v>
      </c>
      <c r="BK69" s="117">
        <v>21.617363201556703</v>
      </c>
      <c r="BL69" s="117">
        <v>0</v>
      </c>
      <c r="BM69" s="168">
        <f t="shared" si="105"/>
        <v>21.617363201556703</v>
      </c>
      <c r="BN69" s="174">
        <v>31.128461751864958</v>
      </c>
      <c r="BO69" s="168">
        <f t="shared" si="74"/>
        <v>37.904979607396022</v>
      </c>
      <c r="BP69" s="174">
        <v>0.82122354567343359</v>
      </c>
      <c r="BQ69" s="175">
        <v>320.17543859649123</v>
      </c>
      <c r="BR69" s="175">
        <v>456.25</v>
      </c>
      <c r="BS69" s="175">
        <v>320.17543859649123</v>
      </c>
      <c r="BT69" s="175">
        <v>499.99999999999989</v>
      </c>
      <c r="BU69" s="175">
        <v>452.35798037072425</v>
      </c>
      <c r="BV69" s="175">
        <v>367.09770114942529</v>
      </c>
    </row>
    <row r="70" spans="1:75" s="7" customFormat="1" ht="12.75" x14ac:dyDescent="0.2">
      <c r="A70" s="188" t="s">
        <v>75</v>
      </c>
      <c r="B70" s="172">
        <f t="shared" si="43"/>
        <v>9.3702751347183835</v>
      </c>
      <c r="C70" s="172">
        <f t="shared" si="44"/>
        <v>30.996258563297548</v>
      </c>
      <c r="D70" s="172">
        <f t="shared" si="61"/>
        <v>56.29300342078642</v>
      </c>
      <c r="E70" s="172">
        <f t="shared" si="45"/>
        <v>3203.1363718248967</v>
      </c>
      <c r="F70" s="117">
        <v>0</v>
      </c>
      <c r="G70" s="117">
        <v>6.0530968295248435</v>
      </c>
      <c r="H70" s="117">
        <v>0.31564302840525049</v>
      </c>
      <c r="I70" s="117">
        <v>0.16059709771801711</v>
      </c>
      <c r="J70" s="117">
        <v>0.87367406808899306</v>
      </c>
      <c r="K70" s="117">
        <v>1.9672641109812801</v>
      </c>
      <c r="L70" s="168">
        <f t="shared" si="106"/>
        <v>9.3702751347183835</v>
      </c>
      <c r="M70" s="117">
        <v>0</v>
      </c>
      <c r="N70" s="117">
        <v>6.0530968295248435</v>
      </c>
      <c r="O70" s="117">
        <v>0.31564302840525049</v>
      </c>
      <c r="P70" s="117">
        <v>0.16059709771801711</v>
      </c>
      <c r="Q70" s="117">
        <v>0.87367406808899306</v>
      </c>
      <c r="R70" s="117">
        <v>1.9672641109812801</v>
      </c>
      <c r="S70" s="168">
        <f t="shared" si="107"/>
        <v>9.3702751347183835</v>
      </c>
      <c r="T70" s="117">
        <v>0</v>
      </c>
      <c r="U70" s="117">
        <v>6.0530968295248435</v>
      </c>
      <c r="V70" s="117">
        <v>0.31564302840525049</v>
      </c>
      <c r="W70" s="117">
        <v>0.16059709771801711</v>
      </c>
      <c r="X70" s="117">
        <v>0.87367406808899306</v>
      </c>
      <c r="Y70" s="117">
        <v>1.9672641109812801</v>
      </c>
      <c r="Z70" s="71">
        <f t="shared" si="110"/>
        <v>9.3702751347183835</v>
      </c>
      <c r="AA70" s="117">
        <v>0</v>
      </c>
      <c r="AB70" s="117">
        <v>6.0530968295248435</v>
      </c>
      <c r="AC70" s="117">
        <v>0.31564302840525049</v>
      </c>
      <c r="AD70" s="117">
        <v>0.16059709771801711</v>
      </c>
      <c r="AE70" s="117">
        <v>0.87367406808899306</v>
      </c>
      <c r="AF70" s="117">
        <v>1.756959030094009</v>
      </c>
      <c r="AG70" s="168">
        <f t="shared" si="108"/>
        <v>9.1599700538311133</v>
      </c>
      <c r="AH70" s="117">
        <v>0</v>
      </c>
      <c r="AI70" s="117">
        <v>6.0530968295248435</v>
      </c>
      <c r="AJ70" s="117">
        <v>0.31564302840525049</v>
      </c>
      <c r="AK70" s="117">
        <v>0.16059709771801711</v>
      </c>
      <c r="AL70" s="117">
        <v>0.87367406808899306</v>
      </c>
      <c r="AM70" s="117">
        <v>1.9672641109812801</v>
      </c>
      <c r="AN70" s="168">
        <f t="shared" si="80"/>
        <v>9.3702751347183835</v>
      </c>
      <c r="AO70" s="117">
        <v>0</v>
      </c>
      <c r="AP70" s="117">
        <v>6.0530968295248435</v>
      </c>
      <c r="AQ70" s="117">
        <v>0.31564302840525049</v>
      </c>
      <c r="AR70" s="117">
        <v>0.16059709771801711</v>
      </c>
      <c r="AS70" s="117">
        <v>0.87367406808899306</v>
      </c>
      <c r="AT70" s="117">
        <v>1.9672641109812801</v>
      </c>
      <c r="AU70" s="168">
        <f t="shared" si="109"/>
        <v>9.3702751347183835</v>
      </c>
      <c r="AV70" s="117">
        <v>30.996258563297548</v>
      </c>
      <c r="AW70" s="117">
        <v>0</v>
      </c>
      <c r="AX70" s="168">
        <f t="shared" si="100"/>
        <v>30.996258563297548</v>
      </c>
      <c r="AY70" s="117">
        <v>30.996258563297548</v>
      </c>
      <c r="AZ70" s="117">
        <v>0</v>
      </c>
      <c r="BA70" s="168">
        <f t="shared" si="111"/>
        <v>30.996258563297548</v>
      </c>
      <c r="BB70" s="117">
        <v>30.996258563297548</v>
      </c>
      <c r="BC70" s="117">
        <v>0</v>
      </c>
      <c r="BD70" s="168">
        <f t="shared" si="112"/>
        <v>30.996258563297548</v>
      </c>
      <c r="BE70" s="117">
        <v>30.996258563297548</v>
      </c>
      <c r="BF70" s="117">
        <v>0</v>
      </c>
      <c r="BG70" s="168">
        <f t="shared" si="103"/>
        <v>30.996258563297548</v>
      </c>
      <c r="BH70" s="117">
        <v>30.996258563297548</v>
      </c>
      <c r="BI70" s="117">
        <v>0</v>
      </c>
      <c r="BJ70" s="168">
        <f t="shared" si="104"/>
        <v>30.996258563297548</v>
      </c>
      <c r="BK70" s="117">
        <v>30.996258563297548</v>
      </c>
      <c r="BL70" s="117">
        <v>0</v>
      </c>
      <c r="BM70" s="168">
        <f t="shared" si="105"/>
        <v>30.996258563297548</v>
      </c>
      <c r="BN70" s="174">
        <f>BB70/BB69*BN69</f>
        <v>44.63383624275891</v>
      </c>
      <c r="BO70" s="168">
        <f t="shared" si="74"/>
        <v>56.29300342078642</v>
      </c>
      <c r="BP70" s="174">
        <v>0.79288425790899775</v>
      </c>
      <c r="BQ70" s="175">
        <v>1852.7918781725887</v>
      </c>
      <c r="BR70" s="175">
        <v>2920</v>
      </c>
      <c r="BS70" s="175">
        <v>3318.181818181818</v>
      </c>
      <c r="BT70" s="175">
        <v>1155.0632911392408</v>
      </c>
      <c r="BU70" s="175">
        <v>3203.1363718248967</v>
      </c>
      <c r="BV70" s="175">
        <v>1637.8205128205127</v>
      </c>
    </row>
    <row r="71" spans="1:75" s="3" customFormat="1" x14ac:dyDescent="0.25">
      <c r="A71" s="2"/>
      <c r="B71" s="2"/>
      <c r="C71" s="2"/>
      <c r="D71" s="2"/>
      <c r="E71" s="2"/>
      <c r="F71" s="13"/>
      <c r="G71" s="13"/>
      <c r="H71" s="13"/>
      <c r="I71" s="13"/>
      <c r="J71" s="13"/>
      <c r="K71" s="13"/>
      <c r="L71" s="13"/>
      <c r="M71" s="13"/>
      <c r="N71" s="13"/>
      <c r="O71" s="13"/>
      <c r="P71" s="13"/>
      <c r="Q71" s="13"/>
      <c r="R71" s="13"/>
      <c r="S71" s="13"/>
      <c r="T71" s="12"/>
      <c r="U71" s="12"/>
      <c r="V71" s="12"/>
      <c r="W71" s="12"/>
      <c r="X71" s="12"/>
      <c r="Y71" s="12"/>
      <c r="Z71" s="12"/>
      <c r="AA71" s="13"/>
      <c r="AB71" s="13"/>
      <c r="AC71" s="13"/>
      <c r="AD71" s="13"/>
      <c r="AE71" s="13"/>
      <c r="AF71" s="13"/>
      <c r="AG71" s="13"/>
      <c r="AH71" s="13"/>
      <c r="AI71" s="13"/>
      <c r="AJ71" s="13"/>
      <c r="AK71" s="13"/>
      <c r="AL71" s="13"/>
      <c r="AM71" s="13"/>
      <c r="AN71" s="13"/>
      <c r="AO71" s="13"/>
      <c r="AP71" s="13"/>
      <c r="AQ71" s="13"/>
      <c r="AR71" s="13"/>
      <c r="AS71" s="13"/>
      <c r="AT71" s="13"/>
      <c r="AU71" s="13"/>
      <c r="AV71" s="13"/>
      <c r="AW71" s="14"/>
      <c r="AX71" s="289"/>
      <c r="AY71" s="13"/>
      <c r="AZ71" s="14"/>
      <c r="BA71" s="28"/>
      <c r="BB71" s="12"/>
      <c r="BC71" s="12"/>
      <c r="BD71" s="12"/>
      <c r="BE71" s="13"/>
      <c r="BF71" s="14"/>
      <c r="BG71" s="289"/>
      <c r="BH71" s="13"/>
      <c r="BI71" s="13"/>
      <c r="BJ71" s="13"/>
      <c r="BK71" s="13"/>
      <c r="BL71" s="14"/>
      <c r="BM71" s="289"/>
      <c r="BN71" s="13"/>
      <c r="BO71" s="13"/>
      <c r="BP71" s="13"/>
      <c r="BQ71" s="15"/>
      <c r="BR71" s="15"/>
      <c r="BS71" s="15"/>
      <c r="BT71" s="15"/>
      <c r="BU71" s="15"/>
      <c r="BV71" s="15"/>
      <c r="BW71" s="2"/>
    </row>
    <row r="72" spans="1:75" s="3" customFormat="1" x14ac:dyDescent="0.25">
      <c r="A72" s="2"/>
      <c r="B72" s="2"/>
      <c r="C72" s="2"/>
      <c r="D72" s="2"/>
      <c r="E72" s="2"/>
      <c r="F72" s="13"/>
      <c r="G72" s="13"/>
      <c r="H72" s="13"/>
      <c r="I72" s="13"/>
      <c r="J72" s="13"/>
      <c r="K72" s="13"/>
      <c r="L72" s="13"/>
      <c r="M72" s="13"/>
      <c r="N72" s="13"/>
      <c r="O72" s="13"/>
      <c r="P72" s="13"/>
      <c r="Q72" s="13"/>
      <c r="R72" s="13"/>
      <c r="S72" s="13"/>
      <c r="T72" s="12"/>
      <c r="U72" s="12"/>
      <c r="V72" s="12"/>
      <c r="W72" s="12"/>
      <c r="X72" s="12"/>
      <c r="Y72" s="12"/>
      <c r="Z72" s="12"/>
      <c r="AA72" s="13"/>
      <c r="AB72" s="13"/>
      <c r="AC72" s="13"/>
      <c r="AD72" s="13"/>
      <c r="AE72" s="13"/>
      <c r="AF72" s="13"/>
      <c r="AG72" s="13"/>
      <c r="AH72" s="13"/>
      <c r="AI72" s="13"/>
      <c r="AJ72" s="13"/>
      <c r="AK72" s="13"/>
      <c r="AL72" s="13"/>
      <c r="AM72" s="13"/>
      <c r="AN72" s="13"/>
      <c r="AO72" s="13"/>
      <c r="AP72" s="13"/>
      <c r="AQ72" s="13"/>
      <c r="AR72" s="13"/>
      <c r="AS72" s="13"/>
      <c r="AT72" s="13"/>
      <c r="AU72" s="13"/>
      <c r="AV72" s="13"/>
      <c r="AW72" s="14"/>
      <c r="AX72" s="289"/>
      <c r="AY72" s="13"/>
      <c r="AZ72" s="14"/>
      <c r="BA72" s="28"/>
      <c r="BB72" s="12"/>
      <c r="BC72" s="12"/>
      <c r="BD72" s="12"/>
      <c r="BE72" s="13"/>
      <c r="BF72" s="14"/>
      <c r="BG72" s="289"/>
      <c r="BH72" s="13"/>
      <c r="BI72" s="13"/>
      <c r="BJ72" s="13"/>
      <c r="BK72" s="13"/>
      <c r="BL72" s="14"/>
      <c r="BM72" s="289"/>
      <c r="BN72" s="13"/>
      <c r="BO72" s="13"/>
      <c r="BP72" s="13"/>
      <c r="BQ72" s="15"/>
      <c r="BR72" s="15"/>
      <c r="BS72" s="15"/>
      <c r="BT72" s="15"/>
      <c r="BU72" s="15"/>
      <c r="BV72" s="15"/>
      <c r="BW72" s="2"/>
    </row>
    <row r="73" spans="1:75" s="3" customFormat="1" x14ac:dyDescent="0.25">
      <c r="A73" s="2"/>
      <c r="B73" s="2"/>
      <c r="C73" s="2"/>
      <c r="D73" s="2"/>
      <c r="E73" s="2"/>
      <c r="F73" s="13"/>
      <c r="G73" s="13"/>
      <c r="H73" s="13"/>
      <c r="I73" s="13"/>
      <c r="J73" s="13"/>
      <c r="K73" s="13"/>
      <c r="L73" s="13"/>
      <c r="M73" s="13"/>
      <c r="N73" s="13"/>
      <c r="O73" s="13"/>
      <c r="P73" s="13"/>
      <c r="Q73" s="13"/>
      <c r="R73" s="13"/>
      <c r="S73" s="13"/>
      <c r="T73" s="12"/>
      <c r="U73" s="12"/>
      <c r="V73" s="12"/>
      <c r="W73" s="12"/>
      <c r="X73" s="12"/>
      <c r="Y73" s="12"/>
      <c r="Z73" s="12"/>
      <c r="AA73" s="13"/>
      <c r="AB73" s="13"/>
      <c r="AC73" s="13"/>
      <c r="AD73" s="13"/>
      <c r="AE73" s="13"/>
      <c r="AF73" s="13"/>
      <c r="AG73" s="13"/>
      <c r="AH73" s="13"/>
      <c r="AI73" s="13"/>
      <c r="AJ73" s="13"/>
      <c r="AK73" s="13"/>
      <c r="AL73" s="13"/>
      <c r="AM73" s="13"/>
      <c r="AN73" s="13"/>
      <c r="AO73" s="13"/>
      <c r="AP73" s="13"/>
      <c r="AQ73" s="13"/>
      <c r="AR73" s="13"/>
      <c r="AS73" s="13"/>
      <c r="AT73" s="13"/>
      <c r="AU73" s="13"/>
      <c r="AV73" s="13"/>
      <c r="AW73" s="14"/>
      <c r="AX73" s="289"/>
      <c r="AY73" s="13"/>
      <c r="AZ73" s="14"/>
      <c r="BA73" s="28"/>
      <c r="BB73" s="12"/>
      <c r="BC73" s="12"/>
      <c r="BD73" s="12"/>
      <c r="BE73" s="13"/>
      <c r="BF73" s="14"/>
      <c r="BG73" s="289"/>
      <c r="BH73" s="13"/>
      <c r="BI73" s="13"/>
      <c r="BJ73" s="13"/>
      <c r="BK73" s="13"/>
      <c r="BL73" s="14"/>
      <c r="BM73" s="289"/>
      <c r="BN73" s="13"/>
      <c r="BO73" s="13"/>
      <c r="BP73" s="13"/>
      <c r="BQ73" s="15"/>
      <c r="BR73" s="15"/>
      <c r="BS73" s="15"/>
      <c r="BT73" s="15"/>
      <c r="BU73" s="15"/>
      <c r="BV73" s="15"/>
      <c r="BW73" s="2"/>
    </row>
    <row r="74" spans="1:75" s="3" customFormat="1" x14ac:dyDescent="0.25">
      <c r="A74" s="2"/>
      <c r="B74" s="2"/>
      <c r="C74" s="2"/>
      <c r="D74" s="2"/>
      <c r="E74" s="2"/>
      <c r="F74" s="13"/>
      <c r="G74" s="13"/>
      <c r="H74" s="13"/>
      <c r="I74" s="13"/>
      <c r="J74" s="13"/>
      <c r="K74" s="13"/>
      <c r="L74" s="13"/>
      <c r="M74" s="13"/>
      <c r="N74" s="13"/>
      <c r="O74" s="13"/>
      <c r="P74" s="13"/>
      <c r="Q74" s="13"/>
      <c r="R74" s="13"/>
      <c r="S74" s="13"/>
      <c r="T74" s="12"/>
      <c r="U74" s="12"/>
      <c r="V74" s="12"/>
      <c r="W74" s="12"/>
      <c r="X74" s="12"/>
      <c r="Y74" s="12"/>
      <c r="Z74" s="12"/>
      <c r="AA74" s="13"/>
      <c r="AB74" s="13"/>
      <c r="AC74" s="13"/>
      <c r="AD74" s="13"/>
      <c r="AE74" s="13"/>
      <c r="AF74" s="13"/>
      <c r="AG74" s="13"/>
      <c r="AH74" s="13"/>
      <c r="AI74" s="13"/>
      <c r="AJ74" s="13"/>
      <c r="AK74" s="13"/>
      <c r="AL74" s="13"/>
      <c r="AM74" s="13"/>
      <c r="AN74" s="13"/>
      <c r="AO74" s="13"/>
      <c r="AP74" s="13"/>
      <c r="AQ74" s="13"/>
      <c r="AR74" s="13"/>
      <c r="AS74" s="13"/>
      <c r="AT74" s="13"/>
      <c r="AU74" s="13"/>
      <c r="AV74" s="13"/>
      <c r="AW74" s="14"/>
      <c r="AX74" s="289"/>
      <c r="AY74" s="13"/>
      <c r="AZ74" s="14"/>
      <c r="BA74" s="28"/>
      <c r="BB74" s="12"/>
      <c r="BC74" s="12"/>
      <c r="BD74" s="12"/>
      <c r="BE74" s="13"/>
      <c r="BF74" s="14"/>
      <c r="BG74" s="289"/>
      <c r="BH74" s="13"/>
      <c r="BI74" s="13"/>
      <c r="BJ74" s="13"/>
      <c r="BK74" s="13"/>
      <c r="BL74" s="14"/>
      <c r="BM74" s="289"/>
      <c r="BN74" s="13"/>
      <c r="BO74" s="13"/>
      <c r="BP74" s="13"/>
      <c r="BQ74" s="15"/>
      <c r="BR74" s="15"/>
      <c r="BS74" s="15"/>
      <c r="BT74" s="15"/>
      <c r="BU74" s="15"/>
      <c r="BV74" s="15"/>
      <c r="BW74" s="2"/>
    </row>
    <row r="75" spans="1:75" s="3" customFormat="1" x14ac:dyDescent="0.25">
      <c r="A75" s="2"/>
      <c r="B75" s="2"/>
      <c r="C75" s="2"/>
      <c r="D75" s="2"/>
      <c r="E75" s="2"/>
      <c r="F75" s="13"/>
      <c r="G75" s="13"/>
      <c r="H75" s="13"/>
      <c r="I75" s="13"/>
      <c r="J75" s="13"/>
      <c r="K75" s="13"/>
      <c r="L75" s="13"/>
      <c r="M75" s="13"/>
      <c r="N75" s="13"/>
      <c r="O75" s="13"/>
      <c r="P75" s="13"/>
      <c r="Q75" s="13"/>
      <c r="R75" s="13"/>
      <c r="S75" s="13"/>
      <c r="T75" s="12"/>
      <c r="U75" s="12"/>
      <c r="V75" s="12"/>
      <c r="W75" s="12"/>
      <c r="X75" s="12"/>
      <c r="Y75" s="12"/>
      <c r="Z75" s="12"/>
      <c r="AA75" s="13"/>
      <c r="AB75" s="13"/>
      <c r="AC75" s="13"/>
      <c r="AD75" s="13"/>
      <c r="AE75" s="13"/>
      <c r="AF75" s="13"/>
      <c r="AG75" s="13"/>
      <c r="AH75" s="13"/>
      <c r="AI75" s="13"/>
      <c r="AJ75" s="13"/>
      <c r="AK75" s="13"/>
      <c r="AL75" s="13"/>
      <c r="AM75" s="13"/>
      <c r="AN75" s="13"/>
      <c r="AO75" s="13"/>
      <c r="AP75" s="13"/>
      <c r="AQ75" s="13"/>
      <c r="AR75" s="13"/>
      <c r="AS75" s="13"/>
      <c r="AT75" s="13"/>
      <c r="AU75" s="13"/>
      <c r="AV75" s="13"/>
      <c r="AW75" s="14"/>
      <c r="AX75" s="289"/>
      <c r="AY75" s="13"/>
      <c r="AZ75" s="14"/>
      <c r="BA75" s="28"/>
      <c r="BB75" s="12"/>
      <c r="BC75" s="12"/>
      <c r="BD75" s="12"/>
      <c r="BE75" s="13"/>
      <c r="BF75" s="14"/>
      <c r="BG75" s="289"/>
      <c r="BH75" s="13"/>
      <c r="BI75" s="13"/>
      <c r="BJ75" s="13"/>
      <c r="BK75" s="13"/>
      <c r="BL75" s="14"/>
      <c r="BM75" s="289"/>
      <c r="BN75" s="13"/>
      <c r="BO75" s="13"/>
      <c r="BP75" s="13"/>
      <c r="BQ75" s="15"/>
      <c r="BR75" s="15"/>
      <c r="BS75" s="15"/>
      <c r="BT75" s="15"/>
      <c r="BU75" s="15"/>
      <c r="BV75" s="15"/>
      <c r="BW75" s="2"/>
    </row>
    <row r="76" spans="1:75" s="3" customFormat="1" x14ac:dyDescent="0.25">
      <c r="A76" s="2"/>
      <c r="B76" s="2"/>
      <c r="C76" s="2"/>
      <c r="D76" s="2"/>
      <c r="E76" s="2"/>
      <c r="F76" s="13"/>
      <c r="G76" s="13"/>
      <c r="H76" s="13"/>
      <c r="I76" s="13"/>
      <c r="J76" s="13"/>
      <c r="K76" s="13"/>
      <c r="L76" s="13"/>
      <c r="M76" s="13"/>
      <c r="N76" s="13"/>
      <c r="O76" s="13"/>
      <c r="P76" s="13"/>
      <c r="Q76" s="13"/>
      <c r="R76" s="13"/>
      <c r="S76" s="13"/>
      <c r="T76" s="12"/>
      <c r="U76" s="12"/>
      <c r="V76" s="12"/>
      <c r="W76" s="12"/>
      <c r="X76" s="12"/>
      <c r="Y76" s="12"/>
      <c r="Z76" s="12"/>
      <c r="AA76" s="13"/>
      <c r="AB76" s="13"/>
      <c r="AC76" s="13"/>
      <c r="AD76" s="13"/>
      <c r="AE76" s="13"/>
      <c r="AF76" s="13"/>
      <c r="AG76" s="13"/>
      <c r="AH76" s="13"/>
      <c r="AI76" s="13"/>
      <c r="AJ76" s="13"/>
      <c r="AK76" s="13"/>
      <c r="AL76" s="13"/>
      <c r="AM76" s="13"/>
      <c r="AN76" s="13"/>
      <c r="AO76" s="13"/>
      <c r="AP76" s="13"/>
      <c r="AQ76" s="13"/>
      <c r="AR76" s="13"/>
      <c r="AS76" s="13"/>
      <c r="AT76" s="13"/>
      <c r="AU76" s="13"/>
      <c r="AV76" s="13"/>
      <c r="AW76" s="14"/>
      <c r="AX76" s="289"/>
      <c r="AY76" s="13"/>
      <c r="AZ76" s="14"/>
      <c r="BA76" s="28"/>
      <c r="BB76" s="12"/>
      <c r="BC76" s="12"/>
      <c r="BD76" s="12"/>
      <c r="BE76" s="13"/>
      <c r="BF76" s="14"/>
      <c r="BG76" s="289"/>
      <c r="BH76" s="13"/>
      <c r="BI76" s="13"/>
      <c r="BJ76" s="13"/>
      <c r="BK76" s="13"/>
      <c r="BL76" s="14"/>
      <c r="BM76" s="289"/>
      <c r="BN76" s="13"/>
      <c r="BO76" s="13"/>
      <c r="BP76" s="13"/>
      <c r="BQ76" s="15"/>
      <c r="BR76" s="15"/>
      <c r="BS76" s="15"/>
      <c r="BT76" s="15"/>
      <c r="BU76" s="15"/>
      <c r="BV76" s="15"/>
      <c r="BW76" s="2"/>
    </row>
    <row r="77" spans="1:75" s="3" customFormat="1" x14ac:dyDescent="0.25">
      <c r="A77" s="2"/>
      <c r="B77" s="2"/>
      <c r="C77" s="2"/>
      <c r="D77" s="2"/>
      <c r="E77" s="2"/>
      <c r="F77" s="13"/>
      <c r="G77" s="13"/>
      <c r="H77" s="13"/>
      <c r="I77" s="13"/>
      <c r="J77" s="13"/>
      <c r="K77" s="13"/>
      <c r="L77" s="13"/>
      <c r="M77" s="13"/>
      <c r="N77" s="13"/>
      <c r="O77" s="13"/>
      <c r="P77" s="13"/>
      <c r="Q77" s="13"/>
      <c r="R77" s="13"/>
      <c r="S77" s="13"/>
      <c r="T77" s="12"/>
      <c r="U77" s="12"/>
      <c r="V77" s="12"/>
      <c r="W77" s="12"/>
      <c r="X77" s="12"/>
      <c r="Y77" s="12"/>
      <c r="Z77" s="12"/>
      <c r="AA77" s="13"/>
      <c r="AB77" s="13"/>
      <c r="AC77" s="13"/>
      <c r="AD77" s="13"/>
      <c r="AE77" s="13"/>
      <c r="AF77" s="13"/>
      <c r="AG77" s="13"/>
      <c r="AH77" s="13"/>
      <c r="AI77" s="13"/>
      <c r="AJ77" s="13"/>
      <c r="AK77" s="13"/>
      <c r="AL77" s="13"/>
      <c r="AM77" s="13"/>
      <c r="AN77" s="13"/>
      <c r="AO77" s="13"/>
      <c r="AP77" s="13"/>
      <c r="AQ77" s="13"/>
      <c r="AR77" s="13"/>
      <c r="AS77" s="13"/>
      <c r="AT77" s="13"/>
      <c r="AU77" s="13"/>
      <c r="AV77" s="13"/>
      <c r="AW77" s="14"/>
      <c r="AX77" s="289"/>
      <c r="AY77" s="13"/>
      <c r="AZ77" s="14"/>
      <c r="BA77" s="28"/>
      <c r="BB77" s="12"/>
      <c r="BC77" s="12"/>
      <c r="BD77" s="12"/>
      <c r="BE77" s="13"/>
      <c r="BF77" s="14"/>
      <c r="BG77" s="289"/>
      <c r="BH77" s="13"/>
      <c r="BI77" s="13"/>
      <c r="BJ77" s="13"/>
      <c r="BK77" s="13"/>
      <c r="BL77" s="14"/>
      <c r="BM77" s="289"/>
      <c r="BN77" s="13"/>
      <c r="BO77" s="13"/>
      <c r="BP77" s="13"/>
      <c r="BQ77" s="15"/>
      <c r="BR77" s="15"/>
      <c r="BS77" s="15"/>
      <c r="BT77" s="15"/>
      <c r="BU77" s="15"/>
      <c r="BV77" s="15"/>
      <c r="BW77" s="2"/>
    </row>
    <row r="78" spans="1:75" s="3" customFormat="1" x14ac:dyDescent="0.25">
      <c r="A78" s="2"/>
      <c r="B78" s="2"/>
      <c r="C78" s="2"/>
      <c r="D78" s="2"/>
      <c r="E78" s="2"/>
      <c r="F78" s="13"/>
      <c r="G78" s="13"/>
      <c r="H78" s="13"/>
      <c r="I78" s="13"/>
      <c r="J78" s="13"/>
      <c r="K78" s="13"/>
      <c r="L78" s="13"/>
      <c r="M78" s="13"/>
      <c r="N78" s="13"/>
      <c r="O78" s="13"/>
      <c r="P78" s="13"/>
      <c r="Q78" s="13"/>
      <c r="R78" s="13"/>
      <c r="S78" s="13"/>
      <c r="T78" s="12"/>
      <c r="U78" s="12"/>
      <c r="V78" s="12"/>
      <c r="W78" s="12"/>
      <c r="X78" s="12"/>
      <c r="Y78" s="12"/>
      <c r="Z78" s="12"/>
      <c r="AA78" s="13"/>
      <c r="AB78" s="13"/>
      <c r="AC78" s="13"/>
      <c r="AD78" s="13"/>
      <c r="AE78" s="13"/>
      <c r="AF78" s="13"/>
      <c r="AG78" s="13"/>
      <c r="AH78" s="13"/>
      <c r="AI78" s="13"/>
      <c r="AJ78" s="13"/>
      <c r="AK78" s="13"/>
      <c r="AL78" s="13"/>
      <c r="AM78" s="13"/>
      <c r="AN78" s="13"/>
      <c r="AO78" s="13"/>
      <c r="AP78" s="13"/>
      <c r="AQ78" s="13"/>
      <c r="AR78" s="13"/>
      <c r="AS78" s="13"/>
      <c r="AT78" s="13"/>
      <c r="AU78" s="13"/>
      <c r="AV78" s="13"/>
      <c r="AW78" s="14"/>
      <c r="AX78" s="289"/>
      <c r="AY78" s="13"/>
      <c r="AZ78" s="14"/>
      <c r="BA78" s="28"/>
      <c r="BB78" s="12"/>
      <c r="BC78" s="12"/>
      <c r="BD78" s="12"/>
      <c r="BE78" s="13"/>
      <c r="BF78" s="14"/>
      <c r="BG78" s="289"/>
      <c r="BH78" s="13"/>
      <c r="BI78" s="13"/>
      <c r="BJ78" s="13"/>
      <c r="BK78" s="13"/>
      <c r="BL78" s="14"/>
      <c r="BM78" s="289"/>
      <c r="BN78" s="13"/>
      <c r="BO78" s="13"/>
      <c r="BP78" s="13"/>
      <c r="BQ78" s="15"/>
      <c r="BR78" s="15"/>
      <c r="BS78" s="15"/>
      <c r="BT78" s="15"/>
      <c r="BU78" s="15"/>
      <c r="BV78" s="15"/>
      <c r="BW78" s="2"/>
    </row>
    <row r="79" spans="1:75" s="3" customFormat="1" x14ac:dyDescent="0.25">
      <c r="A79" s="2"/>
      <c r="B79" s="2"/>
      <c r="C79" s="2"/>
      <c r="D79" s="2"/>
      <c r="E79" s="2"/>
      <c r="F79" s="13"/>
      <c r="G79" s="13"/>
      <c r="H79" s="13"/>
      <c r="I79" s="13"/>
      <c r="J79" s="13"/>
      <c r="K79" s="13"/>
      <c r="L79" s="13"/>
      <c r="M79" s="13"/>
      <c r="N79" s="13"/>
      <c r="O79" s="13"/>
      <c r="P79" s="13"/>
      <c r="Q79" s="13"/>
      <c r="R79" s="13"/>
      <c r="S79" s="13"/>
      <c r="T79" s="12"/>
      <c r="U79" s="12"/>
      <c r="V79" s="12"/>
      <c r="W79" s="12"/>
      <c r="X79" s="12"/>
      <c r="Y79" s="12"/>
      <c r="Z79" s="12"/>
      <c r="AA79" s="13"/>
      <c r="AB79" s="13"/>
      <c r="AC79" s="13"/>
      <c r="AD79" s="13"/>
      <c r="AE79" s="13"/>
      <c r="AF79" s="13"/>
      <c r="AG79" s="13"/>
      <c r="AH79" s="13"/>
      <c r="AI79" s="13"/>
      <c r="AJ79" s="13"/>
      <c r="AK79" s="13"/>
      <c r="AL79" s="13"/>
      <c r="AM79" s="13"/>
      <c r="AN79" s="13"/>
      <c r="AO79" s="13"/>
      <c r="AP79" s="13"/>
      <c r="AQ79" s="13"/>
      <c r="AR79" s="13"/>
      <c r="AS79" s="13"/>
      <c r="AT79" s="13"/>
      <c r="AU79" s="13"/>
      <c r="AV79" s="13"/>
      <c r="AW79" s="14"/>
      <c r="AX79" s="289"/>
      <c r="AY79" s="13"/>
      <c r="AZ79" s="14"/>
      <c r="BA79" s="28"/>
      <c r="BB79" s="12"/>
      <c r="BC79" s="12"/>
      <c r="BD79" s="12"/>
      <c r="BE79" s="13"/>
      <c r="BF79" s="14"/>
      <c r="BG79" s="289"/>
      <c r="BH79" s="13"/>
      <c r="BI79" s="13"/>
      <c r="BJ79" s="13"/>
      <c r="BK79" s="13"/>
      <c r="BL79" s="14"/>
      <c r="BM79" s="289"/>
      <c r="BN79" s="13"/>
      <c r="BO79" s="13"/>
      <c r="BP79" s="13"/>
      <c r="BQ79" s="15"/>
      <c r="BR79" s="15"/>
      <c r="BS79" s="15"/>
      <c r="BT79" s="15"/>
      <c r="BU79" s="15"/>
      <c r="BV79" s="15"/>
      <c r="BW79" s="2"/>
    </row>
    <row r="80" spans="1:75" s="3" customFormat="1" x14ac:dyDescent="0.25">
      <c r="A80" s="2"/>
      <c r="B80" s="2"/>
      <c r="C80" s="2"/>
      <c r="D80" s="2"/>
      <c r="E80" s="2"/>
      <c r="F80" s="13"/>
      <c r="G80" s="13"/>
      <c r="H80" s="13"/>
      <c r="I80" s="13"/>
      <c r="J80" s="13"/>
      <c r="K80" s="13"/>
      <c r="L80" s="13"/>
      <c r="M80" s="13"/>
      <c r="N80" s="13"/>
      <c r="O80" s="13"/>
      <c r="P80" s="13"/>
      <c r="Q80" s="13"/>
      <c r="R80" s="13"/>
      <c r="S80" s="13"/>
      <c r="T80" s="12"/>
      <c r="U80" s="12"/>
      <c r="V80" s="12"/>
      <c r="W80" s="12"/>
      <c r="X80" s="12"/>
      <c r="Y80" s="12"/>
      <c r="Z80" s="12"/>
      <c r="AA80" s="13"/>
      <c r="AB80" s="13"/>
      <c r="AC80" s="13"/>
      <c r="AD80" s="13"/>
      <c r="AE80" s="13"/>
      <c r="AF80" s="13"/>
      <c r="AG80" s="13"/>
      <c r="AH80" s="13"/>
      <c r="AI80" s="13"/>
      <c r="AJ80" s="13"/>
      <c r="AK80" s="13"/>
      <c r="AL80" s="13"/>
      <c r="AM80" s="13"/>
      <c r="AN80" s="13"/>
      <c r="AO80" s="13"/>
      <c r="AP80" s="13"/>
      <c r="AQ80" s="13"/>
      <c r="AR80" s="13"/>
      <c r="AS80" s="13"/>
      <c r="AT80" s="13"/>
      <c r="AU80" s="13"/>
      <c r="AV80" s="13"/>
      <c r="AW80" s="14"/>
      <c r="AX80" s="289"/>
      <c r="AY80" s="13"/>
      <c r="AZ80" s="14"/>
      <c r="BA80" s="28"/>
      <c r="BB80" s="12"/>
      <c r="BC80" s="12"/>
      <c r="BD80" s="12"/>
      <c r="BE80" s="13"/>
      <c r="BF80" s="14"/>
      <c r="BG80" s="289"/>
      <c r="BH80" s="13"/>
      <c r="BI80" s="13"/>
      <c r="BJ80" s="13"/>
      <c r="BK80" s="13"/>
      <c r="BL80" s="14"/>
      <c r="BM80" s="289"/>
      <c r="BN80" s="13"/>
      <c r="BO80" s="13"/>
      <c r="BP80" s="13"/>
      <c r="BQ80" s="15"/>
      <c r="BR80" s="15"/>
      <c r="BS80" s="15"/>
      <c r="BT80" s="15"/>
      <c r="BU80" s="15"/>
      <c r="BV80" s="15"/>
      <c r="BW80" s="2"/>
    </row>
    <row r="81" spans="1:75" s="3" customFormat="1" x14ac:dyDescent="0.25">
      <c r="A81" s="2"/>
      <c r="B81" s="2"/>
      <c r="C81" s="2"/>
      <c r="D81" s="2"/>
      <c r="E81" s="2"/>
      <c r="F81" s="13"/>
      <c r="G81" s="13"/>
      <c r="H81" s="13"/>
      <c r="I81" s="13"/>
      <c r="J81" s="13"/>
      <c r="K81" s="13"/>
      <c r="L81" s="13"/>
      <c r="M81" s="13"/>
      <c r="N81" s="13"/>
      <c r="O81" s="13"/>
      <c r="P81" s="13"/>
      <c r="Q81" s="13"/>
      <c r="R81" s="13"/>
      <c r="S81" s="13"/>
      <c r="T81" s="12"/>
      <c r="U81" s="12"/>
      <c r="V81" s="12"/>
      <c r="W81" s="12"/>
      <c r="X81" s="12"/>
      <c r="Y81" s="12"/>
      <c r="Z81" s="12"/>
      <c r="AA81" s="13"/>
      <c r="AB81" s="13"/>
      <c r="AC81" s="13"/>
      <c r="AD81" s="13"/>
      <c r="AE81" s="13"/>
      <c r="AF81" s="13"/>
      <c r="AG81" s="13"/>
      <c r="AH81" s="13"/>
      <c r="AI81" s="13"/>
      <c r="AJ81" s="13"/>
      <c r="AK81" s="13"/>
      <c r="AL81" s="13"/>
      <c r="AM81" s="13"/>
      <c r="AN81" s="13"/>
      <c r="AO81" s="13"/>
      <c r="AP81" s="13"/>
      <c r="AQ81" s="13"/>
      <c r="AR81" s="13"/>
      <c r="AS81" s="13"/>
      <c r="AT81" s="13"/>
      <c r="AU81" s="13"/>
      <c r="AV81" s="13"/>
      <c r="AW81" s="14"/>
      <c r="AX81" s="289"/>
      <c r="AY81" s="13"/>
      <c r="AZ81" s="14"/>
      <c r="BA81" s="28"/>
      <c r="BB81" s="12"/>
      <c r="BC81" s="12"/>
      <c r="BD81" s="12"/>
      <c r="BE81" s="13"/>
      <c r="BF81" s="14"/>
      <c r="BG81" s="289"/>
      <c r="BH81" s="13"/>
      <c r="BI81" s="13"/>
      <c r="BJ81" s="13"/>
      <c r="BK81" s="13"/>
      <c r="BL81" s="14"/>
      <c r="BM81" s="289"/>
      <c r="BN81" s="13"/>
      <c r="BO81" s="13"/>
      <c r="BP81" s="13"/>
      <c r="BQ81" s="15"/>
      <c r="BR81" s="15"/>
      <c r="BS81" s="15"/>
      <c r="BT81" s="15"/>
      <c r="BU81" s="15"/>
      <c r="BV81" s="15"/>
      <c r="BW81" s="2"/>
    </row>
    <row r="82" spans="1:75" s="3" customFormat="1" x14ac:dyDescent="0.25">
      <c r="A82" s="2"/>
      <c r="B82" s="2"/>
      <c r="C82" s="2"/>
      <c r="D82" s="2"/>
      <c r="E82" s="2"/>
      <c r="F82" s="13"/>
      <c r="G82" s="13"/>
      <c r="H82" s="13"/>
      <c r="I82" s="13"/>
      <c r="J82" s="13"/>
      <c r="K82" s="13"/>
      <c r="L82" s="13"/>
      <c r="M82" s="13"/>
      <c r="N82" s="13"/>
      <c r="O82" s="13"/>
      <c r="P82" s="13"/>
      <c r="Q82" s="13"/>
      <c r="R82" s="13"/>
      <c r="S82" s="13"/>
      <c r="T82" s="12"/>
      <c r="U82" s="12"/>
      <c r="V82" s="12"/>
      <c r="W82" s="12"/>
      <c r="X82" s="12"/>
      <c r="Y82" s="12"/>
      <c r="Z82" s="12"/>
      <c r="AA82" s="13"/>
      <c r="AB82" s="13"/>
      <c r="AC82" s="13"/>
      <c r="AD82" s="13"/>
      <c r="AE82" s="13"/>
      <c r="AF82" s="13"/>
      <c r="AG82" s="13"/>
      <c r="AH82" s="13"/>
      <c r="AI82" s="13"/>
      <c r="AJ82" s="13"/>
      <c r="AK82" s="13"/>
      <c r="AL82" s="13"/>
      <c r="AM82" s="13"/>
      <c r="AN82" s="13"/>
      <c r="AO82" s="13"/>
      <c r="AP82" s="13"/>
      <c r="AQ82" s="13"/>
      <c r="AR82" s="13"/>
      <c r="AS82" s="13"/>
      <c r="AT82" s="13"/>
      <c r="AU82" s="13"/>
      <c r="AV82" s="13"/>
      <c r="AW82" s="14"/>
      <c r="AX82" s="289"/>
      <c r="AY82" s="13"/>
      <c r="AZ82" s="14"/>
      <c r="BA82" s="28"/>
      <c r="BB82" s="12"/>
      <c r="BC82" s="12"/>
      <c r="BD82" s="12"/>
      <c r="BE82" s="13"/>
      <c r="BF82" s="14"/>
      <c r="BG82" s="289"/>
      <c r="BH82" s="13"/>
      <c r="BI82" s="13"/>
      <c r="BJ82" s="13"/>
      <c r="BK82" s="13"/>
      <c r="BL82" s="14"/>
      <c r="BM82" s="289"/>
      <c r="BN82" s="13"/>
      <c r="BO82" s="13"/>
      <c r="BP82" s="13"/>
      <c r="BQ82" s="15"/>
      <c r="BR82" s="15"/>
      <c r="BS82" s="15"/>
      <c r="BT82" s="15"/>
      <c r="BU82" s="15"/>
      <c r="BV82" s="15"/>
      <c r="BW82" s="2"/>
    </row>
    <row r="83" spans="1:75" s="3" customFormat="1" x14ac:dyDescent="0.25">
      <c r="A83" s="2"/>
      <c r="B83" s="2"/>
      <c r="C83" s="2"/>
      <c r="D83" s="2"/>
      <c r="E83" s="2"/>
      <c r="F83" s="13"/>
      <c r="G83" s="13"/>
      <c r="H83" s="13"/>
      <c r="I83" s="13"/>
      <c r="J83" s="13"/>
      <c r="K83" s="13"/>
      <c r="L83" s="13"/>
      <c r="M83" s="13"/>
      <c r="N83" s="13"/>
      <c r="O83" s="13"/>
      <c r="P83" s="13"/>
      <c r="Q83" s="13"/>
      <c r="R83" s="13"/>
      <c r="S83" s="13"/>
      <c r="T83" s="12"/>
      <c r="U83" s="12"/>
      <c r="V83" s="12"/>
      <c r="W83" s="12"/>
      <c r="X83" s="12"/>
      <c r="Y83" s="12"/>
      <c r="Z83" s="12"/>
      <c r="AA83" s="13"/>
      <c r="AB83" s="13"/>
      <c r="AC83" s="13"/>
      <c r="AD83" s="13"/>
      <c r="AE83" s="13"/>
      <c r="AF83" s="13"/>
      <c r="AG83" s="13"/>
      <c r="AH83" s="13"/>
      <c r="AI83" s="13"/>
      <c r="AJ83" s="13"/>
      <c r="AK83" s="13"/>
      <c r="AL83" s="13"/>
      <c r="AM83" s="13"/>
      <c r="AN83" s="13"/>
      <c r="AO83" s="13"/>
      <c r="AP83" s="13"/>
      <c r="AQ83" s="13"/>
      <c r="AR83" s="13"/>
      <c r="AS83" s="13"/>
      <c r="AT83" s="13"/>
      <c r="AU83" s="13"/>
      <c r="AV83" s="13"/>
      <c r="AW83" s="14"/>
      <c r="AX83" s="289"/>
      <c r="AY83" s="13"/>
      <c r="AZ83" s="14"/>
      <c r="BA83" s="28"/>
      <c r="BB83" s="12"/>
      <c r="BC83" s="12"/>
      <c r="BD83" s="12"/>
      <c r="BE83" s="13"/>
      <c r="BF83" s="14"/>
      <c r="BG83" s="289"/>
      <c r="BH83" s="13"/>
      <c r="BI83" s="13"/>
      <c r="BJ83" s="13"/>
      <c r="BK83" s="13"/>
      <c r="BL83" s="14"/>
      <c r="BM83" s="289"/>
      <c r="BN83" s="13"/>
      <c r="BO83" s="13"/>
      <c r="BP83" s="13"/>
      <c r="BQ83" s="15"/>
      <c r="BR83" s="15"/>
      <c r="BS83" s="15"/>
      <c r="BT83" s="15"/>
      <c r="BU83" s="15"/>
      <c r="BV83" s="15"/>
      <c r="BW83" s="2"/>
    </row>
    <row r="84" spans="1:75" s="3" customFormat="1" x14ac:dyDescent="0.25">
      <c r="A84" s="2"/>
      <c r="B84" s="2"/>
      <c r="C84" s="2"/>
      <c r="D84" s="2"/>
      <c r="E84" s="2"/>
      <c r="F84" s="13"/>
      <c r="G84" s="13"/>
      <c r="H84" s="13"/>
      <c r="I84" s="13"/>
      <c r="J84" s="13"/>
      <c r="K84" s="13"/>
      <c r="L84" s="13"/>
      <c r="M84" s="13"/>
      <c r="N84" s="13"/>
      <c r="O84" s="13"/>
      <c r="P84" s="13"/>
      <c r="Q84" s="13"/>
      <c r="R84" s="13"/>
      <c r="S84" s="13"/>
      <c r="T84" s="12"/>
      <c r="U84" s="12"/>
      <c r="V84" s="12"/>
      <c r="W84" s="12"/>
      <c r="X84" s="12"/>
      <c r="Y84" s="12"/>
      <c r="Z84" s="12"/>
      <c r="AA84" s="13"/>
      <c r="AB84" s="13"/>
      <c r="AC84" s="13"/>
      <c r="AD84" s="13"/>
      <c r="AE84" s="13"/>
      <c r="AF84" s="13"/>
      <c r="AG84" s="13"/>
      <c r="AH84" s="13"/>
      <c r="AI84" s="13"/>
      <c r="AJ84" s="13"/>
      <c r="AK84" s="13"/>
      <c r="AL84" s="13"/>
      <c r="AM84" s="13"/>
      <c r="AN84" s="13"/>
      <c r="AO84" s="13"/>
      <c r="AP84" s="13"/>
      <c r="AQ84" s="13"/>
      <c r="AR84" s="13"/>
      <c r="AS84" s="13"/>
      <c r="AT84" s="13"/>
      <c r="AU84" s="13"/>
      <c r="AV84" s="13"/>
      <c r="AW84" s="14"/>
      <c r="AX84" s="289"/>
      <c r="AY84" s="13"/>
      <c r="AZ84" s="14"/>
      <c r="BA84" s="28"/>
      <c r="BB84" s="12"/>
      <c r="BC84" s="12"/>
      <c r="BD84" s="12"/>
      <c r="BE84" s="13"/>
      <c r="BF84" s="14"/>
      <c r="BG84" s="289"/>
      <c r="BH84" s="13"/>
      <c r="BI84" s="13"/>
      <c r="BJ84" s="13"/>
      <c r="BK84" s="13"/>
      <c r="BL84" s="14"/>
      <c r="BM84" s="289"/>
      <c r="BN84" s="13"/>
      <c r="BO84" s="13"/>
      <c r="BP84" s="13"/>
      <c r="BQ84" s="15"/>
      <c r="BR84" s="15"/>
      <c r="BS84" s="15"/>
      <c r="BT84" s="15"/>
      <c r="BU84" s="15"/>
      <c r="BV84" s="15"/>
      <c r="BW84" s="2"/>
    </row>
    <row r="85" spans="1:75" s="3" customFormat="1" x14ac:dyDescent="0.25">
      <c r="A85" s="2"/>
      <c r="B85" s="2"/>
      <c r="C85" s="2"/>
      <c r="D85" s="2"/>
      <c r="E85" s="2"/>
      <c r="F85" s="13"/>
      <c r="G85" s="13"/>
      <c r="H85" s="13"/>
      <c r="I85" s="13"/>
      <c r="J85" s="13"/>
      <c r="K85" s="13"/>
      <c r="L85" s="13"/>
      <c r="M85" s="13"/>
      <c r="N85" s="13"/>
      <c r="O85" s="13"/>
      <c r="P85" s="13"/>
      <c r="Q85" s="13"/>
      <c r="R85" s="13"/>
      <c r="S85" s="13"/>
      <c r="T85" s="12"/>
      <c r="U85" s="12"/>
      <c r="V85" s="12"/>
      <c r="W85" s="12"/>
      <c r="X85" s="12"/>
      <c r="Y85" s="12"/>
      <c r="Z85" s="12"/>
      <c r="AA85" s="13"/>
      <c r="AB85" s="13"/>
      <c r="AC85" s="13"/>
      <c r="AD85" s="13"/>
      <c r="AE85" s="13"/>
      <c r="AF85" s="13"/>
      <c r="AG85" s="13"/>
      <c r="AH85" s="13"/>
      <c r="AI85" s="13"/>
      <c r="AJ85" s="13"/>
      <c r="AK85" s="13"/>
      <c r="AL85" s="13"/>
      <c r="AM85" s="13"/>
      <c r="AN85" s="13"/>
      <c r="AO85" s="13"/>
      <c r="AP85" s="13"/>
      <c r="AQ85" s="13"/>
      <c r="AR85" s="13"/>
      <c r="AS85" s="13"/>
      <c r="AT85" s="13"/>
      <c r="AU85" s="13"/>
      <c r="AV85" s="13"/>
      <c r="AW85" s="14"/>
      <c r="AX85" s="289"/>
      <c r="AY85" s="13"/>
      <c r="AZ85" s="14"/>
      <c r="BA85" s="28"/>
      <c r="BB85" s="12"/>
      <c r="BC85" s="12"/>
      <c r="BD85" s="12"/>
      <c r="BE85" s="13"/>
      <c r="BF85" s="14"/>
      <c r="BG85" s="289"/>
      <c r="BH85" s="13"/>
      <c r="BI85" s="13"/>
      <c r="BJ85" s="13"/>
      <c r="BK85" s="13"/>
      <c r="BL85" s="14"/>
      <c r="BM85" s="289"/>
      <c r="BN85" s="13"/>
      <c r="BO85" s="13"/>
      <c r="BP85" s="13"/>
      <c r="BQ85" s="15"/>
      <c r="BR85" s="15"/>
      <c r="BS85" s="15"/>
      <c r="BT85" s="15"/>
      <c r="BU85" s="15"/>
      <c r="BV85" s="15"/>
      <c r="BW85" s="2"/>
    </row>
    <row r="86" spans="1:75" s="3" customFormat="1" x14ac:dyDescent="0.25">
      <c r="A86" s="2"/>
      <c r="B86" s="2"/>
      <c r="C86" s="2"/>
      <c r="D86" s="2"/>
      <c r="E86" s="2"/>
      <c r="F86" s="13"/>
      <c r="G86" s="13"/>
      <c r="H86" s="13"/>
      <c r="I86" s="13"/>
      <c r="J86" s="13"/>
      <c r="K86" s="13"/>
      <c r="L86" s="13"/>
      <c r="M86" s="13"/>
      <c r="N86" s="13"/>
      <c r="O86" s="13"/>
      <c r="P86" s="13"/>
      <c r="Q86" s="13"/>
      <c r="R86" s="13"/>
      <c r="S86" s="13"/>
      <c r="T86" s="12"/>
      <c r="U86" s="12"/>
      <c r="V86" s="12"/>
      <c r="W86" s="12"/>
      <c r="X86" s="12"/>
      <c r="Y86" s="12"/>
      <c r="Z86" s="12"/>
      <c r="AA86" s="13"/>
      <c r="AB86" s="13"/>
      <c r="AC86" s="13"/>
      <c r="AD86" s="13"/>
      <c r="AE86" s="13"/>
      <c r="AF86" s="13"/>
      <c r="AG86" s="13"/>
      <c r="AH86" s="13"/>
      <c r="AI86" s="13"/>
      <c r="AJ86" s="13"/>
      <c r="AK86" s="13"/>
      <c r="AL86" s="13"/>
      <c r="AM86" s="13"/>
      <c r="AN86" s="13"/>
      <c r="AO86" s="13"/>
      <c r="AP86" s="13"/>
      <c r="AQ86" s="13"/>
      <c r="AR86" s="13"/>
      <c r="AS86" s="13"/>
      <c r="AT86" s="13"/>
      <c r="AU86" s="13"/>
      <c r="AV86" s="13"/>
      <c r="AW86" s="14"/>
      <c r="AX86" s="289"/>
      <c r="AY86" s="13"/>
      <c r="AZ86" s="14"/>
      <c r="BA86" s="28"/>
      <c r="BB86" s="12"/>
      <c r="BC86" s="12"/>
      <c r="BD86" s="12"/>
      <c r="BE86" s="13"/>
      <c r="BF86" s="14"/>
      <c r="BG86" s="289"/>
      <c r="BH86" s="13"/>
      <c r="BI86" s="13"/>
      <c r="BJ86" s="13"/>
      <c r="BK86" s="13"/>
      <c r="BL86" s="14"/>
      <c r="BM86" s="289"/>
      <c r="BN86" s="13"/>
      <c r="BO86" s="13"/>
      <c r="BP86" s="13"/>
      <c r="BQ86" s="15"/>
      <c r="BR86" s="15"/>
      <c r="BS86" s="15"/>
      <c r="BT86" s="15"/>
      <c r="BU86" s="15"/>
      <c r="BV86" s="15"/>
      <c r="BW86" s="2"/>
    </row>
    <row r="87" spans="1:75" s="3" customFormat="1" x14ac:dyDescent="0.25">
      <c r="A87" s="2"/>
      <c r="B87" s="2"/>
      <c r="C87" s="2"/>
      <c r="D87" s="2"/>
      <c r="E87" s="2"/>
      <c r="F87" s="13"/>
      <c r="G87" s="13"/>
      <c r="H87" s="13"/>
      <c r="I87" s="13"/>
      <c r="J87" s="13"/>
      <c r="K87" s="13"/>
      <c r="L87" s="13"/>
      <c r="M87" s="13"/>
      <c r="N87" s="13"/>
      <c r="O87" s="13"/>
      <c r="P87" s="13"/>
      <c r="Q87" s="13"/>
      <c r="R87" s="13"/>
      <c r="S87" s="13"/>
      <c r="T87" s="12"/>
      <c r="U87" s="12"/>
      <c r="V87" s="12"/>
      <c r="W87" s="12"/>
      <c r="X87" s="12"/>
      <c r="Y87" s="12"/>
      <c r="Z87" s="12"/>
      <c r="AA87" s="13"/>
      <c r="AB87" s="13"/>
      <c r="AC87" s="13"/>
      <c r="AD87" s="13"/>
      <c r="AE87" s="13"/>
      <c r="AF87" s="13"/>
      <c r="AG87" s="13"/>
      <c r="AH87" s="13"/>
      <c r="AI87" s="13"/>
      <c r="AJ87" s="13"/>
      <c r="AK87" s="13"/>
      <c r="AL87" s="13"/>
      <c r="AM87" s="13"/>
      <c r="AN87" s="13"/>
      <c r="AO87" s="13"/>
      <c r="AP87" s="13"/>
      <c r="AQ87" s="13"/>
      <c r="AR87" s="13"/>
      <c r="AS87" s="13"/>
      <c r="AT87" s="13"/>
      <c r="AU87" s="13"/>
      <c r="AV87" s="13"/>
      <c r="AW87" s="14"/>
      <c r="AX87" s="289"/>
      <c r="AY87" s="13"/>
      <c r="AZ87" s="14"/>
      <c r="BA87" s="28"/>
      <c r="BB87" s="12"/>
      <c r="BC87" s="12"/>
      <c r="BD87" s="12"/>
      <c r="BE87" s="13"/>
      <c r="BF87" s="14"/>
      <c r="BG87" s="289"/>
      <c r="BH87" s="13"/>
      <c r="BI87" s="13"/>
      <c r="BJ87" s="13"/>
      <c r="BK87" s="13"/>
      <c r="BL87" s="14"/>
      <c r="BM87" s="289"/>
      <c r="BN87" s="13"/>
      <c r="BO87" s="13"/>
      <c r="BP87" s="13"/>
      <c r="BQ87" s="15"/>
      <c r="BR87" s="15"/>
      <c r="BS87" s="15"/>
      <c r="BT87" s="15"/>
      <c r="BU87" s="15"/>
      <c r="BV87" s="15"/>
      <c r="BW87" s="2"/>
    </row>
    <row r="88" spans="1:75" s="3" customFormat="1" x14ac:dyDescent="0.25">
      <c r="A88" s="2"/>
      <c r="B88" s="2"/>
      <c r="C88" s="2"/>
      <c r="D88" s="2"/>
      <c r="E88" s="2"/>
      <c r="F88" s="13"/>
      <c r="G88" s="13"/>
      <c r="H88" s="13"/>
      <c r="I88" s="13"/>
      <c r="J88" s="13"/>
      <c r="K88" s="13"/>
      <c r="L88" s="13"/>
      <c r="M88" s="13"/>
      <c r="N88" s="13"/>
      <c r="O88" s="13"/>
      <c r="P88" s="13"/>
      <c r="Q88" s="13"/>
      <c r="R88" s="13"/>
      <c r="S88" s="13"/>
      <c r="T88" s="12"/>
      <c r="U88" s="12"/>
      <c r="V88" s="12"/>
      <c r="W88" s="12"/>
      <c r="X88" s="12"/>
      <c r="Y88" s="12"/>
      <c r="Z88" s="12"/>
      <c r="AA88" s="13"/>
      <c r="AB88" s="13"/>
      <c r="AC88" s="13"/>
      <c r="AD88" s="13"/>
      <c r="AE88" s="13"/>
      <c r="AF88" s="13"/>
      <c r="AG88" s="13"/>
      <c r="AH88" s="13"/>
      <c r="AI88" s="13"/>
      <c r="AJ88" s="13"/>
      <c r="AK88" s="13"/>
      <c r="AL88" s="13"/>
      <c r="AM88" s="13"/>
      <c r="AN88" s="13"/>
      <c r="AO88" s="13"/>
      <c r="AP88" s="13"/>
      <c r="AQ88" s="13"/>
      <c r="AR88" s="13"/>
      <c r="AS88" s="13"/>
      <c r="AT88" s="13"/>
      <c r="AU88" s="13"/>
      <c r="AV88" s="13"/>
      <c r="AW88" s="14"/>
      <c r="AX88" s="289"/>
      <c r="AY88" s="13"/>
      <c r="AZ88" s="14"/>
      <c r="BA88" s="28"/>
      <c r="BB88" s="12"/>
      <c r="BC88" s="12"/>
      <c r="BD88" s="12"/>
      <c r="BE88" s="13"/>
      <c r="BF88" s="14"/>
      <c r="BG88" s="289"/>
      <c r="BH88" s="13"/>
      <c r="BI88" s="13"/>
      <c r="BJ88" s="13"/>
      <c r="BK88" s="13"/>
      <c r="BL88" s="14"/>
      <c r="BM88" s="289"/>
      <c r="BN88" s="13"/>
      <c r="BO88" s="13"/>
      <c r="BP88" s="13"/>
      <c r="BQ88" s="15"/>
      <c r="BR88" s="15"/>
      <c r="BS88" s="15"/>
      <c r="BT88" s="15"/>
      <c r="BU88" s="15"/>
      <c r="BV88" s="15"/>
      <c r="BW88" s="2"/>
    </row>
    <row r="89" spans="1:75" s="3" customFormat="1" x14ac:dyDescent="0.25">
      <c r="A89" s="2"/>
      <c r="B89" s="2"/>
      <c r="C89" s="2"/>
      <c r="D89" s="2"/>
      <c r="E89" s="2"/>
      <c r="F89" s="13"/>
      <c r="G89" s="13"/>
      <c r="H89" s="13"/>
      <c r="I89" s="13"/>
      <c r="J89" s="13"/>
      <c r="K89" s="13"/>
      <c r="L89" s="13"/>
      <c r="M89" s="13"/>
      <c r="N89" s="13"/>
      <c r="O89" s="13"/>
      <c r="P89" s="13"/>
      <c r="Q89" s="13"/>
      <c r="R89" s="13"/>
      <c r="S89" s="13"/>
      <c r="T89" s="12"/>
      <c r="U89" s="12"/>
      <c r="V89" s="12"/>
      <c r="W89" s="12"/>
      <c r="X89" s="12"/>
      <c r="Y89" s="12"/>
      <c r="Z89" s="12"/>
      <c r="AA89" s="13"/>
      <c r="AB89" s="13"/>
      <c r="AC89" s="13"/>
      <c r="AD89" s="13"/>
      <c r="AE89" s="13"/>
      <c r="AF89" s="13"/>
      <c r="AG89" s="13"/>
      <c r="AH89" s="13"/>
      <c r="AI89" s="13"/>
      <c r="AJ89" s="13"/>
      <c r="AK89" s="13"/>
      <c r="AL89" s="13"/>
      <c r="AM89" s="13"/>
      <c r="AN89" s="13"/>
      <c r="AO89" s="13"/>
      <c r="AP89" s="13"/>
      <c r="AQ89" s="13"/>
      <c r="AR89" s="13"/>
      <c r="AS89" s="13"/>
      <c r="AT89" s="13"/>
      <c r="AU89" s="13"/>
      <c r="AV89" s="13"/>
      <c r="AW89" s="14"/>
      <c r="AX89" s="289"/>
      <c r="AY89" s="13"/>
      <c r="AZ89" s="14"/>
      <c r="BA89" s="28"/>
      <c r="BB89" s="12"/>
      <c r="BC89" s="12"/>
      <c r="BD89" s="12"/>
      <c r="BE89" s="13"/>
      <c r="BF89" s="14"/>
      <c r="BG89" s="289"/>
      <c r="BH89" s="13"/>
      <c r="BI89" s="13"/>
      <c r="BJ89" s="13"/>
      <c r="BK89" s="13"/>
      <c r="BL89" s="14"/>
      <c r="BM89" s="289"/>
      <c r="BN89" s="13"/>
      <c r="BO89" s="13"/>
      <c r="BP89" s="13"/>
      <c r="BQ89" s="15"/>
      <c r="BR89" s="15"/>
      <c r="BS89" s="15"/>
      <c r="BT89" s="15"/>
      <c r="BU89" s="15"/>
      <c r="BV89" s="15"/>
      <c r="BW89" s="2"/>
    </row>
    <row r="90" spans="1:75" s="3" customFormat="1" x14ac:dyDescent="0.25">
      <c r="A90" s="2"/>
      <c r="B90" s="2"/>
      <c r="C90" s="2"/>
      <c r="D90" s="2"/>
      <c r="E90" s="2"/>
      <c r="F90" s="13"/>
      <c r="G90" s="13"/>
      <c r="H90" s="13"/>
      <c r="I90" s="13"/>
      <c r="J90" s="13"/>
      <c r="K90" s="13"/>
      <c r="L90" s="13"/>
      <c r="M90" s="13"/>
      <c r="N90" s="13"/>
      <c r="O90" s="13"/>
      <c r="P90" s="13"/>
      <c r="Q90" s="13"/>
      <c r="R90" s="13"/>
      <c r="S90" s="13"/>
      <c r="T90" s="12"/>
      <c r="U90" s="12"/>
      <c r="V90" s="12"/>
      <c r="W90" s="12"/>
      <c r="X90" s="12"/>
      <c r="Y90" s="12"/>
      <c r="Z90" s="12"/>
      <c r="AA90" s="13"/>
      <c r="AB90" s="13"/>
      <c r="AC90" s="13"/>
      <c r="AD90" s="13"/>
      <c r="AE90" s="13"/>
      <c r="AF90" s="13"/>
      <c r="AG90" s="13"/>
      <c r="AH90" s="13"/>
      <c r="AI90" s="13"/>
      <c r="AJ90" s="13"/>
      <c r="AK90" s="13"/>
      <c r="AL90" s="13"/>
      <c r="AM90" s="13"/>
      <c r="AN90" s="13"/>
      <c r="AO90" s="13"/>
      <c r="AP90" s="13"/>
      <c r="AQ90" s="13"/>
      <c r="AR90" s="13"/>
      <c r="AS90" s="13"/>
      <c r="AT90" s="13"/>
      <c r="AU90" s="13"/>
      <c r="AV90" s="13"/>
      <c r="AW90" s="14"/>
      <c r="AX90" s="289"/>
      <c r="AY90" s="13"/>
      <c r="AZ90" s="14"/>
      <c r="BA90" s="28"/>
      <c r="BB90" s="12"/>
      <c r="BC90" s="12"/>
      <c r="BD90" s="12"/>
      <c r="BE90" s="13"/>
      <c r="BF90" s="14"/>
      <c r="BG90" s="289"/>
      <c r="BH90" s="13"/>
      <c r="BI90" s="13"/>
      <c r="BJ90" s="13"/>
      <c r="BK90" s="13"/>
      <c r="BL90" s="14"/>
      <c r="BM90" s="289"/>
      <c r="BN90" s="13"/>
      <c r="BO90" s="13"/>
      <c r="BP90" s="13"/>
      <c r="BQ90" s="15"/>
      <c r="BR90" s="15"/>
      <c r="BS90" s="15"/>
      <c r="BT90" s="15"/>
      <c r="BU90" s="15"/>
      <c r="BV90" s="15"/>
      <c r="BW90" s="2"/>
    </row>
    <row r="91" spans="1:75" s="3" customFormat="1" x14ac:dyDescent="0.25">
      <c r="A91" s="2"/>
      <c r="B91" s="2"/>
      <c r="C91" s="2"/>
      <c r="D91" s="2"/>
      <c r="E91" s="2"/>
      <c r="F91" s="13"/>
      <c r="G91" s="13"/>
      <c r="H91" s="13"/>
      <c r="I91" s="13"/>
      <c r="J91" s="13"/>
      <c r="K91" s="13"/>
      <c r="L91" s="13"/>
      <c r="M91" s="13"/>
      <c r="N91" s="13"/>
      <c r="O91" s="13"/>
      <c r="P91" s="13"/>
      <c r="Q91" s="13"/>
      <c r="R91" s="13"/>
      <c r="S91" s="13"/>
      <c r="T91" s="12"/>
      <c r="U91" s="12"/>
      <c r="V91" s="12"/>
      <c r="W91" s="12"/>
      <c r="X91" s="12"/>
      <c r="Y91" s="12"/>
      <c r="Z91" s="12"/>
      <c r="AA91" s="13"/>
      <c r="AB91" s="13"/>
      <c r="AC91" s="13"/>
      <c r="AD91" s="13"/>
      <c r="AE91" s="13"/>
      <c r="AF91" s="13"/>
      <c r="AG91" s="13"/>
      <c r="AH91" s="13"/>
      <c r="AI91" s="13"/>
      <c r="AJ91" s="13"/>
      <c r="AK91" s="13"/>
      <c r="AL91" s="13"/>
      <c r="AM91" s="13"/>
      <c r="AN91" s="13"/>
      <c r="AO91" s="13"/>
      <c r="AP91" s="13"/>
      <c r="AQ91" s="13"/>
      <c r="AR91" s="13"/>
      <c r="AS91" s="13"/>
      <c r="AT91" s="13"/>
      <c r="AU91" s="13"/>
      <c r="AV91" s="13"/>
      <c r="AW91" s="14"/>
      <c r="AX91" s="289"/>
      <c r="AY91" s="13"/>
      <c r="AZ91" s="14"/>
      <c r="BA91" s="28"/>
      <c r="BB91" s="12"/>
      <c r="BC91" s="12"/>
      <c r="BD91" s="12"/>
      <c r="BE91" s="13"/>
      <c r="BF91" s="14"/>
      <c r="BG91" s="289"/>
      <c r="BH91" s="13"/>
      <c r="BI91" s="13"/>
      <c r="BJ91" s="13"/>
      <c r="BK91" s="13"/>
      <c r="BL91" s="14"/>
      <c r="BM91" s="289"/>
      <c r="BN91" s="13"/>
      <c r="BO91" s="13"/>
      <c r="BP91" s="13"/>
      <c r="BQ91" s="15"/>
      <c r="BR91" s="15"/>
      <c r="BS91" s="15"/>
      <c r="BT91" s="15"/>
      <c r="BU91" s="15"/>
      <c r="BV91" s="15"/>
      <c r="BW91" s="2"/>
    </row>
    <row r="92" spans="1:75" s="3" customFormat="1" x14ac:dyDescent="0.25">
      <c r="A92" s="2"/>
      <c r="B92" s="2"/>
      <c r="C92" s="2"/>
      <c r="D92" s="2"/>
      <c r="E92" s="2"/>
      <c r="F92" s="13"/>
      <c r="G92" s="13"/>
      <c r="H92" s="13"/>
      <c r="I92" s="13"/>
      <c r="J92" s="13"/>
      <c r="K92" s="13"/>
      <c r="L92" s="13"/>
      <c r="M92" s="13"/>
      <c r="N92" s="13"/>
      <c r="O92" s="13"/>
      <c r="P92" s="13"/>
      <c r="Q92" s="13"/>
      <c r="R92" s="13"/>
      <c r="S92" s="13"/>
      <c r="T92" s="12"/>
      <c r="U92" s="12"/>
      <c r="V92" s="12"/>
      <c r="W92" s="12"/>
      <c r="X92" s="12"/>
      <c r="Y92" s="12"/>
      <c r="Z92" s="12"/>
      <c r="AA92" s="13"/>
      <c r="AB92" s="13"/>
      <c r="AC92" s="13"/>
      <c r="AD92" s="13"/>
      <c r="AE92" s="13"/>
      <c r="AF92" s="13"/>
      <c r="AG92" s="13"/>
      <c r="AH92" s="13"/>
      <c r="AI92" s="13"/>
      <c r="AJ92" s="13"/>
      <c r="AK92" s="13"/>
      <c r="AL92" s="13"/>
      <c r="AM92" s="13"/>
      <c r="AN92" s="13"/>
      <c r="AO92" s="13"/>
      <c r="AP92" s="13"/>
      <c r="AQ92" s="13"/>
      <c r="AR92" s="13"/>
      <c r="AS92" s="13"/>
      <c r="AT92" s="13"/>
      <c r="AU92" s="13"/>
      <c r="AV92" s="13"/>
      <c r="AW92" s="14"/>
      <c r="AX92" s="289"/>
      <c r="AY92" s="13"/>
      <c r="AZ92" s="14"/>
      <c r="BA92" s="28"/>
      <c r="BB92" s="12"/>
      <c r="BC92" s="12"/>
      <c r="BD92" s="12"/>
      <c r="BE92" s="13"/>
      <c r="BF92" s="14"/>
      <c r="BG92" s="289"/>
      <c r="BH92" s="13"/>
      <c r="BI92" s="13"/>
      <c r="BJ92" s="13"/>
      <c r="BK92" s="13"/>
      <c r="BL92" s="14"/>
      <c r="BM92" s="289"/>
      <c r="BN92" s="13"/>
      <c r="BO92" s="13"/>
      <c r="BP92" s="13"/>
      <c r="BQ92" s="15"/>
      <c r="BR92" s="15"/>
      <c r="BS92" s="15"/>
      <c r="BT92" s="15"/>
      <c r="BU92" s="15"/>
      <c r="BV92" s="15"/>
      <c r="BW92" s="2"/>
    </row>
    <row r="93" spans="1:75" s="3" customFormat="1" x14ac:dyDescent="0.25">
      <c r="A93" s="2"/>
      <c r="B93" s="2"/>
      <c r="C93" s="2"/>
      <c r="D93" s="2"/>
      <c r="E93" s="2"/>
      <c r="F93" s="13"/>
      <c r="G93" s="13"/>
      <c r="H93" s="13"/>
      <c r="I93" s="13"/>
      <c r="J93" s="13"/>
      <c r="K93" s="13"/>
      <c r="L93" s="13"/>
      <c r="M93" s="13"/>
      <c r="N93" s="13"/>
      <c r="O93" s="13"/>
      <c r="P93" s="13"/>
      <c r="Q93" s="13"/>
      <c r="R93" s="13"/>
      <c r="S93" s="13"/>
      <c r="T93" s="12"/>
      <c r="U93" s="12"/>
      <c r="V93" s="12"/>
      <c r="W93" s="12"/>
      <c r="X93" s="12"/>
      <c r="Y93" s="12"/>
      <c r="Z93" s="12"/>
      <c r="AA93" s="13"/>
      <c r="AB93" s="13"/>
      <c r="AC93" s="13"/>
      <c r="AD93" s="13"/>
      <c r="AE93" s="13"/>
      <c r="AF93" s="13"/>
      <c r="AG93" s="13"/>
      <c r="AH93" s="13"/>
      <c r="AI93" s="13"/>
      <c r="AJ93" s="13"/>
      <c r="AK93" s="13"/>
      <c r="AL93" s="13"/>
      <c r="AM93" s="13"/>
      <c r="AN93" s="13"/>
      <c r="AO93" s="13"/>
      <c r="AP93" s="13"/>
      <c r="AQ93" s="13"/>
      <c r="AR93" s="13"/>
      <c r="AS93" s="13"/>
      <c r="AT93" s="13"/>
      <c r="AU93" s="13"/>
      <c r="AV93" s="13"/>
      <c r="AW93" s="14"/>
      <c r="AX93" s="289"/>
      <c r="AY93" s="13"/>
      <c r="AZ93" s="14"/>
      <c r="BA93" s="28"/>
      <c r="BB93" s="12"/>
      <c r="BC93" s="12"/>
      <c r="BD93" s="12"/>
      <c r="BE93" s="13"/>
      <c r="BF93" s="14"/>
      <c r="BG93" s="289"/>
      <c r="BH93" s="13"/>
      <c r="BI93" s="13"/>
      <c r="BJ93" s="13"/>
      <c r="BK93" s="13"/>
      <c r="BL93" s="14"/>
      <c r="BM93" s="289"/>
      <c r="BN93" s="13"/>
      <c r="BO93" s="13"/>
      <c r="BP93" s="13"/>
      <c r="BQ93" s="15"/>
      <c r="BR93" s="15"/>
      <c r="BS93" s="15"/>
      <c r="BT93" s="15"/>
      <c r="BU93" s="15"/>
      <c r="BV93" s="15"/>
      <c r="BW93" s="2"/>
    </row>
    <row r="94" spans="1:75" s="3" customFormat="1" x14ac:dyDescent="0.25">
      <c r="A94" s="2"/>
      <c r="B94" s="2"/>
      <c r="C94" s="2"/>
      <c r="D94" s="2"/>
      <c r="E94" s="2"/>
      <c r="F94" s="13"/>
      <c r="G94" s="13"/>
      <c r="H94" s="13"/>
      <c r="I94" s="13"/>
      <c r="J94" s="13"/>
      <c r="K94" s="13"/>
      <c r="L94" s="13"/>
      <c r="M94" s="13"/>
      <c r="N94" s="13"/>
      <c r="O94" s="13"/>
      <c r="P94" s="13"/>
      <c r="Q94" s="13"/>
      <c r="R94" s="13"/>
      <c r="S94" s="13"/>
      <c r="T94" s="12"/>
      <c r="U94" s="12"/>
      <c r="V94" s="12"/>
      <c r="W94" s="12"/>
      <c r="X94" s="12"/>
      <c r="Y94" s="12"/>
      <c r="Z94" s="12"/>
      <c r="AA94" s="13"/>
      <c r="AB94" s="13"/>
      <c r="AC94" s="13"/>
      <c r="AD94" s="13"/>
      <c r="AE94" s="13"/>
      <c r="AF94" s="13"/>
      <c r="AG94" s="13"/>
      <c r="AH94" s="13"/>
      <c r="AI94" s="13"/>
      <c r="AJ94" s="13"/>
      <c r="AK94" s="13"/>
      <c r="AL94" s="13"/>
      <c r="AM94" s="13"/>
      <c r="AN94" s="13"/>
      <c r="AO94" s="13"/>
      <c r="AP94" s="13"/>
      <c r="AQ94" s="13"/>
      <c r="AR94" s="13"/>
      <c r="AS94" s="13"/>
      <c r="AT94" s="13"/>
      <c r="AU94" s="13"/>
      <c r="AV94" s="13"/>
      <c r="AW94" s="14"/>
      <c r="AX94" s="289"/>
      <c r="AY94" s="13"/>
      <c r="AZ94" s="14"/>
      <c r="BA94" s="28"/>
      <c r="BB94" s="12"/>
      <c r="BC94" s="12"/>
      <c r="BD94" s="12"/>
      <c r="BE94" s="13"/>
      <c r="BF94" s="14"/>
      <c r="BG94" s="289"/>
      <c r="BH94" s="13"/>
      <c r="BI94" s="13"/>
      <c r="BJ94" s="13"/>
      <c r="BK94" s="13"/>
      <c r="BL94" s="14"/>
      <c r="BM94" s="289"/>
      <c r="BN94" s="13"/>
      <c r="BO94" s="13"/>
      <c r="BP94" s="13"/>
      <c r="BQ94" s="15"/>
      <c r="BR94" s="15"/>
      <c r="BS94" s="15"/>
      <c r="BT94" s="15"/>
      <c r="BU94" s="15"/>
      <c r="BV94" s="15"/>
      <c r="BW94" s="2"/>
    </row>
    <row r="95" spans="1:75" s="3" customFormat="1" x14ac:dyDescent="0.25">
      <c r="A95" s="2"/>
      <c r="B95" s="2"/>
      <c r="C95" s="2"/>
      <c r="D95" s="2"/>
      <c r="E95" s="2"/>
      <c r="F95" s="13"/>
      <c r="G95" s="13"/>
      <c r="H95" s="13"/>
      <c r="I95" s="13"/>
      <c r="J95" s="13"/>
      <c r="K95" s="13"/>
      <c r="L95" s="13"/>
      <c r="M95" s="13"/>
      <c r="N95" s="13"/>
      <c r="O95" s="13"/>
      <c r="P95" s="13"/>
      <c r="Q95" s="13"/>
      <c r="R95" s="13"/>
      <c r="S95" s="13"/>
      <c r="T95" s="12"/>
      <c r="U95" s="12"/>
      <c r="V95" s="12"/>
      <c r="W95" s="12"/>
      <c r="X95" s="12"/>
      <c r="Y95" s="12"/>
      <c r="Z95" s="12"/>
      <c r="AA95" s="13"/>
      <c r="AB95" s="13"/>
      <c r="AC95" s="13"/>
      <c r="AD95" s="13"/>
      <c r="AE95" s="13"/>
      <c r="AF95" s="13"/>
      <c r="AG95" s="13"/>
      <c r="AH95" s="13"/>
      <c r="AI95" s="13"/>
      <c r="AJ95" s="13"/>
      <c r="AK95" s="13"/>
      <c r="AL95" s="13"/>
      <c r="AM95" s="13"/>
      <c r="AN95" s="13"/>
      <c r="AO95" s="13"/>
      <c r="AP95" s="13"/>
      <c r="AQ95" s="13"/>
      <c r="AR95" s="13"/>
      <c r="AS95" s="13"/>
      <c r="AT95" s="13"/>
      <c r="AU95" s="13"/>
      <c r="AV95" s="13"/>
      <c r="AW95" s="14"/>
      <c r="AX95" s="289"/>
      <c r="AY95" s="13"/>
      <c r="AZ95" s="14"/>
      <c r="BA95" s="28"/>
      <c r="BB95" s="12"/>
      <c r="BC95" s="12"/>
      <c r="BD95" s="12"/>
      <c r="BE95" s="13"/>
      <c r="BF95" s="14"/>
      <c r="BG95" s="289"/>
      <c r="BH95" s="13"/>
      <c r="BI95" s="13"/>
      <c r="BJ95" s="13"/>
      <c r="BK95" s="13"/>
      <c r="BL95" s="14"/>
      <c r="BM95" s="289"/>
      <c r="BN95" s="13"/>
      <c r="BO95" s="13"/>
      <c r="BP95" s="13"/>
      <c r="BQ95" s="15"/>
      <c r="BR95" s="15"/>
      <c r="BS95" s="15"/>
      <c r="BT95" s="15"/>
      <c r="BU95" s="15"/>
      <c r="BV95" s="15"/>
      <c r="BW95" s="2"/>
    </row>
    <row r="96" spans="1:75" s="3" customFormat="1" x14ac:dyDescent="0.25">
      <c r="A96" s="2"/>
      <c r="B96" s="2"/>
      <c r="C96" s="2"/>
      <c r="D96" s="2"/>
      <c r="E96" s="2"/>
      <c r="F96" s="13"/>
      <c r="G96" s="13"/>
      <c r="H96" s="13"/>
      <c r="I96" s="13"/>
      <c r="J96" s="13"/>
      <c r="K96" s="13"/>
      <c r="L96" s="13"/>
      <c r="M96" s="13"/>
      <c r="N96" s="13"/>
      <c r="O96" s="13"/>
      <c r="P96" s="13"/>
      <c r="Q96" s="13"/>
      <c r="R96" s="13"/>
      <c r="S96" s="13"/>
      <c r="T96" s="12"/>
      <c r="U96" s="12"/>
      <c r="V96" s="12"/>
      <c r="W96" s="12"/>
      <c r="X96" s="12"/>
      <c r="Y96" s="12"/>
      <c r="Z96" s="12"/>
      <c r="AA96" s="13"/>
      <c r="AB96" s="13"/>
      <c r="AC96" s="13"/>
      <c r="AD96" s="13"/>
      <c r="AE96" s="13"/>
      <c r="AF96" s="13"/>
      <c r="AG96" s="13"/>
      <c r="AH96" s="13"/>
      <c r="AI96" s="13"/>
      <c r="AJ96" s="13"/>
      <c r="AK96" s="13"/>
      <c r="AL96" s="13"/>
      <c r="AM96" s="13"/>
      <c r="AN96" s="13"/>
      <c r="AO96" s="13"/>
      <c r="AP96" s="13"/>
      <c r="AQ96" s="13"/>
      <c r="AR96" s="13"/>
      <c r="AS96" s="13"/>
      <c r="AT96" s="13"/>
      <c r="AU96" s="13"/>
      <c r="AV96" s="13"/>
      <c r="AW96" s="14"/>
      <c r="AX96" s="289"/>
      <c r="AY96" s="13"/>
      <c r="AZ96" s="14"/>
      <c r="BA96" s="28"/>
      <c r="BB96" s="12"/>
      <c r="BC96" s="12"/>
      <c r="BD96" s="12"/>
      <c r="BE96" s="13"/>
      <c r="BF96" s="14"/>
      <c r="BG96" s="289"/>
      <c r="BH96" s="13"/>
      <c r="BI96" s="13"/>
      <c r="BJ96" s="13"/>
      <c r="BK96" s="13"/>
      <c r="BL96" s="14"/>
      <c r="BM96" s="289"/>
      <c r="BN96" s="13"/>
      <c r="BO96" s="13"/>
      <c r="BP96" s="13"/>
      <c r="BQ96" s="15"/>
      <c r="BR96" s="15"/>
      <c r="BS96" s="15"/>
      <c r="BT96" s="15"/>
      <c r="BU96" s="15"/>
      <c r="BV96" s="15"/>
      <c r="BW96" s="2"/>
    </row>
    <row r="97" spans="1:75" s="3" customFormat="1" x14ac:dyDescent="0.25">
      <c r="A97" s="2"/>
      <c r="B97" s="2"/>
      <c r="C97" s="2"/>
      <c r="D97" s="2"/>
      <c r="E97" s="2"/>
      <c r="F97" s="13"/>
      <c r="G97" s="13"/>
      <c r="H97" s="13"/>
      <c r="I97" s="13"/>
      <c r="J97" s="13"/>
      <c r="K97" s="13"/>
      <c r="L97" s="13"/>
      <c r="M97" s="13"/>
      <c r="N97" s="13"/>
      <c r="O97" s="13"/>
      <c r="P97" s="13"/>
      <c r="Q97" s="13"/>
      <c r="R97" s="13"/>
      <c r="S97" s="13"/>
      <c r="T97" s="12"/>
      <c r="U97" s="12"/>
      <c r="V97" s="12"/>
      <c r="W97" s="12"/>
      <c r="X97" s="12"/>
      <c r="Y97" s="12"/>
      <c r="Z97" s="12"/>
      <c r="AA97" s="13"/>
      <c r="AB97" s="13"/>
      <c r="AC97" s="13"/>
      <c r="AD97" s="13"/>
      <c r="AE97" s="13"/>
      <c r="AF97" s="13"/>
      <c r="AG97" s="13"/>
      <c r="AH97" s="13"/>
      <c r="AI97" s="13"/>
      <c r="AJ97" s="13"/>
      <c r="AK97" s="13"/>
      <c r="AL97" s="13"/>
      <c r="AM97" s="13"/>
      <c r="AN97" s="13"/>
      <c r="AO97" s="13"/>
      <c r="AP97" s="13"/>
      <c r="AQ97" s="13"/>
      <c r="AR97" s="13"/>
      <c r="AS97" s="13"/>
      <c r="AT97" s="13"/>
      <c r="AU97" s="13"/>
      <c r="AV97" s="13"/>
      <c r="AW97" s="14"/>
      <c r="AX97" s="289"/>
      <c r="AY97" s="13"/>
      <c r="AZ97" s="14"/>
      <c r="BA97" s="28"/>
      <c r="BB97" s="12"/>
      <c r="BC97" s="12"/>
      <c r="BD97" s="12"/>
      <c r="BE97" s="13"/>
      <c r="BF97" s="14"/>
      <c r="BG97" s="289"/>
      <c r="BH97" s="13"/>
      <c r="BI97" s="13"/>
      <c r="BJ97" s="13"/>
      <c r="BK97" s="13"/>
      <c r="BL97" s="14"/>
      <c r="BM97" s="289"/>
      <c r="BN97" s="13"/>
      <c r="BO97" s="13"/>
      <c r="BP97" s="13"/>
      <c r="BQ97" s="15"/>
      <c r="BR97" s="15"/>
      <c r="BS97" s="15"/>
      <c r="BT97" s="15"/>
      <c r="BU97" s="15"/>
      <c r="BV97" s="15"/>
      <c r="BW97" s="2"/>
    </row>
    <row r="98" spans="1:75" s="3" customFormat="1" x14ac:dyDescent="0.25">
      <c r="A98" s="2"/>
      <c r="B98" s="2"/>
      <c r="C98" s="2"/>
      <c r="D98" s="2"/>
      <c r="E98" s="2"/>
      <c r="F98" s="13"/>
      <c r="G98" s="13"/>
      <c r="H98" s="13"/>
      <c r="I98" s="13"/>
      <c r="J98" s="13"/>
      <c r="K98" s="13"/>
      <c r="L98" s="13"/>
      <c r="M98" s="13"/>
      <c r="N98" s="13"/>
      <c r="O98" s="13"/>
      <c r="P98" s="13"/>
      <c r="Q98" s="13"/>
      <c r="R98" s="13"/>
      <c r="S98" s="13"/>
      <c r="T98" s="12"/>
      <c r="U98" s="12"/>
      <c r="V98" s="12"/>
      <c r="W98" s="12"/>
      <c r="X98" s="12"/>
      <c r="Y98" s="12"/>
      <c r="Z98" s="12"/>
      <c r="AA98" s="13"/>
      <c r="AB98" s="13"/>
      <c r="AC98" s="13"/>
      <c r="AD98" s="13"/>
      <c r="AE98" s="13"/>
      <c r="AF98" s="13"/>
      <c r="AG98" s="13"/>
      <c r="AH98" s="13"/>
      <c r="AI98" s="13"/>
      <c r="AJ98" s="13"/>
      <c r="AK98" s="13"/>
      <c r="AL98" s="13"/>
      <c r="AM98" s="13"/>
      <c r="AN98" s="13"/>
      <c r="AO98" s="13"/>
      <c r="AP98" s="13"/>
      <c r="AQ98" s="13"/>
      <c r="AR98" s="13"/>
      <c r="AS98" s="13"/>
      <c r="AT98" s="13"/>
      <c r="AU98" s="13"/>
      <c r="AV98" s="13"/>
      <c r="AW98" s="14"/>
      <c r="AX98" s="289"/>
      <c r="AY98" s="13"/>
      <c r="AZ98" s="14"/>
      <c r="BA98" s="28"/>
      <c r="BB98" s="12"/>
      <c r="BC98" s="12"/>
      <c r="BD98" s="12"/>
      <c r="BE98" s="13"/>
      <c r="BF98" s="14"/>
      <c r="BG98" s="289"/>
      <c r="BH98" s="13"/>
      <c r="BI98" s="13"/>
      <c r="BJ98" s="13"/>
      <c r="BK98" s="13"/>
      <c r="BL98" s="14"/>
      <c r="BM98" s="289"/>
      <c r="BN98" s="13"/>
      <c r="BO98" s="13"/>
      <c r="BP98" s="13"/>
      <c r="BQ98" s="15"/>
      <c r="BR98" s="15"/>
      <c r="BS98" s="15"/>
      <c r="BT98" s="15"/>
      <c r="BU98" s="15"/>
      <c r="BV98" s="15"/>
      <c r="BW98" s="2"/>
    </row>
    <row r="99" spans="1:75" s="3" customFormat="1" x14ac:dyDescent="0.25">
      <c r="A99" s="2"/>
      <c r="B99" s="2"/>
      <c r="C99" s="2"/>
      <c r="D99" s="2"/>
      <c r="E99" s="2"/>
      <c r="F99" s="13"/>
      <c r="G99" s="13"/>
      <c r="H99" s="13"/>
      <c r="I99" s="13"/>
      <c r="J99" s="13"/>
      <c r="K99" s="13"/>
      <c r="L99" s="13"/>
      <c r="M99" s="13"/>
      <c r="N99" s="13"/>
      <c r="O99" s="13"/>
      <c r="P99" s="13"/>
      <c r="Q99" s="13"/>
      <c r="R99" s="13"/>
      <c r="S99" s="13"/>
      <c r="T99" s="12"/>
      <c r="U99" s="12"/>
      <c r="V99" s="12"/>
      <c r="W99" s="12"/>
      <c r="X99" s="12"/>
      <c r="Y99" s="12"/>
      <c r="Z99" s="12"/>
      <c r="AA99" s="13"/>
      <c r="AB99" s="13"/>
      <c r="AC99" s="13"/>
      <c r="AD99" s="13"/>
      <c r="AE99" s="13"/>
      <c r="AF99" s="13"/>
      <c r="AG99" s="13"/>
      <c r="AH99" s="13"/>
      <c r="AI99" s="13"/>
      <c r="AJ99" s="13"/>
      <c r="AK99" s="13"/>
      <c r="AL99" s="13"/>
      <c r="AM99" s="13"/>
      <c r="AN99" s="13"/>
      <c r="AO99" s="13"/>
      <c r="AP99" s="13"/>
      <c r="AQ99" s="13"/>
      <c r="AR99" s="13"/>
      <c r="AS99" s="13"/>
      <c r="AT99" s="13"/>
      <c r="AU99" s="13"/>
      <c r="AV99" s="13"/>
      <c r="AW99" s="14"/>
      <c r="AX99" s="289"/>
      <c r="AY99" s="13"/>
      <c r="AZ99" s="14"/>
      <c r="BA99" s="28"/>
      <c r="BB99" s="12"/>
      <c r="BC99" s="12"/>
      <c r="BD99" s="12"/>
      <c r="BE99" s="13"/>
      <c r="BF99" s="14"/>
      <c r="BG99" s="289"/>
      <c r="BH99" s="13"/>
      <c r="BI99" s="13"/>
      <c r="BJ99" s="13"/>
      <c r="BK99" s="13"/>
      <c r="BL99" s="14"/>
      <c r="BM99" s="289"/>
      <c r="BN99" s="13"/>
      <c r="BO99" s="13"/>
      <c r="BP99" s="13"/>
      <c r="BQ99" s="15"/>
      <c r="BR99" s="15"/>
      <c r="BS99" s="15"/>
      <c r="BT99" s="15"/>
      <c r="BU99" s="15"/>
      <c r="BV99" s="15"/>
      <c r="BW99" s="2"/>
    </row>
    <row r="100" spans="1:75" s="3" customFormat="1" x14ac:dyDescent="0.25">
      <c r="A100" s="2"/>
      <c r="B100" s="2"/>
      <c r="C100" s="2"/>
      <c r="D100" s="2"/>
      <c r="E100" s="2"/>
      <c r="F100" s="13"/>
      <c r="G100" s="13"/>
      <c r="H100" s="13"/>
      <c r="I100" s="13"/>
      <c r="J100" s="13"/>
      <c r="K100" s="13"/>
      <c r="L100" s="13"/>
      <c r="M100" s="13"/>
      <c r="N100" s="13"/>
      <c r="O100" s="13"/>
      <c r="P100" s="13"/>
      <c r="Q100" s="13"/>
      <c r="R100" s="13"/>
      <c r="S100" s="13"/>
      <c r="T100" s="12"/>
      <c r="U100" s="12"/>
      <c r="V100" s="12"/>
      <c r="W100" s="12"/>
      <c r="X100" s="12"/>
      <c r="Y100" s="12"/>
      <c r="Z100" s="12"/>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4"/>
      <c r="AX100" s="289"/>
      <c r="AY100" s="13"/>
      <c r="AZ100" s="14"/>
      <c r="BA100" s="28"/>
      <c r="BB100" s="12"/>
      <c r="BC100" s="12"/>
      <c r="BD100" s="12"/>
      <c r="BE100" s="13"/>
      <c r="BF100" s="14"/>
      <c r="BG100" s="289"/>
      <c r="BH100" s="13"/>
      <c r="BI100" s="13"/>
      <c r="BJ100" s="13"/>
      <c r="BK100" s="13"/>
      <c r="BL100" s="14"/>
      <c r="BM100" s="289"/>
      <c r="BN100" s="13"/>
      <c r="BO100" s="13"/>
      <c r="BP100" s="13"/>
      <c r="BQ100" s="15"/>
      <c r="BR100" s="15"/>
      <c r="BS100" s="15"/>
      <c r="BT100" s="15"/>
      <c r="BU100" s="15"/>
      <c r="BV100" s="15"/>
      <c r="BW100" s="2"/>
    </row>
    <row r="101" spans="1:75" s="3" customFormat="1" x14ac:dyDescent="0.25">
      <c r="A101" s="2"/>
      <c r="B101" s="2"/>
      <c r="C101" s="2"/>
      <c r="D101" s="2"/>
      <c r="E101" s="2"/>
      <c r="F101" s="13"/>
      <c r="G101" s="13"/>
      <c r="H101" s="13"/>
      <c r="I101" s="13"/>
      <c r="J101" s="13"/>
      <c r="K101" s="13"/>
      <c r="L101" s="13"/>
      <c r="M101" s="13"/>
      <c r="N101" s="13"/>
      <c r="O101" s="13"/>
      <c r="P101" s="13"/>
      <c r="Q101" s="13"/>
      <c r="R101" s="13"/>
      <c r="S101" s="13"/>
      <c r="T101" s="12"/>
      <c r="U101" s="12"/>
      <c r="V101" s="12"/>
      <c r="W101" s="12"/>
      <c r="X101" s="12"/>
      <c r="Y101" s="12"/>
      <c r="Z101" s="12"/>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4"/>
      <c r="AX101" s="289"/>
      <c r="AY101" s="13"/>
      <c r="AZ101" s="14"/>
      <c r="BA101" s="28"/>
      <c r="BB101" s="12"/>
      <c r="BC101" s="12"/>
      <c r="BD101" s="12"/>
      <c r="BE101" s="13"/>
      <c r="BF101" s="14"/>
      <c r="BG101" s="289"/>
      <c r="BH101" s="13"/>
      <c r="BI101" s="13"/>
      <c r="BJ101" s="13"/>
      <c r="BK101" s="13"/>
      <c r="BL101" s="14"/>
      <c r="BM101" s="289"/>
      <c r="BN101" s="13"/>
      <c r="BO101" s="13"/>
      <c r="BP101" s="13"/>
      <c r="BQ101" s="15"/>
      <c r="BR101" s="15"/>
      <c r="BS101" s="15"/>
      <c r="BT101" s="15"/>
      <c r="BU101" s="15"/>
      <c r="BV101" s="15"/>
      <c r="BW101" s="2"/>
    </row>
    <row r="102" spans="1:75" s="3" customFormat="1" x14ac:dyDescent="0.25">
      <c r="A102" s="2"/>
      <c r="B102" s="2"/>
      <c r="C102" s="2"/>
      <c r="D102" s="2"/>
      <c r="E102" s="2"/>
      <c r="F102" s="13"/>
      <c r="G102" s="13"/>
      <c r="H102" s="13"/>
      <c r="I102" s="13"/>
      <c r="J102" s="13"/>
      <c r="K102" s="13"/>
      <c r="L102" s="13"/>
      <c r="M102" s="13"/>
      <c r="N102" s="13"/>
      <c r="O102" s="13"/>
      <c r="P102" s="13"/>
      <c r="Q102" s="13"/>
      <c r="R102" s="13"/>
      <c r="S102" s="13"/>
      <c r="T102" s="12"/>
      <c r="U102" s="12"/>
      <c r="V102" s="12"/>
      <c r="W102" s="12"/>
      <c r="X102" s="12"/>
      <c r="Y102" s="12"/>
      <c r="Z102" s="12"/>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4"/>
      <c r="AX102" s="289"/>
      <c r="AY102" s="13"/>
      <c r="AZ102" s="14"/>
      <c r="BA102" s="28"/>
      <c r="BB102" s="12"/>
      <c r="BC102" s="12"/>
      <c r="BD102" s="12"/>
      <c r="BE102" s="13"/>
      <c r="BF102" s="14"/>
      <c r="BG102" s="289"/>
      <c r="BH102" s="13"/>
      <c r="BI102" s="13"/>
      <c r="BJ102" s="13"/>
      <c r="BK102" s="13"/>
      <c r="BL102" s="14"/>
      <c r="BM102" s="289"/>
      <c r="BN102" s="13"/>
      <c r="BO102" s="13"/>
      <c r="BP102" s="13"/>
      <c r="BQ102" s="15"/>
      <c r="BR102" s="15"/>
      <c r="BS102" s="15"/>
      <c r="BT102" s="15"/>
      <c r="BU102" s="15"/>
      <c r="BV102" s="15"/>
      <c r="BW102" s="2"/>
    </row>
    <row r="103" spans="1:75" s="3" customFormat="1" x14ac:dyDescent="0.25">
      <c r="A103" s="2"/>
      <c r="B103" s="2"/>
      <c r="C103" s="2"/>
      <c r="D103" s="2"/>
      <c r="E103" s="2"/>
      <c r="F103" s="13"/>
      <c r="G103" s="13"/>
      <c r="H103" s="13"/>
      <c r="I103" s="13"/>
      <c r="J103" s="13"/>
      <c r="K103" s="13"/>
      <c r="L103" s="13"/>
      <c r="M103" s="13"/>
      <c r="N103" s="13"/>
      <c r="O103" s="13"/>
      <c r="P103" s="13"/>
      <c r="Q103" s="13"/>
      <c r="R103" s="13"/>
      <c r="S103" s="13"/>
      <c r="T103" s="12"/>
      <c r="U103" s="12"/>
      <c r="V103" s="12"/>
      <c r="W103" s="12"/>
      <c r="X103" s="12"/>
      <c r="Y103" s="12"/>
      <c r="Z103" s="12"/>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4"/>
      <c r="AX103" s="289"/>
      <c r="AY103" s="13"/>
      <c r="AZ103" s="14"/>
      <c r="BA103" s="28"/>
      <c r="BB103" s="12"/>
      <c r="BC103" s="12"/>
      <c r="BD103" s="12"/>
      <c r="BE103" s="13"/>
      <c r="BF103" s="14"/>
      <c r="BG103" s="289"/>
      <c r="BH103" s="13"/>
      <c r="BI103" s="13"/>
      <c r="BJ103" s="13"/>
      <c r="BK103" s="13"/>
      <c r="BL103" s="14"/>
      <c r="BM103" s="289"/>
      <c r="BN103" s="13"/>
      <c r="BO103" s="13"/>
      <c r="BP103" s="13"/>
      <c r="BQ103" s="15"/>
      <c r="BR103" s="15"/>
      <c r="BS103" s="15"/>
      <c r="BT103" s="15"/>
      <c r="BU103" s="15"/>
      <c r="BV103" s="15"/>
      <c r="BW103" s="2"/>
    </row>
    <row r="104" spans="1:75" s="3" customFormat="1" x14ac:dyDescent="0.25">
      <c r="A104" s="2"/>
      <c r="B104" s="2"/>
      <c r="C104" s="2"/>
      <c r="D104" s="2"/>
      <c r="E104" s="2"/>
      <c r="F104" s="13"/>
      <c r="G104" s="13"/>
      <c r="H104" s="13"/>
      <c r="I104" s="13"/>
      <c r="J104" s="13"/>
      <c r="K104" s="13"/>
      <c r="L104" s="13"/>
      <c r="M104" s="13"/>
      <c r="N104" s="13"/>
      <c r="O104" s="13"/>
      <c r="P104" s="13"/>
      <c r="Q104" s="13"/>
      <c r="R104" s="13"/>
      <c r="S104" s="13"/>
      <c r="T104" s="12"/>
      <c r="U104" s="12"/>
      <c r="V104" s="12"/>
      <c r="W104" s="12"/>
      <c r="X104" s="12"/>
      <c r="Y104" s="12"/>
      <c r="Z104" s="12"/>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4"/>
      <c r="AX104" s="289"/>
      <c r="AY104" s="13"/>
      <c r="AZ104" s="14"/>
      <c r="BA104" s="28"/>
      <c r="BB104" s="12"/>
      <c r="BC104" s="12"/>
      <c r="BD104" s="12"/>
      <c r="BE104" s="13"/>
      <c r="BF104" s="14"/>
      <c r="BG104" s="289"/>
      <c r="BH104" s="13"/>
      <c r="BI104" s="13"/>
      <c r="BJ104" s="13"/>
      <c r="BK104" s="13"/>
      <c r="BL104" s="14"/>
      <c r="BM104" s="289"/>
      <c r="BN104" s="13"/>
      <c r="BO104" s="13"/>
      <c r="BP104" s="13"/>
      <c r="BQ104" s="15"/>
      <c r="BR104" s="15"/>
      <c r="BS104" s="15"/>
      <c r="BT104" s="15"/>
      <c r="BU104" s="15"/>
      <c r="BV104" s="15"/>
      <c r="BW104" s="2"/>
    </row>
    <row r="105" spans="1:75" s="3" customFormat="1" x14ac:dyDescent="0.25">
      <c r="A105" s="2"/>
      <c r="B105" s="2"/>
      <c r="C105" s="2"/>
      <c r="D105" s="2"/>
      <c r="E105" s="2"/>
      <c r="F105" s="13"/>
      <c r="G105" s="13"/>
      <c r="H105" s="13"/>
      <c r="I105" s="13"/>
      <c r="J105" s="13"/>
      <c r="K105" s="13"/>
      <c r="L105" s="13"/>
      <c r="M105" s="13"/>
      <c r="N105" s="13"/>
      <c r="O105" s="13"/>
      <c r="P105" s="13"/>
      <c r="Q105" s="13"/>
      <c r="R105" s="13"/>
      <c r="S105" s="13"/>
      <c r="T105" s="12"/>
      <c r="U105" s="12"/>
      <c r="V105" s="12"/>
      <c r="W105" s="12"/>
      <c r="X105" s="12"/>
      <c r="Y105" s="12"/>
      <c r="Z105" s="12"/>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4"/>
      <c r="AX105" s="289"/>
      <c r="AY105" s="13"/>
      <c r="AZ105" s="14"/>
      <c r="BA105" s="28"/>
      <c r="BB105" s="12"/>
      <c r="BC105" s="12"/>
      <c r="BD105" s="12"/>
      <c r="BE105" s="13"/>
      <c r="BF105" s="14"/>
      <c r="BG105" s="289"/>
      <c r="BH105" s="13"/>
      <c r="BI105" s="13"/>
      <c r="BJ105" s="13"/>
      <c r="BK105" s="13"/>
      <c r="BL105" s="14"/>
      <c r="BM105" s="289"/>
      <c r="BN105" s="13"/>
      <c r="BO105" s="13"/>
      <c r="BP105" s="13"/>
      <c r="BQ105" s="15"/>
      <c r="BR105" s="15"/>
      <c r="BS105" s="15"/>
      <c r="BT105" s="15"/>
      <c r="BU105" s="15"/>
      <c r="BV105" s="15"/>
      <c r="BW105" s="2"/>
    </row>
    <row r="106" spans="1:75" s="3" customFormat="1" x14ac:dyDescent="0.25">
      <c r="A106" s="2"/>
      <c r="B106" s="2"/>
      <c r="C106" s="2"/>
      <c r="D106" s="2"/>
      <c r="E106" s="2"/>
      <c r="F106" s="13"/>
      <c r="G106" s="13"/>
      <c r="H106" s="13"/>
      <c r="I106" s="13"/>
      <c r="J106" s="13"/>
      <c r="K106" s="13"/>
      <c r="L106" s="13"/>
      <c r="M106" s="13"/>
      <c r="N106" s="13"/>
      <c r="O106" s="13"/>
      <c r="P106" s="13"/>
      <c r="Q106" s="13"/>
      <c r="R106" s="13"/>
      <c r="S106" s="13"/>
      <c r="T106" s="12"/>
      <c r="U106" s="12"/>
      <c r="V106" s="12"/>
      <c r="W106" s="12"/>
      <c r="X106" s="12"/>
      <c r="Y106" s="12"/>
      <c r="Z106" s="12"/>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4"/>
      <c r="AX106" s="289"/>
      <c r="AY106" s="13"/>
      <c r="AZ106" s="14"/>
      <c r="BA106" s="28"/>
      <c r="BB106" s="12"/>
      <c r="BC106" s="12"/>
      <c r="BD106" s="12"/>
      <c r="BE106" s="13"/>
      <c r="BF106" s="14"/>
      <c r="BG106" s="289"/>
      <c r="BH106" s="13"/>
      <c r="BI106" s="13"/>
      <c r="BJ106" s="13"/>
      <c r="BK106" s="13"/>
      <c r="BL106" s="14"/>
      <c r="BM106" s="289"/>
      <c r="BN106" s="13"/>
      <c r="BO106" s="13"/>
      <c r="BP106" s="13"/>
      <c r="BQ106" s="15"/>
      <c r="BR106" s="15"/>
      <c r="BS106" s="15"/>
      <c r="BT106" s="15"/>
      <c r="BU106" s="15"/>
      <c r="BV106" s="15"/>
      <c r="BW106" s="2"/>
    </row>
    <row r="107" spans="1:75" s="3" customFormat="1" x14ac:dyDescent="0.25">
      <c r="A107" s="2"/>
      <c r="B107" s="2"/>
      <c r="C107" s="2"/>
      <c r="D107" s="2"/>
      <c r="E107" s="2"/>
      <c r="F107" s="13"/>
      <c r="G107" s="13"/>
      <c r="H107" s="13"/>
      <c r="I107" s="13"/>
      <c r="J107" s="13"/>
      <c r="K107" s="13"/>
      <c r="L107" s="13"/>
      <c r="M107" s="13"/>
      <c r="N107" s="13"/>
      <c r="O107" s="13"/>
      <c r="P107" s="13"/>
      <c r="Q107" s="13"/>
      <c r="R107" s="13"/>
      <c r="S107" s="13"/>
      <c r="T107" s="12"/>
      <c r="U107" s="12"/>
      <c r="V107" s="12"/>
      <c r="W107" s="12"/>
      <c r="X107" s="12"/>
      <c r="Y107" s="12"/>
      <c r="Z107" s="12"/>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4"/>
      <c r="AX107" s="289"/>
      <c r="AY107" s="13"/>
      <c r="AZ107" s="14"/>
      <c r="BA107" s="28"/>
      <c r="BB107" s="12"/>
      <c r="BC107" s="12"/>
      <c r="BD107" s="12"/>
      <c r="BE107" s="13"/>
      <c r="BF107" s="14"/>
      <c r="BG107" s="289"/>
      <c r="BH107" s="13"/>
      <c r="BI107" s="13"/>
      <c r="BJ107" s="13"/>
      <c r="BK107" s="13"/>
      <c r="BL107" s="14"/>
      <c r="BM107" s="289"/>
      <c r="BN107" s="13"/>
      <c r="BO107" s="13"/>
      <c r="BP107" s="13"/>
      <c r="BQ107" s="15"/>
      <c r="BR107" s="15"/>
      <c r="BS107" s="15"/>
      <c r="BT107" s="15"/>
      <c r="BU107" s="15"/>
      <c r="BV107" s="15"/>
      <c r="BW107" s="2"/>
    </row>
    <row r="108" spans="1:75" s="3" customFormat="1" x14ac:dyDescent="0.25">
      <c r="A108" s="2"/>
      <c r="B108" s="2"/>
      <c r="C108" s="2"/>
      <c r="D108" s="2"/>
      <c r="E108" s="2"/>
      <c r="F108" s="13"/>
      <c r="G108" s="13"/>
      <c r="H108" s="13"/>
      <c r="I108" s="13"/>
      <c r="J108" s="13"/>
      <c r="K108" s="13"/>
      <c r="L108" s="13"/>
      <c r="M108" s="13"/>
      <c r="N108" s="13"/>
      <c r="O108" s="13"/>
      <c r="P108" s="13"/>
      <c r="Q108" s="13"/>
      <c r="R108" s="13"/>
      <c r="S108" s="13"/>
      <c r="T108" s="12"/>
      <c r="U108" s="12"/>
      <c r="V108" s="12"/>
      <c r="W108" s="12"/>
      <c r="X108" s="12"/>
      <c r="Y108" s="12"/>
      <c r="Z108" s="12"/>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4"/>
      <c r="AX108" s="289"/>
      <c r="AY108" s="13"/>
      <c r="AZ108" s="14"/>
      <c r="BA108" s="28"/>
      <c r="BB108" s="12"/>
      <c r="BC108" s="12"/>
      <c r="BD108" s="12"/>
      <c r="BE108" s="13"/>
      <c r="BF108" s="14"/>
      <c r="BG108" s="289"/>
      <c r="BH108" s="13"/>
      <c r="BI108" s="13"/>
      <c r="BJ108" s="13"/>
      <c r="BK108" s="13"/>
      <c r="BL108" s="14"/>
      <c r="BM108" s="289"/>
      <c r="BN108" s="13"/>
      <c r="BO108" s="13"/>
      <c r="BP108" s="13"/>
      <c r="BQ108" s="15"/>
      <c r="BR108" s="15"/>
      <c r="BS108" s="15"/>
      <c r="BT108" s="15"/>
      <c r="BU108" s="15"/>
      <c r="BV108" s="15"/>
      <c r="BW108" s="2"/>
    </row>
    <row r="109" spans="1:75" s="3" customFormat="1" x14ac:dyDescent="0.25">
      <c r="A109" s="2"/>
      <c r="B109" s="2"/>
      <c r="C109" s="2"/>
      <c r="D109" s="2"/>
      <c r="E109" s="2"/>
      <c r="F109" s="13"/>
      <c r="G109" s="13"/>
      <c r="H109" s="13"/>
      <c r="I109" s="13"/>
      <c r="J109" s="13"/>
      <c r="K109" s="13"/>
      <c r="L109" s="13"/>
      <c r="M109" s="13"/>
      <c r="N109" s="13"/>
      <c r="O109" s="13"/>
      <c r="P109" s="13"/>
      <c r="Q109" s="13"/>
      <c r="R109" s="13"/>
      <c r="S109" s="13"/>
      <c r="T109" s="12"/>
      <c r="U109" s="12"/>
      <c r="V109" s="12"/>
      <c r="W109" s="12"/>
      <c r="X109" s="12"/>
      <c r="Y109" s="12"/>
      <c r="Z109" s="12"/>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4"/>
      <c r="AX109" s="289"/>
      <c r="AY109" s="13"/>
      <c r="AZ109" s="14"/>
      <c r="BA109" s="28"/>
      <c r="BB109" s="12"/>
      <c r="BC109" s="12"/>
      <c r="BD109" s="12"/>
      <c r="BE109" s="13"/>
      <c r="BF109" s="14"/>
      <c r="BG109" s="289"/>
      <c r="BH109" s="13"/>
      <c r="BI109" s="13"/>
      <c r="BJ109" s="13"/>
      <c r="BK109" s="13"/>
      <c r="BL109" s="14"/>
      <c r="BM109" s="289"/>
      <c r="BN109" s="13"/>
      <c r="BO109" s="13"/>
      <c r="BP109" s="13"/>
      <c r="BQ109" s="15"/>
      <c r="BR109" s="15"/>
      <c r="BS109" s="15"/>
      <c r="BT109" s="15"/>
      <c r="BU109" s="15"/>
      <c r="BV109" s="15"/>
      <c r="BW109" s="2"/>
    </row>
    <row r="110" spans="1:75" s="3" customFormat="1" x14ac:dyDescent="0.25">
      <c r="A110" s="2"/>
      <c r="B110" s="2"/>
      <c r="C110" s="2"/>
      <c r="D110" s="2"/>
      <c r="E110" s="2"/>
      <c r="F110" s="13"/>
      <c r="G110" s="13"/>
      <c r="H110" s="13"/>
      <c r="I110" s="13"/>
      <c r="J110" s="13"/>
      <c r="K110" s="13"/>
      <c r="L110" s="13"/>
      <c r="M110" s="13"/>
      <c r="N110" s="13"/>
      <c r="O110" s="13"/>
      <c r="P110" s="13"/>
      <c r="Q110" s="13"/>
      <c r="R110" s="13"/>
      <c r="S110" s="13"/>
      <c r="T110" s="12"/>
      <c r="U110" s="12"/>
      <c r="V110" s="12"/>
      <c r="W110" s="12"/>
      <c r="X110" s="12"/>
      <c r="Y110" s="12"/>
      <c r="Z110" s="12"/>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4"/>
      <c r="AX110" s="289"/>
      <c r="AY110" s="13"/>
      <c r="AZ110" s="14"/>
      <c r="BA110" s="28"/>
      <c r="BB110" s="12"/>
      <c r="BC110" s="12"/>
      <c r="BD110" s="12"/>
      <c r="BE110" s="13"/>
      <c r="BF110" s="14"/>
      <c r="BG110" s="289"/>
      <c r="BH110" s="13"/>
      <c r="BI110" s="13"/>
      <c r="BJ110" s="13"/>
      <c r="BK110" s="13"/>
      <c r="BL110" s="14"/>
      <c r="BM110" s="289"/>
      <c r="BN110" s="13"/>
      <c r="BO110" s="13"/>
      <c r="BP110" s="13"/>
      <c r="BQ110" s="15"/>
      <c r="BR110" s="15"/>
      <c r="BS110" s="15"/>
      <c r="BT110" s="15"/>
      <c r="BU110" s="15"/>
      <c r="BV110" s="15"/>
      <c r="BW110" s="2"/>
    </row>
    <row r="111" spans="1:75" s="3" customFormat="1" x14ac:dyDescent="0.25">
      <c r="A111" s="2"/>
      <c r="B111" s="2"/>
      <c r="C111" s="2"/>
      <c r="D111" s="2"/>
      <c r="E111" s="2"/>
      <c r="F111" s="13"/>
      <c r="G111" s="13"/>
      <c r="H111" s="13"/>
      <c r="I111" s="13"/>
      <c r="J111" s="13"/>
      <c r="K111" s="13"/>
      <c r="L111" s="13"/>
      <c r="M111" s="13"/>
      <c r="N111" s="13"/>
      <c r="O111" s="13"/>
      <c r="P111" s="13"/>
      <c r="Q111" s="13"/>
      <c r="R111" s="13"/>
      <c r="S111" s="13"/>
      <c r="T111" s="12"/>
      <c r="U111" s="12"/>
      <c r="V111" s="12"/>
      <c r="W111" s="12"/>
      <c r="X111" s="12"/>
      <c r="Y111" s="12"/>
      <c r="Z111" s="12"/>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4"/>
      <c r="AX111" s="289"/>
      <c r="AY111" s="13"/>
      <c r="AZ111" s="14"/>
      <c r="BA111" s="28"/>
      <c r="BB111" s="12"/>
      <c r="BC111" s="12"/>
      <c r="BD111" s="12"/>
      <c r="BE111" s="13"/>
      <c r="BF111" s="14"/>
      <c r="BG111" s="289"/>
      <c r="BH111" s="13"/>
      <c r="BI111" s="13"/>
      <c r="BJ111" s="13"/>
      <c r="BK111" s="13"/>
      <c r="BL111" s="14"/>
      <c r="BM111" s="289"/>
      <c r="BN111" s="13"/>
      <c r="BO111" s="13"/>
      <c r="BP111" s="13"/>
      <c r="BQ111" s="15"/>
      <c r="BR111" s="15"/>
      <c r="BS111" s="15"/>
      <c r="BT111" s="15"/>
      <c r="BU111" s="15"/>
      <c r="BV111" s="15"/>
      <c r="BW111" s="2"/>
    </row>
    <row r="112" spans="1:75" s="3" customFormat="1" x14ac:dyDescent="0.25">
      <c r="A112" s="2"/>
      <c r="B112" s="2"/>
      <c r="C112" s="2"/>
      <c r="D112" s="2"/>
      <c r="E112" s="2"/>
      <c r="F112" s="13"/>
      <c r="G112" s="13"/>
      <c r="H112" s="13"/>
      <c r="I112" s="13"/>
      <c r="J112" s="13"/>
      <c r="K112" s="13"/>
      <c r="L112" s="13"/>
      <c r="M112" s="13"/>
      <c r="N112" s="13"/>
      <c r="O112" s="13"/>
      <c r="P112" s="13"/>
      <c r="Q112" s="13"/>
      <c r="R112" s="13"/>
      <c r="S112" s="13"/>
      <c r="T112" s="12"/>
      <c r="U112" s="12"/>
      <c r="V112" s="12"/>
      <c r="W112" s="12"/>
      <c r="X112" s="12"/>
      <c r="Y112" s="12"/>
      <c r="Z112" s="12"/>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4"/>
      <c r="AX112" s="289"/>
      <c r="AY112" s="13"/>
      <c r="AZ112" s="14"/>
      <c r="BA112" s="28"/>
      <c r="BB112" s="12"/>
      <c r="BC112" s="12"/>
      <c r="BD112" s="12"/>
      <c r="BE112" s="13"/>
      <c r="BF112" s="14"/>
      <c r="BG112" s="289"/>
      <c r="BH112" s="13"/>
      <c r="BI112" s="13"/>
      <c r="BJ112" s="13"/>
      <c r="BK112" s="13"/>
      <c r="BL112" s="14"/>
      <c r="BM112" s="289"/>
      <c r="BN112" s="13"/>
      <c r="BO112" s="13"/>
      <c r="BP112" s="13"/>
      <c r="BQ112" s="15"/>
      <c r="BR112" s="15"/>
      <c r="BS112" s="15"/>
      <c r="BT112" s="15"/>
      <c r="BU112" s="15"/>
      <c r="BV112" s="15"/>
      <c r="BW112" s="2"/>
    </row>
    <row r="113" spans="1:75" s="3" customFormat="1" x14ac:dyDescent="0.25">
      <c r="A113" s="2"/>
      <c r="B113" s="2"/>
      <c r="C113" s="2"/>
      <c r="D113" s="2"/>
      <c r="E113" s="2"/>
      <c r="F113" s="13"/>
      <c r="G113" s="13"/>
      <c r="H113" s="13"/>
      <c r="I113" s="13"/>
      <c r="J113" s="13"/>
      <c r="K113" s="13"/>
      <c r="L113" s="13"/>
      <c r="M113" s="13"/>
      <c r="N113" s="13"/>
      <c r="O113" s="13"/>
      <c r="P113" s="13"/>
      <c r="Q113" s="13"/>
      <c r="R113" s="13"/>
      <c r="S113" s="13"/>
      <c r="T113" s="12"/>
      <c r="U113" s="12"/>
      <c r="V113" s="12"/>
      <c r="W113" s="12"/>
      <c r="X113" s="12"/>
      <c r="Y113" s="12"/>
      <c r="Z113" s="12"/>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4"/>
      <c r="AX113" s="289"/>
      <c r="AY113" s="13"/>
      <c r="AZ113" s="14"/>
      <c r="BA113" s="28"/>
      <c r="BB113" s="12"/>
      <c r="BC113" s="12"/>
      <c r="BD113" s="12"/>
      <c r="BE113" s="13"/>
      <c r="BF113" s="14"/>
      <c r="BG113" s="289"/>
      <c r="BH113" s="13"/>
      <c r="BI113" s="13"/>
      <c r="BJ113" s="13"/>
      <c r="BK113" s="13"/>
      <c r="BL113" s="14"/>
      <c r="BM113" s="289"/>
      <c r="BN113" s="13"/>
      <c r="BO113" s="13"/>
      <c r="BP113" s="13"/>
      <c r="BQ113" s="15"/>
      <c r="BR113" s="15"/>
      <c r="BS113" s="15"/>
      <c r="BT113" s="15"/>
      <c r="BU113" s="15"/>
      <c r="BV113" s="15"/>
      <c r="BW113" s="2"/>
    </row>
    <row r="114" spans="1:75" s="3" customFormat="1" x14ac:dyDescent="0.25">
      <c r="A114" s="2"/>
      <c r="B114" s="2"/>
      <c r="C114" s="2"/>
      <c r="D114" s="2"/>
      <c r="E114" s="2"/>
      <c r="F114" s="13"/>
      <c r="G114" s="13"/>
      <c r="H114" s="13"/>
      <c r="I114" s="13"/>
      <c r="J114" s="13"/>
      <c r="K114" s="13"/>
      <c r="L114" s="13"/>
      <c r="M114" s="13"/>
      <c r="N114" s="13"/>
      <c r="O114" s="13"/>
      <c r="P114" s="13"/>
      <c r="Q114" s="13"/>
      <c r="R114" s="13"/>
      <c r="S114" s="13"/>
      <c r="T114" s="12"/>
      <c r="U114" s="12"/>
      <c r="V114" s="12"/>
      <c r="W114" s="12"/>
      <c r="X114" s="12"/>
      <c r="Y114" s="12"/>
      <c r="Z114" s="12"/>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4"/>
      <c r="AX114" s="289"/>
      <c r="AY114" s="13"/>
      <c r="AZ114" s="14"/>
      <c r="BA114" s="28"/>
      <c r="BB114" s="12"/>
      <c r="BC114" s="12"/>
      <c r="BD114" s="12"/>
      <c r="BE114" s="13"/>
      <c r="BF114" s="14"/>
      <c r="BG114" s="289"/>
      <c r="BH114" s="13"/>
      <c r="BI114" s="13"/>
      <c r="BJ114" s="13"/>
      <c r="BK114" s="13"/>
      <c r="BL114" s="14"/>
      <c r="BM114" s="289"/>
      <c r="BN114" s="13"/>
      <c r="BO114" s="13"/>
      <c r="BP114" s="13"/>
      <c r="BQ114" s="15"/>
      <c r="BR114" s="15"/>
      <c r="BS114" s="15"/>
      <c r="BT114" s="15"/>
      <c r="BU114" s="15"/>
      <c r="BV114" s="15"/>
      <c r="BW114" s="2"/>
    </row>
    <row r="115" spans="1:75" s="3" customFormat="1" x14ac:dyDescent="0.25">
      <c r="A115" s="2"/>
      <c r="B115" s="2"/>
      <c r="C115" s="2"/>
      <c r="D115" s="2"/>
      <c r="E115" s="2"/>
      <c r="F115" s="13"/>
      <c r="G115" s="13"/>
      <c r="H115" s="13"/>
      <c r="I115" s="13"/>
      <c r="J115" s="13"/>
      <c r="K115" s="13"/>
      <c r="L115" s="13"/>
      <c r="M115" s="13"/>
      <c r="N115" s="13"/>
      <c r="O115" s="13"/>
      <c r="P115" s="13"/>
      <c r="Q115" s="13"/>
      <c r="R115" s="13"/>
      <c r="S115" s="13"/>
      <c r="T115" s="12"/>
      <c r="U115" s="12"/>
      <c r="V115" s="12"/>
      <c r="W115" s="12"/>
      <c r="X115" s="12"/>
      <c r="Y115" s="12"/>
      <c r="Z115" s="12"/>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4"/>
      <c r="AX115" s="289"/>
      <c r="AY115" s="13"/>
      <c r="AZ115" s="14"/>
      <c r="BA115" s="28"/>
      <c r="BB115" s="12"/>
      <c r="BC115" s="12"/>
      <c r="BD115" s="12"/>
      <c r="BE115" s="13"/>
      <c r="BF115" s="14"/>
      <c r="BG115" s="289"/>
      <c r="BH115" s="13"/>
      <c r="BI115" s="13"/>
      <c r="BJ115" s="13"/>
      <c r="BK115" s="13"/>
      <c r="BL115" s="14"/>
      <c r="BM115" s="289"/>
      <c r="BN115" s="13"/>
      <c r="BO115" s="13"/>
      <c r="BP115" s="13"/>
      <c r="BQ115" s="15"/>
      <c r="BR115" s="15"/>
      <c r="BS115" s="15"/>
      <c r="BT115" s="15"/>
      <c r="BU115" s="15"/>
      <c r="BV115" s="15"/>
      <c r="BW115" s="2"/>
    </row>
    <row r="116" spans="1:75" s="3" customFormat="1" x14ac:dyDescent="0.25">
      <c r="A116" s="2"/>
      <c r="B116" s="2"/>
      <c r="C116" s="2"/>
      <c r="D116" s="2"/>
      <c r="E116" s="2"/>
      <c r="F116" s="13"/>
      <c r="G116" s="13"/>
      <c r="H116" s="13"/>
      <c r="I116" s="13"/>
      <c r="J116" s="13"/>
      <c r="K116" s="13"/>
      <c r="L116" s="13"/>
      <c r="M116" s="13"/>
      <c r="N116" s="13"/>
      <c r="O116" s="13"/>
      <c r="P116" s="13"/>
      <c r="Q116" s="13"/>
      <c r="R116" s="13"/>
      <c r="S116" s="13"/>
      <c r="T116" s="12"/>
      <c r="U116" s="12"/>
      <c r="V116" s="12"/>
      <c r="W116" s="12"/>
      <c r="X116" s="12"/>
      <c r="Y116" s="12"/>
      <c r="Z116" s="12"/>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4"/>
      <c r="AX116" s="289"/>
      <c r="AY116" s="13"/>
      <c r="AZ116" s="14"/>
      <c r="BA116" s="28"/>
      <c r="BB116" s="12"/>
      <c r="BC116" s="12"/>
      <c r="BD116" s="12"/>
      <c r="BE116" s="13"/>
      <c r="BF116" s="14"/>
      <c r="BG116" s="289"/>
      <c r="BH116" s="13"/>
      <c r="BI116" s="13"/>
      <c r="BJ116" s="13"/>
      <c r="BK116" s="13"/>
      <c r="BL116" s="14"/>
      <c r="BM116" s="289"/>
      <c r="BN116" s="13"/>
      <c r="BO116" s="13"/>
      <c r="BP116" s="13"/>
      <c r="BQ116" s="15"/>
      <c r="BR116" s="15"/>
      <c r="BS116" s="15"/>
      <c r="BT116" s="15"/>
      <c r="BU116" s="15"/>
      <c r="BV116" s="15"/>
      <c r="BW116" s="2"/>
    </row>
    <row r="117" spans="1:75" s="3" customFormat="1" x14ac:dyDescent="0.25">
      <c r="A117" s="2"/>
      <c r="B117" s="2"/>
      <c r="C117" s="2"/>
      <c r="D117" s="2"/>
      <c r="E117" s="2"/>
      <c r="F117" s="13"/>
      <c r="G117" s="13"/>
      <c r="H117" s="13"/>
      <c r="I117" s="13"/>
      <c r="J117" s="13"/>
      <c r="K117" s="13"/>
      <c r="L117" s="13"/>
      <c r="M117" s="13"/>
      <c r="N117" s="13"/>
      <c r="O117" s="13"/>
      <c r="P117" s="13"/>
      <c r="Q117" s="13"/>
      <c r="R117" s="13"/>
      <c r="S117" s="13"/>
      <c r="T117" s="12"/>
      <c r="U117" s="12"/>
      <c r="V117" s="12"/>
      <c r="W117" s="12"/>
      <c r="X117" s="12"/>
      <c r="Y117" s="12"/>
      <c r="Z117" s="12"/>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4"/>
      <c r="AX117" s="289"/>
      <c r="AY117" s="13"/>
      <c r="AZ117" s="14"/>
      <c r="BA117" s="28"/>
      <c r="BB117" s="12"/>
      <c r="BC117" s="12"/>
      <c r="BD117" s="12"/>
      <c r="BE117" s="13"/>
      <c r="BF117" s="14"/>
      <c r="BG117" s="289"/>
      <c r="BH117" s="13"/>
      <c r="BI117" s="13"/>
      <c r="BJ117" s="13"/>
      <c r="BK117" s="13"/>
      <c r="BL117" s="14"/>
      <c r="BM117" s="289"/>
      <c r="BN117" s="13"/>
      <c r="BO117" s="13"/>
      <c r="BP117" s="13"/>
      <c r="BQ117" s="15"/>
      <c r="BR117" s="15"/>
      <c r="BS117" s="15"/>
      <c r="BT117" s="15"/>
      <c r="BU117" s="15"/>
      <c r="BV117" s="15"/>
      <c r="BW117" s="2"/>
    </row>
    <row r="118" spans="1:75" s="3" customFormat="1" x14ac:dyDescent="0.25">
      <c r="A118" s="2"/>
      <c r="B118" s="2"/>
      <c r="C118" s="2"/>
      <c r="D118" s="2"/>
      <c r="E118" s="2"/>
      <c r="F118" s="13"/>
      <c r="G118" s="13"/>
      <c r="H118" s="13"/>
      <c r="I118" s="13"/>
      <c r="J118" s="13"/>
      <c r="K118" s="13"/>
      <c r="L118" s="13"/>
      <c r="M118" s="13"/>
      <c r="N118" s="13"/>
      <c r="O118" s="13"/>
      <c r="P118" s="13"/>
      <c r="Q118" s="13"/>
      <c r="R118" s="13"/>
      <c r="S118" s="13"/>
      <c r="T118" s="12"/>
      <c r="U118" s="12"/>
      <c r="V118" s="12"/>
      <c r="W118" s="12"/>
      <c r="X118" s="12"/>
      <c r="Y118" s="12"/>
      <c r="Z118" s="12"/>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4"/>
      <c r="AX118" s="289"/>
      <c r="AY118" s="13"/>
      <c r="AZ118" s="14"/>
      <c r="BA118" s="28"/>
      <c r="BB118" s="12"/>
      <c r="BC118" s="12"/>
      <c r="BD118" s="12"/>
      <c r="BE118" s="13"/>
      <c r="BF118" s="14"/>
      <c r="BG118" s="289"/>
      <c r="BH118" s="13"/>
      <c r="BI118" s="13"/>
      <c r="BJ118" s="13"/>
      <c r="BK118" s="13"/>
      <c r="BL118" s="14"/>
      <c r="BM118" s="289"/>
      <c r="BN118" s="13"/>
      <c r="BO118" s="13"/>
      <c r="BP118" s="13"/>
      <c r="BQ118" s="15"/>
      <c r="BR118" s="15"/>
      <c r="BS118" s="15"/>
      <c r="BT118" s="15"/>
      <c r="BU118" s="15"/>
      <c r="BV118" s="15"/>
      <c r="BW118" s="2"/>
    </row>
    <row r="119" spans="1:75" s="3" customFormat="1" x14ac:dyDescent="0.25">
      <c r="A119" s="2"/>
      <c r="B119" s="2"/>
      <c r="C119" s="2"/>
      <c r="D119" s="2"/>
      <c r="E119" s="2"/>
      <c r="F119" s="13"/>
      <c r="G119" s="13"/>
      <c r="H119" s="13"/>
      <c r="I119" s="13"/>
      <c r="J119" s="13"/>
      <c r="K119" s="13"/>
      <c r="L119" s="13"/>
      <c r="M119" s="13"/>
      <c r="N119" s="13"/>
      <c r="O119" s="13"/>
      <c r="P119" s="13"/>
      <c r="Q119" s="13"/>
      <c r="R119" s="13"/>
      <c r="S119" s="13"/>
      <c r="T119" s="12"/>
      <c r="U119" s="12"/>
      <c r="V119" s="12"/>
      <c r="W119" s="12"/>
      <c r="X119" s="12"/>
      <c r="Y119" s="12"/>
      <c r="Z119" s="12"/>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4"/>
      <c r="AX119" s="289"/>
      <c r="AY119" s="13"/>
      <c r="AZ119" s="14"/>
      <c r="BA119" s="28"/>
      <c r="BB119" s="12"/>
      <c r="BC119" s="12"/>
      <c r="BD119" s="12"/>
      <c r="BE119" s="13"/>
      <c r="BF119" s="14"/>
      <c r="BG119" s="289"/>
      <c r="BH119" s="13"/>
      <c r="BI119" s="13"/>
      <c r="BJ119" s="13"/>
      <c r="BK119" s="13"/>
      <c r="BL119" s="14"/>
      <c r="BM119" s="289"/>
      <c r="BN119" s="13"/>
      <c r="BO119" s="13"/>
      <c r="BP119" s="13"/>
      <c r="BQ119" s="15"/>
      <c r="BR119" s="15"/>
      <c r="BS119" s="15"/>
      <c r="BT119" s="15"/>
      <c r="BU119" s="15"/>
      <c r="BV119" s="15"/>
      <c r="BW119" s="2"/>
    </row>
    <row r="120" spans="1:75" s="3" customFormat="1" x14ac:dyDescent="0.25">
      <c r="A120" s="2"/>
      <c r="B120" s="2"/>
      <c r="C120" s="2"/>
      <c r="D120" s="2"/>
      <c r="E120" s="2"/>
      <c r="F120" s="13"/>
      <c r="G120" s="13"/>
      <c r="H120" s="13"/>
      <c r="I120" s="13"/>
      <c r="J120" s="13"/>
      <c r="K120" s="13"/>
      <c r="L120" s="13"/>
      <c r="M120" s="13"/>
      <c r="N120" s="13"/>
      <c r="O120" s="13"/>
      <c r="P120" s="13"/>
      <c r="Q120" s="13"/>
      <c r="R120" s="13"/>
      <c r="S120" s="13"/>
      <c r="T120" s="12"/>
      <c r="U120" s="12"/>
      <c r="V120" s="12"/>
      <c r="W120" s="12"/>
      <c r="X120" s="12"/>
      <c r="Y120" s="12"/>
      <c r="Z120" s="12"/>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4"/>
      <c r="AX120" s="289"/>
      <c r="AY120" s="13"/>
      <c r="AZ120" s="14"/>
      <c r="BA120" s="28"/>
      <c r="BB120" s="12"/>
      <c r="BC120" s="12"/>
      <c r="BD120" s="12"/>
      <c r="BE120" s="13"/>
      <c r="BF120" s="14"/>
      <c r="BG120" s="289"/>
      <c r="BH120" s="13"/>
      <c r="BI120" s="13"/>
      <c r="BJ120" s="13"/>
      <c r="BK120" s="13"/>
      <c r="BL120" s="14"/>
      <c r="BM120" s="289"/>
      <c r="BN120" s="13"/>
      <c r="BO120" s="13"/>
      <c r="BP120" s="13"/>
      <c r="BQ120" s="15"/>
      <c r="BR120" s="15"/>
      <c r="BS120" s="15"/>
      <c r="BT120" s="15"/>
      <c r="BU120" s="15"/>
      <c r="BV120" s="15"/>
      <c r="BW120" s="2"/>
    </row>
    <row r="121" spans="1:75" s="3" customFormat="1" x14ac:dyDescent="0.25">
      <c r="A121" s="2"/>
      <c r="B121" s="2"/>
      <c r="C121" s="2"/>
      <c r="D121" s="2"/>
      <c r="E121" s="2"/>
      <c r="F121" s="13"/>
      <c r="G121" s="13"/>
      <c r="H121" s="13"/>
      <c r="I121" s="13"/>
      <c r="J121" s="13"/>
      <c r="K121" s="13"/>
      <c r="L121" s="13"/>
      <c r="M121" s="13"/>
      <c r="N121" s="13"/>
      <c r="O121" s="13"/>
      <c r="P121" s="13"/>
      <c r="Q121" s="13"/>
      <c r="R121" s="13"/>
      <c r="S121" s="13"/>
      <c r="T121" s="12"/>
      <c r="U121" s="12"/>
      <c r="V121" s="12"/>
      <c r="W121" s="12"/>
      <c r="X121" s="12"/>
      <c r="Y121" s="12"/>
      <c r="Z121" s="12"/>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4"/>
      <c r="AX121" s="289"/>
      <c r="AY121" s="13"/>
      <c r="AZ121" s="14"/>
      <c r="BA121" s="28"/>
      <c r="BB121" s="12"/>
      <c r="BC121" s="12"/>
      <c r="BD121" s="12"/>
      <c r="BE121" s="13"/>
      <c r="BF121" s="14"/>
      <c r="BG121" s="289"/>
      <c r="BH121" s="13"/>
      <c r="BI121" s="13"/>
      <c r="BJ121" s="13"/>
      <c r="BK121" s="13"/>
      <c r="BL121" s="14"/>
      <c r="BM121" s="289"/>
      <c r="BN121" s="13"/>
      <c r="BO121" s="13"/>
      <c r="BP121" s="13"/>
      <c r="BQ121" s="15"/>
      <c r="BR121" s="15"/>
      <c r="BS121" s="15"/>
      <c r="BT121" s="15"/>
      <c r="BU121" s="15"/>
      <c r="BV121" s="15"/>
      <c r="BW121" s="2"/>
    </row>
    <row r="122" spans="1:75" s="3" customFormat="1" x14ac:dyDescent="0.25">
      <c r="A122" s="2"/>
      <c r="B122" s="2"/>
      <c r="C122" s="2"/>
      <c r="D122" s="2"/>
      <c r="E122" s="2"/>
      <c r="F122" s="13"/>
      <c r="G122" s="13"/>
      <c r="H122" s="13"/>
      <c r="I122" s="13"/>
      <c r="J122" s="13"/>
      <c r="K122" s="13"/>
      <c r="L122" s="13"/>
      <c r="M122" s="13"/>
      <c r="N122" s="13"/>
      <c r="O122" s="13"/>
      <c r="P122" s="13"/>
      <c r="Q122" s="13"/>
      <c r="R122" s="13"/>
      <c r="S122" s="13"/>
      <c r="T122" s="12"/>
      <c r="U122" s="12"/>
      <c r="V122" s="12"/>
      <c r="W122" s="12"/>
      <c r="X122" s="12"/>
      <c r="Y122" s="12"/>
      <c r="Z122" s="12"/>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4"/>
      <c r="AX122" s="289"/>
      <c r="AY122" s="13"/>
      <c r="AZ122" s="14"/>
      <c r="BA122" s="28"/>
      <c r="BB122" s="12"/>
      <c r="BC122" s="12"/>
      <c r="BD122" s="12"/>
      <c r="BE122" s="13"/>
      <c r="BF122" s="14"/>
      <c r="BG122" s="289"/>
      <c r="BH122" s="13"/>
      <c r="BI122" s="13"/>
      <c r="BJ122" s="13"/>
      <c r="BK122" s="13"/>
      <c r="BL122" s="14"/>
      <c r="BM122" s="289"/>
      <c r="BN122" s="13"/>
      <c r="BO122" s="13"/>
      <c r="BP122" s="13"/>
      <c r="BQ122" s="15"/>
      <c r="BR122" s="15"/>
      <c r="BS122" s="15"/>
      <c r="BT122" s="15"/>
      <c r="BU122" s="15"/>
      <c r="BV122" s="15"/>
      <c r="BW122" s="2"/>
    </row>
    <row r="123" spans="1:75" s="3" customFormat="1" x14ac:dyDescent="0.25">
      <c r="A123" s="2"/>
      <c r="B123" s="2"/>
      <c r="C123" s="2"/>
      <c r="D123" s="2"/>
      <c r="E123" s="2"/>
      <c r="F123" s="13"/>
      <c r="G123" s="13"/>
      <c r="H123" s="13"/>
      <c r="I123" s="13"/>
      <c r="J123" s="13"/>
      <c r="K123" s="13"/>
      <c r="L123" s="13"/>
      <c r="M123" s="13"/>
      <c r="N123" s="13"/>
      <c r="O123" s="13"/>
      <c r="P123" s="13"/>
      <c r="Q123" s="13"/>
      <c r="R123" s="13"/>
      <c r="S123" s="13"/>
      <c r="T123" s="12"/>
      <c r="U123" s="12"/>
      <c r="V123" s="12"/>
      <c r="W123" s="12"/>
      <c r="X123" s="12"/>
      <c r="Y123" s="12"/>
      <c r="Z123" s="12"/>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4"/>
      <c r="AX123" s="289"/>
      <c r="AY123" s="13"/>
      <c r="AZ123" s="14"/>
      <c r="BA123" s="28"/>
      <c r="BB123" s="12"/>
      <c r="BC123" s="12"/>
      <c r="BD123" s="12"/>
      <c r="BE123" s="13"/>
      <c r="BF123" s="14"/>
      <c r="BG123" s="289"/>
      <c r="BH123" s="13"/>
      <c r="BI123" s="13"/>
      <c r="BJ123" s="13"/>
      <c r="BK123" s="13"/>
      <c r="BL123" s="14"/>
      <c r="BM123" s="289"/>
      <c r="BN123" s="13"/>
      <c r="BO123" s="13"/>
      <c r="BP123" s="13"/>
      <c r="BQ123" s="15"/>
      <c r="BR123" s="15"/>
      <c r="BS123" s="15"/>
      <c r="BT123" s="15"/>
      <c r="BU123" s="15"/>
      <c r="BV123" s="15"/>
      <c r="BW123" s="2"/>
    </row>
    <row r="124" spans="1:75" s="3" customFormat="1" x14ac:dyDescent="0.25">
      <c r="A124" s="2"/>
      <c r="B124" s="2"/>
      <c r="C124" s="2"/>
      <c r="D124" s="2"/>
      <c r="E124" s="2"/>
      <c r="F124" s="13"/>
      <c r="G124" s="13"/>
      <c r="H124" s="13"/>
      <c r="I124" s="13"/>
      <c r="J124" s="13"/>
      <c r="K124" s="13"/>
      <c r="L124" s="13"/>
      <c r="M124" s="13"/>
      <c r="N124" s="13"/>
      <c r="O124" s="13"/>
      <c r="P124" s="13"/>
      <c r="Q124" s="13"/>
      <c r="R124" s="13"/>
      <c r="S124" s="13"/>
      <c r="T124" s="12"/>
      <c r="U124" s="12"/>
      <c r="V124" s="12"/>
      <c r="W124" s="12"/>
      <c r="X124" s="12"/>
      <c r="Y124" s="12"/>
      <c r="Z124" s="12"/>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4"/>
      <c r="AX124" s="289"/>
      <c r="AY124" s="13"/>
      <c r="AZ124" s="14"/>
      <c r="BA124" s="28"/>
      <c r="BB124" s="12"/>
      <c r="BC124" s="12"/>
      <c r="BD124" s="12"/>
      <c r="BE124" s="13"/>
      <c r="BF124" s="14"/>
      <c r="BG124" s="289"/>
      <c r="BH124" s="13"/>
      <c r="BI124" s="13"/>
      <c r="BJ124" s="13"/>
      <c r="BK124" s="13"/>
      <c r="BL124" s="14"/>
      <c r="BM124" s="289"/>
      <c r="BN124" s="13"/>
      <c r="BO124" s="13"/>
      <c r="BP124" s="13"/>
      <c r="BQ124" s="15"/>
      <c r="BR124" s="15"/>
      <c r="BS124" s="15"/>
      <c r="BT124" s="15"/>
      <c r="BU124" s="15"/>
      <c r="BV124" s="15"/>
      <c r="BW124" s="2"/>
    </row>
    <row r="125" spans="1:75" s="3" customFormat="1" x14ac:dyDescent="0.25">
      <c r="A125" s="2"/>
      <c r="B125" s="2"/>
      <c r="C125" s="2"/>
      <c r="D125" s="2"/>
      <c r="E125" s="2"/>
      <c r="F125" s="13"/>
      <c r="G125" s="13"/>
      <c r="H125" s="13"/>
      <c r="I125" s="13"/>
      <c r="J125" s="13"/>
      <c r="K125" s="13"/>
      <c r="L125" s="13"/>
      <c r="M125" s="13"/>
      <c r="N125" s="13"/>
      <c r="O125" s="13"/>
      <c r="P125" s="13"/>
      <c r="Q125" s="13"/>
      <c r="R125" s="13"/>
      <c r="S125" s="13"/>
      <c r="T125" s="12"/>
      <c r="U125" s="12"/>
      <c r="V125" s="12"/>
      <c r="W125" s="12"/>
      <c r="X125" s="12"/>
      <c r="Y125" s="12"/>
      <c r="Z125" s="12"/>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4"/>
      <c r="AX125" s="289"/>
      <c r="AY125" s="13"/>
      <c r="AZ125" s="14"/>
      <c r="BA125" s="28"/>
      <c r="BB125" s="12"/>
      <c r="BC125" s="12"/>
      <c r="BD125" s="12"/>
      <c r="BE125" s="13"/>
      <c r="BF125" s="14"/>
      <c r="BG125" s="289"/>
      <c r="BH125" s="13"/>
      <c r="BI125" s="13"/>
      <c r="BJ125" s="13"/>
      <c r="BK125" s="13"/>
      <c r="BL125" s="14"/>
      <c r="BM125" s="289"/>
      <c r="BN125" s="13"/>
      <c r="BO125" s="13"/>
      <c r="BP125" s="13"/>
      <c r="BQ125" s="15"/>
      <c r="BR125" s="15"/>
      <c r="BS125" s="15"/>
      <c r="BT125" s="15"/>
      <c r="BU125" s="15"/>
      <c r="BV125" s="15"/>
      <c r="BW125" s="2"/>
    </row>
    <row r="126" spans="1:75" s="3" customFormat="1" x14ac:dyDescent="0.25">
      <c r="A126" s="2"/>
      <c r="B126" s="2"/>
      <c r="C126" s="2"/>
      <c r="D126" s="2"/>
      <c r="E126" s="2"/>
      <c r="F126" s="13"/>
      <c r="G126" s="13"/>
      <c r="H126" s="13"/>
      <c r="I126" s="13"/>
      <c r="J126" s="13"/>
      <c r="K126" s="13"/>
      <c r="L126" s="13"/>
      <c r="M126" s="13"/>
      <c r="N126" s="13"/>
      <c r="O126" s="13"/>
      <c r="P126" s="13"/>
      <c r="Q126" s="13"/>
      <c r="R126" s="13"/>
      <c r="S126" s="13"/>
      <c r="T126" s="12"/>
      <c r="U126" s="12"/>
      <c r="V126" s="12"/>
      <c r="W126" s="12"/>
      <c r="X126" s="12"/>
      <c r="Y126" s="12"/>
      <c r="Z126" s="12"/>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4"/>
      <c r="AX126" s="289"/>
      <c r="AY126" s="13"/>
      <c r="AZ126" s="14"/>
      <c r="BA126" s="28"/>
      <c r="BB126" s="12"/>
      <c r="BC126" s="12"/>
      <c r="BD126" s="12"/>
      <c r="BE126" s="13"/>
      <c r="BF126" s="14"/>
      <c r="BG126" s="289"/>
      <c r="BH126" s="13"/>
      <c r="BI126" s="13"/>
      <c r="BJ126" s="13"/>
      <c r="BK126" s="13"/>
      <c r="BL126" s="14"/>
      <c r="BM126" s="289"/>
      <c r="BN126" s="13"/>
      <c r="BO126" s="13"/>
      <c r="BP126" s="13"/>
      <c r="BQ126" s="15"/>
      <c r="BR126" s="15"/>
      <c r="BS126" s="15"/>
      <c r="BT126" s="15"/>
      <c r="BU126" s="15"/>
      <c r="BV126" s="15"/>
      <c r="BW126" s="2"/>
    </row>
    <row r="127" spans="1:75" s="3" customFormat="1" x14ac:dyDescent="0.25">
      <c r="A127" s="2"/>
      <c r="B127" s="2"/>
      <c r="C127" s="2"/>
      <c r="D127" s="2"/>
      <c r="E127" s="2"/>
      <c r="F127" s="13"/>
      <c r="G127" s="13"/>
      <c r="H127" s="13"/>
      <c r="I127" s="13"/>
      <c r="J127" s="13"/>
      <c r="K127" s="13"/>
      <c r="L127" s="13"/>
      <c r="M127" s="13"/>
      <c r="N127" s="13"/>
      <c r="O127" s="13"/>
      <c r="P127" s="13"/>
      <c r="Q127" s="13"/>
      <c r="R127" s="13"/>
      <c r="S127" s="13"/>
      <c r="T127" s="12"/>
      <c r="U127" s="12"/>
      <c r="V127" s="12"/>
      <c r="W127" s="12"/>
      <c r="X127" s="12"/>
      <c r="Y127" s="12"/>
      <c r="Z127" s="12"/>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4"/>
      <c r="AX127" s="289"/>
      <c r="AY127" s="13"/>
      <c r="AZ127" s="14"/>
      <c r="BA127" s="28"/>
      <c r="BB127" s="12"/>
      <c r="BC127" s="12"/>
      <c r="BD127" s="12"/>
      <c r="BE127" s="13"/>
      <c r="BF127" s="14"/>
      <c r="BG127" s="289"/>
      <c r="BH127" s="13"/>
      <c r="BI127" s="13"/>
      <c r="BJ127" s="13"/>
      <c r="BK127" s="13"/>
      <c r="BL127" s="14"/>
      <c r="BM127" s="289"/>
      <c r="BN127" s="13"/>
      <c r="BO127" s="13"/>
      <c r="BP127" s="13"/>
      <c r="BQ127" s="15"/>
      <c r="BR127" s="15"/>
      <c r="BS127" s="15"/>
      <c r="BT127" s="15"/>
      <c r="BU127" s="15"/>
      <c r="BV127" s="15"/>
      <c r="BW127" s="2"/>
    </row>
    <row r="128" spans="1:75" s="3" customFormat="1" x14ac:dyDescent="0.25">
      <c r="A128" s="2"/>
      <c r="B128" s="2"/>
      <c r="C128" s="2"/>
      <c r="D128" s="2"/>
      <c r="E128" s="2"/>
      <c r="F128" s="13"/>
      <c r="G128" s="13"/>
      <c r="H128" s="13"/>
      <c r="I128" s="13"/>
      <c r="J128" s="13"/>
      <c r="K128" s="13"/>
      <c r="L128" s="13"/>
      <c r="M128" s="13"/>
      <c r="N128" s="13"/>
      <c r="O128" s="13"/>
      <c r="P128" s="13"/>
      <c r="Q128" s="13"/>
      <c r="R128" s="13"/>
      <c r="S128" s="13"/>
      <c r="T128" s="12"/>
      <c r="U128" s="12"/>
      <c r="V128" s="12"/>
      <c r="W128" s="12"/>
      <c r="X128" s="12"/>
      <c r="Y128" s="12"/>
      <c r="Z128" s="12"/>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4"/>
      <c r="AX128" s="289"/>
      <c r="AY128" s="13"/>
      <c r="AZ128" s="14"/>
      <c r="BA128" s="28"/>
      <c r="BB128" s="12"/>
      <c r="BC128" s="12"/>
      <c r="BD128" s="12"/>
      <c r="BE128" s="13"/>
      <c r="BF128" s="14"/>
      <c r="BG128" s="289"/>
      <c r="BH128" s="13"/>
      <c r="BI128" s="13"/>
      <c r="BJ128" s="13"/>
      <c r="BK128" s="13"/>
      <c r="BL128" s="14"/>
      <c r="BM128" s="289"/>
      <c r="BN128" s="13"/>
      <c r="BO128" s="13"/>
      <c r="BP128" s="13"/>
      <c r="BQ128" s="15"/>
      <c r="BR128" s="15"/>
      <c r="BS128" s="15"/>
      <c r="BT128" s="15"/>
      <c r="BU128" s="15"/>
      <c r="BV128" s="15"/>
      <c r="BW128" s="2"/>
    </row>
    <row r="129" spans="1:75" s="3" customFormat="1" x14ac:dyDescent="0.25">
      <c r="A129" s="2"/>
      <c r="B129" s="2"/>
      <c r="C129" s="2"/>
      <c r="D129" s="2"/>
      <c r="E129" s="2"/>
      <c r="F129" s="13"/>
      <c r="G129" s="13"/>
      <c r="H129" s="13"/>
      <c r="I129" s="13"/>
      <c r="J129" s="13"/>
      <c r="K129" s="13"/>
      <c r="L129" s="13"/>
      <c r="M129" s="13"/>
      <c r="N129" s="13"/>
      <c r="O129" s="13"/>
      <c r="P129" s="13"/>
      <c r="Q129" s="13"/>
      <c r="R129" s="13"/>
      <c r="S129" s="13"/>
      <c r="T129" s="12"/>
      <c r="U129" s="12"/>
      <c r="V129" s="12"/>
      <c r="W129" s="12"/>
      <c r="X129" s="12"/>
      <c r="Y129" s="12"/>
      <c r="Z129" s="12"/>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4"/>
      <c r="AX129" s="289"/>
      <c r="AY129" s="13"/>
      <c r="AZ129" s="14"/>
      <c r="BA129" s="28"/>
      <c r="BB129" s="12"/>
      <c r="BC129" s="12"/>
      <c r="BD129" s="12"/>
      <c r="BE129" s="13"/>
      <c r="BF129" s="14"/>
      <c r="BG129" s="289"/>
      <c r="BH129" s="13"/>
      <c r="BI129" s="13"/>
      <c r="BJ129" s="13"/>
      <c r="BK129" s="13"/>
      <c r="BL129" s="14"/>
      <c r="BM129" s="289"/>
      <c r="BN129" s="13"/>
      <c r="BO129" s="13"/>
      <c r="BP129" s="13"/>
      <c r="BQ129" s="15"/>
      <c r="BR129" s="15"/>
      <c r="BS129" s="15"/>
      <c r="BT129" s="15"/>
      <c r="BU129" s="15"/>
      <c r="BV129" s="15"/>
      <c r="BW129" s="2"/>
    </row>
    <row r="130" spans="1:75" s="3" customFormat="1" x14ac:dyDescent="0.25">
      <c r="A130" s="2"/>
      <c r="B130" s="2"/>
      <c r="C130" s="2"/>
      <c r="D130" s="2"/>
      <c r="E130" s="2"/>
      <c r="F130" s="13"/>
      <c r="G130" s="13"/>
      <c r="H130" s="13"/>
      <c r="I130" s="13"/>
      <c r="J130" s="13"/>
      <c r="K130" s="13"/>
      <c r="L130" s="13"/>
      <c r="M130" s="13"/>
      <c r="N130" s="13"/>
      <c r="O130" s="13"/>
      <c r="P130" s="13"/>
      <c r="Q130" s="13"/>
      <c r="R130" s="13"/>
      <c r="S130" s="13"/>
      <c r="T130" s="12"/>
      <c r="U130" s="12"/>
      <c r="V130" s="12"/>
      <c r="W130" s="12"/>
      <c r="X130" s="12"/>
      <c r="Y130" s="12"/>
      <c r="Z130" s="12"/>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4"/>
      <c r="AX130" s="289"/>
      <c r="AY130" s="13"/>
      <c r="AZ130" s="14"/>
      <c r="BA130" s="28"/>
      <c r="BB130" s="12"/>
      <c r="BC130" s="12"/>
      <c r="BD130" s="12"/>
      <c r="BE130" s="13"/>
      <c r="BF130" s="14"/>
      <c r="BG130" s="289"/>
      <c r="BH130" s="13"/>
      <c r="BI130" s="13"/>
      <c r="BJ130" s="13"/>
      <c r="BK130" s="13"/>
      <c r="BL130" s="14"/>
      <c r="BM130" s="289"/>
      <c r="BN130" s="13"/>
      <c r="BO130" s="13"/>
      <c r="BP130" s="13"/>
      <c r="BQ130" s="15"/>
      <c r="BR130" s="15"/>
      <c r="BS130" s="15"/>
      <c r="BT130" s="15"/>
      <c r="BU130" s="15"/>
      <c r="BV130" s="15"/>
      <c r="BW130" s="2"/>
    </row>
    <row r="131" spans="1:75" s="3" customFormat="1" x14ac:dyDescent="0.25">
      <c r="A131" s="2"/>
      <c r="B131" s="2"/>
      <c r="C131" s="2"/>
      <c r="D131" s="2"/>
      <c r="E131" s="2"/>
      <c r="F131" s="13"/>
      <c r="G131" s="13"/>
      <c r="H131" s="13"/>
      <c r="I131" s="13"/>
      <c r="J131" s="13"/>
      <c r="K131" s="13"/>
      <c r="L131" s="13"/>
      <c r="M131" s="13"/>
      <c r="N131" s="13"/>
      <c r="O131" s="13"/>
      <c r="P131" s="13"/>
      <c r="Q131" s="13"/>
      <c r="R131" s="13"/>
      <c r="S131" s="13"/>
      <c r="T131" s="12"/>
      <c r="U131" s="12"/>
      <c r="V131" s="12"/>
      <c r="W131" s="12"/>
      <c r="X131" s="12"/>
      <c r="Y131" s="12"/>
      <c r="Z131" s="12"/>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4"/>
      <c r="AX131" s="289"/>
      <c r="AY131" s="13"/>
      <c r="AZ131" s="14"/>
      <c r="BA131" s="28"/>
      <c r="BB131" s="12"/>
      <c r="BC131" s="12"/>
      <c r="BD131" s="12"/>
      <c r="BE131" s="13"/>
      <c r="BF131" s="14"/>
      <c r="BG131" s="289"/>
      <c r="BH131" s="13"/>
      <c r="BI131" s="13"/>
      <c r="BJ131" s="13"/>
      <c r="BK131" s="13"/>
      <c r="BL131" s="14"/>
      <c r="BM131" s="289"/>
      <c r="BN131" s="13"/>
      <c r="BO131" s="13"/>
      <c r="BP131" s="13"/>
      <c r="BQ131" s="15"/>
      <c r="BR131" s="15"/>
      <c r="BS131" s="15"/>
      <c r="BT131" s="15"/>
      <c r="BU131" s="15"/>
      <c r="BV131" s="15"/>
      <c r="BW131" s="2"/>
    </row>
    <row r="132" spans="1:75" s="3" customFormat="1" x14ac:dyDescent="0.25">
      <c r="A132" s="2"/>
      <c r="B132" s="2"/>
      <c r="C132" s="2"/>
      <c r="D132" s="2"/>
      <c r="E132" s="2"/>
      <c r="F132" s="13"/>
      <c r="G132" s="13"/>
      <c r="H132" s="13"/>
      <c r="I132" s="13"/>
      <c r="J132" s="13"/>
      <c r="K132" s="13"/>
      <c r="L132" s="13"/>
      <c r="M132" s="13"/>
      <c r="N132" s="13"/>
      <c r="O132" s="13"/>
      <c r="P132" s="13"/>
      <c r="Q132" s="13"/>
      <c r="R132" s="13"/>
      <c r="S132" s="13"/>
      <c r="T132" s="12"/>
      <c r="U132" s="12"/>
      <c r="V132" s="12"/>
      <c r="W132" s="12"/>
      <c r="X132" s="12"/>
      <c r="Y132" s="12"/>
      <c r="Z132" s="12"/>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4"/>
      <c r="AX132" s="289"/>
      <c r="AY132" s="13"/>
      <c r="AZ132" s="14"/>
      <c r="BA132" s="28"/>
      <c r="BB132" s="12"/>
      <c r="BC132" s="12"/>
      <c r="BD132" s="12"/>
      <c r="BE132" s="13"/>
      <c r="BF132" s="14"/>
      <c r="BG132" s="289"/>
      <c r="BH132" s="13"/>
      <c r="BI132" s="13"/>
      <c r="BJ132" s="13"/>
      <c r="BK132" s="13"/>
      <c r="BL132" s="14"/>
      <c r="BM132" s="289"/>
      <c r="BN132" s="13"/>
      <c r="BO132" s="13"/>
      <c r="BP132" s="13"/>
      <c r="BQ132" s="15"/>
      <c r="BR132" s="15"/>
      <c r="BS132" s="15"/>
      <c r="BT132" s="15"/>
      <c r="BU132" s="15"/>
      <c r="BV132" s="15"/>
      <c r="BW132" s="2"/>
    </row>
    <row r="133" spans="1:75" s="3" customFormat="1" x14ac:dyDescent="0.25">
      <c r="A133" s="2"/>
      <c r="B133" s="2"/>
      <c r="C133" s="2"/>
      <c r="D133" s="2"/>
      <c r="E133" s="2"/>
      <c r="F133" s="13"/>
      <c r="G133" s="13"/>
      <c r="H133" s="13"/>
      <c r="I133" s="13"/>
      <c r="J133" s="13"/>
      <c r="K133" s="13"/>
      <c r="L133" s="13"/>
      <c r="M133" s="13"/>
      <c r="N133" s="13"/>
      <c r="O133" s="13"/>
      <c r="P133" s="13"/>
      <c r="Q133" s="13"/>
      <c r="R133" s="13"/>
      <c r="S133" s="13"/>
      <c r="T133" s="12"/>
      <c r="U133" s="12"/>
      <c r="V133" s="12"/>
      <c r="W133" s="12"/>
      <c r="X133" s="12"/>
      <c r="Y133" s="12"/>
      <c r="Z133" s="12"/>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4"/>
      <c r="AX133" s="289"/>
      <c r="AY133" s="13"/>
      <c r="AZ133" s="14"/>
      <c r="BA133" s="28"/>
      <c r="BB133" s="12"/>
      <c r="BC133" s="12"/>
      <c r="BD133" s="12"/>
      <c r="BE133" s="13"/>
      <c r="BF133" s="14"/>
      <c r="BG133" s="289"/>
      <c r="BH133" s="13"/>
      <c r="BI133" s="13"/>
      <c r="BJ133" s="13"/>
      <c r="BK133" s="13"/>
      <c r="BL133" s="14"/>
      <c r="BM133" s="289"/>
      <c r="BN133" s="13"/>
      <c r="BO133" s="13"/>
      <c r="BP133" s="13"/>
      <c r="BQ133" s="15"/>
      <c r="BR133" s="15"/>
      <c r="BS133" s="15"/>
      <c r="BT133" s="15"/>
      <c r="BU133" s="15"/>
      <c r="BV133" s="15"/>
      <c r="BW133" s="2"/>
    </row>
    <row r="134" spans="1:75" s="3" customFormat="1" x14ac:dyDescent="0.25">
      <c r="A134" s="2"/>
      <c r="B134" s="2"/>
      <c r="C134" s="2"/>
      <c r="D134" s="2"/>
      <c r="E134" s="2"/>
      <c r="F134" s="13"/>
      <c r="G134" s="13"/>
      <c r="H134" s="13"/>
      <c r="I134" s="13"/>
      <c r="J134" s="13"/>
      <c r="K134" s="13"/>
      <c r="L134" s="13"/>
      <c r="M134" s="13"/>
      <c r="N134" s="13"/>
      <c r="O134" s="13"/>
      <c r="P134" s="13"/>
      <c r="Q134" s="13"/>
      <c r="R134" s="13"/>
      <c r="S134" s="13"/>
      <c r="T134" s="12"/>
      <c r="U134" s="12"/>
      <c r="V134" s="12"/>
      <c r="W134" s="12"/>
      <c r="X134" s="12"/>
      <c r="Y134" s="12"/>
      <c r="Z134" s="12"/>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4"/>
      <c r="AX134" s="289"/>
      <c r="AY134" s="13"/>
      <c r="AZ134" s="14"/>
      <c r="BA134" s="28"/>
      <c r="BB134" s="12"/>
      <c r="BC134" s="12"/>
      <c r="BD134" s="12"/>
      <c r="BE134" s="13"/>
      <c r="BF134" s="14"/>
      <c r="BG134" s="289"/>
      <c r="BH134" s="13"/>
      <c r="BI134" s="13"/>
      <c r="BJ134" s="13"/>
      <c r="BK134" s="13"/>
      <c r="BL134" s="14"/>
      <c r="BM134" s="289"/>
      <c r="BN134" s="13"/>
      <c r="BO134" s="13"/>
      <c r="BP134" s="13"/>
      <c r="BQ134" s="15"/>
      <c r="BR134" s="15"/>
      <c r="BS134" s="15"/>
      <c r="BT134" s="15"/>
      <c r="BU134" s="15"/>
      <c r="BV134" s="15"/>
      <c r="BW134" s="2"/>
    </row>
    <row r="135" spans="1:75" s="3" customFormat="1" x14ac:dyDescent="0.25">
      <c r="A135" s="2"/>
      <c r="B135" s="2"/>
      <c r="C135" s="2"/>
      <c r="D135" s="2"/>
      <c r="E135" s="2"/>
      <c r="F135" s="13"/>
      <c r="G135" s="13"/>
      <c r="H135" s="13"/>
      <c r="I135" s="13"/>
      <c r="J135" s="13"/>
      <c r="K135" s="13"/>
      <c r="L135" s="13"/>
      <c r="M135" s="13"/>
      <c r="N135" s="13"/>
      <c r="O135" s="13"/>
      <c r="P135" s="13"/>
      <c r="Q135" s="13"/>
      <c r="R135" s="13"/>
      <c r="S135" s="13"/>
      <c r="T135" s="12"/>
      <c r="U135" s="12"/>
      <c r="V135" s="12"/>
      <c r="W135" s="12"/>
      <c r="X135" s="12"/>
      <c r="Y135" s="12"/>
      <c r="Z135" s="12"/>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4"/>
      <c r="AX135" s="289"/>
      <c r="AY135" s="13"/>
      <c r="AZ135" s="14"/>
      <c r="BA135" s="28"/>
      <c r="BB135" s="12"/>
      <c r="BC135" s="12"/>
      <c r="BD135" s="12"/>
      <c r="BE135" s="13"/>
      <c r="BF135" s="14"/>
      <c r="BG135" s="289"/>
      <c r="BH135" s="13"/>
      <c r="BI135" s="13"/>
      <c r="BJ135" s="13"/>
      <c r="BK135" s="13"/>
      <c r="BL135" s="14"/>
      <c r="BM135" s="289"/>
      <c r="BN135" s="13"/>
      <c r="BO135" s="13"/>
      <c r="BP135" s="13"/>
      <c r="BQ135" s="15"/>
      <c r="BR135" s="15"/>
      <c r="BS135" s="15"/>
      <c r="BT135" s="15"/>
      <c r="BU135" s="15"/>
      <c r="BV135" s="15"/>
      <c r="BW135" s="2"/>
    </row>
    <row r="136" spans="1:75" s="3" customFormat="1" x14ac:dyDescent="0.25">
      <c r="A136" s="2"/>
      <c r="B136" s="2"/>
      <c r="C136" s="2"/>
      <c r="D136" s="2"/>
      <c r="E136" s="2"/>
      <c r="F136" s="13"/>
      <c r="G136" s="13"/>
      <c r="H136" s="13"/>
      <c r="I136" s="13"/>
      <c r="J136" s="13"/>
      <c r="K136" s="13"/>
      <c r="L136" s="13"/>
      <c r="M136" s="13"/>
      <c r="N136" s="13"/>
      <c r="O136" s="13"/>
      <c r="P136" s="13"/>
      <c r="Q136" s="13"/>
      <c r="R136" s="13"/>
      <c r="S136" s="13"/>
      <c r="T136" s="12"/>
      <c r="U136" s="12"/>
      <c r="V136" s="12"/>
      <c r="W136" s="12"/>
      <c r="X136" s="12"/>
      <c r="Y136" s="12"/>
      <c r="Z136" s="12"/>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4"/>
      <c r="AX136" s="289"/>
      <c r="AY136" s="13"/>
      <c r="AZ136" s="14"/>
      <c r="BA136" s="28"/>
      <c r="BB136" s="12"/>
      <c r="BC136" s="12"/>
      <c r="BD136" s="12"/>
      <c r="BE136" s="13"/>
      <c r="BF136" s="14"/>
      <c r="BG136" s="289"/>
      <c r="BH136" s="13"/>
      <c r="BI136" s="13"/>
      <c r="BJ136" s="13"/>
      <c r="BK136" s="13"/>
      <c r="BL136" s="14"/>
      <c r="BM136" s="289"/>
      <c r="BN136" s="13"/>
      <c r="BO136" s="13"/>
      <c r="BP136" s="13"/>
      <c r="BQ136" s="15"/>
      <c r="BR136" s="15"/>
      <c r="BS136" s="15"/>
      <c r="BT136" s="15"/>
      <c r="BU136" s="15"/>
      <c r="BV136" s="15"/>
      <c r="BW136" s="2"/>
    </row>
    <row r="137" spans="1:75" s="3" customFormat="1" x14ac:dyDescent="0.25">
      <c r="A137" s="2"/>
      <c r="B137" s="2"/>
      <c r="C137" s="2"/>
      <c r="D137" s="2"/>
      <c r="E137" s="2"/>
      <c r="F137" s="13"/>
      <c r="G137" s="13"/>
      <c r="H137" s="13"/>
      <c r="I137" s="13"/>
      <c r="J137" s="13"/>
      <c r="K137" s="13"/>
      <c r="L137" s="13"/>
      <c r="M137" s="13"/>
      <c r="N137" s="13"/>
      <c r="O137" s="13"/>
      <c r="P137" s="13"/>
      <c r="Q137" s="13"/>
      <c r="R137" s="13"/>
      <c r="S137" s="13"/>
      <c r="T137" s="12"/>
      <c r="U137" s="12"/>
      <c r="V137" s="12"/>
      <c r="W137" s="12"/>
      <c r="X137" s="12"/>
      <c r="Y137" s="12"/>
      <c r="Z137" s="12"/>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4"/>
      <c r="AX137" s="289"/>
      <c r="AY137" s="13"/>
      <c r="AZ137" s="14"/>
      <c r="BA137" s="28"/>
      <c r="BB137" s="12"/>
      <c r="BC137" s="12"/>
      <c r="BD137" s="12"/>
      <c r="BE137" s="13"/>
      <c r="BF137" s="14"/>
      <c r="BG137" s="289"/>
      <c r="BH137" s="13"/>
      <c r="BI137" s="13"/>
      <c r="BJ137" s="13"/>
      <c r="BK137" s="13"/>
      <c r="BL137" s="14"/>
      <c r="BM137" s="289"/>
      <c r="BN137" s="13"/>
      <c r="BO137" s="13"/>
      <c r="BP137" s="13"/>
      <c r="BQ137" s="15"/>
      <c r="BR137" s="15"/>
      <c r="BS137" s="15"/>
      <c r="BT137" s="15"/>
      <c r="BU137" s="15"/>
      <c r="BV137" s="15"/>
      <c r="BW137" s="2"/>
    </row>
    <row r="138" spans="1:75" s="3" customFormat="1" x14ac:dyDescent="0.25">
      <c r="A138" s="2"/>
      <c r="B138" s="2"/>
      <c r="C138" s="2"/>
      <c r="D138" s="2"/>
      <c r="E138" s="2"/>
      <c r="F138" s="13"/>
      <c r="G138" s="13"/>
      <c r="H138" s="13"/>
      <c r="I138" s="13"/>
      <c r="J138" s="13"/>
      <c r="K138" s="13"/>
      <c r="L138" s="13"/>
      <c r="M138" s="13"/>
      <c r="N138" s="13"/>
      <c r="O138" s="13"/>
      <c r="P138" s="13"/>
      <c r="Q138" s="13"/>
      <c r="R138" s="13"/>
      <c r="S138" s="13"/>
      <c r="T138" s="12"/>
      <c r="U138" s="12"/>
      <c r="V138" s="12"/>
      <c r="W138" s="12"/>
      <c r="X138" s="12"/>
      <c r="Y138" s="12"/>
      <c r="Z138" s="12"/>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4"/>
      <c r="AX138" s="289"/>
      <c r="AY138" s="13"/>
      <c r="AZ138" s="14"/>
      <c r="BA138" s="28"/>
      <c r="BB138" s="12"/>
      <c r="BC138" s="12"/>
      <c r="BD138" s="12"/>
      <c r="BE138" s="13"/>
      <c r="BF138" s="14"/>
      <c r="BG138" s="289"/>
      <c r="BH138" s="13"/>
      <c r="BI138" s="13"/>
      <c r="BJ138" s="13"/>
      <c r="BK138" s="13"/>
      <c r="BL138" s="14"/>
      <c r="BM138" s="289"/>
      <c r="BN138" s="13"/>
      <c r="BO138" s="13"/>
      <c r="BP138" s="13"/>
      <c r="BQ138" s="15"/>
      <c r="BR138" s="15"/>
      <c r="BS138" s="15"/>
      <c r="BT138" s="15"/>
      <c r="BU138" s="15"/>
      <c r="BV138" s="15"/>
      <c r="BW138" s="2"/>
    </row>
    <row r="139" spans="1:75" s="3" customFormat="1" x14ac:dyDescent="0.25">
      <c r="A139" s="2"/>
      <c r="B139" s="2"/>
      <c r="C139" s="2"/>
      <c r="D139" s="2"/>
      <c r="E139" s="2"/>
      <c r="F139" s="13"/>
      <c r="G139" s="13"/>
      <c r="H139" s="13"/>
      <c r="I139" s="13"/>
      <c r="J139" s="13"/>
      <c r="K139" s="13"/>
      <c r="L139" s="13"/>
      <c r="M139" s="13"/>
      <c r="N139" s="13"/>
      <c r="O139" s="13"/>
      <c r="P139" s="13"/>
      <c r="Q139" s="13"/>
      <c r="R139" s="13"/>
      <c r="S139" s="13"/>
      <c r="T139" s="12"/>
      <c r="U139" s="12"/>
      <c r="V139" s="12"/>
      <c r="W139" s="12"/>
      <c r="X139" s="12"/>
      <c r="Y139" s="12"/>
      <c r="Z139" s="12"/>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4"/>
      <c r="AX139" s="289"/>
      <c r="AY139" s="13"/>
      <c r="AZ139" s="14"/>
      <c r="BA139" s="28"/>
      <c r="BB139" s="12"/>
      <c r="BC139" s="12"/>
      <c r="BD139" s="12"/>
      <c r="BE139" s="13"/>
      <c r="BF139" s="14"/>
      <c r="BG139" s="289"/>
      <c r="BH139" s="13"/>
      <c r="BI139" s="13"/>
      <c r="BJ139" s="13"/>
      <c r="BK139" s="13"/>
      <c r="BL139" s="14"/>
      <c r="BM139" s="289"/>
      <c r="BN139" s="13"/>
      <c r="BO139" s="13"/>
      <c r="BP139" s="13"/>
      <c r="BQ139" s="15"/>
      <c r="BR139" s="15"/>
      <c r="BS139" s="15"/>
      <c r="BT139" s="15"/>
      <c r="BU139" s="15"/>
      <c r="BV139" s="15"/>
      <c r="BW139" s="2"/>
    </row>
    <row r="140" spans="1:75" s="3" customFormat="1" x14ac:dyDescent="0.25">
      <c r="A140" s="2"/>
      <c r="B140" s="2"/>
      <c r="C140" s="2"/>
      <c r="D140" s="2"/>
      <c r="E140" s="2"/>
      <c r="F140" s="13"/>
      <c r="G140" s="13"/>
      <c r="H140" s="13"/>
      <c r="I140" s="13"/>
      <c r="J140" s="13"/>
      <c r="K140" s="13"/>
      <c r="L140" s="13"/>
      <c r="M140" s="13"/>
      <c r="N140" s="13"/>
      <c r="O140" s="13"/>
      <c r="P140" s="13"/>
      <c r="Q140" s="13"/>
      <c r="R140" s="13"/>
      <c r="S140" s="13"/>
      <c r="T140" s="12"/>
      <c r="U140" s="12"/>
      <c r="V140" s="12"/>
      <c r="W140" s="12"/>
      <c r="X140" s="12"/>
      <c r="Y140" s="12"/>
      <c r="Z140" s="12"/>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4"/>
      <c r="AX140" s="289"/>
      <c r="AY140" s="13"/>
      <c r="AZ140" s="14"/>
      <c r="BA140" s="28"/>
      <c r="BB140" s="12"/>
      <c r="BC140" s="12"/>
      <c r="BD140" s="12"/>
      <c r="BE140" s="13"/>
      <c r="BF140" s="14"/>
      <c r="BG140" s="289"/>
      <c r="BH140" s="13"/>
      <c r="BI140" s="13"/>
      <c r="BJ140" s="13"/>
      <c r="BK140" s="13"/>
      <c r="BL140" s="14"/>
      <c r="BM140" s="289"/>
      <c r="BN140" s="13"/>
      <c r="BO140" s="13"/>
      <c r="BP140" s="13"/>
      <c r="BQ140" s="15"/>
      <c r="BR140" s="15"/>
      <c r="BS140" s="15"/>
      <c r="BT140" s="15"/>
      <c r="BU140" s="15"/>
      <c r="BV140" s="15"/>
      <c r="BW140" s="2"/>
    </row>
    <row r="141" spans="1:75" s="3" customFormat="1" x14ac:dyDescent="0.25">
      <c r="A141" s="2"/>
      <c r="B141" s="2"/>
      <c r="C141" s="2"/>
      <c r="D141" s="2"/>
      <c r="E141" s="2"/>
      <c r="F141" s="13"/>
      <c r="G141" s="13"/>
      <c r="H141" s="13"/>
      <c r="I141" s="13"/>
      <c r="J141" s="13"/>
      <c r="K141" s="13"/>
      <c r="L141" s="13"/>
      <c r="M141" s="13"/>
      <c r="N141" s="13"/>
      <c r="O141" s="13"/>
      <c r="P141" s="13"/>
      <c r="Q141" s="13"/>
      <c r="R141" s="13"/>
      <c r="S141" s="13"/>
      <c r="T141" s="12"/>
      <c r="U141" s="12"/>
      <c r="V141" s="12"/>
      <c r="W141" s="12"/>
      <c r="X141" s="12"/>
      <c r="Y141" s="12"/>
      <c r="Z141" s="12"/>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4"/>
      <c r="AX141" s="289"/>
      <c r="AY141" s="13"/>
      <c r="AZ141" s="14"/>
      <c r="BA141" s="28"/>
      <c r="BB141" s="12"/>
      <c r="BC141" s="12"/>
      <c r="BD141" s="12"/>
      <c r="BE141" s="13"/>
      <c r="BF141" s="14"/>
      <c r="BG141" s="289"/>
      <c r="BH141" s="13"/>
      <c r="BI141" s="13"/>
      <c r="BJ141" s="13"/>
      <c r="BK141" s="13"/>
      <c r="BL141" s="14"/>
      <c r="BM141" s="289"/>
      <c r="BN141" s="13"/>
      <c r="BO141" s="13"/>
      <c r="BP141" s="13"/>
      <c r="BQ141" s="15"/>
      <c r="BR141" s="15"/>
      <c r="BS141" s="15"/>
      <c r="BT141" s="15"/>
      <c r="BU141" s="15"/>
      <c r="BV141" s="15"/>
      <c r="BW141" s="2"/>
    </row>
    <row r="142" spans="1:75" s="3" customFormat="1" x14ac:dyDescent="0.25">
      <c r="A142" s="2"/>
      <c r="B142" s="2"/>
      <c r="C142" s="2"/>
      <c r="D142" s="2"/>
      <c r="E142" s="2"/>
      <c r="F142" s="13"/>
      <c r="G142" s="13"/>
      <c r="H142" s="13"/>
      <c r="I142" s="13"/>
      <c r="J142" s="13"/>
      <c r="K142" s="13"/>
      <c r="L142" s="13"/>
      <c r="M142" s="13"/>
      <c r="N142" s="13"/>
      <c r="O142" s="13"/>
      <c r="P142" s="13"/>
      <c r="Q142" s="13"/>
      <c r="R142" s="13"/>
      <c r="S142" s="13"/>
      <c r="T142" s="12"/>
      <c r="U142" s="12"/>
      <c r="V142" s="12"/>
      <c r="W142" s="12"/>
      <c r="X142" s="12"/>
      <c r="Y142" s="12"/>
      <c r="Z142" s="12"/>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4"/>
      <c r="AX142" s="289"/>
      <c r="AY142" s="13"/>
      <c r="AZ142" s="14"/>
      <c r="BA142" s="28"/>
      <c r="BB142" s="12"/>
      <c r="BC142" s="12"/>
      <c r="BD142" s="12"/>
      <c r="BE142" s="13"/>
      <c r="BF142" s="14"/>
      <c r="BG142" s="289"/>
      <c r="BH142" s="13"/>
      <c r="BI142" s="13"/>
      <c r="BJ142" s="13"/>
      <c r="BK142" s="13"/>
      <c r="BL142" s="14"/>
      <c r="BM142" s="289"/>
      <c r="BN142" s="13"/>
      <c r="BO142" s="13"/>
      <c r="BP142" s="13"/>
      <c r="BQ142" s="15"/>
      <c r="BR142" s="15"/>
      <c r="BS142" s="15"/>
      <c r="BT142" s="15"/>
      <c r="BU142" s="15"/>
      <c r="BV142" s="15"/>
      <c r="BW142" s="2"/>
    </row>
    <row r="143" spans="1:75" s="3" customFormat="1" x14ac:dyDescent="0.25">
      <c r="A143" s="2"/>
      <c r="B143" s="2"/>
      <c r="C143" s="2"/>
      <c r="D143" s="2"/>
      <c r="E143" s="2"/>
      <c r="F143" s="13"/>
      <c r="G143" s="13"/>
      <c r="H143" s="13"/>
      <c r="I143" s="13"/>
      <c r="J143" s="13"/>
      <c r="K143" s="13"/>
      <c r="L143" s="13"/>
      <c r="M143" s="13"/>
      <c r="N143" s="13"/>
      <c r="O143" s="13"/>
      <c r="P143" s="13"/>
      <c r="Q143" s="13"/>
      <c r="R143" s="13"/>
      <c r="S143" s="13"/>
      <c r="T143" s="12"/>
      <c r="U143" s="12"/>
      <c r="V143" s="12"/>
      <c r="W143" s="12"/>
      <c r="X143" s="12"/>
      <c r="Y143" s="12"/>
      <c r="Z143" s="12"/>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4"/>
      <c r="AX143" s="289"/>
      <c r="AY143" s="13"/>
      <c r="AZ143" s="14"/>
      <c r="BA143" s="28"/>
      <c r="BB143" s="12"/>
      <c r="BC143" s="12"/>
      <c r="BD143" s="12"/>
      <c r="BE143" s="13"/>
      <c r="BF143" s="14"/>
      <c r="BG143" s="289"/>
      <c r="BH143" s="13"/>
      <c r="BI143" s="13"/>
      <c r="BJ143" s="13"/>
      <c r="BK143" s="13"/>
      <c r="BL143" s="14"/>
      <c r="BM143" s="289"/>
      <c r="BN143" s="13"/>
      <c r="BO143" s="13"/>
      <c r="BP143" s="13"/>
      <c r="BQ143" s="15"/>
      <c r="BR143" s="15"/>
      <c r="BS143" s="15"/>
      <c r="BT143" s="15"/>
      <c r="BU143" s="15"/>
      <c r="BV143" s="15"/>
      <c r="BW143" s="2"/>
    </row>
    <row r="144" spans="1:75" s="3" customFormat="1" x14ac:dyDescent="0.25">
      <c r="A144" s="2"/>
      <c r="B144" s="2"/>
      <c r="C144" s="2"/>
      <c r="D144" s="2"/>
      <c r="E144" s="2"/>
      <c r="F144" s="13"/>
      <c r="G144" s="13"/>
      <c r="H144" s="13"/>
      <c r="I144" s="13"/>
      <c r="J144" s="13"/>
      <c r="K144" s="13"/>
      <c r="L144" s="13"/>
      <c r="M144" s="13"/>
      <c r="N144" s="13"/>
      <c r="O144" s="13"/>
      <c r="P144" s="13"/>
      <c r="Q144" s="13"/>
      <c r="R144" s="13"/>
      <c r="S144" s="13"/>
      <c r="T144" s="12"/>
      <c r="U144" s="12"/>
      <c r="V144" s="12"/>
      <c r="W144" s="12"/>
      <c r="X144" s="12"/>
      <c r="Y144" s="12"/>
      <c r="Z144" s="12"/>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4"/>
      <c r="AX144" s="289"/>
      <c r="AY144" s="13"/>
      <c r="AZ144" s="14"/>
      <c r="BA144" s="28"/>
      <c r="BB144" s="12"/>
      <c r="BC144" s="12"/>
      <c r="BD144" s="12"/>
      <c r="BE144" s="13"/>
      <c r="BF144" s="14"/>
      <c r="BG144" s="289"/>
      <c r="BH144" s="13"/>
      <c r="BI144" s="13"/>
      <c r="BJ144" s="13"/>
      <c r="BK144" s="13"/>
      <c r="BL144" s="14"/>
      <c r="BM144" s="289"/>
      <c r="BN144" s="13"/>
      <c r="BO144" s="13"/>
      <c r="BP144" s="13"/>
      <c r="BQ144" s="15"/>
      <c r="BR144" s="15"/>
      <c r="BS144" s="15"/>
      <c r="BT144" s="15"/>
      <c r="BU144" s="15"/>
      <c r="BV144" s="15"/>
      <c r="BW144" s="2"/>
    </row>
    <row r="145" spans="1:75" s="3" customFormat="1" x14ac:dyDescent="0.25">
      <c r="A145" s="2"/>
      <c r="B145" s="2"/>
      <c r="C145" s="2"/>
      <c r="D145" s="2"/>
      <c r="E145" s="2"/>
      <c r="F145" s="13"/>
      <c r="G145" s="13"/>
      <c r="H145" s="13"/>
      <c r="I145" s="13"/>
      <c r="J145" s="13"/>
      <c r="K145" s="13"/>
      <c r="L145" s="13"/>
      <c r="M145" s="13"/>
      <c r="N145" s="13"/>
      <c r="O145" s="13"/>
      <c r="P145" s="13"/>
      <c r="Q145" s="13"/>
      <c r="R145" s="13"/>
      <c r="S145" s="13"/>
      <c r="T145" s="12"/>
      <c r="U145" s="12"/>
      <c r="V145" s="12"/>
      <c r="W145" s="12"/>
      <c r="X145" s="12"/>
      <c r="Y145" s="12"/>
      <c r="Z145" s="12"/>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4"/>
      <c r="AX145" s="289"/>
      <c r="AY145" s="13"/>
      <c r="AZ145" s="14"/>
      <c r="BA145" s="28"/>
      <c r="BB145" s="12"/>
      <c r="BC145" s="12"/>
      <c r="BD145" s="12"/>
      <c r="BE145" s="13"/>
      <c r="BF145" s="14"/>
      <c r="BG145" s="289"/>
      <c r="BH145" s="13"/>
      <c r="BI145" s="13"/>
      <c r="BJ145" s="13"/>
      <c r="BK145" s="13"/>
      <c r="BL145" s="14"/>
      <c r="BM145" s="289"/>
      <c r="BN145" s="13"/>
      <c r="BO145" s="13"/>
      <c r="BP145" s="13"/>
      <c r="BQ145" s="15"/>
      <c r="BR145" s="15"/>
      <c r="BS145" s="15"/>
      <c r="BT145" s="15"/>
      <c r="BU145" s="15"/>
      <c r="BV145" s="15"/>
      <c r="BW145" s="2"/>
    </row>
    <row r="146" spans="1:75" s="3" customFormat="1" x14ac:dyDescent="0.25">
      <c r="A146" s="2"/>
      <c r="B146" s="2"/>
      <c r="C146" s="2"/>
      <c r="D146" s="2"/>
      <c r="E146" s="2"/>
      <c r="F146" s="13"/>
      <c r="G146" s="13"/>
      <c r="H146" s="13"/>
      <c r="I146" s="13"/>
      <c r="J146" s="13"/>
      <c r="K146" s="13"/>
      <c r="L146" s="13"/>
      <c r="M146" s="13"/>
      <c r="N146" s="13"/>
      <c r="O146" s="13"/>
      <c r="P146" s="13"/>
      <c r="Q146" s="13"/>
      <c r="R146" s="13"/>
      <c r="S146" s="13"/>
      <c r="T146" s="12"/>
      <c r="U146" s="12"/>
      <c r="V146" s="12"/>
      <c r="W146" s="12"/>
      <c r="X146" s="12"/>
      <c r="Y146" s="12"/>
      <c r="Z146" s="12"/>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4"/>
      <c r="AX146" s="289"/>
      <c r="AY146" s="13"/>
      <c r="AZ146" s="14"/>
      <c r="BA146" s="28"/>
      <c r="BB146" s="12"/>
      <c r="BC146" s="12"/>
      <c r="BD146" s="12"/>
      <c r="BE146" s="13"/>
      <c r="BF146" s="14"/>
      <c r="BG146" s="289"/>
      <c r="BH146" s="13"/>
      <c r="BI146" s="13"/>
      <c r="BJ146" s="13"/>
      <c r="BK146" s="13"/>
      <c r="BL146" s="14"/>
      <c r="BM146" s="289"/>
      <c r="BN146" s="13"/>
      <c r="BO146" s="13"/>
      <c r="BP146" s="13"/>
      <c r="BQ146" s="15"/>
      <c r="BR146" s="15"/>
      <c r="BS146" s="15"/>
      <c r="BT146" s="15"/>
      <c r="BU146" s="15"/>
      <c r="BV146" s="15"/>
      <c r="BW146" s="2"/>
    </row>
    <row r="147" spans="1:75" s="3" customFormat="1" x14ac:dyDescent="0.25">
      <c r="A147" s="2"/>
      <c r="B147" s="2"/>
      <c r="C147" s="2"/>
      <c r="D147" s="2"/>
      <c r="E147" s="2"/>
      <c r="F147" s="13"/>
      <c r="G147" s="13"/>
      <c r="H147" s="13"/>
      <c r="I147" s="13"/>
      <c r="J147" s="13"/>
      <c r="K147" s="13"/>
      <c r="L147" s="13"/>
      <c r="M147" s="13"/>
      <c r="N147" s="13"/>
      <c r="O147" s="13"/>
      <c r="P147" s="13"/>
      <c r="Q147" s="13"/>
      <c r="R147" s="13"/>
      <c r="S147" s="13"/>
      <c r="T147" s="12"/>
      <c r="U147" s="12"/>
      <c r="V147" s="12"/>
      <c r="W147" s="12"/>
      <c r="X147" s="12"/>
      <c r="Y147" s="12"/>
      <c r="Z147" s="12"/>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4"/>
      <c r="AX147" s="289"/>
      <c r="AY147" s="13"/>
      <c r="AZ147" s="14"/>
      <c r="BA147" s="28"/>
      <c r="BB147" s="12"/>
      <c r="BC147" s="12"/>
      <c r="BD147" s="12"/>
      <c r="BE147" s="13"/>
      <c r="BF147" s="14"/>
      <c r="BG147" s="289"/>
      <c r="BH147" s="13"/>
      <c r="BI147" s="13"/>
      <c r="BJ147" s="13"/>
      <c r="BK147" s="13"/>
      <c r="BL147" s="14"/>
      <c r="BM147" s="289"/>
      <c r="BN147" s="13"/>
      <c r="BO147" s="13"/>
      <c r="BP147" s="13"/>
      <c r="BQ147" s="15"/>
      <c r="BR147" s="15"/>
      <c r="BS147" s="15"/>
      <c r="BT147" s="15"/>
      <c r="BU147" s="15"/>
      <c r="BV147" s="15"/>
      <c r="BW147" s="2"/>
    </row>
    <row r="148" spans="1:75" s="3" customFormat="1" x14ac:dyDescent="0.25">
      <c r="A148" s="2"/>
      <c r="B148" s="2"/>
      <c r="C148" s="2"/>
      <c r="D148" s="2"/>
      <c r="E148" s="2"/>
      <c r="F148" s="13"/>
      <c r="G148" s="13"/>
      <c r="H148" s="13"/>
      <c r="I148" s="13"/>
      <c r="J148" s="13"/>
      <c r="K148" s="13"/>
      <c r="L148" s="13"/>
      <c r="M148" s="13"/>
      <c r="N148" s="13"/>
      <c r="O148" s="13"/>
      <c r="P148" s="13"/>
      <c r="Q148" s="13"/>
      <c r="R148" s="13"/>
      <c r="S148" s="13"/>
      <c r="T148" s="12"/>
      <c r="U148" s="12"/>
      <c r="V148" s="12"/>
      <c r="W148" s="12"/>
      <c r="X148" s="12"/>
      <c r="Y148" s="12"/>
      <c r="Z148" s="12"/>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4"/>
      <c r="AX148" s="289"/>
      <c r="AY148" s="13"/>
      <c r="AZ148" s="14"/>
      <c r="BA148" s="28"/>
      <c r="BB148" s="12"/>
      <c r="BC148" s="12"/>
      <c r="BD148" s="12"/>
      <c r="BE148" s="13"/>
      <c r="BF148" s="14"/>
      <c r="BG148" s="289"/>
      <c r="BH148" s="13"/>
      <c r="BI148" s="13"/>
      <c r="BJ148" s="13"/>
      <c r="BK148" s="13"/>
      <c r="BL148" s="14"/>
      <c r="BM148" s="289"/>
      <c r="BN148" s="13"/>
      <c r="BO148" s="13"/>
      <c r="BP148" s="13"/>
      <c r="BQ148" s="15"/>
      <c r="BR148" s="15"/>
      <c r="BS148" s="15"/>
      <c r="BT148" s="15"/>
      <c r="BU148" s="15"/>
      <c r="BV148" s="15"/>
      <c r="BW148" s="2"/>
    </row>
    <row r="149" spans="1:75" s="3" customFormat="1" x14ac:dyDescent="0.25">
      <c r="A149" s="2"/>
      <c r="B149" s="2"/>
      <c r="C149" s="2"/>
      <c r="D149" s="2"/>
      <c r="E149" s="2"/>
      <c r="F149" s="13"/>
      <c r="G149" s="13"/>
      <c r="H149" s="13"/>
      <c r="I149" s="13"/>
      <c r="J149" s="13"/>
      <c r="K149" s="13"/>
      <c r="L149" s="13"/>
      <c r="M149" s="13"/>
      <c r="N149" s="13"/>
      <c r="O149" s="13"/>
      <c r="P149" s="13"/>
      <c r="Q149" s="13"/>
      <c r="R149" s="13"/>
      <c r="S149" s="13"/>
      <c r="T149" s="12"/>
      <c r="U149" s="12"/>
      <c r="V149" s="12"/>
      <c r="W149" s="12"/>
      <c r="X149" s="12"/>
      <c r="Y149" s="12"/>
      <c r="Z149" s="12"/>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4"/>
      <c r="AX149" s="289"/>
      <c r="AY149" s="13"/>
      <c r="AZ149" s="14"/>
      <c r="BA149" s="28"/>
      <c r="BB149" s="12"/>
      <c r="BC149" s="12"/>
      <c r="BD149" s="12"/>
      <c r="BE149" s="13"/>
      <c r="BF149" s="14"/>
      <c r="BG149" s="289"/>
      <c r="BH149" s="13"/>
      <c r="BI149" s="13"/>
      <c r="BJ149" s="13"/>
      <c r="BK149" s="13"/>
      <c r="BL149" s="14"/>
      <c r="BM149" s="289"/>
      <c r="BN149" s="13"/>
      <c r="BO149" s="13"/>
      <c r="BP149" s="13"/>
      <c r="BQ149" s="15"/>
      <c r="BR149" s="15"/>
      <c r="BS149" s="15"/>
      <c r="BT149" s="15"/>
      <c r="BU149" s="15"/>
      <c r="BV149" s="15"/>
      <c r="BW149" s="2"/>
    </row>
    <row r="150" spans="1:75" s="3" customFormat="1" x14ac:dyDescent="0.25">
      <c r="A150" s="2"/>
      <c r="B150" s="2"/>
      <c r="C150" s="2"/>
      <c r="D150" s="2"/>
      <c r="E150" s="2"/>
      <c r="F150" s="13"/>
      <c r="G150" s="13"/>
      <c r="H150" s="13"/>
      <c r="I150" s="13"/>
      <c r="J150" s="13"/>
      <c r="K150" s="13"/>
      <c r="L150" s="13"/>
      <c r="M150" s="13"/>
      <c r="N150" s="13"/>
      <c r="O150" s="13"/>
      <c r="P150" s="13"/>
      <c r="Q150" s="13"/>
      <c r="R150" s="13"/>
      <c r="S150" s="13"/>
      <c r="T150" s="12"/>
      <c r="U150" s="12"/>
      <c r="V150" s="12"/>
      <c r="W150" s="12"/>
      <c r="X150" s="12"/>
      <c r="Y150" s="12"/>
      <c r="Z150" s="12"/>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4"/>
      <c r="AX150" s="289"/>
      <c r="AY150" s="13"/>
      <c r="AZ150" s="14"/>
      <c r="BA150" s="28"/>
      <c r="BB150" s="12"/>
      <c r="BC150" s="12"/>
      <c r="BD150" s="12"/>
      <c r="BE150" s="13"/>
      <c r="BF150" s="14"/>
      <c r="BG150" s="289"/>
      <c r="BH150" s="13"/>
      <c r="BI150" s="13"/>
      <c r="BJ150" s="13"/>
      <c r="BK150" s="13"/>
      <c r="BL150" s="14"/>
      <c r="BM150" s="289"/>
      <c r="BN150" s="13"/>
      <c r="BO150" s="13"/>
      <c r="BP150" s="13"/>
      <c r="BQ150" s="15"/>
      <c r="BR150" s="15"/>
      <c r="BS150" s="15"/>
      <c r="BT150" s="15"/>
      <c r="BU150" s="15"/>
      <c r="BV150" s="15"/>
      <c r="BW150" s="2"/>
    </row>
    <row r="151" spans="1:75" s="3" customFormat="1" x14ac:dyDescent="0.25">
      <c r="A151" s="2"/>
      <c r="B151" s="2"/>
      <c r="C151" s="2"/>
      <c r="D151" s="2"/>
      <c r="E151" s="2"/>
      <c r="F151" s="13"/>
      <c r="G151" s="13"/>
      <c r="H151" s="13"/>
      <c r="I151" s="13"/>
      <c r="J151" s="13"/>
      <c r="K151" s="13"/>
      <c r="L151" s="13"/>
      <c r="M151" s="13"/>
      <c r="N151" s="13"/>
      <c r="O151" s="13"/>
      <c r="P151" s="13"/>
      <c r="Q151" s="13"/>
      <c r="R151" s="13"/>
      <c r="S151" s="13"/>
      <c r="T151" s="12"/>
      <c r="U151" s="12"/>
      <c r="V151" s="12"/>
      <c r="W151" s="12"/>
      <c r="X151" s="12"/>
      <c r="Y151" s="12"/>
      <c r="Z151" s="12"/>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4"/>
      <c r="AX151" s="289"/>
      <c r="AY151" s="13"/>
      <c r="AZ151" s="14"/>
      <c r="BA151" s="28"/>
      <c r="BB151" s="12"/>
      <c r="BC151" s="12"/>
      <c r="BD151" s="12"/>
      <c r="BE151" s="13"/>
      <c r="BF151" s="14"/>
      <c r="BG151" s="289"/>
      <c r="BH151" s="13"/>
      <c r="BI151" s="13"/>
      <c r="BJ151" s="13"/>
      <c r="BK151" s="13"/>
      <c r="BL151" s="14"/>
      <c r="BM151" s="289"/>
      <c r="BN151" s="13"/>
      <c r="BO151" s="13"/>
      <c r="BP151" s="13"/>
      <c r="BQ151" s="15"/>
      <c r="BR151" s="15"/>
      <c r="BS151" s="15"/>
      <c r="BT151" s="15"/>
      <c r="BU151" s="15"/>
      <c r="BV151" s="15"/>
      <c r="BW151" s="2"/>
    </row>
    <row r="152" spans="1:75" s="3" customFormat="1" x14ac:dyDescent="0.25">
      <c r="A152" s="2"/>
      <c r="B152" s="2"/>
      <c r="C152" s="2"/>
      <c r="D152" s="2"/>
      <c r="E152" s="2"/>
      <c r="F152" s="13"/>
      <c r="G152" s="13"/>
      <c r="H152" s="13"/>
      <c r="I152" s="13"/>
      <c r="J152" s="13"/>
      <c r="K152" s="13"/>
      <c r="L152" s="13"/>
      <c r="M152" s="13"/>
      <c r="N152" s="13"/>
      <c r="O152" s="13"/>
      <c r="P152" s="13"/>
      <c r="Q152" s="13"/>
      <c r="R152" s="13"/>
      <c r="S152" s="13"/>
      <c r="T152" s="12"/>
      <c r="U152" s="12"/>
      <c r="V152" s="12"/>
      <c r="W152" s="12"/>
      <c r="X152" s="12"/>
      <c r="Y152" s="12"/>
      <c r="Z152" s="12"/>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4"/>
      <c r="AX152" s="289"/>
      <c r="AY152" s="13"/>
      <c r="AZ152" s="14"/>
      <c r="BA152" s="28"/>
      <c r="BB152" s="12"/>
      <c r="BC152" s="12"/>
      <c r="BD152" s="12"/>
      <c r="BE152" s="13"/>
      <c r="BF152" s="14"/>
      <c r="BG152" s="289"/>
      <c r="BH152" s="13"/>
      <c r="BI152" s="13"/>
      <c r="BJ152" s="13"/>
      <c r="BK152" s="13"/>
      <c r="BL152" s="14"/>
      <c r="BM152" s="289"/>
      <c r="BN152" s="13"/>
      <c r="BO152" s="13"/>
      <c r="BP152" s="13"/>
      <c r="BQ152" s="15"/>
      <c r="BR152" s="15"/>
      <c r="BS152" s="15"/>
      <c r="BT152" s="15"/>
      <c r="BU152" s="15"/>
      <c r="BV152" s="15"/>
      <c r="BW152" s="2"/>
    </row>
    <row r="153" spans="1:75" s="3" customFormat="1" x14ac:dyDescent="0.25">
      <c r="A153" s="2"/>
      <c r="B153" s="2"/>
      <c r="C153" s="2"/>
      <c r="D153" s="2"/>
      <c r="E153" s="2"/>
      <c r="F153" s="13"/>
      <c r="G153" s="13"/>
      <c r="H153" s="13"/>
      <c r="I153" s="13"/>
      <c r="J153" s="13"/>
      <c r="K153" s="13"/>
      <c r="L153" s="13"/>
      <c r="M153" s="13"/>
      <c r="N153" s="13"/>
      <c r="O153" s="13"/>
      <c r="P153" s="13"/>
      <c r="Q153" s="13"/>
      <c r="R153" s="13"/>
      <c r="S153" s="13"/>
      <c r="T153" s="12"/>
      <c r="U153" s="12"/>
      <c r="V153" s="12"/>
      <c r="W153" s="12"/>
      <c r="X153" s="12"/>
      <c r="Y153" s="12"/>
      <c r="Z153" s="12"/>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4"/>
      <c r="AX153" s="289"/>
      <c r="AY153" s="13"/>
      <c r="AZ153" s="14"/>
      <c r="BA153" s="28"/>
      <c r="BB153" s="12"/>
      <c r="BC153" s="12"/>
      <c r="BD153" s="12"/>
      <c r="BE153" s="13"/>
      <c r="BF153" s="14"/>
      <c r="BG153" s="289"/>
      <c r="BH153" s="13"/>
      <c r="BI153" s="13"/>
      <c r="BJ153" s="13"/>
      <c r="BK153" s="13"/>
      <c r="BL153" s="14"/>
      <c r="BM153" s="289"/>
      <c r="BN153" s="13"/>
      <c r="BO153" s="13"/>
      <c r="BP153" s="13"/>
      <c r="BQ153" s="15"/>
      <c r="BR153" s="15"/>
      <c r="BS153" s="15"/>
      <c r="BT153" s="15"/>
      <c r="BU153" s="15"/>
      <c r="BV153" s="15"/>
      <c r="BW153" s="2"/>
    </row>
    <row r="154" spans="1:75" s="3" customFormat="1" x14ac:dyDescent="0.25">
      <c r="A154" s="2"/>
      <c r="B154" s="2"/>
      <c r="C154" s="2"/>
      <c r="D154" s="2"/>
      <c r="E154" s="2"/>
      <c r="F154" s="13"/>
      <c r="G154" s="13"/>
      <c r="H154" s="13"/>
      <c r="I154" s="13"/>
      <c r="J154" s="13"/>
      <c r="K154" s="13"/>
      <c r="L154" s="13"/>
      <c r="M154" s="13"/>
      <c r="N154" s="13"/>
      <c r="O154" s="13"/>
      <c r="P154" s="13"/>
      <c r="Q154" s="13"/>
      <c r="R154" s="13"/>
      <c r="S154" s="13"/>
      <c r="T154" s="12"/>
      <c r="U154" s="12"/>
      <c r="V154" s="12"/>
      <c r="W154" s="12"/>
      <c r="X154" s="12"/>
      <c r="Y154" s="12"/>
      <c r="Z154" s="12"/>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4"/>
      <c r="AX154" s="289"/>
      <c r="AY154" s="13"/>
      <c r="AZ154" s="14"/>
      <c r="BA154" s="28"/>
      <c r="BB154" s="12"/>
      <c r="BC154" s="12"/>
      <c r="BD154" s="12"/>
      <c r="BE154" s="13"/>
      <c r="BF154" s="14"/>
      <c r="BG154" s="289"/>
      <c r="BH154" s="13"/>
      <c r="BI154" s="13"/>
      <c r="BJ154" s="13"/>
      <c r="BK154" s="13"/>
      <c r="BL154" s="14"/>
      <c r="BM154" s="289"/>
      <c r="BN154" s="13"/>
      <c r="BO154" s="13"/>
      <c r="BP154" s="13"/>
      <c r="BQ154" s="15"/>
      <c r="BR154" s="15"/>
      <c r="BS154" s="15"/>
      <c r="BT154" s="15"/>
      <c r="BU154" s="15"/>
      <c r="BV154" s="15"/>
      <c r="BW154" s="2"/>
    </row>
    <row r="155" spans="1:75" s="3" customFormat="1" x14ac:dyDescent="0.25">
      <c r="A155" s="2"/>
      <c r="B155" s="2"/>
      <c r="C155" s="2"/>
      <c r="D155" s="2"/>
      <c r="E155" s="2"/>
      <c r="F155" s="13"/>
      <c r="G155" s="13"/>
      <c r="H155" s="13"/>
      <c r="I155" s="13"/>
      <c r="J155" s="13"/>
      <c r="K155" s="13"/>
      <c r="L155" s="13"/>
      <c r="M155" s="13"/>
      <c r="N155" s="13"/>
      <c r="O155" s="13"/>
      <c r="P155" s="13"/>
      <c r="Q155" s="13"/>
      <c r="R155" s="13"/>
      <c r="S155" s="13"/>
      <c r="T155" s="12"/>
      <c r="U155" s="12"/>
      <c r="V155" s="12"/>
      <c r="W155" s="12"/>
      <c r="X155" s="12"/>
      <c r="Y155" s="12"/>
      <c r="Z155" s="12"/>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4"/>
      <c r="AX155" s="289"/>
      <c r="AY155" s="13"/>
      <c r="AZ155" s="14"/>
      <c r="BA155" s="28"/>
      <c r="BB155" s="12"/>
      <c r="BC155" s="12"/>
      <c r="BD155" s="12"/>
      <c r="BE155" s="13"/>
      <c r="BF155" s="14"/>
      <c r="BG155" s="289"/>
      <c r="BH155" s="13"/>
      <c r="BI155" s="13"/>
      <c r="BJ155" s="13"/>
      <c r="BK155" s="13"/>
      <c r="BL155" s="14"/>
      <c r="BM155" s="289"/>
      <c r="BN155" s="13"/>
      <c r="BO155" s="13"/>
      <c r="BP155" s="13"/>
      <c r="BQ155" s="15"/>
      <c r="BR155" s="15"/>
      <c r="BS155" s="15"/>
      <c r="BT155" s="15"/>
      <c r="BU155" s="15"/>
      <c r="BV155" s="15"/>
      <c r="BW155" s="2"/>
    </row>
    <row r="156" spans="1:75" s="3" customFormat="1" x14ac:dyDescent="0.25">
      <c r="A156" s="2"/>
      <c r="B156" s="2"/>
      <c r="C156" s="2"/>
      <c r="D156" s="2"/>
      <c r="E156" s="2"/>
      <c r="F156" s="13"/>
      <c r="G156" s="13"/>
      <c r="H156" s="13"/>
      <c r="I156" s="13"/>
      <c r="J156" s="13"/>
      <c r="K156" s="13"/>
      <c r="L156" s="13"/>
      <c r="M156" s="13"/>
      <c r="N156" s="13"/>
      <c r="O156" s="13"/>
      <c r="P156" s="13"/>
      <c r="Q156" s="13"/>
      <c r="R156" s="13"/>
      <c r="S156" s="13"/>
      <c r="T156" s="12"/>
      <c r="U156" s="12"/>
      <c r="V156" s="12"/>
      <c r="W156" s="12"/>
      <c r="X156" s="12"/>
      <c r="Y156" s="12"/>
      <c r="Z156" s="12"/>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4"/>
      <c r="AX156" s="289"/>
      <c r="AY156" s="13"/>
      <c r="AZ156" s="14"/>
      <c r="BA156" s="28"/>
      <c r="BB156" s="12"/>
      <c r="BC156" s="12"/>
      <c r="BD156" s="12"/>
      <c r="BE156" s="13"/>
      <c r="BF156" s="14"/>
      <c r="BG156" s="289"/>
      <c r="BH156" s="13"/>
      <c r="BI156" s="13"/>
      <c r="BJ156" s="13"/>
      <c r="BK156" s="13"/>
      <c r="BL156" s="14"/>
      <c r="BM156" s="289"/>
      <c r="BN156" s="13"/>
      <c r="BO156" s="13"/>
      <c r="BP156" s="13"/>
      <c r="BQ156" s="15"/>
      <c r="BR156" s="15"/>
      <c r="BS156" s="15"/>
      <c r="BT156" s="15"/>
      <c r="BU156" s="15"/>
      <c r="BV156" s="15"/>
      <c r="BW156" s="2"/>
    </row>
    <row r="157" spans="1:75" s="3" customFormat="1" x14ac:dyDescent="0.25">
      <c r="A157" s="2"/>
      <c r="B157" s="2"/>
      <c r="C157" s="2"/>
      <c r="D157" s="2"/>
      <c r="E157" s="2"/>
      <c r="F157" s="13"/>
      <c r="G157" s="13"/>
      <c r="H157" s="13"/>
      <c r="I157" s="13"/>
      <c r="J157" s="13"/>
      <c r="K157" s="13"/>
      <c r="L157" s="13"/>
      <c r="M157" s="13"/>
      <c r="N157" s="13"/>
      <c r="O157" s="13"/>
      <c r="P157" s="13"/>
      <c r="Q157" s="13"/>
      <c r="R157" s="13"/>
      <c r="S157" s="13"/>
      <c r="T157" s="12"/>
      <c r="U157" s="12"/>
      <c r="V157" s="12"/>
      <c r="W157" s="12"/>
      <c r="X157" s="12"/>
      <c r="Y157" s="12"/>
      <c r="Z157" s="12"/>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4"/>
      <c r="AX157" s="289"/>
      <c r="AY157" s="13"/>
      <c r="AZ157" s="14"/>
      <c r="BA157" s="28"/>
      <c r="BB157" s="12"/>
      <c r="BC157" s="12"/>
      <c r="BD157" s="12"/>
      <c r="BE157" s="13"/>
      <c r="BF157" s="14"/>
      <c r="BG157" s="289"/>
      <c r="BH157" s="13"/>
      <c r="BI157" s="13"/>
      <c r="BJ157" s="13"/>
      <c r="BK157" s="13"/>
      <c r="BL157" s="14"/>
      <c r="BM157" s="289"/>
      <c r="BN157" s="13"/>
      <c r="BO157" s="13"/>
      <c r="BP157" s="13"/>
      <c r="BQ157" s="15"/>
      <c r="BR157" s="15"/>
      <c r="BS157" s="15"/>
      <c r="BT157" s="15"/>
      <c r="BU157" s="15"/>
      <c r="BV157" s="15"/>
      <c r="BW157" s="2"/>
    </row>
    <row r="158" spans="1:75" s="3" customFormat="1" x14ac:dyDescent="0.25">
      <c r="A158" s="2"/>
      <c r="B158" s="2"/>
      <c r="C158" s="2"/>
      <c r="D158" s="2"/>
      <c r="E158" s="2"/>
      <c r="F158" s="13"/>
      <c r="G158" s="13"/>
      <c r="H158" s="13"/>
      <c r="I158" s="13"/>
      <c r="J158" s="13"/>
      <c r="K158" s="13"/>
      <c r="L158" s="13"/>
      <c r="M158" s="13"/>
      <c r="N158" s="13"/>
      <c r="O158" s="13"/>
      <c r="P158" s="13"/>
      <c r="Q158" s="13"/>
      <c r="R158" s="13"/>
      <c r="S158" s="13"/>
      <c r="T158" s="12"/>
      <c r="U158" s="12"/>
      <c r="V158" s="12"/>
      <c r="W158" s="12"/>
      <c r="X158" s="12"/>
      <c r="Y158" s="12"/>
      <c r="Z158" s="12"/>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4"/>
      <c r="AX158" s="289"/>
      <c r="AY158" s="13"/>
      <c r="AZ158" s="14"/>
      <c r="BA158" s="28"/>
      <c r="BB158" s="12"/>
      <c r="BC158" s="12"/>
      <c r="BD158" s="12"/>
      <c r="BE158" s="13"/>
      <c r="BF158" s="14"/>
      <c r="BG158" s="289"/>
      <c r="BH158" s="13"/>
      <c r="BI158" s="13"/>
      <c r="BJ158" s="13"/>
      <c r="BK158" s="13"/>
      <c r="BL158" s="14"/>
      <c r="BM158" s="289"/>
      <c r="BN158" s="13"/>
      <c r="BO158" s="13"/>
      <c r="BP158" s="13"/>
      <c r="BQ158" s="15"/>
      <c r="BR158" s="15"/>
      <c r="BS158" s="15"/>
      <c r="BT158" s="15"/>
      <c r="BU158" s="15"/>
      <c r="BV158" s="15"/>
      <c r="BW158" s="2"/>
    </row>
    <row r="159" spans="1:75" s="3" customFormat="1" x14ac:dyDescent="0.25">
      <c r="A159" s="2"/>
      <c r="B159" s="2"/>
      <c r="C159" s="2"/>
      <c r="D159" s="2"/>
      <c r="E159" s="2"/>
      <c r="F159" s="13"/>
      <c r="G159" s="13"/>
      <c r="H159" s="13"/>
      <c r="I159" s="13"/>
      <c r="J159" s="13"/>
      <c r="K159" s="13"/>
      <c r="L159" s="13"/>
      <c r="M159" s="13"/>
      <c r="N159" s="13"/>
      <c r="O159" s="13"/>
      <c r="P159" s="13"/>
      <c r="Q159" s="13"/>
      <c r="R159" s="13"/>
      <c r="S159" s="13"/>
      <c r="T159" s="12"/>
      <c r="U159" s="12"/>
      <c r="V159" s="12"/>
      <c r="W159" s="12"/>
      <c r="X159" s="12"/>
      <c r="Y159" s="12"/>
      <c r="Z159" s="12"/>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4"/>
      <c r="AX159" s="289"/>
      <c r="AY159" s="13"/>
      <c r="AZ159" s="14"/>
      <c r="BA159" s="28"/>
      <c r="BB159" s="12"/>
      <c r="BC159" s="12"/>
      <c r="BD159" s="12"/>
      <c r="BE159" s="13"/>
      <c r="BF159" s="14"/>
      <c r="BG159" s="289"/>
      <c r="BH159" s="13"/>
      <c r="BI159" s="13"/>
      <c r="BJ159" s="13"/>
      <c r="BK159" s="13"/>
      <c r="BL159" s="14"/>
      <c r="BM159" s="289"/>
      <c r="BN159" s="13"/>
      <c r="BO159" s="13"/>
      <c r="BP159" s="13"/>
      <c r="BQ159" s="15"/>
      <c r="BR159" s="15"/>
      <c r="BS159" s="15"/>
      <c r="BT159" s="15"/>
      <c r="BU159" s="15"/>
      <c r="BV159" s="15"/>
      <c r="BW159" s="2"/>
    </row>
    <row r="160" spans="1:75" s="3" customFormat="1" x14ac:dyDescent="0.25">
      <c r="A160" s="2"/>
      <c r="B160" s="2"/>
      <c r="C160" s="2"/>
      <c r="D160" s="2"/>
      <c r="E160" s="2"/>
      <c r="F160" s="13"/>
      <c r="G160" s="13"/>
      <c r="H160" s="13"/>
      <c r="I160" s="13"/>
      <c r="J160" s="13"/>
      <c r="K160" s="13"/>
      <c r="L160" s="13"/>
      <c r="M160" s="13"/>
      <c r="N160" s="13"/>
      <c r="O160" s="13"/>
      <c r="P160" s="13"/>
      <c r="Q160" s="13"/>
      <c r="R160" s="13"/>
      <c r="S160" s="13"/>
      <c r="T160" s="12"/>
      <c r="U160" s="12"/>
      <c r="V160" s="12"/>
      <c r="W160" s="12"/>
      <c r="X160" s="12"/>
      <c r="Y160" s="12"/>
      <c r="Z160" s="12"/>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4"/>
      <c r="AX160" s="289"/>
      <c r="AY160" s="13"/>
      <c r="AZ160" s="14"/>
      <c r="BA160" s="28"/>
      <c r="BB160" s="12"/>
      <c r="BC160" s="12"/>
      <c r="BD160" s="12"/>
      <c r="BE160" s="13"/>
      <c r="BF160" s="14"/>
      <c r="BG160" s="289"/>
      <c r="BH160" s="13"/>
      <c r="BI160" s="13"/>
      <c r="BJ160" s="13"/>
      <c r="BK160" s="13"/>
      <c r="BL160" s="14"/>
      <c r="BM160" s="289"/>
      <c r="BN160" s="13"/>
      <c r="BO160" s="13"/>
      <c r="BP160" s="13"/>
      <c r="BQ160" s="15"/>
      <c r="BR160" s="15"/>
      <c r="BS160" s="15"/>
      <c r="BT160" s="15"/>
      <c r="BU160" s="15"/>
      <c r="BV160" s="15"/>
      <c r="BW160" s="2"/>
    </row>
    <row r="161" spans="1:75" s="3" customFormat="1" x14ac:dyDescent="0.25">
      <c r="A161" s="2"/>
      <c r="B161" s="2"/>
      <c r="C161" s="2"/>
      <c r="D161" s="2"/>
      <c r="E161" s="2"/>
      <c r="F161" s="13"/>
      <c r="G161" s="13"/>
      <c r="H161" s="13"/>
      <c r="I161" s="13"/>
      <c r="J161" s="13"/>
      <c r="K161" s="13"/>
      <c r="L161" s="13"/>
      <c r="M161" s="13"/>
      <c r="N161" s="13"/>
      <c r="O161" s="13"/>
      <c r="P161" s="13"/>
      <c r="Q161" s="13"/>
      <c r="R161" s="13"/>
      <c r="S161" s="13"/>
      <c r="T161" s="12"/>
      <c r="U161" s="12"/>
      <c r="V161" s="12"/>
      <c r="W161" s="12"/>
      <c r="X161" s="12"/>
      <c r="Y161" s="12"/>
      <c r="Z161" s="12"/>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4"/>
      <c r="AX161" s="289"/>
      <c r="AY161" s="13"/>
      <c r="AZ161" s="14"/>
      <c r="BA161" s="28"/>
      <c r="BB161" s="12"/>
      <c r="BC161" s="12"/>
      <c r="BD161" s="12"/>
      <c r="BE161" s="13"/>
      <c r="BF161" s="14"/>
      <c r="BG161" s="289"/>
      <c r="BH161" s="13"/>
      <c r="BI161" s="13"/>
      <c r="BJ161" s="13"/>
      <c r="BK161" s="13"/>
      <c r="BL161" s="14"/>
      <c r="BM161" s="289"/>
      <c r="BN161" s="13"/>
      <c r="BO161" s="13"/>
      <c r="BP161" s="13"/>
      <c r="BQ161" s="15"/>
      <c r="BR161" s="15"/>
      <c r="BS161" s="15"/>
      <c r="BT161" s="15"/>
      <c r="BU161" s="15"/>
      <c r="BV161" s="15"/>
      <c r="BW161" s="2"/>
    </row>
    <row r="162" spans="1:75" s="3" customFormat="1" x14ac:dyDescent="0.25">
      <c r="A162" s="2"/>
      <c r="B162" s="2"/>
      <c r="C162" s="2"/>
      <c r="D162" s="2"/>
      <c r="E162" s="2"/>
      <c r="F162" s="13"/>
      <c r="G162" s="13"/>
      <c r="H162" s="13"/>
      <c r="I162" s="13"/>
      <c r="J162" s="13"/>
      <c r="K162" s="13"/>
      <c r="L162" s="13"/>
      <c r="M162" s="13"/>
      <c r="N162" s="13"/>
      <c r="O162" s="13"/>
      <c r="P162" s="13"/>
      <c r="Q162" s="13"/>
      <c r="R162" s="13"/>
      <c r="S162" s="13"/>
      <c r="T162" s="12"/>
      <c r="U162" s="12"/>
      <c r="V162" s="12"/>
      <c r="W162" s="12"/>
      <c r="X162" s="12"/>
      <c r="Y162" s="12"/>
      <c r="Z162" s="12"/>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4"/>
      <c r="AX162" s="289"/>
      <c r="AY162" s="13"/>
      <c r="AZ162" s="14"/>
      <c r="BA162" s="28"/>
      <c r="BB162" s="12"/>
      <c r="BC162" s="12"/>
      <c r="BD162" s="12"/>
      <c r="BE162" s="13"/>
      <c r="BF162" s="14"/>
      <c r="BG162" s="289"/>
      <c r="BH162" s="13"/>
      <c r="BI162" s="13"/>
      <c r="BJ162" s="13"/>
      <c r="BK162" s="13"/>
      <c r="BL162" s="14"/>
      <c r="BM162" s="289"/>
      <c r="BN162" s="13"/>
      <c r="BO162" s="13"/>
      <c r="BP162" s="13"/>
      <c r="BQ162" s="15"/>
      <c r="BR162" s="15"/>
      <c r="BS162" s="15"/>
      <c r="BT162" s="15"/>
      <c r="BU162" s="15"/>
      <c r="BV162" s="15"/>
      <c r="BW162" s="2"/>
    </row>
    <row r="163" spans="1:75" s="3" customFormat="1" x14ac:dyDescent="0.25">
      <c r="A163" s="2"/>
      <c r="B163" s="2"/>
      <c r="C163" s="2"/>
      <c r="D163" s="2"/>
      <c r="E163" s="2"/>
      <c r="F163" s="13"/>
      <c r="G163" s="13"/>
      <c r="H163" s="13"/>
      <c r="I163" s="13"/>
      <c r="J163" s="13"/>
      <c r="K163" s="13"/>
      <c r="L163" s="13"/>
      <c r="M163" s="13"/>
      <c r="N163" s="13"/>
      <c r="O163" s="13"/>
      <c r="P163" s="13"/>
      <c r="Q163" s="13"/>
      <c r="R163" s="13"/>
      <c r="S163" s="13"/>
      <c r="T163" s="12"/>
      <c r="U163" s="12"/>
      <c r="V163" s="12"/>
      <c r="W163" s="12"/>
      <c r="X163" s="12"/>
      <c r="Y163" s="12"/>
      <c r="Z163" s="12"/>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4"/>
      <c r="AX163" s="289"/>
      <c r="AY163" s="13"/>
      <c r="AZ163" s="14"/>
      <c r="BA163" s="28"/>
      <c r="BB163" s="12"/>
      <c r="BC163" s="12"/>
      <c r="BD163" s="12"/>
      <c r="BE163" s="13"/>
      <c r="BF163" s="14"/>
      <c r="BG163" s="289"/>
      <c r="BH163" s="13"/>
      <c r="BI163" s="13"/>
      <c r="BJ163" s="13"/>
      <c r="BK163" s="13"/>
      <c r="BL163" s="14"/>
      <c r="BM163" s="289"/>
      <c r="BN163" s="13"/>
      <c r="BO163" s="13"/>
      <c r="BP163" s="13"/>
      <c r="BQ163" s="15"/>
      <c r="BR163" s="15"/>
      <c r="BS163" s="15"/>
      <c r="BT163" s="15"/>
      <c r="BU163" s="15"/>
      <c r="BV163" s="15"/>
      <c r="BW163" s="2"/>
    </row>
    <row r="164" spans="1:75" s="3" customFormat="1" x14ac:dyDescent="0.25">
      <c r="A164" s="2"/>
      <c r="B164" s="2"/>
      <c r="C164" s="2"/>
      <c r="D164" s="2"/>
      <c r="E164" s="2"/>
      <c r="F164" s="13"/>
      <c r="G164" s="13"/>
      <c r="H164" s="13"/>
      <c r="I164" s="13"/>
      <c r="J164" s="13"/>
      <c r="K164" s="13"/>
      <c r="L164" s="13"/>
      <c r="M164" s="13"/>
      <c r="N164" s="13"/>
      <c r="O164" s="13"/>
      <c r="P164" s="13"/>
      <c r="Q164" s="13"/>
      <c r="R164" s="13"/>
      <c r="S164" s="13"/>
      <c r="T164" s="12"/>
      <c r="U164" s="12"/>
      <c r="V164" s="12"/>
      <c r="W164" s="12"/>
      <c r="X164" s="12"/>
      <c r="Y164" s="12"/>
      <c r="Z164" s="12"/>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4"/>
      <c r="AX164" s="289"/>
      <c r="AY164" s="13"/>
      <c r="AZ164" s="14"/>
      <c r="BA164" s="28"/>
      <c r="BB164" s="12"/>
      <c r="BC164" s="12"/>
      <c r="BD164" s="12"/>
      <c r="BE164" s="13"/>
      <c r="BF164" s="14"/>
      <c r="BG164" s="289"/>
      <c r="BH164" s="13"/>
      <c r="BI164" s="13"/>
      <c r="BJ164" s="13"/>
      <c r="BK164" s="13"/>
      <c r="BL164" s="14"/>
      <c r="BM164" s="289"/>
      <c r="BN164" s="13"/>
      <c r="BO164" s="13"/>
      <c r="BP164" s="13"/>
      <c r="BQ164" s="15"/>
      <c r="BR164" s="15"/>
      <c r="BS164" s="15"/>
      <c r="BT164" s="15"/>
      <c r="BU164" s="15"/>
      <c r="BV164" s="15"/>
      <c r="BW164" s="2"/>
    </row>
    <row r="165" spans="1:75" s="3" customFormat="1" x14ac:dyDescent="0.25">
      <c r="A165" s="2"/>
      <c r="B165" s="2"/>
      <c r="C165" s="2"/>
      <c r="D165" s="2"/>
      <c r="E165" s="2"/>
      <c r="F165" s="13"/>
      <c r="G165" s="13"/>
      <c r="H165" s="13"/>
      <c r="I165" s="13"/>
      <c r="J165" s="13"/>
      <c r="K165" s="13"/>
      <c r="L165" s="13"/>
      <c r="M165" s="13"/>
      <c r="N165" s="13"/>
      <c r="O165" s="13"/>
      <c r="P165" s="13"/>
      <c r="Q165" s="13"/>
      <c r="R165" s="13"/>
      <c r="S165" s="13"/>
      <c r="T165" s="12"/>
      <c r="U165" s="12"/>
      <c r="V165" s="12"/>
      <c r="W165" s="12"/>
      <c r="X165" s="12"/>
      <c r="Y165" s="12"/>
      <c r="Z165" s="12"/>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4"/>
      <c r="AX165" s="289"/>
      <c r="AY165" s="13"/>
      <c r="AZ165" s="14"/>
      <c r="BA165" s="28"/>
      <c r="BB165" s="12"/>
      <c r="BC165" s="12"/>
      <c r="BD165" s="12"/>
      <c r="BE165" s="13"/>
      <c r="BF165" s="14"/>
      <c r="BG165" s="289"/>
      <c r="BH165" s="13"/>
      <c r="BI165" s="13"/>
      <c r="BJ165" s="13"/>
      <c r="BK165" s="13"/>
      <c r="BL165" s="14"/>
      <c r="BM165" s="289"/>
      <c r="BN165" s="13"/>
      <c r="BO165" s="13"/>
      <c r="BP165" s="13"/>
      <c r="BQ165" s="15"/>
      <c r="BR165" s="15"/>
      <c r="BS165" s="15"/>
      <c r="BT165" s="15"/>
      <c r="BU165" s="15"/>
      <c r="BV165" s="15"/>
      <c r="BW165" s="2"/>
    </row>
    <row r="166" spans="1:75" s="3" customFormat="1" x14ac:dyDescent="0.25">
      <c r="A166" s="2"/>
      <c r="B166" s="2"/>
      <c r="C166" s="2"/>
      <c r="D166" s="2"/>
      <c r="E166" s="2"/>
      <c r="F166" s="13"/>
      <c r="G166" s="13"/>
      <c r="H166" s="13"/>
      <c r="I166" s="13"/>
      <c r="J166" s="13"/>
      <c r="K166" s="13"/>
      <c r="L166" s="13"/>
      <c r="M166" s="13"/>
      <c r="N166" s="13"/>
      <c r="O166" s="13"/>
      <c r="P166" s="13"/>
      <c r="Q166" s="13"/>
      <c r="R166" s="13"/>
      <c r="S166" s="13"/>
      <c r="T166" s="12"/>
      <c r="U166" s="12"/>
      <c r="V166" s="12"/>
      <c r="W166" s="12"/>
      <c r="X166" s="12"/>
      <c r="Y166" s="12"/>
      <c r="Z166" s="12"/>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4"/>
      <c r="AX166" s="289"/>
      <c r="AY166" s="13"/>
      <c r="AZ166" s="14"/>
      <c r="BA166" s="28"/>
      <c r="BB166" s="12"/>
      <c r="BC166" s="12"/>
      <c r="BD166" s="12"/>
      <c r="BE166" s="13"/>
      <c r="BF166" s="14"/>
      <c r="BG166" s="289"/>
      <c r="BH166" s="13"/>
      <c r="BI166" s="13"/>
      <c r="BJ166" s="13"/>
      <c r="BK166" s="13"/>
      <c r="BL166" s="14"/>
      <c r="BM166" s="289"/>
      <c r="BN166" s="13"/>
      <c r="BO166" s="13"/>
      <c r="BP166" s="13"/>
      <c r="BQ166" s="15"/>
      <c r="BR166" s="15"/>
      <c r="BS166" s="15"/>
      <c r="BT166" s="15"/>
      <c r="BU166" s="15"/>
      <c r="BV166" s="15"/>
      <c r="BW166" s="2"/>
    </row>
    <row r="167" spans="1:75" s="3" customFormat="1" x14ac:dyDescent="0.25">
      <c r="A167" s="2"/>
      <c r="B167" s="2"/>
      <c r="C167" s="2"/>
      <c r="D167" s="2"/>
      <c r="E167" s="2"/>
      <c r="F167" s="13"/>
      <c r="G167" s="13"/>
      <c r="H167" s="13"/>
      <c r="I167" s="13"/>
      <c r="J167" s="13"/>
      <c r="K167" s="13"/>
      <c r="L167" s="13"/>
      <c r="M167" s="13"/>
      <c r="N167" s="13"/>
      <c r="O167" s="13"/>
      <c r="P167" s="13"/>
      <c r="Q167" s="13"/>
      <c r="R167" s="13"/>
      <c r="S167" s="13"/>
      <c r="T167" s="12"/>
      <c r="U167" s="12"/>
      <c r="V167" s="12"/>
      <c r="W167" s="12"/>
      <c r="X167" s="12"/>
      <c r="Y167" s="12"/>
      <c r="Z167" s="12"/>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4"/>
      <c r="AX167" s="289"/>
      <c r="AY167" s="13"/>
      <c r="AZ167" s="14"/>
      <c r="BA167" s="28"/>
      <c r="BB167" s="12"/>
      <c r="BC167" s="12"/>
      <c r="BD167" s="12"/>
      <c r="BE167" s="13"/>
      <c r="BF167" s="14"/>
      <c r="BG167" s="289"/>
      <c r="BH167" s="13"/>
      <c r="BI167" s="13"/>
      <c r="BJ167" s="13"/>
      <c r="BK167" s="13"/>
      <c r="BL167" s="14"/>
      <c r="BM167" s="289"/>
      <c r="BN167" s="13"/>
      <c r="BO167" s="13"/>
      <c r="BP167" s="13"/>
      <c r="BQ167" s="15"/>
      <c r="BR167" s="15"/>
      <c r="BS167" s="15"/>
      <c r="BT167" s="15"/>
      <c r="BU167" s="15"/>
      <c r="BV167" s="15"/>
      <c r="BW167" s="2"/>
    </row>
    <row r="168" spans="1:75" s="3" customFormat="1" x14ac:dyDescent="0.25">
      <c r="A168" s="2"/>
      <c r="B168" s="2"/>
      <c r="C168" s="2"/>
      <c r="D168" s="2"/>
      <c r="E168" s="2"/>
      <c r="F168" s="13"/>
      <c r="G168" s="13"/>
      <c r="H168" s="13"/>
      <c r="I168" s="13"/>
      <c r="J168" s="13"/>
      <c r="K168" s="13"/>
      <c r="L168" s="13"/>
      <c r="M168" s="13"/>
      <c r="N168" s="13"/>
      <c r="O168" s="13"/>
      <c r="P168" s="13"/>
      <c r="Q168" s="13"/>
      <c r="R168" s="13"/>
      <c r="S168" s="13"/>
      <c r="T168" s="12"/>
      <c r="U168" s="12"/>
      <c r="V168" s="12"/>
      <c r="W168" s="12"/>
      <c r="X168" s="12"/>
      <c r="Y168" s="12"/>
      <c r="Z168" s="12"/>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4"/>
      <c r="AX168" s="289"/>
      <c r="AY168" s="13"/>
      <c r="AZ168" s="14"/>
      <c r="BA168" s="28"/>
      <c r="BB168" s="12"/>
      <c r="BC168" s="12"/>
      <c r="BD168" s="12"/>
      <c r="BE168" s="13"/>
      <c r="BF168" s="14"/>
      <c r="BG168" s="289"/>
      <c r="BH168" s="13"/>
      <c r="BI168" s="13"/>
      <c r="BJ168" s="13"/>
      <c r="BK168" s="13"/>
      <c r="BL168" s="14"/>
      <c r="BM168" s="289"/>
      <c r="BN168" s="13"/>
      <c r="BO168" s="13"/>
      <c r="BP168" s="13"/>
      <c r="BQ168" s="15"/>
      <c r="BR168" s="15"/>
      <c r="BS168" s="15"/>
      <c r="BT168" s="15"/>
      <c r="BU168" s="15"/>
      <c r="BV168" s="15"/>
      <c r="BW168" s="2"/>
    </row>
    <row r="169" spans="1:75" s="3" customFormat="1" x14ac:dyDescent="0.25">
      <c r="A169" s="2"/>
      <c r="B169" s="2"/>
      <c r="C169" s="2"/>
      <c r="D169" s="2"/>
      <c r="E169" s="2"/>
      <c r="F169" s="13"/>
      <c r="G169" s="13"/>
      <c r="H169" s="13"/>
      <c r="I169" s="13"/>
      <c r="J169" s="13"/>
      <c r="K169" s="13"/>
      <c r="L169" s="13"/>
      <c r="M169" s="13"/>
      <c r="N169" s="13"/>
      <c r="O169" s="13"/>
      <c r="P169" s="13"/>
      <c r="Q169" s="13"/>
      <c r="R169" s="13"/>
      <c r="S169" s="13"/>
      <c r="T169" s="12"/>
      <c r="U169" s="12"/>
      <c r="V169" s="12"/>
      <c r="W169" s="12"/>
      <c r="X169" s="12"/>
      <c r="Y169" s="12"/>
      <c r="Z169" s="12"/>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4"/>
      <c r="AX169" s="289"/>
      <c r="AY169" s="13"/>
      <c r="AZ169" s="14"/>
      <c r="BA169" s="28"/>
      <c r="BB169" s="12"/>
      <c r="BC169" s="12"/>
      <c r="BD169" s="12"/>
      <c r="BE169" s="13"/>
      <c r="BF169" s="14"/>
      <c r="BG169" s="289"/>
      <c r="BH169" s="13"/>
      <c r="BI169" s="13"/>
      <c r="BJ169" s="13"/>
      <c r="BK169" s="13"/>
      <c r="BL169" s="14"/>
      <c r="BM169" s="289"/>
      <c r="BN169" s="13"/>
      <c r="BO169" s="13"/>
      <c r="BP169" s="13"/>
      <c r="BQ169" s="15"/>
      <c r="BR169" s="15"/>
      <c r="BS169" s="15"/>
      <c r="BT169" s="15"/>
      <c r="BU169" s="15"/>
      <c r="BV169" s="15"/>
      <c r="BW169" s="2"/>
    </row>
    <row r="170" spans="1:75" s="3" customFormat="1" x14ac:dyDescent="0.25">
      <c r="A170" s="2"/>
      <c r="B170" s="2"/>
      <c r="C170" s="2"/>
      <c r="D170" s="2"/>
      <c r="E170" s="2"/>
      <c r="F170" s="13"/>
      <c r="G170" s="13"/>
      <c r="H170" s="13"/>
      <c r="I170" s="13"/>
      <c r="J170" s="13"/>
      <c r="K170" s="13"/>
      <c r="L170" s="13"/>
      <c r="M170" s="13"/>
      <c r="N170" s="13"/>
      <c r="O170" s="13"/>
      <c r="P170" s="13"/>
      <c r="Q170" s="13"/>
      <c r="R170" s="13"/>
      <c r="S170" s="13"/>
      <c r="T170" s="12"/>
      <c r="U170" s="12"/>
      <c r="V170" s="12"/>
      <c r="W170" s="12"/>
      <c r="X170" s="12"/>
      <c r="Y170" s="12"/>
      <c r="Z170" s="12"/>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4"/>
      <c r="AX170" s="289"/>
      <c r="AY170" s="13"/>
      <c r="AZ170" s="14"/>
      <c r="BA170" s="28"/>
      <c r="BB170" s="12"/>
      <c r="BC170" s="12"/>
      <c r="BD170" s="12"/>
      <c r="BE170" s="13"/>
      <c r="BF170" s="14"/>
      <c r="BG170" s="289"/>
      <c r="BH170" s="13"/>
      <c r="BI170" s="13"/>
      <c r="BJ170" s="13"/>
      <c r="BK170" s="13"/>
      <c r="BL170" s="14"/>
      <c r="BM170" s="289"/>
      <c r="BN170" s="13"/>
      <c r="BO170" s="13"/>
      <c r="BP170" s="13"/>
      <c r="BQ170" s="15"/>
      <c r="BR170" s="15"/>
      <c r="BS170" s="15"/>
      <c r="BT170" s="15"/>
      <c r="BU170" s="15"/>
      <c r="BV170" s="15"/>
      <c r="BW170" s="2"/>
    </row>
    <row r="171" spans="1:75" s="3" customFormat="1" x14ac:dyDescent="0.25">
      <c r="A171" s="2"/>
      <c r="B171" s="2"/>
      <c r="C171" s="2"/>
      <c r="D171" s="2"/>
      <c r="E171" s="2"/>
      <c r="F171" s="13"/>
      <c r="G171" s="13"/>
      <c r="H171" s="13"/>
      <c r="I171" s="13"/>
      <c r="J171" s="13"/>
      <c r="K171" s="13"/>
      <c r="L171" s="13"/>
      <c r="M171" s="13"/>
      <c r="N171" s="13"/>
      <c r="O171" s="13"/>
      <c r="P171" s="13"/>
      <c r="Q171" s="13"/>
      <c r="R171" s="13"/>
      <c r="S171" s="13"/>
      <c r="T171" s="12"/>
      <c r="U171" s="12"/>
      <c r="V171" s="12"/>
      <c r="W171" s="12"/>
      <c r="X171" s="12"/>
      <c r="Y171" s="12"/>
      <c r="Z171" s="12"/>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4"/>
      <c r="AX171" s="289"/>
      <c r="AY171" s="13"/>
      <c r="AZ171" s="14"/>
      <c r="BA171" s="28"/>
      <c r="BB171" s="12"/>
      <c r="BC171" s="12"/>
      <c r="BD171" s="12"/>
      <c r="BE171" s="13"/>
      <c r="BF171" s="14"/>
      <c r="BG171" s="289"/>
      <c r="BH171" s="13"/>
      <c r="BI171" s="13"/>
      <c r="BJ171" s="13"/>
      <c r="BK171" s="13"/>
      <c r="BL171" s="14"/>
      <c r="BM171" s="289"/>
      <c r="BN171" s="13"/>
      <c r="BO171" s="13"/>
      <c r="BP171" s="13"/>
      <c r="BQ171" s="15"/>
      <c r="BR171" s="15"/>
      <c r="BS171" s="15"/>
      <c r="BT171" s="15"/>
      <c r="BU171" s="15"/>
      <c r="BV171" s="15"/>
      <c r="BW171" s="2"/>
    </row>
    <row r="172" spans="1:75" s="3" customFormat="1" x14ac:dyDescent="0.25">
      <c r="A172" s="2"/>
      <c r="B172" s="2"/>
      <c r="C172" s="2"/>
      <c r="D172" s="2"/>
      <c r="E172" s="2"/>
      <c r="F172" s="13"/>
      <c r="G172" s="13"/>
      <c r="H172" s="13"/>
      <c r="I172" s="13"/>
      <c r="J172" s="13"/>
      <c r="K172" s="13"/>
      <c r="L172" s="13"/>
      <c r="M172" s="13"/>
      <c r="N172" s="13"/>
      <c r="O172" s="13"/>
      <c r="P172" s="13"/>
      <c r="Q172" s="13"/>
      <c r="R172" s="13"/>
      <c r="S172" s="13"/>
      <c r="T172" s="12"/>
      <c r="U172" s="12"/>
      <c r="V172" s="12"/>
      <c r="W172" s="12"/>
      <c r="X172" s="12"/>
      <c r="Y172" s="12"/>
      <c r="Z172" s="12"/>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4"/>
      <c r="AX172" s="289"/>
      <c r="AY172" s="13"/>
      <c r="AZ172" s="14"/>
      <c r="BA172" s="28"/>
      <c r="BB172" s="12"/>
      <c r="BC172" s="12"/>
      <c r="BD172" s="12"/>
      <c r="BE172" s="13"/>
      <c r="BF172" s="14"/>
      <c r="BG172" s="289"/>
      <c r="BH172" s="13"/>
      <c r="BI172" s="13"/>
      <c r="BJ172" s="13"/>
      <c r="BK172" s="13"/>
      <c r="BL172" s="14"/>
      <c r="BM172" s="289"/>
      <c r="BN172" s="13"/>
      <c r="BO172" s="13"/>
      <c r="BP172" s="13"/>
      <c r="BQ172" s="15"/>
      <c r="BR172" s="15"/>
      <c r="BS172" s="15"/>
      <c r="BT172" s="15"/>
      <c r="BU172" s="15"/>
      <c r="BV172" s="15"/>
      <c r="BW172" s="2"/>
    </row>
    <row r="173" spans="1:75" s="3" customFormat="1" x14ac:dyDescent="0.25">
      <c r="A173" s="2"/>
      <c r="B173" s="2"/>
      <c r="C173" s="2"/>
      <c r="D173" s="2"/>
      <c r="E173" s="2"/>
      <c r="F173" s="13"/>
      <c r="G173" s="13"/>
      <c r="H173" s="13"/>
      <c r="I173" s="13"/>
      <c r="J173" s="13"/>
      <c r="K173" s="13"/>
      <c r="L173" s="13"/>
      <c r="M173" s="13"/>
      <c r="N173" s="13"/>
      <c r="O173" s="13"/>
      <c r="P173" s="13"/>
      <c r="Q173" s="13"/>
      <c r="R173" s="13"/>
      <c r="S173" s="13"/>
      <c r="T173" s="12"/>
      <c r="U173" s="12"/>
      <c r="V173" s="12"/>
      <c r="W173" s="12"/>
      <c r="X173" s="12"/>
      <c r="Y173" s="12"/>
      <c r="Z173" s="12"/>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4"/>
      <c r="AX173" s="289"/>
      <c r="AY173" s="13"/>
      <c r="AZ173" s="14"/>
      <c r="BA173" s="28"/>
      <c r="BB173" s="12"/>
      <c r="BC173" s="12"/>
      <c r="BD173" s="12"/>
      <c r="BE173" s="13"/>
      <c r="BF173" s="14"/>
      <c r="BG173" s="289"/>
      <c r="BH173" s="13"/>
      <c r="BI173" s="13"/>
      <c r="BJ173" s="13"/>
      <c r="BK173" s="13"/>
      <c r="BL173" s="14"/>
      <c r="BM173" s="289"/>
      <c r="BN173" s="13"/>
      <c r="BO173" s="13"/>
      <c r="BP173" s="13"/>
      <c r="BQ173" s="15"/>
      <c r="BR173" s="15"/>
      <c r="BS173" s="15"/>
      <c r="BT173" s="15"/>
      <c r="BU173" s="15"/>
      <c r="BV173" s="15"/>
      <c r="BW173" s="2"/>
    </row>
    <row r="174" spans="1:75" s="3" customFormat="1" x14ac:dyDescent="0.25">
      <c r="A174" s="2"/>
      <c r="B174" s="2"/>
      <c r="C174" s="2"/>
      <c r="D174" s="2"/>
      <c r="E174" s="2"/>
      <c r="F174" s="13"/>
      <c r="G174" s="13"/>
      <c r="H174" s="13"/>
      <c r="I174" s="13"/>
      <c r="J174" s="13"/>
      <c r="K174" s="13"/>
      <c r="L174" s="13"/>
      <c r="M174" s="13"/>
      <c r="N174" s="13"/>
      <c r="O174" s="13"/>
      <c r="P174" s="13"/>
      <c r="Q174" s="13"/>
      <c r="R174" s="13"/>
      <c r="S174" s="13"/>
      <c r="T174" s="12"/>
      <c r="U174" s="12"/>
      <c r="V174" s="12"/>
      <c r="W174" s="12"/>
      <c r="X174" s="12"/>
      <c r="Y174" s="12"/>
      <c r="Z174" s="12"/>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4"/>
      <c r="AX174" s="289"/>
      <c r="AY174" s="13"/>
      <c r="AZ174" s="14"/>
      <c r="BA174" s="28"/>
      <c r="BB174" s="12"/>
      <c r="BC174" s="12"/>
      <c r="BD174" s="12"/>
      <c r="BE174" s="13"/>
      <c r="BF174" s="14"/>
      <c r="BG174" s="289"/>
      <c r="BH174" s="13"/>
      <c r="BI174" s="13"/>
      <c r="BJ174" s="13"/>
      <c r="BK174" s="13"/>
      <c r="BL174" s="14"/>
      <c r="BM174" s="289"/>
      <c r="BN174" s="13"/>
      <c r="BO174" s="13"/>
      <c r="BP174" s="13"/>
      <c r="BQ174" s="15"/>
      <c r="BR174" s="15"/>
      <c r="BS174" s="15"/>
      <c r="BT174" s="15"/>
      <c r="BU174" s="15"/>
      <c r="BV174" s="15"/>
      <c r="BW174" s="2"/>
    </row>
    <row r="175" spans="1:75" s="3" customFormat="1" x14ac:dyDescent="0.25">
      <c r="A175" s="2"/>
      <c r="B175" s="2"/>
      <c r="C175" s="2"/>
      <c r="D175" s="2"/>
      <c r="E175" s="2"/>
      <c r="F175" s="13"/>
      <c r="G175" s="13"/>
      <c r="H175" s="13"/>
      <c r="I175" s="13"/>
      <c r="J175" s="13"/>
      <c r="K175" s="13"/>
      <c r="L175" s="13"/>
      <c r="M175" s="13"/>
      <c r="N175" s="13"/>
      <c r="O175" s="13"/>
      <c r="P175" s="13"/>
      <c r="Q175" s="13"/>
      <c r="R175" s="13"/>
      <c r="S175" s="13"/>
      <c r="T175" s="12"/>
      <c r="U175" s="12"/>
      <c r="V175" s="12"/>
      <c r="W175" s="12"/>
      <c r="X175" s="12"/>
      <c r="Y175" s="12"/>
      <c r="Z175" s="12"/>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4"/>
      <c r="AX175" s="289"/>
      <c r="AY175" s="13"/>
      <c r="AZ175" s="14"/>
      <c r="BA175" s="28"/>
      <c r="BB175" s="12"/>
      <c r="BC175" s="12"/>
      <c r="BD175" s="12"/>
      <c r="BE175" s="13"/>
      <c r="BF175" s="14"/>
      <c r="BG175" s="289"/>
      <c r="BH175" s="13"/>
      <c r="BI175" s="13"/>
      <c r="BJ175" s="13"/>
      <c r="BK175" s="13"/>
      <c r="BL175" s="14"/>
      <c r="BM175" s="289"/>
      <c r="BN175" s="13"/>
      <c r="BO175" s="13"/>
      <c r="BP175" s="13"/>
      <c r="BQ175" s="15"/>
      <c r="BR175" s="15"/>
      <c r="BS175" s="15"/>
      <c r="BT175" s="15"/>
      <c r="BU175" s="15"/>
      <c r="BV175" s="15"/>
      <c r="BW175" s="2"/>
    </row>
    <row r="176" spans="1:75" s="3" customFormat="1" x14ac:dyDescent="0.25">
      <c r="A176" s="2"/>
      <c r="B176" s="2"/>
      <c r="C176" s="2"/>
      <c r="D176" s="2"/>
      <c r="E176" s="2"/>
      <c r="F176" s="13"/>
      <c r="G176" s="13"/>
      <c r="H176" s="13"/>
      <c r="I176" s="13"/>
      <c r="J176" s="13"/>
      <c r="K176" s="13"/>
      <c r="L176" s="13"/>
      <c r="M176" s="13"/>
      <c r="N176" s="13"/>
      <c r="O176" s="13"/>
      <c r="P176" s="13"/>
      <c r="Q176" s="13"/>
      <c r="R176" s="13"/>
      <c r="S176" s="13"/>
      <c r="T176" s="12"/>
      <c r="U176" s="12"/>
      <c r="V176" s="12"/>
      <c r="W176" s="12"/>
      <c r="X176" s="12"/>
      <c r="Y176" s="12"/>
      <c r="Z176" s="12"/>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4"/>
      <c r="AX176" s="289"/>
      <c r="AY176" s="13"/>
      <c r="AZ176" s="14"/>
      <c r="BA176" s="28"/>
      <c r="BB176" s="12"/>
      <c r="BC176" s="12"/>
      <c r="BD176" s="12"/>
      <c r="BE176" s="13"/>
      <c r="BF176" s="14"/>
      <c r="BG176" s="289"/>
      <c r="BH176" s="13"/>
      <c r="BI176" s="13"/>
      <c r="BJ176" s="13"/>
      <c r="BK176" s="13"/>
      <c r="BL176" s="14"/>
      <c r="BM176" s="289"/>
      <c r="BN176" s="13"/>
      <c r="BO176" s="13"/>
      <c r="BP176" s="13"/>
      <c r="BQ176" s="15"/>
      <c r="BR176" s="15"/>
      <c r="BS176" s="15"/>
      <c r="BT176" s="15"/>
      <c r="BU176" s="15"/>
      <c r="BV176" s="15"/>
      <c r="BW176" s="2"/>
    </row>
    <row r="177" spans="1:75" s="3" customFormat="1" x14ac:dyDescent="0.25">
      <c r="A177" s="2"/>
      <c r="B177" s="2"/>
      <c r="C177" s="2"/>
      <c r="D177" s="2"/>
      <c r="E177" s="2"/>
      <c r="F177" s="13"/>
      <c r="G177" s="13"/>
      <c r="H177" s="13"/>
      <c r="I177" s="13"/>
      <c r="J177" s="13"/>
      <c r="K177" s="13"/>
      <c r="L177" s="13"/>
      <c r="M177" s="13"/>
      <c r="N177" s="13"/>
      <c r="O177" s="13"/>
      <c r="P177" s="13"/>
      <c r="Q177" s="13"/>
      <c r="R177" s="13"/>
      <c r="S177" s="13"/>
      <c r="T177" s="12"/>
      <c r="U177" s="12"/>
      <c r="V177" s="12"/>
      <c r="W177" s="12"/>
      <c r="X177" s="12"/>
      <c r="Y177" s="12"/>
      <c r="Z177" s="12"/>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4"/>
      <c r="AX177" s="289"/>
      <c r="AY177" s="13"/>
      <c r="AZ177" s="14"/>
      <c r="BA177" s="28"/>
      <c r="BB177" s="12"/>
      <c r="BC177" s="12"/>
      <c r="BD177" s="12"/>
      <c r="BE177" s="13"/>
      <c r="BF177" s="14"/>
      <c r="BG177" s="289"/>
      <c r="BH177" s="13"/>
      <c r="BI177" s="13"/>
      <c r="BJ177" s="13"/>
      <c r="BK177" s="13"/>
      <c r="BL177" s="14"/>
      <c r="BM177" s="289"/>
      <c r="BN177" s="13"/>
      <c r="BO177" s="13"/>
      <c r="BP177" s="13"/>
      <c r="BQ177" s="15"/>
      <c r="BR177" s="15"/>
      <c r="BS177" s="15"/>
      <c r="BT177" s="15"/>
      <c r="BU177" s="15"/>
      <c r="BV177" s="15"/>
      <c r="BW177" s="2"/>
    </row>
    <row r="178" spans="1:75" s="3" customFormat="1" x14ac:dyDescent="0.25">
      <c r="A178" s="2"/>
      <c r="B178" s="2"/>
      <c r="C178" s="2"/>
      <c r="D178" s="2"/>
      <c r="E178" s="2"/>
      <c r="F178" s="13"/>
      <c r="G178" s="13"/>
      <c r="H178" s="13"/>
      <c r="I178" s="13"/>
      <c r="J178" s="13"/>
      <c r="K178" s="13"/>
      <c r="L178" s="13"/>
      <c r="M178" s="13"/>
      <c r="N178" s="13"/>
      <c r="O178" s="13"/>
      <c r="P178" s="13"/>
      <c r="Q178" s="13"/>
      <c r="R178" s="13"/>
      <c r="S178" s="13"/>
      <c r="T178" s="12"/>
      <c r="U178" s="12"/>
      <c r="V178" s="12"/>
      <c r="W178" s="12"/>
      <c r="X178" s="12"/>
      <c r="Y178" s="12"/>
      <c r="Z178" s="12"/>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4"/>
      <c r="AX178" s="289"/>
      <c r="AY178" s="13"/>
      <c r="AZ178" s="14"/>
      <c r="BA178" s="28"/>
      <c r="BB178" s="12"/>
      <c r="BC178" s="12"/>
      <c r="BD178" s="12"/>
      <c r="BE178" s="13"/>
      <c r="BF178" s="14"/>
      <c r="BG178" s="289"/>
      <c r="BH178" s="13"/>
      <c r="BI178" s="13"/>
      <c r="BJ178" s="13"/>
      <c r="BK178" s="13"/>
      <c r="BL178" s="14"/>
      <c r="BM178" s="289"/>
      <c r="BN178" s="13"/>
      <c r="BO178" s="13"/>
      <c r="BP178" s="13"/>
      <c r="BQ178" s="15"/>
      <c r="BR178" s="15"/>
      <c r="BS178" s="15"/>
      <c r="BT178" s="15"/>
      <c r="BU178" s="15"/>
      <c r="BV178" s="15"/>
      <c r="BW178" s="2"/>
    </row>
    <row r="179" spans="1:75" s="3" customFormat="1" x14ac:dyDescent="0.25">
      <c r="A179" s="2"/>
      <c r="B179" s="2"/>
      <c r="C179" s="2"/>
      <c r="D179" s="2"/>
      <c r="E179" s="2"/>
      <c r="F179" s="13"/>
      <c r="G179" s="13"/>
      <c r="H179" s="13"/>
      <c r="I179" s="13"/>
      <c r="J179" s="13"/>
      <c r="K179" s="13"/>
      <c r="L179" s="13"/>
      <c r="M179" s="13"/>
      <c r="N179" s="13"/>
      <c r="O179" s="13"/>
      <c r="P179" s="13"/>
      <c r="Q179" s="13"/>
      <c r="R179" s="13"/>
      <c r="S179" s="13"/>
      <c r="T179" s="12"/>
      <c r="U179" s="12"/>
      <c r="V179" s="12"/>
      <c r="W179" s="12"/>
      <c r="X179" s="12"/>
      <c r="Y179" s="12"/>
      <c r="Z179" s="12"/>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4"/>
      <c r="AX179" s="289"/>
      <c r="AY179" s="13"/>
      <c r="AZ179" s="14"/>
      <c r="BA179" s="28"/>
      <c r="BB179" s="12"/>
      <c r="BC179" s="12"/>
      <c r="BD179" s="12"/>
      <c r="BE179" s="13"/>
      <c r="BF179" s="14"/>
      <c r="BG179" s="289"/>
      <c r="BH179" s="13"/>
      <c r="BI179" s="13"/>
      <c r="BJ179" s="13"/>
      <c r="BK179" s="13"/>
      <c r="BL179" s="14"/>
      <c r="BM179" s="289"/>
      <c r="BN179" s="13"/>
      <c r="BO179" s="13"/>
      <c r="BP179" s="13"/>
      <c r="BQ179" s="15"/>
      <c r="BR179" s="15"/>
      <c r="BS179" s="15"/>
      <c r="BT179" s="15"/>
      <c r="BU179" s="15"/>
      <c r="BV179" s="15"/>
      <c r="BW179" s="2"/>
    </row>
    <row r="180" spans="1:75" s="3" customFormat="1" x14ac:dyDescent="0.25">
      <c r="A180" s="2"/>
      <c r="B180" s="2"/>
      <c r="C180" s="2"/>
      <c r="D180" s="2"/>
      <c r="E180" s="2"/>
      <c r="F180" s="13"/>
      <c r="G180" s="13"/>
      <c r="H180" s="13"/>
      <c r="I180" s="13"/>
      <c r="J180" s="13"/>
      <c r="K180" s="13"/>
      <c r="L180" s="13"/>
      <c r="M180" s="13"/>
      <c r="N180" s="13"/>
      <c r="O180" s="13"/>
      <c r="P180" s="13"/>
      <c r="Q180" s="13"/>
      <c r="R180" s="13"/>
      <c r="S180" s="13"/>
      <c r="T180" s="12"/>
      <c r="U180" s="12"/>
      <c r="V180" s="12"/>
      <c r="W180" s="12"/>
      <c r="X180" s="12"/>
      <c r="Y180" s="12"/>
      <c r="Z180" s="12"/>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4"/>
      <c r="AX180" s="289"/>
      <c r="AY180" s="13"/>
      <c r="AZ180" s="14"/>
      <c r="BA180" s="28"/>
      <c r="BB180" s="12"/>
      <c r="BC180" s="12"/>
      <c r="BD180" s="12"/>
      <c r="BE180" s="13"/>
      <c r="BF180" s="14"/>
      <c r="BG180" s="289"/>
      <c r="BH180" s="13"/>
      <c r="BI180" s="13"/>
      <c r="BJ180" s="13"/>
      <c r="BK180" s="13"/>
      <c r="BL180" s="14"/>
      <c r="BM180" s="289"/>
      <c r="BN180" s="13"/>
      <c r="BO180" s="13"/>
      <c r="BP180" s="13"/>
      <c r="BQ180" s="15"/>
      <c r="BR180" s="15"/>
      <c r="BS180" s="15"/>
      <c r="BT180" s="15"/>
      <c r="BU180" s="15"/>
      <c r="BV180" s="15"/>
      <c r="BW180" s="2"/>
    </row>
    <row r="181" spans="1:75" s="3" customFormat="1" x14ac:dyDescent="0.25">
      <c r="A181" s="2"/>
      <c r="B181" s="2"/>
      <c r="C181" s="2"/>
      <c r="D181" s="2"/>
      <c r="E181" s="2"/>
      <c r="F181" s="13"/>
      <c r="G181" s="13"/>
      <c r="H181" s="13"/>
      <c r="I181" s="13"/>
      <c r="J181" s="13"/>
      <c r="K181" s="13"/>
      <c r="L181" s="13"/>
      <c r="M181" s="13"/>
      <c r="N181" s="13"/>
      <c r="O181" s="13"/>
      <c r="P181" s="13"/>
      <c r="Q181" s="13"/>
      <c r="R181" s="13"/>
      <c r="S181" s="13"/>
      <c r="T181" s="12"/>
      <c r="U181" s="12"/>
      <c r="V181" s="12"/>
      <c r="W181" s="12"/>
      <c r="X181" s="12"/>
      <c r="Y181" s="12"/>
      <c r="Z181" s="12"/>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4"/>
      <c r="AX181" s="289"/>
      <c r="AY181" s="13"/>
      <c r="AZ181" s="14"/>
      <c r="BA181" s="28"/>
      <c r="BB181" s="12"/>
      <c r="BC181" s="12"/>
      <c r="BD181" s="12"/>
      <c r="BE181" s="13"/>
      <c r="BF181" s="14"/>
      <c r="BG181" s="289"/>
      <c r="BH181" s="13"/>
      <c r="BI181" s="13"/>
      <c r="BJ181" s="13"/>
      <c r="BK181" s="13"/>
      <c r="BL181" s="14"/>
      <c r="BM181" s="289"/>
      <c r="BN181" s="13"/>
      <c r="BO181" s="13"/>
      <c r="BP181" s="13"/>
      <c r="BQ181" s="15"/>
      <c r="BR181" s="15"/>
      <c r="BS181" s="15"/>
      <c r="BT181" s="15"/>
      <c r="BU181" s="15"/>
      <c r="BV181" s="15"/>
      <c r="BW181" s="2"/>
    </row>
    <row r="182" spans="1:75" s="3" customFormat="1" x14ac:dyDescent="0.25">
      <c r="A182" s="2"/>
      <c r="B182" s="2"/>
      <c r="C182" s="2"/>
      <c r="D182" s="2"/>
      <c r="E182" s="2"/>
      <c r="F182" s="13"/>
      <c r="G182" s="13"/>
      <c r="H182" s="13"/>
      <c r="I182" s="13"/>
      <c r="J182" s="13"/>
      <c r="K182" s="13"/>
      <c r="L182" s="13"/>
      <c r="M182" s="13"/>
      <c r="N182" s="13"/>
      <c r="O182" s="13"/>
      <c r="P182" s="13"/>
      <c r="Q182" s="13"/>
      <c r="R182" s="13"/>
      <c r="S182" s="13"/>
      <c r="T182" s="12"/>
      <c r="U182" s="12"/>
      <c r="V182" s="12"/>
      <c r="W182" s="12"/>
      <c r="X182" s="12"/>
      <c r="Y182" s="12"/>
      <c r="Z182" s="12"/>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4"/>
      <c r="AX182" s="289"/>
      <c r="AY182" s="13"/>
      <c r="AZ182" s="14"/>
      <c r="BA182" s="28"/>
      <c r="BB182" s="12"/>
      <c r="BC182" s="12"/>
      <c r="BD182" s="12"/>
      <c r="BE182" s="13"/>
      <c r="BF182" s="14"/>
      <c r="BG182" s="289"/>
      <c r="BH182" s="13"/>
      <c r="BI182" s="13"/>
      <c r="BJ182" s="13"/>
      <c r="BK182" s="13"/>
      <c r="BL182" s="14"/>
      <c r="BM182" s="289"/>
      <c r="BN182" s="13"/>
      <c r="BO182" s="13"/>
      <c r="BP182" s="13"/>
      <c r="BQ182" s="15"/>
      <c r="BR182" s="15"/>
      <c r="BS182" s="15"/>
      <c r="BT182" s="15"/>
      <c r="BU182" s="15"/>
      <c r="BV182" s="15"/>
      <c r="BW182" s="2"/>
    </row>
    <row r="183" spans="1:75" s="3" customFormat="1" x14ac:dyDescent="0.25">
      <c r="A183" s="2"/>
      <c r="B183" s="2"/>
      <c r="C183" s="2"/>
      <c r="D183" s="2"/>
      <c r="E183" s="2"/>
      <c r="F183" s="13"/>
      <c r="G183" s="13"/>
      <c r="H183" s="13"/>
      <c r="I183" s="13"/>
      <c r="J183" s="13"/>
      <c r="K183" s="13"/>
      <c r="L183" s="13"/>
      <c r="M183" s="13"/>
      <c r="N183" s="13"/>
      <c r="O183" s="13"/>
      <c r="P183" s="13"/>
      <c r="Q183" s="13"/>
      <c r="R183" s="13"/>
      <c r="S183" s="13"/>
      <c r="T183" s="12"/>
      <c r="U183" s="12"/>
      <c r="V183" s="12"/>
      <c r="W183" s="12"/>
      <c r="X183" s="12"/>
      <c r="Y183" s="12"/>
      <c r="Z183" s="12"/>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4"/>
      <c r="AX183" s="289"/>
      <c r="AY183" s="13"/>
      <c r="AZ183" s="14"/>
      <c r="BA183" s="28"/>
      <c r="BB183" s="12"/>
      <c r="BC183" s="12"/>
      <c r="BD183" s="12"/>
      <c r="BE183" s="13"/>
      <c r="BF183" s="14"/>
      <c r="BG183" s="289"/>
      <c r="BH183" s="13"/>
      <c r="BI183" s="13"/>
      <c r="BJ183" s="13"/>
      <c r="BK183" s="13"/>
      <c r="BL183" s="14"/>
      <c r="BM183" s="289"/>
      <c r="BN183" s="13"/>
      <c r="BO183" s="13"/>
      <c r="BP183" s="13"/>
      <c r="BQ183" s="15"/>
      <c r="BR183" s="15"/>
      <c r="BS183" s="15"/>
      <c r="BT183" s="15"/>
      <c r="BU183" s="15"/>
      <c r="BV183" s="15"/>
      <c r="BW183" s="2"/>
    </row>
    <row r="184" spans="1:75" s="3" customFormat="1" x14ac:dyDescent="0.25">
      <c r="A184" s="2"/>
      <c r="B184" s="2"/>
      <c r="C184" s="2"/>
      <c r="D184" s="2"/>
      <c r="E184" s="2"/>
      <c r="F184" s="13"/>
      <c r="G184" s="13"/>
      <c r="H184" s="13"/>
      <c r="I184" s="13"/>
      <c r="J184" s="13"/>
      <c r="K184" s="13"/>
      <c r="L184" s="13"/>
      <c r="M184" s="13"/>
      <c r="N184" s="13"/>
      <c r="O184" s="13"/>
      <c r="P184" s="13"/>
      <c r="Q184" s="13"/>
      <c r="R184" s="13"/>
      <c r="S184" s="13"/>
      <c r="T184" s="12"/>
      <c r="U184" s="12"/>
      <c r="V184" s="12"/>
      <c r="W184" s="12"/>
      <c r="X184" s="12"/>
      <c r="Y184" s="12"/>
      <c r="Z184" s="12"/>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4"/>
      <c r="AX184" s="289"/>
      <c r="AY184" s="13"/>
      <c r="AZ184" s="14"/>
      <c r="BA184" s="28"/>
      <c r="BB184" s="12"/>
      <c r="BC184" s="12"/>
      <c r="BD184" s="12"/>
      <c r="BE184" s="13"/>
      <c r="BF184" s="14"/>
      <c r="BG184" s="289"/>
      <c r="BH184" s="13"/>
      <c r="BI184" s="13"/>
      <c r="BJ184" s="13"/>
      <c r="BK184" s="13"/>
      <c r="BL184" s="14"/>
      <c r="BM184" s="289"/>
      <c r="BN184" s="13"/>
      <c r="BO184" s="13"/>
      <c r="BP184" s="13"/>
      <c r="BQ184" s="15"/>
      <c r="BR184" s="15"/>
      <c r="BS184" s="15"/>
      <c r="BT184" s="15"/>
      <c r="BU184" s="15"/>
      <c r="BV184" s="15"/>
      <c r="BW184" s="2"/>
    </row>
    <row r="185" spans="1:75" s="3" customFormat="1" x14ac:dyDescent="0.25">
      <c r="A185" s="2"/>
      <c r="B185" s="2"/>
      <c r="C185" s="2"/>
      <c r="D185" s="2"/>
      <c r="E185" s="2"/>
      <c r="F185" s="13"/>
      <c r="G185" s="13"/>
      <c r="H185" s="13"/>
      <c r="I185" s="13"/>
      <c r="J185" s="13"/>
      <c r="K185" s="13"/>
      <c r="L185" s="13"/>
      <c r="M185" s="13"/>
      <c r="N185" s="13"/>
      <c r="O185" s="13"/>
      <c r="P185" s="13"/>
      <c r="Q185" s="13"/>
      <c r="R185" s="13"/>
      <c r="S185" s="13"/>
      <c r="T185" s="12"/>
      <c r="U185" s="12"/>
      <c r="V185" s="12"/>
      <c r="W185" s="12"/>
      <c r="X185" s="12"/>
      <c r="Y185" s="12"/>
      <c r="Z185" s="12"/>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4"/>
      <c r="AX185" s="289"/>
      <c r="AY185" s="13"/>
      <c r="AZ185" s="14"/>
      <c r="BA185" s="28"/>
      <c r="BB185" s="12"/>
      <c r="BC185" s="12"/>
      <c r="BD185" s="12"/>
      <c r="BE185" s="13"/>
      <c r="BF185" s="14"/>
      <c r="BG185" s="289"/>
      <c r="BH185" s="13"/>
      <c r="BI185" s="13"/>
      <c r="BJ185" s="13"/>
      <c r="BK185" s="13"/>
      <c r="BL185" s="14"/>
      <c r="BM185" s="289"/>
      <c r="BN185" s="13"/>
      <c r="BO185" s="13"/>
      <c r="BP185" s="13"/>
      <c r="BQ185" s="15"/>
      <c r="BR185" s="15"/>
      <c r="BS185" s="15"/>
      <c r="BT185" s="15"/>
      <c r="BU185" s="15"/>
      <c r="BV185" s="15"/>
      <c r="BW185" s="2"/>
    </row>
    <row r="186" spans="1:75" s="3" customFormat="1" x14ac:dyDescent="0.25">
      <c r="A186" s="2"/>
      <c r="B186" s="2"/>
      <c r="C186" s="2"/>
      <c r="D186" s="2"/>
      <c r="E186" s="2"/>
      <c r="F186" s="13"/>
      <c r="G186" s="13"/>
      <c r="H186" s="13"/>
      <c r="I186" s="13"/>
      <c r="J186" s="13"/>
      <c r="K186" s="13"/>
      <c r="L186" s="13"/>
      <c r="M186" s="13"/>
      <c r="N186" s="13"/>
      <c r="O186" s="13"/>
      <c r="P186" s="13"/>
      <c r="Q186" s="13"/>
      <c r="R186" s="13"/>
      <c r="S186" s="13"/>
      <c r="T186" s="12"/>
      <c r="U186" s="12"/>
      <c r="V186" s="12"/>
      <c r="W186" s="12"/>
      <c r="X186" s="12"/>
      <c r="Y186" s="12"/>
      <c r="Z186" s="12"/>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4"/>
      <c r="AX186" s="289"/>
      <c r="AY186" s="13"/>
      <c r="AZ186" s="14"/>
      <c r="BA186" s="28"/>
      <c r="BB186" s="12"/>
      <c r="BC186" s="12"/>
      <c r="BD186" s="12"/>
      <c r="BE186" s="13"/>
      <c r="BF186" s="14"/>
      <c r="BG186" s="289"/>
      <c r="BH186" s="13"/>
      <c r="BI186" s="13"/>
      <c r="BJ186" s="13"/>
      <c r="BK186" s="13"/>
      <c r="BL186" s="14"/>
      <c r="BM186" s="289"/>
      <c r="BN186" s="13"/>
      <c r="BO186" s="13"/>
      <c r="BP186" s="13"/>
      <c r="BQ186" s="15"/>
      <c r="BR186" s="15"/>
      <c r="BS186" s="15"/>
      <c r="BT186" s="15"/>
      <c r="BU186" s="15"/>
      <c r="BV186" s="15"/>
      <c r="BW186" s="2"/>
    </row>
    <row r="187" spans="1:75" s="3" customFormat="1" x14ac:dyDescent="0.25">
      <c r="A187" s="2"/>
      <c r="B187" s="2"/>
      <c r="C187" s="2"/>
      <c r="D187" s="2"/>
      <c r="E187" s="2"/>
      <c r="F187" s="13"/>
      <c r="G187" s="13"/>
      <c r="H187" s="13"/>
      <c r="I187" s="13"/>
      <c r="J187" s="13"/>
      <c r="K187" s="13"/>
      <c r="L187" s="13"/>
      <c r="M187" s="13"/>
      <c r="N187" s="13"/>
      <c r="O187" s="13"/>
      <c r="P187" s="13"/>
      <c r="Q187" s="13"/>
      <c r="R187" s="13"/>
      <c r="S187" s="13"/>
      <c r="T187" s="12"/>
      <c r="U187" s="12"/>
      <c r="V187" s="12"/>
      <c r="W187" s="12"/>
      <c r="X187" s="12"/>
      <c r="Y187" s="12"/>
      <c r="Z187" s="12"/>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4"/>
      <c r="AX187" s="289"/>
      <c r="AY187" s="13"/>
      <c r="AZ187" s="14"/>
      <c r="BA187" s="28"/>
      <c r="BB187" s="12"/>
      <c r="BC187" s="12"/>
      <c r="BD187" s="12"/>
      <c r="BE187" s="13"/>
      <c r="BF187" s="14"/>
      <c r="BG187" s="289"/>
      <c r="BH187" s="13"/>
      <c r="BI187" s="13"/>
      <c r="BJ187" s="13"/>
      <c r="BK187" s="13"/>
      <c r="BL187" s="14"/>
      <c r="BM187" s="289"/>
      <c r="BN187" s="13"/>
      <c r="BO187" s="13"/>
      <c r="BP187" s="13"/>
      <c r="BQ187" s="15"/>
      <c r="BR187" s="15"/>
      <c r="BS187" s="15"/>
      <c r="BT187" s="15"/>
      <c r="BU187" s="15"/>
      <c r="BV187" s="15"/>
      <c r="BW187" s="2"/>
    </row>
    <row r="188" spans="1:75" s="3" customFormat="1" x14ac:dyDescent="0.25">
      <c r="A188" s="2"/>
      <c r="B188" s="2"/>
      <c r="C188" s="2"/>
      <c r="D188" s="2"/>
      <c r="E188" s="2"/>
      <c r="F188" s="13"/>
      <c r="G188" s="13"/>
      <c r="H188" s="13"/>
      <c r="I188" s="13"/>
      <c r="J188" s="13"/>
      <c r="K188" s="13"/>
      <c r="L188" s="13"/>
      <c r="M188" s="13"/>
      <c r="N188" s="13"/>
      <c r="O188" s="13"/>
      <c r="P188" s="13"/>
      <c r="Q188" s="13"/>
      <c r="R188" s="13"/>
      <c r="S188" s="13"/>
      <c r="T188" s="12"/>
      <c r="U188" s="12"/>
      <c r="V188" s="12"/>
      <c r="W188" s="12"/>
      <c r="X188" s="12"/>
      <c r="Y188" s="12"/>
      <c r="Z188" s="12"/>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4"/>
      <c r="AX188" s="289"/>
      <c r="AY188" s="13"/>
      <c r="AZ188" s="14"/>
      <c r="BA188" s="28"/>
      <c r="BB188" s="12"/>
      <c r="BC188" s="12"/>
      <c r="BD188" s="12"/>
      <c r="BE188" s="13"/>
      <c r="BF188" s="14"/>
      <c r="BG188" s="289"/>
      <c r="BH188" s="13"/>
      <c r="BI188" s="13"/>
      <c r="BJ188" s="13"/>
      <c r="BK188" s="13"/>
      <c r="BL188" s="14"/>
      <c r="BM188" s="289"/>
      <c r="BN188" s="13"/>
      <c r="BO188" s="13"/>
      <c r="BP188" s="13"/>
      <c r="BQ188" s="15"/>
      <c r="BR188" s="15"/>
      <c r="BS188" s="15"/>
      <c r="BT188" s="15"/>
      <c r="BU188" s="15"/>
      <c r="BV188" s="15"/>
      <c r="BW188" s="2"/>
    </row>
    <row r="189" spans="1:75" s="3" customFormat="1" x14ac:dyDescent="0.25">
      <c r="A189" s="2"/>
      <c r="B189" s="2"/>
      <c r="C189" s="2"/>
      <c r="D189" s="2"/>
      <c r="E189" s="2"/>
      <c r="F189" s="13"/>
      <c r="G189" s="13"/>
      <c r="H189" s="13"/>
      <c r="I189" s="13"/>
      <c r="J189" s="13"/>
      <c r="K189" s="13"/>
      <c r="L189" s="13"/>
      <c r="M189" s="13"/>
      <c r="N189" s="13"/>
      <c r="O189" s="13"/>
      <c r="P189" s="13"/>
      <c r="Q189" s="13"/>
      <c r="R189" s="13"/>
      <c r="S189" s="13"/>
      <c r="T189" s="12"/>
      <c r="U189" s="12"/>
      <c r="V189" s="12"/>
      <c r="W189" s="12"/>
      <c r="X189" s="12"/>
      <c r="Y189" s="12"/>
      <c r="Z189" s="12"/>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4"/>
      <c r="AX189" s="289"/>
      <c r="AY189" s="13"/>
      <c r="AZ189" s="14"/>
      <c r="BA189" s="28"/>
      <c r="BB189" s="12"/>
      <c r="BC189" s="12"/>
      <c r="BD189" s="12"/>
      <c r="BE189" s="13"/>
      <c r="BF189" s="14"/>
      <c r="BG189" s="289"/>
      <c r="BH189" s="13"/>
      <c r="BI189" s="13"/>
      <c r="BJ189" s="13"/>
      <c r="BK189" s="13"/>
      <c r="BL189" s="14"/>
      <c r="BM189" s="289"/>
      <c r="BN189" s="13"/>
      <c r="BO189" s="13"/>
      <c r="BP189" s="13"/>
      <c r="BQ189" s="15"/>
      <c r="BR189" s="15"/>
      <c r="BS189" s="15"/>
      <c r="BT189" s="15"/>
      <c r="BU189" s="15"/>
      <c r="BV189" s="15"/>
      <c r="BW189" s="2"/>
    </row>
    <row r="190" spans="1:75" s="3" customFormat="1" x14ac:dyDescent="0.25">
      <c r="A190" s="2"/>
      <c r="B190" s="2"/>
      <c r="C190" s="2"/>
      <c r="D190" s="2"/>
      <c r="E190" s="2"/>
      <c r="F190" s="13"/>
      <c r="G190" s="13"/>
      <c r="H190" s="13"/>
      <c r="I190" s="13"/>
      <c r="J190" s="13"/>
      <c r="K190" s="13"/>
      <c r="L190" s="13"/>
      <c r="M190" s="13"/>
      <c r="N190" s="13"/>
      <c r="O190" s="13"/>
      <c r="P190" s="13"/>
      <c r="Q190" s="13"/>
      <c r="R190" s="13"/>
      <c r="S190" s="13"/>
      <c r="T190" s="12"/>
      <c r="U190" s="12"/>
      <c r="V190" s="12"/>
      <c r="W190" s="12"/>
      <c r="X190" s="12"/>
      <c r="Y190" s="12"/>
      <c r="Z190" s="12"/>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4"/>
      <c r="AX190" s="289"/>
      <c r="AY190" s="13"/>
      <c r="AZ190" s="14"/>
      <c r="BA190" s="28"/>
      <c r="BB190" s="12"/>
      <c r="BC190" s="12"/>
      <c r="BD190" s="12"/>
      <c r="BE190" s="13"/>
      <c r="BF190" s="14"/>
      <c r="BG190" s="289"/>
      <c r="BH190" s="13"/>
      <c r="BI190" s="13"/>
      <c r="BJ190" s="13"/>
      <c r="BK190" s="13"/>
      <c r="BL190" s="14"/>
      <c r="BM190" s="289"/>
      <c r="BN190" s="13"/>
      <c r="BO190" s="13"/>
      <c r="BP190" s="13"/>
      <c r="BQ190" s="15"/>
      <c r="BR190" s="15"/>
      <c r="BS190" s="15"/>
      <c r="BT190" s="15"/>
      <c r="BU190" s="15"/>
      <c r="BV190" s="15"/>
      <c r="BW190" s="2"/>
    </row>
    <row r="191" spans="1:75" s="3" customFormat="1" x14ac:dyDescent="0.25">
      <c r="A191" s="2"/>
      <c r="B191" s="2"/>
      <c r="C191" s="2"/>
      <c r="D191" s="2"/>
      <c r="E191" s="2"/>
      <c r="F191" s="13"/>
      <c r="G191" s="13"/>
      <c r="H191" s="13"/>
      <c r="I191" s="13"/>
      <c r="J191" s="13"/>
      <c r="K191" s="13"/>
      <c r="L191" s="13"/>
      <c r="M191" s="13"/>
      <c r="N191" s="13"/>
      <c r="O191" s="13"/>
      <c r="P191" s="13"/>
      <c r="Q191" s="13"/>
      <c r="R191" s="13"/>
      <c r="S191" s="13"/>
      <c r="T191" s="12"/>
      <c r="U191" s="12"/>
      <c r="V191" s="12"/>
      <c r="W191" s="12"/>
      <c r="X191" s="12"/>
      <c r="Y191" s="12"/>
      <c r="Z191" s="12"/>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4"/>
      <c r="AX191" s="289"/>
      <c r="AY191" s="13"/>
      <c r="AZ191" s="14"/>
      <c r="BA191" s="28"/>
      <c r="BB191" s="12"/>
      <c r="BC191" s="12"/>
      <c r="BD191" s="12"/>
      <c r="BE191" s="13"/>
      <c r="BF191" s="14"/>
      <c r="BG191" s="289"/>
      <c r="BH191" s="13"/>
      <c r="BI191" s="13"/>
      <c r="BJ191" s="13"/>
      <c r="BK191" s="13"/>
      <c r="BL191" s="14"/>
      <c r="BM191" s="289"/>
      <c r="BN191" s="13"/>
      <c r="BO191" s="13"/>
      <c r="BP191" s="13"/>
      <c r="BQ191" s="15"/>
      <c r="BR191" s="15"/>
      <c r="BS191" s="15"/>
      <c r="BT191" s="15"/>
      <c r="BU191" s="15"/>
      <c r="BV191" s="15"/>
      <c r="BW191" s="2"/>
    </row>
    <row r="192" spans="1:75" s="3" customFormat="1" x14ac:dyDescent="0.25">
      <c r="A192" s="2"/>
      <c r="B192" s="2"/>
      <c r="C192" s="2"/>
      <c r="D192" s="2"/>
      <c r="E192" s="2"/>
      <c r="F192" s="13"/>
      <c r="G192" s="13"/>
      <c r="H192" s="13"/>
      <c r="I192" s="13"/>
      <c r="J192" s="13"/>
      <c r="K192" s="13"/>
      <c r="L192" s="13"/>
      <c r="M192" s="13"/>
      <c r="N192" s="13"/>
      <c r="O192" s="13"/>
      <c r="P192" s="13"/>
      <c r="Q192" s="13"/>
      <c r="R192" s="13"/>
      <c r="S192" s="13"/>
      <c r="T192" s="12"/>
      <c r="U192" s="12"/>
      <c r="V192" s="12"/>
      <c r="W192" s="12"/>
      <c r="X192" s="12"/>
      <c r="Y192" s="12"/>
      <c r="Z192" s="12"/>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4"/>
      <c r="AX192" s="289"/>
      <c r="AY192" s="13"/>
      <c r="AZ192" s="14"/>
      <c r="BA192" s="28"/>
      <c r="BB192" s="12"/>
      <c r="BC192" s="12"/>
      <c r="BD192" s="12"/>
      <c r="BE192" s="13"/>
      <c r="BF192" s="14"/>
      <c r="BG192" s="289"/>
      <c r="BH192" s="13"/>
      <c r="BI192" s="13"/>
      <c r="BJ192" s="13"/>
      <c r="BK192" s="13"/>
      <c r="BL192" s="14"/>
      <c r="BM192" s="289"/>
      <c r="BN192" s="13"/>
      <c r="BO192" s="13"/>
      <c r="BP192" s="13"/>
      <c r="BQ192" s="15"/>
      <c r="BR192" s="15"/>
      <c r="BS192" s="15"/>
      <c r="BT192" s="15"/>
      <c r="BU192" s="15"/>
      <c r="BV192" s="15"/>
      <c r="BW192" s="2"/>
    </row>
    <row r="193" spans="1:75" s="3" customFormat="1" x14ac:dyDescent="0.25">
      <c r="A193" s="2"/>
      <c r="B193" s="2"/>
      <c r="C193" s="2"/>
      <c r="D193" s="2"/>
      <c r="E193" s="2"/>
      <c r="F193" s="13"/>
      <c r="G193" s="13"/>
      <c r="H193" s="13"/>
      <c r="I193" s="13"/>
      <c r="J193" s="13"/>
      <c r="K193" s="13"/>
      <c r="L193" s="13"/>
      <c r="M193" s="13"/>
      <c r="N193" s="13"/>
      <c r="O193" s="13"/>
      <c r="P193" s="13"/>
      <c r="Q193" s="13"/>
      <c r="R193" s="13"/>
      <c r="S193" s="13"/>
      <c r="T193" s="12"/>
      <c r="U193" s="12"/>
      <c r="V193" s="12"/>
      <c r="W193" s="12"/>
      <c r="X193" s="12"/>
      <c r="Y193" s="12"/>
      <c r="Z193" s="12"/>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4"/>
      <c r="AX193" s="289"/>
      <c r="AY193" s="13"/>
      <c r="AZ193" s="14"/>
      <c r="BA193" s="28"/>
      <c r="BB193" s="12"/>
      <c r="BC193" s="12"/>
      <c r="BD193" s="12"/>
      <c r="BE193" s="13"/>
      <c r="BF193" s="14"/>
      <c r="BG193" s="289"/>
      <c r="BH193" s="13"/>
      <c r="BI193" s="13"/>
      <c r="BJ193" s="13"/>
      <c r="BK193" s="13"/>
      <c r="BL193" s="14"/>
      <c r="BM193" s="289"/>
      <c r="BN193" s="13"/>
      <c r="BO193" s="13"/>
      <c r="BP193" s="13"/>
      <c r="BQ193" s="15"/>
      <c r="BR193" s="15"/>
      <c r="BS193" s="15"/>
      <c r="BT193" s="15"/>
      <c r="BU193" s="15"/>
      <c r="BV193" s="15"/>
      <c r="BW193" s="2"/>
    </row>
    <row r="194" spans="1:75" s="3" customFormat="1" x14ac:dyDescent="0.25">
      <c r="A194" s="2"/>
      <c r="B194" s="2"/>
      <c r="C194" s="2"/>
      <c r="D194" s="2"/>
      <c r="E194" s="2"/>
      <c r="F194" s="13"/>
      <c r="G194" s="13"/>
      <c r="H194" s="13"/>
      <c r="I194" s="13"/>
      <c r="J194" s="13"/>
      <c r="K194" s="13"/>
      <c r="L194" s="13"/>
      <c r="M194" s="13"/>
      <c r="N194" s="13"/>
      <c r="O194" s="13"/>
      <c r="P194" s="13"/>
      <c r="Q194" s="13"/>
      <c r="R194" s="13"/>
      <c r="S194" s="13"/>
      <c r="T194" s="12"/>
      <c r="U194" s="12"/>
      <c r="V194" s="12"/>
      <c r="W194" s="12"/>
      <c r="X194" s="12"/>
      <c r="Y194" s="12"/>
      <c r="Z194" s="12"/>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4"/>
      <c r="AX194" s="289"/>
      <c r="AY194" s="13"/>
      <c r="AZ194" s="14"/>
      <c r="BA194" s="28"/>
      <c r="BB194" s="12"/>
      <c r="BC194" s="12"/>
      <c r="BD194" s="12"/>
      <c r="BE194" s="13"/>
      <c r="BF194" s="14"/>
      <c r="BG194" s="289"/>
      <c r="BH194" s="13"/>
      <c r="BI194" s="13"/>
      <c r="BJ194" s="13"/>
      <c r="BK194" s="13"/>
      <c r="BL194" s="14"/>
      <c r="BM194" s="289"/>
      <c r="BN194" s="13"/>
      <c r="BO194" s="13"/>
      <c r="BP194" s="13"/>
      <c r="BQ194" s="15"/>
      <c r="BR194" s="15"/>
      <c r="BS194" s="15"/>
      <c r="BT194" s="15"/>
      <c r="BU194" s="15"/>
      <c r="BV194" s="15"/>
      <c r="BW194" s="2"/>
    </row>
    <row r="195" spans="1:75" s="3" customFormat="1" x14ac:dyDescent="0.25">
      <c r="A195" s="2"/>
      <c r="B195" s="2"/>
      <c r="C195" s="2"/>
      <c r="D195" s="2"/>
      <c r="E195" s="2"/>
      <c r="F195" s="13"/>
      <c r="G195" s="13"/>
      <c r="H195" s="13"/>
      <c r="I195" s="13"/>
      <c r="J195" s="13"/>
      <c r="K195" s="13"/>
      <c r="L195" s="13"/>
      <c r="M195" s="13"/>
      <c r="N195" s="13"/>
      <c r="O195" s="13"/>
      <c r="P195" s="13"/>
      <c r="Q195" s="13"/>
      <c r="R195" s="13"/>
      <c r="S195" s="13"/>
      <c r="T195" s="12"/>
      <c r="U195" s="12"/>
      <c r="V195" s="12"/>
      <c r="W195" s="12"/>
      <c r="X195" s="12"/>
      <c r="Y195" s="12"/>
      <c r="Z195" s="12"/>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4"/>
      <c r="AX195" s="289"/>
      <c r="AY195" s="13"/>
      <c r="AZ195" s="14"/>
      <c r="BA195" s="28"/>
      <c r="BB195" s="12"/>
      <c r="BC195" s="12"/>
      <c r="BD195" s="12"/>
      <c r="BE195" s="13"/>
      <c r="BF195" s="14"/>
      <c r="BG195" s="289"/>
      <c r="BH195" s="13"/>
      <c r="BI195" s="13"/>
      <c r="BJ195" s="13"/>
      <c r="BK195" s="13"/>
      <c r="BL195" s="14"/>
      <c r="BM195" s="289"/>
      <c r="BN195" s="13"/>
      <c r="BO195" s="13"/>
      <c r="BP195" s="13"/>
      <c r="BQ195" s="15"/>
      <c r="BR195" s="15"/>
      <c r="BS195" s="15"/>
      <c r="BT195" s="15"/>
      <c r="BU195" s="15"/>
      <c r="BV195" s="15"/>
      <c r="BW195" s="2"/>
    </row>
    <row r="196" spans="1:75" s="3" customFormat="1" x14ac:dyDescent="0.25">
      <c r="A196" s="2"/>
      <c r="B196" s="2"/>
      <c r="C196" s="2"/>
      <c r="D196" s="2"/>
      <c r="E196" s="2"/>
      <c r="F196" s="13"/>
      <c r="G196" s="13"/>
      <c r="H196" s="13"/>
      <c r="I196" s="13"/>
      <c r="J196" s="13"/>
      <c r="K196" s="13"/>
      <c r="L196" s="13"/>
      <c r="M196" s="13"/>
      <c r="N196" s="13"/>
      <c r="O196" s="13"/>
      <c r="P196" s="13"/>
      <c r="Q196" s="13"/>
      <c r="R196" s="13"/>
      <c r="S196" s="13"/>
      <c r="T196" s="12"/>
      <c r="U196" s="12"/>
      <c r="V196" s="12"/>
      <c r="W196" s="12"/>
      <c r="X196" s="12"/>
      <c r="Y196" s="12"/>
      <c r="Z196" s="12"/>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4"/>
      <c r="AX196" s="289"/>
      <c r="AY196" s="13"/>
      <c r="AZ196" s="14"/>
      <c r="BA196" s="28"/>
      <c r="BB196" s="12"/>
      <c r="BC196" s="12"/>
      <c r="BD196" s="12"/>
      <c r="BE196" s="13"/>
      <c r="BF196" s="14"/>
      <c r="BG196" s="289"/>
      <c r="BH196" s="13"/>
      <c r="BI196" s="13"/>
      <c r="BJ196" s="13"/>
      <c r="BK196" s="13"/>
      <c r="BL196" s="14"/>
      <c r="BM196" s="289"/>
      <c r="BN196" s="13"/>
      <c r="BO196" s="13"/>
      <c r="BP196" s="13"/>
      <c r="BQ196" s="15"/>
      <c r="BR196" s="15"/>
      <c r="BS196" s="15"/>
      <c r="BT196" s="15"/>
      <c r="BU196" s="15"/>
      <c r="BV196" s="15"/>
      <c r="BW196" s="2"/>
    </row>
    <row r="197" spans="1:75" s="3" customFormat="1" x14ac:dyDescent="0.25">
      <c r="A197" s="2"/>
      <c r="B197" s="2"/>
      <c r="C197" s="2"/>
      <c r="D197" s="2"/>
      <c r="E197" s="2"/>
      <c r="F197" s="13"/>
      <c r="G197" s="13"/>
      <c r="H197" s="13"/>
      <c r="I197" s="13"/>
      <c r="J197" s="13"/>
      <c r="K197" s="13"/>
      <c r="L197" s="13"/>
      <c r="M197" s="13"/>
      <c r="N197" s="13"/>
      <c r="O197" s="13"/>
      <c r="P197" s="13"/>
      <c r="Q197" s="13"/>
      <c r="R197" s="13"/>
      <c r="S197" s="13"/>
      <c r="T197" s="12"/>
      <c r="U197" s="12"/>
      <c r="V197" s="12"/>
      <c r="W197" s="12"/>
      <c r="X197" s="12"/>
      <c r="Y197" s="12"/>
      <c r="Z197" s="12"/>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4"/>
      <c r="AX197" s="289"/>
      <c r="AY197" s="13"/>
      <c r="AZ197" s="14"/>
      <c r="BA197" s="28"/>
      <c r="BB197" s="12"/>
      <c r="BC197" s="12"/>
      <c r="BD197" s="12"/>
      <c r="BE197" s="13"/>
      <c r="BF197" s="14"/>
      <c r="BG197" s="289"/>
      <c r="BH197" s="13"/>
      <c r="BI197" s="13"/>
      <c r="BJ197" s="13"/>
      <c r="BK197" s="13"/>
      <c r="BL197" s="14"/>
      <c r="BM197" s="289"/>
      <c r="BN197" s="13"/>
      <c r="BO197" s="13"/>
      <c r="BP197" s="13"/>
      <c r="BQ197" s="15"/>
      <c r="BR197" s="15"/>
      <c r="BS197" s="15"/>
      <c r="BT197" s="15"/>
      <c r="BU197" s="15"/>
      <c r="BV197" s="15"/>
      <c r="BW197" s="2"/>
    </row>
    <row r="198" spans="1:75" s="3" customFormat="1" x14ac:dyDescent="0.25">
      <c r="A198" s="2"/>
      <c r="B198" s="2"/>
      <c r="C198" s="2"/>
      <c r="D198" s="2"/>
      <c r="E198" s="2"/>
      <c r="F198" s="13"/>
      <c r="G198" s="13"/>
      <c r="H198" s="13"/>
      <c r="I198" s="13"/>
      <c r="J198" s="13"/>
      <c r="K198" s="13"/>
      <c r="L198" s="13"/>
      <c r="M198" s="13"/>
      <c r="N198" s="13"/>
      <c r="O198" s="13"/>
      <c r="P198" s="13"/>
      <c r="Q198" s="13"/>
      <c r="R198" s="13"/>
      <c r="S198" s="13"/>
      <c r="T198" s="12"/>
      <c r="U198" s="12"/>
      <c r="V198" s="12"/>
      <c r="W198" s="12"/>
      <c r="X198" s="12"/>
      <c r="Y198" s="12"/>
      <c r="Z198" s="12"/>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4"/>
      <c r="AX198" s="289"/>
      <c r="AY198" s="13"/>
      <c r="AZ198" s="14"/>
      <c r="BA198" s="28"/>
      <c r="BB198" s="12"/>
      <c r="BC198" s="12"/>
      <c r="BD198" s="12"/>
      <c r="BE198" s="13"/>
      <c r="BF198" s="14"/>
      <c r="BG198" s="289"/>
      <c r="BH198" s="13"/>
      <c r="BI198" s="13"/>
      <c r="BJ198" s="13"/>
      <c r="BK198" s="13"/>
      <c r="BL198" s="14"/>
      <c r="BM198" s="289"/>
      <c r="BN198" s="13"/>
      <c r="BO198" s="13"/>
      <c r="BP198" s="13"/>
      <c r="BQ198" s="15"/>
      <c r="BR198" s="15"/>
      <c r="BS198" s="15"/>
      <c r="BT198" s="15"/>
      <c r="BU198" s="15"/>
      <c r="BV198" s="15"/>
      <c r="BW198" s="2"/>
    </row>
    <row r="199" spans="1:75" s="3" customFormat="1" x14ac:dyDescent="0.25">
      <c r="A199" s="2"/>
      <c r="B199" s="2"/>
      <c r="C199" s="2"/>
      <c r="D199" s="2"/>
      <c r="E199" s="2"/>
      <c r="F199" s="13"/>
      <c r="G199" s="13"/>
      <c r="H199" s="13"/>
      <c r="I199" s="13"/>
      <c r="J199" s="13"/>
      <c r="K199" s="13"/>
      <c r="L199" s="13"/>
      <c r="M199" s="13"/>
      <c r="N199" s="13"/>
      <c r="O199" s="13"/>
      <c r="P199" s="13"/>
      <c r="Q199" s="13"/>
      <c r="R199" s="13"/>
      <c r="S199" s="13"/>
      <c r="T199" s="12"/>
      <c r="U199" s="12"/>
      <c r="V199" s="12"/>
      <c r="W199" s="12"/>
      <c r="X199" s="12"/>
      <c r="Y199" s="12"/>
      <c r="Z199" s="12"/>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4"/>
      <c r="AX199" s="289"/>
      <c r="AY199" s="13"/>
      <c r="AZ199" s="14"/>
      <c r="BA199" s="28"/>
      <c r="BB199" s="12"/>
      <c r="BC199" s="12"/>
      <c r="BD199" s="12"/>
      <c r="BE199" s="13"/>
      <c r="BF199" s="14"/>
      <c r="BG199" s="289"/>
      <c r="BH199" s="13"/>
      <c r="BI199" s="13"/>
      <c r="BJ199" s="13"/>
      <c r="BK199" s="13"/>
      <c r="BL199" s="14"/>
      <c r="BM199" s="289"/>
      <c r="BN199" s="13"/>
      <c r="BO199" s="13"/>
      <c r="BP199" s="13"/>
      <c r="BQ199" s="15"/>
      <c r="BR199" s="15"/>
      <c r="BS199" s="15"/>
      <c r="BT199" s="15"/>
      <c r="BU199" s="15"/>
      <c r="BV199" s="15"/>
      <c r="BW199" s="2"/>
    </row>
    <row r="200" spans="1:75" s="3" customFormat="1" x14ac:dyDescent="0.25">
      <c r="A200" s="2"/>
      <c r="B200" s="2"/>
      <c r="C200" s="2"/>
      <c r="D200" s="2"/>
      <c r="E200" s="2"/>
      <c r="F200" s="13"/>
      <c r="G200" s="13"/>
      <c r="H200" s="13"/>
      <c r="I200" s="13"/>
      <c r="J200" s="13"/>
      <c r="K200" s="13"/>
      <c r="L200" s="13"/>
      <c r="M200" s="13"/>
      <c r="N200" s="13"/>
      <c r="O200" s="13"/>
      <c r="P200" s="13"/>
      <c r="Q200" s="13"/>
      <c r="R200" s="13"/>
      <c r="S200" s="13"/>
      <c r="T200" s="12"/>
      <c r="U200" s="12"/>
      <c r="V200" s="12"/>
      <c r="W200" s="12"/>
      <c r="X200" s="12"/>
      <c r="Y200" s="12"/>
      <c r="Z200" s="12"/>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4"/>
      <c r="AX200" s="289"/>
      <c r="AY200" s="13"/>
      <c r="AZ200" s="14"/>
      <c r="BA200" s="28"/>
      <c r="BB200" s="12"/>
      <c r="BC200" s="12"/>
      <c r="BD200" s="12"/>
      <c r="BE200" s="13"/>
      <c r="BF200" s="14"/>
      <c r="BG200" s="289"/>
      <c r="BH200" s="13"/>
      <c r="BI200" s="13"/>
      <c r="BJ200" s="13"/>
      <c r="BK200" s="13"/>
      <c r="BL200" s="14"/>
      <c r="BM200" s="289"/>
      <c r="BN200" s="13"/>
      <c r="BO200" s="13"/>
      <c r="BP200" s="13"/>
      <c r="BQ200" s="15"/>
      <c r="BR200" s="15"/>
      <c r="BS200" s="15"/>
      <c r="BT200" s="15"/>
      <c r="BU200" s="15"/>
      <c r="BV200" s="15"/>
      <c r="BW200" s="2"/>
    </row>
    <row r="201" spans="1:75" s="3" customFormat="1" x14ac:dyDescent="0.25">
      <c r="A201" s="2"/>
      <c r="B201" s="2"/>
      <c r="C201" s="2"/>
      <c r="D201" s="2"/>
      <c r="E201" s="2"/>
      <c r="F201" s="13"/>
      <c r="G201" s="13"/>
      <c r="H201" s="13"/>
      <c r="I201" s="13"/>
      <c r="J201" s="13"/>
      <c r="K201" s="13"/>
      <c r="L201" s="13"/>
      <c r="M201" s="13"/>
      <c r="N201" s="13"/>
      <c r="O201" s="13"/>
      <c r="P201" s="13"/>
      <c r="Q201" s="13"/>
      <c r="R201" s="13"/>
      <c r="S201" s="13"/>
      <c r="T201" s="12"/>
      <c r="U201" s="12"/>
      <c r="V201" s="12"/>
      <c r="W201" s="12"/>
      <c r="X201" s="12"/>
      <c r="Y201" s="12"/>
      <c r="Z201" s="12"/>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4"/>
      <c r="AX201" s="289"/>
      <c r="AY201" s="13"/>
      <c r="AZ201" s="14"/>
      <c r="BA201" s="28"/>
      <c r="BB201" s="12"/>
      <c r="BC201" s="12"/>
      <c r="BD201" s="12"/>
      <c r="BE201" s="13"/>
      <c r="BF201" s="14"/>
      <c r="BG201" s="289"/>
      <c r="BH201" s="13"/>
      <c r="BI201" s="13"/>
      <c r="BJ201" s="13"/>
      <c r="BK201" s="13"/>
      <c r="BL201" s="14"/>
      <c r="BM201" s="289"/>
      <c r="BN201" s="13"/>
      <c r="BO201" s="13"/>
      <c r="BP201" s="13"/>
      <c r="BQ201" s="15"/>
      <c r="BR201" s="15"/>
      <c r="BS201" s="15"/>
      <c r="BT201" s="15"/>
      <c r="BU201" s="15"/>
      <c r="BV201" s="15"/>
      <c r="BW201" s="2"/>
    </row>
    <row r="202" spans="1:75" s="3" customFormat="1" x14ac:dyDescent="0.25">
      <c r="A202" s="2"/>
      <c r="B202" s="2"/>
      <c r="C202" s="2"/>
      <c r="D202" s="2"/>
      <c r="E202" s="2"/>
      <c r="F202" s="13"/>
      <c r="G202" s="13"/>
      <c r="H202" s="13"/>
      <c r="I202" s="13"/>
      <c r="J202" s="13"/>
      <c r="K202" s="13"/>
      <c r="L202" s="13"/>
      <c r="M202" s="13"/>
      <c r="N202" s="13"/>
      <c r="O202" s="13"/>
      <c r="P202" s="13"/>
      <c r="Q202" s="13"/>
      <c r="R202" s="13"/>
      <c r="S202" s="13"/>
      <c r="T202" s="12"/>
      <c r="U202" s="12"/>
      <c r="V202" s="12"/>
      <c r="W202" s="12"/>
      <c r="X202" s="12"/>
      <c r="Y202" s="12"/>
      <c r="Z202" s="12"/>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4"/>
      <c r="AX202" s="289"/>
      <c r="AY202" s="13"/>
      <c r="AZ202" s="14"/>
      <c r="BA202" s="28"/>
      <c r="BB202" s="12"/>
      <c r="BC202" s="12"/>
      <c r="BD202" s="12"/>
      <c r="BE202" s="13"/>
      <c r="BF202" s="14"/>
      <c r="BG202" s="289"/>
      <c r="BH202" s="13"/>
      <c r="BI202" s="13"/>
      <c r="BJ202" s="13"/>
      <c r="BK202" s="13"/>
      <c r="BL202" s="14"/>
      <c r="BM202" s="289"/>
      <c r="BN202" s="13"/>
      <c r="BO202" s="13"/>
      <c r="BP202" s="13"/>
      <c r="BQ202" s="15"/>
      <c r="BR202" s="15"/>
      <c r="BS202" s="15"/>
      <c r="BT202" s="15"/>
      <c r="BU202" s="15"/>
      <c r="BV202" s="15"/>
      <c r="BW202" s="2"/>
    </row>
    <row r="203" spans="1:75" s="3" customFormat="1" x14ac:dyDescent="0.25">
      <c r="A203" s="2"/>
      <c r="B203" s="2"/>
      <c r="C203" s="2"/>
      <c r="D203" s="2"/>
      <c r="E203" s="2"/>
      <c r="F203" s="13"/>
      <c r="G203" s="13"/>
      <c r="H203" s="13"/>
      <c r="I203" s="13"/>
      <c r="J203" s="13"/>
      <c r="K203" s="13"/>
      <c r="L203" s="13"/>
      <c r="M203" s="13"/>
      <c r="N203" s="13"/>
      <c r="O203" s="13"/>
      <c r="P203" s="13"/>
      <c r="Q203" s="13"/>
      <c r="R203" s="13"/>
      <c r="S203" s="13"/>
      <c r="T203" s="12"/>
      <c r="U203" s="12"/>
      <c r="V203" s="12"/>
      <c r="W203" s="12"/>
      <c r="X203" s="12"/>
      <c r="Y203" s="12"/>
      <c r="Z203" s="12"/>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4"/>
      <c r="AX203" s="289"/>
      <c r="AY203" s="13"/>
      <c r="AZ203" s="14"/>
      <c r="BA203" s="28"/>
      <c r="BB203" s="12"/>
      <c r="BC203" s="12"/>
      <c r="BD203" s="12"/>
      <c r="BE203" s="13"/>
      <c r="BF203" s="14"/>
      <c r="BG203" s="289"/>
      <c r="BH203" s="13"/>
      <c r="BI203" s="13"/>
      <c r="BJ203" s="13"/>
      <c r="BK203" s="13"/>
      <c r="BL203" s="14"/>
      <c r="BM203" s="289"/>
      <c r="BN203" s="13"/>
      <c r="BO203" s="13"/>
      <c r="BP203" s="13"/>
      <c r="BQ203" s="15"/>
      <c r="BR203" s="15"/>
      <c r="BS203" s="15"/>
      <c r="BT203" s="15"/>
      <c r="BU203" s="15"/>
      <c r="BV203" s="15"/>
      <c r="BW203" s="2"/>
    </row>
    <row r="204" spans="1:75" s="3" customFormat="1" x14ac:dyDescent="0.25">
      <c r="A204" s="2"/>
      <c r="B204" s="2"/>
      <c r="C204" s="2"/>
      <c r="D204" s="2"/>
      <c r="E204" s="2"/>
      <c r="F204" s="13"/>
      <c r="G204" s="13"/>
      <c r="H204" s="13"/>
      <c r="I204" s="13"/>
      <c r="J204" s="13"/>
      <c r="K204" s="13"/>
      <c r="L204" s="13"/>
      <c r="M204" s="13"/>
      <c r="N204" s="13"/>
      <c r="O204" s="13"/>
      <c r="P204" s="13"/>
      <c r="Q204" s="13"/>
      <c r="R204" s="13"/>
      <c r="S204" s="13"/>
      <c r="T204" s="12"/>
      <c r="U204" s="12"/>
      <c r="V204" s="12"/>
      <c r="W204" s="12"/>
      <c r="X204" s="12"/>
      <c r="Y204" s="12"/>
      <c r="Z204" s="12"/>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4"/>
      <c r="AX204" s="289"/>
      <c r="AY204" s="13"/>
      <c r="AZ204" s="14"/>
      <c r="BA204" s="28"/>
      <c r="BB204" s="12"/>
      <c r="BC204" s="12"/>
      <c r="BD204" s="12"/>
      <c r="BE204" s="13"/>
      <c r="BF204" s="14"/>
      <c r="BG204" s="289"/>
      <c r="BH204" s="13"/>
      <c r="BI204" s="13"/>
      <c r="BJ204" s="13"/>
      <c r="BK204" s="13"/>
      <c r="BL204" s="14"/>
      <c r="BM204" s="289"/>
      <c r="BN204" s="13"/>
      <c r="BO204" s="13"/>
      <c r="BP204" s="13"/>
      <c r="BQ204" s="15"/>
      <c r="BR204" s="15"/>
      <c r="BS204" s="15"/>
      <c r="BT204" s="15"/>
      <c r="BU204" s="15"/>
      <c r="BV204" s="15"/>
      <c r="BW204" s="2"/>
    </row>
    <row r="205" spans="1:75" s="3" customFormat="1" x14ac:dyDescent="0.25">
      <c r="A205" s="2"/>
      <c r="B205" s="2"/>
      <c r="C205" s="2"/>
      <c r="D205" s="2"/>
      <c r="E205" s="2"/>
      <c r="F205" s="13"/>
      <c r="G205" s="13"/>
      <c r="H205" s="13"/>
      <c r="I205" s="13"/>
      <c r="J205" s="13"/>
      <c r="K205" s="13"/>
      <c r="L205" s="13"/>
      <c r="M205" s="13"/>
      <c r="N205" s="13"/>
      <c r="O205" s="13"/>
      <c r="P205" s="13"/>
      <c r="Q205" s="13"/>
      <c r="R205" s="13"/>
      <c r="S205" s="13"/>
      <c r="T205" s="12"/>
      <c r="U205" s="12"/>
      <c r="V205" s="12"/>
      <c r="W205" s="12"/>
      <c r="X205" s="12"/>
      <c r="Y205" s="12"/>
      <c r="Z205" s="12"/>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4"/>
      <c r="AX205" s="289"/>
      <c r="AY205" s="13"/>
      <c r="AZ205" s="14"/>
      <c r="BA205" s="28"/>
      <c r="BB205" s="12"/>
      <c r="BC205" s="12"/>
      <c r="BD205" s="12"/>
      <c r="BE205" s="13"/>
      <c r="BF205" s="14"/>
      <c r="BG205" s="289"/>
      <c r="BH205" s="13"/>
      <c r="BI205" s="13"/>
      <c r="BJ205" s="13"/>
      <c r="BK205" s="13"/>
      <c r="BL205" s="14"/>
      <c r="BM205" s="289"/>
      <c r="BN205" s="13"/>
      <c r="BO205" s="13"/>
      <c r="BP205" s="13"/>
      <c r="BQ205" s="15"/>
      <c r="BR205" s="15"/>
      <c r="BS205" s="15"/>
      <c r="BT205" s="15"/>
      <c r="BU205" s="15"/>
      <c r="BV205" s="15"/>
      <c r="BW205" s="2"/>
    </row>
    <row r="206" spans="1:75" s="3" customFormat="1" x14ac:dyDescent="0.25">
      <c r="A206" s="2"/>
      <c r="B206" s="2"/>
      <c r="C206" s="2"/>
      <c r="D206" s="2"/>
      <c r="E206" s="2"/>
      <c r="F206" s="13"/>
      <c r="G206" s="13"/>
      <c r="H206" s="13"/>
      <c r="I206" s="13"/>
      <c r="J206" s="13"/>
      <c r="K206" s="13"/>
      <c r="L206" s="13"/>
      <c r="M206" s="13"/>
      <c r="N206" s="13"/>
      <c r="O206" s="13"/>
      <c r="P206" s="13"/>
      <c r="Q206" s="13"/>
      <c r="R206" s="13"/>
      <c r="S206" s="13"/>
      <c r="T206" s="12"/>
      <c r="U206" s="12"/>
      <c r="V206" s="12"/>
      <c r="W206" s="12"/>
      <c r="X206" s="12"/>
      <c r="Y206" s="12"/>
      <c r="Z206" s="12"/>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4"/>
      <c r="AX206" s="289"/>
      <c r="AY206" s="13"/>
      <c r="AZ206" s="14"/>
      <c r="BA206" s="28"/>
      <c r="BB206" s="12"/>
      <c r="BC206" s="12"/>
      <c r="BD206" s="12"/>
      <c r="BE206" s="13"/>
      <c r="BF206" s="14"/>
      <c r="BG206" s="289"/>
      <c r="BH206" s="13"/>
      <c r="BI206" s="13"/>
      <c r="BJ206" s="13"/>
      <c r="BK206" s="13"/>
      <c r="BL206" s="14"/>
      <c r="BM206" s="289"/>
      <c r="BN206" s="13"/>
      <c r="BO206" s="13"/>
      <c r="BP206" s="13"/>
      <c r="BQ206" s="15"/>
      <c r="BR206" s="15"/>
      <c r="BS206" s="15"/>
      <c r="BT206" s="15"/>
      <c r="BU206" s="15"/>
      <c r="BV206" s="15"/>
      <c r="BW206" s="2"/>
    </row>
    <row r="207" spans="1:75" s="3" customFormat="1" x14ac:dyDescent="0.25">
      <c r="A207" s="2"/>
      <c r="B207" s="2"/>
      <c r="C207" s="2"/>
      <c r="D207" s="2"/>
      <c r="E207" s="2"/>
      <c r="F207" s="13"/>
      <c r="G207" s="13"/>
      <c r="H207" s="13"/>
      <c r="I207" s="13"/>
      <c r="J207" s="13"/>
      <c r="K207" s="13"/>
      <c r="L207" s="13"/>
      <c r="M207" s="13"/>
      <c r="N207" s="13"/>
      <c r="O207" s="13"/>
      <c r="P207" s="13"/>
      <c r="Q207" s="13"/>
      <c r="R207" s="13"/>
      <c r="S207" s="13"/>
      <c r="T207" s="12"/>
      <c r="U207" s="12"/>
      <c r="V207" s="12"/>
      <c r="W207" s="12"/>
      <c r="X207" s="12"/>
      <c r="Y207" s="12"/>
      <c r="Z207" s="12"/>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4"/>
      <c r="AX207" s="289"/>
      <c r="AY207" s="13"/>
      <c r="AZ207" s="14"/>
      <c r="BA207" s="28"/>
      <c r="BB207" s="12"/>
      <c r="BC207" s="12"/>
      <c r="BD207" s="12"/>
      <c r="BE207" s="13"/>
      <c r="BF207" s="14"/>
      <c r="BG207" s="289"/>
      <c r="BH207" s="13"/>
      <c r="BI207" s="13"/>
      <c r="BJ207" s="13"/>
      <c r="BK207" s="13"/>
      <c r="BL207" s="14"/>
      <c r="BM207" s="289"/>
      <c r="BN207" s="13"/>
      <c r="BO207" s="13"/>
      <c r="BP207" s="13"/>
      <c r="BQ207" s="15"/>
      <c r="BR207" s="15"/>
      <c r="BS207" s="15"/>
      <c r="BT207" s="15"/>
      <c r="BU207" s="15"/>
      <c r="BV207" s="15"/>
      <c r="BW207" s="2"/>
    </row>
    <row r="208" spans="1:75" s="3" customFormat="1" x14ac:dyDescent="0.25">
      <c r="A208" s="2"/>
      <c r="B208" s="2"/>
      <c r="C208" s="2"/>
      <c r="D208" s="2"/>
      <c r="E208" s="2"/>
      <c r="F208" s="13"/>
      <c r="G208" s="13"/>
      <c r="H208" s="13"/>
      <c r="I208" s="13"/>
      <c r="J208" s="13"/>
      <c r="K208" s="13"/>
      <c r="L208" s="13"/>
      <c r="M208" s="13"/>
      <c r="N208" s="13"/>
      <c r="O208" s="13"/>
      <c r="P208" s="13"/>
      <c r="Q208" s="13"/>
      <c r="R208" s="13"/>
      <c r="S208" s="13"/>
      <c r="T208" s="12"/>
      <c r="U208" s="12"/>
      <c r="V208" s="12"/>
      <c r="W208" s="12"/>
      <c r="X208" s="12"/>
      <c r="Y208" s="12"/>
      <c r="Z208" s="12"/>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4"/>
      <c r="AX208" s="289"/>
      <c r="AY208" s="13"/>
      <c r="AZ208" s="14"/>
      <c r="BA208" s="28"/>
      <c r="BB208" s="12"/>
      <c r="BC208" s="12"/>
      <c r="BD208" s="12"/>
      <c r="BE208" s="13"/>
      <c r="BF208" s="14"/>
      <c r="BG208" s="289"/>
      <c r="BH208" s="13"/>
      <c r="BI208" s="13"/>
      <c r="BJ208" s="13"/>
      <c r="BK208" s="13"/>
      <c r="BL208" s="14"/>
      <c r="BM208" s="289"/>
      <c r="BN208" s="13"/>
      <c r="BO208" s="13"/>
      <c r="BP208" s="13"/>
      <c r="BQ208" s="15"/>
      <c r="BR208" s="15"/>
      <c r="BS208" s="15"/>
      <c r="BT208" s="15"/>
      <c r="BU208" s="15"/>
      <c r="BV208" s="15"/>
      <c r="BW208" s="2"/>
    </row>
    <row r="209" spans="1:75" s="3" customFormat="1" x14ac:dyDescent="0.25">
      <c r="A209" s="2"/>
      <c r="B209" s="2"/>
      <c r="C209" s="2"/>
      <c r="D209" s="2"/>
      <c r="E209" s="2"/>
      <c r="F209" s="13"/>
      <c r="G209" s="13"/>
      <c r="H209" s="13"/>
      <c r="I209" s="13"/>
      <c r="J209" s="13"/>
      <c r="K209" s="13"/>
      <c r="L209" s="13"/>
      <c r="M209" s="13"/>
      <c r="N209" s="13"/>
      <c r="O209" s="13"/>
      <c r="P209" s="13"/>
      <c r="Q209" s="13"/>
      <c r="R209" s="13"/>
      <c r="S209" s="13"/>
      <c r="T209" s="12"/>
      <c r="U209" s="12"/>
      <c r="V209" s="12"/>
      <c r="W209" s="12"/>
      <c r="X209" s="12"/>
      <c r="Y209" s="12"/>
      <c r="Z209" s="12"/>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4"/>
      <c r="AX209" s="289"/>
      <c r="AY209" s="13"/>
      <c r="AZ209" s="14"/>
      <c r="BA209" s="28"/>
      <c r="BB209" s="12"/>
      <c r="BC209" s="12"/>
      <c r="BD209" s="12"/>
      <c r="BE209" s="13"/>
      <c r="BF209" s="14"/>
      <c r="BG209" s="289"/>
      <c r="BH209" s="13"/>
      <c r="BI209" s="13"/>
      <c r="BJ209" s="13"/>
      <c r="BK209" s="13"/>
      <c r="BL209" s="14"/>
      <c r="BM209" s="289"/>
      <c r="BN209" s="13"/>
      <c r="BO209" s="13"/>
      <c r="BP209" s="13"/>
      <c r="BQ209" s="15"/>
      <c r="BR209" s="15"/>
      <c r="BS209" s="15"/>
      <c r="BT209" s="15"/>
      <c r="BU209" s="15"/>
      <c r="BV209" s="15"/>
      <c r="BW209" s="2"/>
    </row>
    <row r="210" spans="1:75" s="3" customFormat="1" x14ac:dyDescent="0.25">
      <c r="A210" s="2"/>
      <c r="B210" s="2"/>
      <c r="C210" s="2"/>
      <c r="D210" s="2"/>
      <c r="E210" s="2"/>
      <c r="F210" s="13"/>
      <c r="G210" s="13"/>
      <c r="H210" s="13"/>
      <c r="I210" s="13"/>
      <c r="J210" s="13"/>
      <c r="K210" s="13"/>
      <c r="L210" s="13"/>
      <c r="M210" s="13"/>
      <c r="N210" s="13"/>
      <c r="O210" s="13"/>
      <c r="P210" s="13"/>
      <c r="Q210" s="13"/>
      <c r="R210" s="13"/>
      <c r="S210" s="13"/>
      <c r="T210" s="12"/>
      <c r="U210" s="12"/>
      <c r="V210" s="12"/>
      <c r="W210" s="12"/>
      <c r="X210" s="12"/>
      <c r="Y210" s="12"/>
      <c r="Z210" s="12"/>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4"/>
      <c r="AX210" s="289"/>
      <c r="AY210" s="13"/>
      <c r="AZ210" s="14"/>
      <c r="BA210" s="28"/>
      <c r="BB210" s="12"/>
      <c r="BC210" s="12"/>
      <c r="BD210" s="12"/>
      <c r="BE210" s="13"/>
      <c r="BF210" s="14"/>
      <c r="BG210" s="289"/>
      <c r="BH210" s="13"/>
      <c r="BI210" s="13"/>
      <c r="BJ210" s="13"/>
      <c r="BK210" s="13"/>
      <c r="BL210" s="14"/>
      <c r="BM210" s="289"/>
      <c r="BN210" s="13"/>
      <c r="BO210" s="13"/>
      <c r="BP210" s="13"/>
      <c r="BQ210" s="15"/>
      <c r="BR210" s="15"/>
      <c r="BS210" s="15"/>
      <c r="BT210" s="15"/>
      <c r="BU210" s="15"/>
      <c r="BV210" s="15"/>
      <c r="BW210" s="2"/>
    </row>
    <row r="211" spans="1:75" s="3" customFormat="1" x14ac:dyDescent="0.25">
      <c r="A211" s="2"/>
      <c r="B211" s="2"/>
      <c r="C211" s="2"/>
      <c r="D211" s="2"/>
      <c r="E211" s="2"/>
      <c r="F211" s="13"/>
      <c r="G211" s="13"/>
      <c r="H211" s="13"/>
      <c r="I211" s="13"/>
      <c r="J211" s="13"/>
      <c r="K211" s="13"/>
      <c r="L211" s="13"/>
      <c r="M211" s="13"/>
      <c r="N211" s="13"/>
      <c r="O211" s="13"/>
      <c r="P211" s="13"/>
      <c r="Q211" s="13"/>
      <c r="R211" s="13"/>
      <c r="S211" s="13"/>
      <c r="T211" s="12"/>
      <c r="U211" s="12"/>
      <c r="V211" s="12"/>
      <c r="W211" s="12"/>
      <c r="X211" s="12"/>
      <c r="Y211" s="12"/>
      <c r="Z211" s="12"/>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4"/>
      <c r="AX211" s="289"/>
      <c r="AY211" s="13"/>
      <c r="AZ211" s="14"/>
      <c r="BA211" s="28"/>
      <c r="BB211" s="12"/>
      <c r="BC211" s="12"/>
      <c r="BD211" s="12"/>
      <c r="BE211" s="13"/>
      <c r="BF211" s="14"/>
      <c r="BG211" s="289"/>
      <c r="BH211" s="13"/>
      <c r="BI211" s="13"/>
      <c r="BJ211" s="13"/>
      <c r="BK211" s="13"/>
      <c r="BL211" s="14"/>
      <c r="BM211" s="289"/>
      <c r="BN211" s="13"/>
      <c r="BO211" s="13"/>
      <c r="BP211" s="13"/>
      <c r="BQ211" s="15"/>
      <c r="BR211" s="15"/>
      <c r="BS211" s="15"/>
      <c r="BT211" s="15"/>
      <c r="BU211" s="15"/>
      <c r="BV211" s="15"/>
      <c r="BW211" s="2"/>
    </row>
    <row r="212" spans="1:75" s="3" customFormat="1" x14ac:dyDescent="0.25">
      <c r="A212" s="2"/>
      <c r="B212" s="2"/>
      <c r="C212" s="2"/>
      <c r="D212" s="2"/>
      <c r="E212" s="2"/>
      <c r="F212" s="13"/>
      <c r="G212" s="13"/>
      <c r="H212" s="13"/>
      <c r="I212" s="13"/>
      <c r="J212" s="13"/>
      <c r="K212" s="13"/>
      <c r="L212" s="13"/>
      <c r="M212" s="13"/>
      <c r="N212" s="13"/>
      <c r="O212" s="13"/>
      <c r="P212" s="13"/>
      <c r="Q212" s="13"/>
      <c r="R212" s="13"/>
      <c r="S212" s="13"/>
      <c r="T212" s="12"/>
      <c r="U212" s="12"/>
      <c r="V212" s="12"/>
      <c r="W212" s="12"/>
      <c r="X212" s="12"/>
      <c r="Y212" s="12"/>
      <c r="Z212" s="12"/>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4"/>
      <c r="AX212" s="289"/>
      <c r="AY212" s="13"/>
      <c r="AZ212" s="14"/>
      <c r="BA212" s="28"/>
      <c r="BB212" s="12"/>
      <c r="BC212" s="12"/>
      <c r="BD212" s="12"/>
      <c r="BE212" s="13"/>
      <c r="BF212" s="14"/>
      <c r="BG212" s="289"/>
      <c r="BH212" s="13"/>
      <c r="BI212" s="13"/>
      <c r="BJ212" s="13"/>
      <c r="BK212" s="13"/>
      <c r="BL212" s="14"/>
      <c r="BM212" s="289"/>
      <c r="BN212" s="13"/>
      <c r="BO212" s="13"/>
      <c r="BP212" s="13"/>
      <c r="BQ212" s="15"/>
      <c r="BR212" s="15"/>
      <c r="BS212" s="15"/>
      <c r="BT212" s="15"/>
      <c r="BU212" s="15"/>
      <c r="BV212" s="15"/>
      <c r="BW212" s="2"/>
    </row>
    <row r="213" spans="1:75" s="3" customFormat="1" x14ac:dyDescent="0.25">
      <c r="A213" s="2"/>
      <c r="B213" s="2"/>
      <c r="C213" s="2"/>
      <c r="D213" s="2"/>
      <c r="E213" s="2"/>
      <c r="F213" s="13"/>
      <c r="G213" s="13"/>
      <c r="H213" s="13"/>
      <c r="I213" s="13"/>
      <c r="J213" s="13"/>
      <c r="K213" s="13"/>
      <c r="L213" s="13"/>
      <c r="M213" s="13"/>
      <c r="N213" s="13"/>
      <c r="O213" s="13"/>
      <c r="P213" s="13"/>
      <c r="Q213" s="13"/>
      <c r="R213" s="13"/>
      <c r="S213" s="13"/>
      <c r="T213" s="12"/>
      <c r="U213" s="12"/>
      <c r="V213" s="12"/>
      <c r="W213" s="12"/>
      <c r="X213" s="12"/>
      <c r="Y213" s="12"/>
      <c r="Z213" s="12"/>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4"/>
      <c r="AX213" s="289"/>
      <c r="AY213" s="13"/>
      <c r="AZ213" s="14"/>
      <c r="BA213" s="28"/>
      <c r="BB213" s="12"/>
      <c r="BC213" s="12"/>
      <c r="BD213" s="12"/>
      <c r="BE213" s="13"/>
      <c r="BF213" s="14"/>
      <c r="BG213" s="289"/>
      <c r="BH213" s="13"/>
      <c r="BI213" s="13"/>
      <c r="BJ213" s="13"/>
      <c r="BK213" s="13"/>
      <c r="BL213" s="14"/>
      <c r="BM213" s="289"/>
      <c r="BN213" s="13"/>
      <c r="BO213" s="13"/>
      <c r="BP213" s="13"/>
      <c r="BQ213" s="15"/>
      <c r="BR213" s="15"/>
      <c r="BS213" s="15"/>
      <c r="BT213" s="15"/>
      <c r="BU213" s="15"/>
      <c r="BV213" s="15"/>
      <c r="BW213" s="2"/>
    </row>
    <row r="214" spans="1:75" s="3" customFormat="1" x14ac:dyDescent="0.25">
      <c r="A214" s="2"/>
      <c r="B214" s="2"/>
      <c r="C214" s="2"/>
      <c r="D214" s="2"/>
      <c r="E214" s="2"/>
      <c r="F214" s="13"/>
      <c r="G214" s="13"/>
      <c r="H214" s="13"/>
      <c r="I214" s="13"/>
      <c r="J214" s="13"/>
      <c r="K214" s="13"/>
      <c r="L214" s="13"/>
      <c r="M214" s="13"/>
      <c r="N214" s="13"/>
      <c r="O214" s="13"/>
      <c r="P214" s="13"/>
      <c r="Q214" s="13"/>
      <c r="R214" s="13"/>
      <c r="S214" s="13"/>
      <c r="T214" s="12"/>
      <c r="U214" s="12"/>
      <c r="V214" s="12"/>
      <c r="W214" s="12"/>
      <c r="X214" s="12"/>
      <c r="Y214" s="12"/>
      <c r="Z214" s="12"/>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4"/>
      <c r="AX214" s="289"/>
      <c r="AY214" s="13"/>
      <c r="AZ214" s="14"/>
      <c r="BA214" s="28"/>
      <c r="BB214" s="12"/>
      <c r="BC214" s="12"/>
      <c r="BD214" s="12"/>
      <c r="BE214" s="13"/>
      <c r="BF214" s="14"/>
      <c r="BG214" s="289"/>
      <c r="BH214" s="13"/>
      <c r="BI214" s="13"/>
      <c r="BJ214" s="13"/>
      <c r="BK214" s="13"/>
      <c r="BL214" s="14"/>
      <c r="BM214" s="289"/>
      <c r="BN214" s="13"/>
      <c r="BO214" s="13"/>
      <c r="BP214" s="13"/>
      <c r="BQ214" s="15"/>
      <c r="BR214" s="15"/>
      <c r="BS214" s="15"/>
      <c r="BT214" s="15"/>
      <c r="BU214" s="15"/>
      <c r="BV214" s="15"/>
      <c r="BW214" s="2"/>
    </row>
    <row r="215" spans="1:75" s="3" customFormat="1" x14ac:dyDescent="0.25">
      <c r="A215" s="2"/>
      <c r="B215" s="2"/>
      <c r="C215" s="2"/>
      <c r="D215" s="2"/>
      <c r="E215" s="2"/>
      <c r="F215" s="13"/>
      <c r="G215" s="13"/>
      <c r="H215" s="13"/>
      <c r="I215" s="13"/>
      <c r="J215" s="13"/>
      <c r="K215" s="13"/>
      <c r="L215" s="13"/>
      <c r="M215" s="13"/>
      <c r="N215" s="13"/>
      <c r="O215" s="13"/>
      <c r="P215" s="13"/>
      <c r="Q215" s="13"/>
      <c r="R215" s="13"/>
      <c r="S215" s="13"/>
      <c r="T215" s="12"/>
      <c r="U215" s="12"/>
      <c r="V215" s="12"/>
      <c r="W215" s="12"/>
      <c r="X215" s="12"/>
      <c r="Y215" s="12"/>
      <c r="Z215" s="12"/>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4"/>
      <c r="AX215" s="289"/>
      <c r="AY215" s="13"/>
      <c r="AZ215" s="14"/>
      <c r="BA215" s="28"/>
      <c r="BB215" s="12"/>
      <c r="BC215" s="12"/>
      <c r="BD215" s="12"/>
      <c r="BE215" s="13"/>
      <c r="BF215" s="14"/>
      <c r="BG215" s="289"/>
      <c r="BH215" s="13"/>
      <c r="BI215" s="13"/>
      <c r="BJ215" s="13"/>
      <c r="BK215" s="13"/>
      <c r="BL215" s="14"/>
      <c r="BM215" s="289"/>
      <c r="BN215" s="13"/>
      <c r="BO215" s="13"/>
      <c r="BP215" s="13"/>
      <c r="BQ215" s="15"/>
      <c r="BR215" s="15"/>
      <c r="BS215" s="15"/>
      <c r="BT215" s="15"/>
      <c r="BU215" s="15"/>
      <c r="BV215" s="15"/>
      <c r="BW215" s="2"/>
    </row>
    <row r="216" spans="1:75" s="3" customFormat="1" x14ac:dyDescent="0.25">
      <c r="A216" s="2"/>
      <c r="B216" s="2"/>
      <c r="C216" s="2"/>
      <c r="D216" s="2"/>
      <c r="E216" s="2"/>
      <c r="F216" s="13"/>
      <c r="G216" s="13"/>
      <c r="H216" s="13"/>
      <c r="I216" s="13"/>
      <c r="J216" s="13"/>
      <c r="K216" s="13"/>
      <c r="L216" s="13"/>
      <c r="M216" s="13"/>
      <c r="N216" s="13"/>
      <c r="O216" s="13"/>
      <c r="P216" s="13"/>
      <c r="Q216" s="13"/>
      <c r="R216" s="13"/>
      <c r="S216" s="13"/>
      <c r="T216" s="12"/>
      <c r="U216" s="12"/>
      <c r="V216" s="12"/>
      <c r="W216" s="12"/>
      <c r="X216" s="12"/>
      <c r="Y216" s="12"/>
      <c r="Z216" s="12"/>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4"/>
      <c r="AX216" s="289"/>
      <c r="AY216" s="13"/>
      <c r="AZ216" s="14"/>
      <c r="BA216" s="28"/>
      <c r="BB216" s="12"/>
      <c r="BC216" s="12"/>
      <c r="BD216" s="12"/>
      <c r="BE216" s="13"/>
      <c r="BF216" s="14"/>
      <c r="BG216" s="289"/>
      <c r="BH216" s="13"/>
      <c r="BI216" s="13"/>
      <c r="BJ216" s="13"/>
      <c r="BK216" s="13"/>
      <c r="BL216" s="14"/>
      <c r="BM216" s="289"/>
      <c r="BN216" s="13"/>
      <c r="BO216" s="13"/>
      <c r="BP216" s="13"/>
      <c r="BQ216" s="15"/>
      <c r="BR216" s="15"/>
      <c r="BS216" s="15"/>
      <c r="BT216" s="15"/>
      <c r="BU216" s="15"/>
      <c r="BV216" s="15"/>
      <c r="BW216" s="2"/>
    </row>
    <row r="217" spans="1:75" s="3" customFormat="1" x14ac:dyDescent="0.25">
      <c r="A217" s="2"/>
      <c r="B217" s="2"/>
      <c r="C217" s="2"/>
      <c r="D217" s="2"/>
      <c r="E217" s="2"/>
      <c r="F217" s="13"/>
      <c r="G217" s="13"/>
      <c r="H217" s="13"/>
      <c r="I217" s="13"/>
      <c r="J217" s="13"/>
      <c r="K217" s="13"/>
      <c r="L217" s="13"/>
      <c r="M217" s="13"/>
      <c r="N217" s="13"/>
      <c r="O217" s="13"/>
      <c r="P217" s="13"/>
      <c r="Q217" s="13"/>
      <c r="R217" s="13"/>
      <c r="S217" s="13"/>
      <c r="T217" s="12"/>
      <c r="U217" s="12"/>
      <c r="V217" s="12"/>
      <c r="W217" s="12"/>
      <c r="X217" s="12"/>
      <c r="Y217" s="12"/>
      <c r="Z217" s="12"/>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4"/>
      <c r="AX217" s="289"/>
      <c r="AY217" s="13"/>
      <c r="AZ217" s="14"/>
      <c r="BA217" s="28"/>
      <c r="BB217" s="12"/>
      <c r="BC217" s="12"/>
      <c r="BD217" s="12"/>
      <c r="BE217" s="13"/>
      <c r="BF217" s="14"/>
      <c r="BG217" s="289"/>
      <c r="BH217" s="13"/>
      <c r="BI217" s="13"/>
      <c r="BJ217" s="13"/>
      <c r="BK217" s="13"/>
      <c r="BL217" s="14"/>
      <c r="BM217" s="289"/>
      <c r="BN217" s="13"/>
      <c r="BO217" s="13"/>
      <c r="BP217" s="13"/>
      <c r="BQ217" s="15"/>
      <c r="BR217" s="15"/>
      <c r="BS217" s="15"/>
      <c r="BT217" s="15"/>
      <c r="BU217" s="15"/>
      <c r="BV217" s="15"/>
      <c r="BW217" s="2"/>
    </row>
    <row r="218" spans="1:75" s="3" customFormat="1" x14ac:dyDescent="0.25">
      <c r="A218" s="2"/>
      <c r="B218" s="2"/>
      <c r="C218" s="2"/>
      <c r="D218" s="2"/>
      <c r="E218" s="2"/>
      <c r="F218" s="13"/>
      <c r="G218" s="13"/>
      <c r="H218" s="13"/>
      <c r="I218" s="13"/>
      <c r="J218" s="13"/>
      <c r="K218" s="13"/>
      <c r="L218" s="13"/>
      <c r="M218" s="13"/>
      <c r="N218" s="13"/>
      <c r="O218" s="13"/>
      <c r="P218" s="13"/>
      <c r="Q218" s="13"/>
      <c r="R218" s="13"/>
      <c r="S218" s="13"/>
      <c r="T218" s="12"/>
      <c r="U218" s="12"/>
      <c r="V218" s="12"/>
      <c r="W218" s="12"/>
      <c r="X218" s="12"/>
      <c r="Y218" s="12"/>
      <c r="Z218" s="12"/>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4"/>
      <c r="AX218" s="289"/>
      <c r="AY218" s="13"/>
      <c r="AZ218" s="14"/>
      <c r="BA218" s="28"/>
      <c r="BB218" s="12"/>
      <c r="BC218" s="12"/>
      <c r="BD218" s="12"/>
      <c r="BE218" s="13"/>
      <c r="BF218" s="14"/>
      <c r="BG218" s="289"/>
      <c r="BH218" s="13"/>
      <c r="BI218" s="13"/>
      <c r="BJ218" s="13"/>
      <c r="BK218" s="13"/>
      <c r="BL218" s="14"/>
      <c r="BM218" s="289"/>
      <c r="BN218" s="13"/>
      <c r="BO218" s="13"/>
      <c r="BP218" s="13"/>
      <c r="BQ218" s="15"/>
      <c r="BR218" s="15"/>
      <c r="BS218" s="15"/>
      <c r="BT218" s="15"/>
      <c r="BU218" s="15"/>
      <c r="BV218" s="15"/>
      <c r="BW218" s="2"/>
    </row>
    <row r="219" spans="1:75" s="3" customFormat="1" x14ac:dyDescent="0.25">
      <c r="A219" s="2"/>
      <c r="B219" s="2"/>
      <c r="C219" s="2"/>
      <c r="D219" s="2"/>
      <c r="E219" s="2"/>
      <c r="F219" s="13"/>
      <c r="G219" s="13"/>
      <c r="H219" s="13"/>
      <c r="I219" s="13"/>
      <c r="J219" s="13"/>
      <c r="K219" s="13"/>
      <c r="L219" s="13"/>
      <c r="M219" s="13"/>
      <c r="N219" s="13"/>
      <c r="O219" s="13"/>
      <c r="P219" s="13"/>
      <c r="Q219" s="13"/>
      <c r="R219" s="13"/>
      <c r="S219" s="13"/>
      <c r="T219" s="12"/>
      <c r="U219" s="12"/>
      <c r="V219" s="12"/>
      <c r="W219" s="12"/>
      <c r="X219" s="12"/>
      <c r="Y219" s="12"/>
      <c r="Z219" s="12"/>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4"/>
      <c r="AX219" s="289"/>
      <c r="AY219" s="13"/>
      <c r="AZ219" s="14"/>
      <c r="BA219" s="28"/>
      <c r="BB219" s="12"/>
      <c r="BC219" s="12"/>
      <c r="BD219" s="12"/>
      <c r="BE219" s="13"/>
      <c r="BF219" s="14"/>
      <c r="BG219" s="289"/>
      <c r="BH219" s="13"/>
      <c r="BI219" s="13"/>
      <c r="BJ219" s="13"/>
      <c r="BK219" s="13"/>
      <c r="BL219" s="14"/>
      <c r="BM219" s="289"/>
      <c r="BN219" s="13"/>
      <c r="BO219" s="13"/>
      <c r="BP219" s="13"/>
      <c r="BQ219" s="15"/>
      <c r="BR219" s="15"/>
      <c r="BS219" s="15"/>
      <c r="BT219" s="15"/>
      <c r="BU219" s="15"/>
      <c r="BV219" s="15"/>
      <c r="BW219" s="2"/>
    </row>
    <row r="220" spans="1:75" s="3" customFormat="1" x14ac:dyDescent="0.25">
      <c r="A220" s="2"/>
      <c r="B220" s="2"/>
      <c r="C220" s="2"/>
      <c r="D220" s="2"/>
      <c r="E220" s="2"/>
      <c r="F220" s="13"/>
      <c r="G220" s="13"/>
      <c r="H220" s="13"/>
      <c r="I220" s="13"/>
      <c r="J220" s="13"/>
      <c r="K220" s="13"/>
      <c r="L220" s="13"/>
      <c r="M220" s="13"/>
      <c r="N220" s="13"/>
      <c r="O220" s="13"/>
      <c r="P220" s="13"/>
      <c r="Q220" s="13"/>
      <c r="R220" s="13"/>
      <c r="S220" s="13"/>
      <c r="T220" s="12"/>
      <c r="U220" s="12"/>
      <c r="V220" s="12"/>
      <c r="W220" s="12"/>
      <c r="X220" s="12"/>
      <c r="Y220" s="12"/>
      <c r="Z220" s="12"/>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4"/>
      <c r="AX220" s="289"/>
      <c r="AY220" s="13"/>
      <c r="AZ220" s="14"/>
      <c r="BA220" s="28"/>
      <c r="BB220" s="12"/>
      <c r="BC220" s="12"/>
      <c r="BD220" s="12"/>
      <c r="BE220" s="13"/>
      <c r="BF220" s="14"/>
      <c r="BG220" s="289"/>
      <c r="BH220" s="13"/>
      <c r="BI220" s="13"/>
      <c r="BJ220" s="13"/>
      <c r="BK220" s="13"/>
      <c r="BL220" s="14"/>
      <c r="BM220" s="289"/>
      <c r="BN220" s="13"/>
      <c r="BO220" s="13"/>
      <c r="BP220" s="13"/>
      <c r="BQ220" s="15"/>
      <c r="BR220" s="15"/>
      <c r="BS220" s="15"/>
      <c r="BT220" s="15"/>
      <c r="BU220" s="15"/>
      <c r="BV220" s="15"/>
      <c r="BW220" s="2"/>
    </row>
    <row r="221" spans="1:75" s="3" customFormat="1" x14ac:dyDescent="0.25">
      <c r="A221" s="2"/>
      <c r="B221" s="2"/>
      <c r="C221" s="2"/>
      <c r="D221" s="2"/>
      <c r="E221" s="2"/>
      <c r="F221" s="13"/>
      <c r="G221" s="13"/>
      <c r="H221" s="13"/>
      <c r="I221" s="13"/>
      <c r="J221" s="13"/>
      <c r="K221" s="13"/>
      <c r="L221" s="13"/>
      <c r="M221" s="13"/>
      <c r="N221" s="13"/>
      <c r="O221" s="13"/>
      <c r="P221" s="13"/>
      <c r="Q221" s="13"/>
      <c r="R221" s="13"/>
      <c r="S221" s="13"/>
      <c r="T221" s="12"/>
      <c r="U221" s="12"/>
      <c r="V221" s="12"/>
      <c r="W221" s="12"/>
      <c r="X221" s="12"/>
      <c r="Y221" s="12"/>
      <c r="Z221" s="12"/>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4"/>
      <c r="AX221" s="289"/>
      <c r="AY221" s="13"/>
      <c r="AZ221" s="14"/>
      <c r="BA221" s="28"/>
      <c r="BB221" s="12"/>
      <c r="BC221" s="12"/>
      <c r="BD221" s="12"/>
      <c r="BE221" s="13"/>
      <c r="BF221" s="14"/>
      <c r="BG221" s="289"/>
      <c r="BH221" s="13"/>
      <c r="BI221" s="13"/>
      <c r="BJ221" s="13"/>
      <c r="BK221" s="13"/>
      <c r="BL221" s="14"/>
      <c r="BM221" s="289"/>
      <c r="BN221" s="13"/>
      <c r="BO221" s="13"/>
      <c r="BP221" s="13"/>
      <c r="BQ221" s="15"/>
      <c r="BR221" s="15"/>
      <c r="BS221" s="15"/>
      <c r="BT221" s="15"/>
      <c r="BU221" s="15"/>
      <c r="BV221" s="15"/>
      <c r="BW221" s="2"/>
    </row>
    <row r="222" spans="1:75" s="3" customFormat="1" x14ac:dyDescent="0.25">
      <c r="A222" s="2"/>
      <c r="B222" s="2"/>
      <c r="C222" s="2"/>
      <c r="D222" s="2"/>
      <c r="E222" s="2"/>
      <c r="F222" s="13"/>
      <c r="G222" s="13"/>
      <c r="H222" s="13"/>
      <c r="I222" s="13"/>
      <c r="J222" s="13"/>
      <c r="K222" s="13"/>
      <c r="L222" s="13"/>
      <c r="M222" s="13"/>
      <c r="N222" s="13"/>
      <c r="O222" s="13"/>
      <c r="P222" s="13"/>
      <c r="Q222" s="13"/>
      <c r="R222" s="13"/>
      <c r="S222" s="13"/>
      <c r="T222" s="12"/>
      <c r="U222" s="12"/>
      <c r="V222" s="12"/>
      <c r="W222" s="12"/>
      <c r="X222" s="12"/>
      <c r="Y222" s="12"/>
      <c r="Z222" s="12"/>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4"/>
      <c r="AX222" s="289"/>
      <c r="AY222" s="13"/>
      <c r="AZ222" s="14"/>
      <c r="BA222" s="28"/>
      <c r="BB222" s="12"/>
      <c r="BC222" s="12"/>
      <c r="BD222" s="12"/>
      <c r="BE222" s="13"/>
      <c r="BF222" s="14"/>
      <c r="BG222" s="289"/>
      <c r="BH222" s="13"/>
      <c r="BI222" s="13"/>
      <c r="BJ222" s="13"/>
      <c r="BK222" s="13"/>
      <c r="BL222" s="14"/>
      <c r="BM222" s="289"/>
      <c r="BN222" s="13"/>
      <c r="BO222" s="13"/>
      <c r="BP222" s="13"/>
      <c r="BQ222" s="15"/>
      <c r="BR222" s="15"/>
      <c r="BS222" s="15"/>
      <c r="BT222" s="15"/>
      <c r="BU222" s="15"/>
      <c r="BV222" s="15"/>
      <c r="BW222" s="2"/>
    </row>
    <row r="223" spans="1:75" s="3" customFormat="1" x14ac:dyDescent="0.25">
      <c r="A223" s="2"/>
      <c r="B223" s="2"/>
      <c r="C223" s="2"/>
      <c r="D223" s="2"/>
      <c r="E223" s="2"/>
      <c r="F223" s="13"/>
      <c r="G223" s="13"/>
      <c r="H223" s="13"/>
      <c r="I223" s="13"/>
      <c r="J223" s="13"/>
      <c r="K223" s="13"/>
      <c r="L223" s="13"/>
      <c r="M223" s="13"/>
      <c r="N223" s="13"/>
      <c r="O223" s="13"/>
      <c r="P223" s="13"/>
      <c r="Q223" s="13"/>
      <c r="R223" s="13"/>
      <c r="S223" s="13"/>
      <c r="T223" s="12"/>
      <c r="U223" s="12"/>
      <c r="V223" s="12"/>
      <c r="W223" s="12"/>
      <c r="X223" s="12"/>
      <c r="Y223" s="12"/>
      <c r="Z223" s="12"/>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4"/>
      <c r="AX223" s="289"/>
      <c r="AY223" s="13"/>
      <c r="AZ223" s="14"/>
      <c r="BA223" s="28"/>
      <c r="BB223" s="12"/>
      <c r="BC223" s="12"/>
      <c r="BD223" s="12"/>
      <c r="BE223" s="13"/>
      <c r="BF223" s="14"/>
      <c r="BG223" s="289"/>
      <c r="BH223" s="13"/>
      <c r="BI223" s="13"/>
      <c r="BJ223" s="13"/>
      <c r="BK223" s="13"/>
      <c r="BL223" s="14"/>
      <c r="BM223" s="289"/>
      <c r="BN223" s="13"/>
      <c r="BO223" s="13"/>
      <c r="BP223" s="13"/>
      <c r="BQ223" s="15"/>
      <c r="BR223" s="15"/>
      <c r="BS223" s="15"/>
      <c r="BT223" s="15"/>
      <c r="BU223" s="15"/>
      <c r="BV223" s="15"/>
      <c r="BW223" s="2"/>
    </row>
    <row r="224" spans="1:75" s="3" customFormat="1" x14ac:dyDescent="0.25">
      <c r="A224" s="2"/>
      <c r="B224" s="2"/>
      <c r="C224" s="2"/>
      <c r="D224" s="2"/>
      <c r="E224" s="2"/>
      <c r="F224" s="13"/>
      <c r="G224" s="13"/>
      <c r="H224" s="13"/>
      <c r="I224" s="13"/>
      <c r="J224" s="13"/>
      <c r="K224" s="13"/>
      <c r="L224" s="13"/>
      <c r="M224" s="13"/>
      <c r="N224" s="13"/>
      <c r="O224" s="13"/>
      <c r="P224" s="13"/>
      <c r="Q224" s="13"/>
      <c r="R224" s="13"/>
      <c r="S224" s="13"/>
      <c r="T224" s="12"/>
      <c r="U224" s="12"/>
      <c r="V224" s="12"/>
      <c r="W224" s="12"/>
      <c r="X224" s="12"/>
      <c r="Y224" s="12"/>
      <c r="Z224" s="12"/>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4"/>
      <c r="AX224" s="289"/>
      <c r="AY224" s="13"/>
      <c r="AZ224" s="14"/>
      <c r="BA224" s="28"/>
      <c r="BB224" s="12"/>
      <c r="BC224" s="12"/>
      <c r="BD224" s="12"/>
      <c r="BE224" s="13"/>
      <c r="BF224" s="14"/>
      <c r="BG224" s="289"/>
      <c r="BH224" s="13"/>
      <c r="BI224" s="13"/>
      <c r="BJ224" s="13"/>
      <c r="BK224" s="13"/>
      <c r="BL224" s="14"/>
      <c r="BM224" s="289"/>
      <c r="BN224" s="13"/>
      <c r="BO224" s="13"/>
      <c r="BP224" s="13"/>
      <c r="BQ224" s="15"/>
      <c r="BR224" s="15"/>
      <c r="BS224" s="15"/>
      <c r="BT224" s="15"/>
      <c r="BU224" s="15"/>
      <c r="BV224" s="15"/>
      <c r="BW224" s="2"/>
    </row>
    <row r="225" spans="1:75" s="3" customFormat="1" x14ac:dyDescent="0.25">
      <c r="A225" s="2"/>
      <c r="B225" s="2"/>
      <c r="C225" s="2"/>
      <c r="D225" s="2"/>
      <c r="E225" s="2"/>
      <c r="F225" s="13"/>
      <c r="G225" s="13"/>
      <c r="H225" s="13"/>
      <c r="I225" s="13"/>
      <c r="J225" s="13"/>
      <c r="K225" s="13"/>
      <c r="L225" s="13"/>
      <c r="M225" s="13"/>
      <c r="N225" s="13"/>
      <c r="O225" s="13"/>
      <c r="P225" s="13"/>
      <c r="Q225" s="13"/>
      <c r="R225" s="13"/>
      <c r="S225" s="13"/>
      <c r="T225" s="12"/>
      <c r="U225" s="12"/>
      <c r="V225" s="12"/>
      <c r="W225" s="12"/>
      <c r="X225" s="12"/>
      <c r="Y225" s="12"/>
      <c r="Z225" s="12"/>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4"/>
      <c r="AX225" s="289"/>
      <c r="AY225" s="13"/>
      <c r="AZ225" s="14"/>
      <c r="BA225" s="28"/>
      <c r="BB225" s="12"/>
      <c r="BC225" s="12"/>
      <c r="BD225" s="12"/>
      <c r="BE225" s="13"/>
      <c r="BF225" s="14"/>
      <c r="BG225" s="289"/>
      <c r="BH225" s="13"/>
      <c r="BI225" s="13"/>
      <c r="BJ225" s="13"/>
      <c r="BK225" s="13"/>
      <c r="BL225" s="14"/>
      <c r="BM225" s="289"/>
      <c r="BN225" s="13"/>
      <c r="BO225" s="13"/>
      <c r="BP225" s="13"/>
      <c r="BQ225" s="15"/>
      <c r="BR225" s="15"/>
      <c r="BS225" s="15"/>
      <c r="BT225" s="15"/>
      <c r="BU225" s="15"/>
      <c r="BV225" s="15"/>
      <c r="BW225" s="2"/>
    </row>
    <row r="226" spans="1:75" s="3" customFormat="1" x14ac:dyDescent="0.25">
      <c r="A226" s="2"/>
      <c r="B226" s="2"/>
      <c r="C226" s="2"/>
      <c r="D226" s="2"/>
      <c r="E226" s="2"/>
      <c r="F226" s="13"/>
      <c r="G226" s="13"/>
      <c r="H226" s="13"/>
      <c r="I226" s="13"/>
      <c r="J226" s="13"/>
      <c r="K226" s="13"/>
      <c r="L226" s="13"/>
      <c r="M226" s="13"/>
      <c r="N226" s="13"/>
      <c r="O226" s="13"/>
      <c r="P226" s="13"/>
      <c r="Q226" s="13"/>
      <c r="R226" s="13"/>
      <c r="S226" s="13"/>
      <c r="T226" s="12"/>
      <c r="U226" s="12"/>
      <c r="V226" s="12"/>
      <c r="W226" s="12"/>
      <c r="X226" s="12"/>
      <c r="Y226" s="12"/>
      <c r="Z226" s="12"/>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4"/>
      <c r="AX226" s="289"/>
      <c r="AY226" s="13"/>
      <c r="AZ226" s="14"/>
      <c r="BA226" s="28"/>
      <c r="BB226" s="12"/>
      <c r="BC226" s="12"/>
      <c r="BD226" s="12"/>
      <c r="BE226" s="13"/>
      <c r="BF226" s="14"/>
      <c r="BG226" s="289"/>
      <c r="BH226" s="13"/>
      <c r="BI226" s="13"/>
      <c r="BJ226" s="13"/>
      <c r="BK226" s="13"/>
      <c r="BL226" s="14"/>
      <c r="BM226" s="289"/>
      <c r="BN226" s="13"/>
      <c r="BO226" s="13"/>
      <c r="BP226" s="13"/>
      <c r="BQ226" s="15"/>
      <c r="BR226" s="15"/>
      <c r="BS226" s="15"/>
      <c r="BT226" s="15"/>
      <c r="BU226" s="15"/>
      <c r="BV226" s="15"/>
      <c r="BW226" s="2"/>
    </row>
    <row r="227" spans="1:75" s="3" customFormat="1" x14ac:dyDescent="0.25">
      <c r="A227" s="2"/>
      <c r="B227" s="2"/>
      <c r="C227" s="2"/>
      <c r="D227" s="2"/>
      <c r="E227" s="2"/>
      <c r="F227" s="13"/>
      <c r="G227" s="13"/>
      <c r="H227" s="13"/>
      <c r="I227" s="13"/>
      <c r="J227" s="13"/>
      <c r="K227" s="13"/>
      <c r="L227" s="13"/>
      <c r="M227" s="13"/>
      <c r="N227" s="13"/>
      <c r="O227" s="13"/>
      <c r="P227" s="13"/>
      <c r="Q227" s="13"/>
      <c r="R227" s="13"/>
      <c r="S227" s="13"/>
      <c r="T227" s="12"/>
      <c r="U227" s="12"/>
      <c r="V227" s="12"/>
      <c r="W227" s="12"/>
      <c r="X227" s="12"/>
      <c r="Y227" s="12"/>
      <c r="Z227" s="12"/>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4"/>
      <c r="AX227" s="289"/>
      <c r="AY227" s="13"/>
      <c r="AZ227" s="14"/>
      <c r="BA227" s="28"/>
      <c r="BB227" s="12"/>
      <c r="BC227" s="12"/>
      <c r="BD227" s="12"/>
      <c r="BE227" s="13"/>
      <c r="BF227" s="14"/>
      <c r="BG227" s="289"/>
      <c r="BH227" s="13"/>
      <c r="BI227" s="13"/>
      <c r="BJ227" s="13"/>
      <c r="BK227" s="13"/>
      <c r="BL227" s="14"/>
      <c r="BM227" s="289"/>
      <c r="BN227" s="13"/>
      <c r="BO227" s="13"/>
      <c r="BP227" s="13"/>
      <c r="BQ227" s="15"/>
      <c r="BR227" s="15"/>
      <c r="BS227" s="15"/>
      <c r="BT227" s="15"/>
      <c r="BU227" s="15"/>
      <c r="BV227" s="15"/>
      <c r="BW227" s="2"/>
    </row>
    <row r="228" spans="1:75" s="3" customFormat="1" x14ac:dyDescent="0.25">
      <c r="A228" s="2"/>
      <c r="B228" s="2"/>
      <c r="C228" s="2"/>
      <c r="D228" s="2"/>
      <c r="E228" s="2"/>
      <c r="F228" s="13"/>
      <c r="G228" s="13"/>
      <c r="H228" s="13"/>
      <c r="I228" s="13"/>
      <c r="J228" s="13"/>
      <c r="K228" s="13"/>
      <c r="L228" s="13"/>
      <c r="M228" s="13"/>
      <c r="N228" s="13"/>
      <c r="O228" s="13"/>
      <c r="P228" s="13"/>
      <c r="Q228" s="13"/>
      <c r="R228" s="13"/>
      <c r="S228" s="13"/>
      <c r="T228" s="12"/>
      <c r="U228" s="12"/>
      <c r="V228" s="12"/>
      <c r="W228" s="12"/>
      <c r="X228" s="12"/>
      <c r="Y228" s="12"/>
      <c r="Z228" s="12"/>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4"/>
      <c r="AX228" s="289"/>
      <c r="AY228" s="13"/>
      <c r="AZ228" s="14"/>
      <c r="BA228" s="28"/>
      <c r="BB228" s="12"/>
      <c r="BC228" s="12"/>
      <c r="BD228" s="12"/>
      <c r="BE228" s="13"/>
      <c r="BF228" s="14"/>
      <c r="BG228" s="289"/>
      <c r="BH228" s="13"/>
      <c r="BI228" s="13"/>
      <c r="BJ228" s="13"/>
      <c r="BK228" s="13"/>
      <c r="BL228" s="14"/>
      <c r="BM228" s="289"/>
      <c r="BN228" s="13"/>
      <c r="BO228" s="13"/>
      <c r="BP228" s="13"/>
      <c r="BQ228" s="15"/>
      <c r="BR228" s="15"/>
      <c r="BS228" s="15"/>
      <c r="BT228" s="15"/>
      <c r="BU228" s="15"/>
      <c r="BV228" s="15"/>
      <c r="BW228" s="2"/>
    </row>
    <row r="229" spans="1:75" s="3" customFormat="1" x14ac:dyDescent="0.25">
      <c r="A229" s="2"/>
      <c r="B229" s="2"/>
      <c r="C229" s="2"/>
      <c r="D229" s="2"/>
      <c r="E229" s="2"/>
      <c r="F229" s="13"/>
      <c r="G229" s="13"/>
      <c r="H229" s="13"/>
      <c r="I229" s="13"/>
      <c r="J229" s="13"/>
      <c r="K229" s="13"/>
      <c r="L229" s="13"/>
      <c r="M229" s="13"/>
      <c r="N229" s="13"/>
      <c r="O229" s="13"/>
      <c r="P229" s="13"/>
      <c r="Q229" s="13"/>
      <c r="R229" s="13"/>
      <c r="S229" s="13"/>
      <c r="T229" s="12"/>
      <c r="U229" s="12"/>
      <c r="V229" s="12"/>
      <c r="W229" s="12"/>
      <c r="X229" s="12"/>
      <c r="Y229" s="12"/>
      <c r="Z229" s="12"/>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4"/>
      <c r="AX229" s="289"/>
      <c r="AY229" s="13"/>
      <c r="AZ229" s="14"/>
      <c r="BA229" s="28"/>
      <c r="BB229" s="12"/>
      <c r="BC229" s="12"/>
      <c r="BD229" s="12"/>
      <c r="BE229" s="13"/>
      <c r="BF229" s="14"/>
      <c r="BG229" s="289"/>
      <c r="BH229" s="13"/>
      <c r="BI229" s="13"/>
      <c r="BJ229" s="13"/>
      <c r="BK229" s="13"/>
      <c r="BL229" s="14"/>
      <c r="BM229" s="289"/>
      <c r="BN229" s="13"/>
      <c r="BO229" s="13"/>
      <c r="BP229" s="13"/>
      <c r="BQ229" s="15"/>
      <c r="BR229" s="15"/>
      <c r="BS229" s="15"/>
      <c r="BT229" s="15"/>
      <c r="BU229" s="15"/>
      <c r="BV229" s="15"/>
      <c r="BW229" s="2"/>
    </row>
    <row r="230" spans="1:75" s="3" customFormat="1" x14ac:dyDescent="0.25">
      <c r="A230" s="2"/>
      <c r="B230" s="2"/>
      <c r="C230" s="2"/>
      <c r="D230" s="2"/>
      <c r="E230" s="2"/>
      <c r="F230" s="13"/>
      <c r="G230" s="13"/>
      <c r="H230" s="13"/>
      <c r="I230" s="13"/>
      <c r="J230" s="13"/>
      <c r="K230" s="13"/>
      <c r="L230" s="13"/>
      <c r="M230" s="13"/>
      <c r="N230" s="13"/>
      <c r="O230" s="13"/>
      <c r="P230" s="13"/>
      <c r="Q230" s="13"/>
      <c r="R230" s="13"/>
      <c r="S230" s="13"/>
      <c r="T230" s="12"/>
      <c r="U230" s="12"/>
      <c r="V230" s="12"/>
      <c r="W230" s="12"/>
      <c r="X230" s="12"/>
      <c r="Y230" s="12"/>
      <c r="Z230" s="12"/>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4"/>
      <c r="AX230" s="289"/>
      <c r="AY230" s="13"/>
      <c r="AZ230" s="14"/>
      <c r="BA230" s="28"/>
      <c r="BB230" s="12"/>
      <c r="BC230" s="12"/>
      <c r="BD230" s="12"/>
      <c r="BE230" s="13"/>
      <c r="BF230" s="14"/>
      <c r="BG230" s="289"/>
      <c r="BH230" s="13"/>
      <c r="BI230" s="13"/>
      <c r="BJ230" s="13"/>
      <c r="BK230" s="13"/>
      <c r="BL230" s="14"/>
      <c r="BM230" s="289"/>
      <c r="BN230" s="13"/>
      <c r="BO230" s="13"/>
      <c r="BP230" s="13"/>
      <c r="BQ230" s="15"/>
      <c r="BR230" s="15"/>
      <c r="BS230" s="15"/>
      <c r="BT230" s="15"/>
      <c r="BU230" s="15"/>
      <c r="BV230" s="15"/>
      <c r="BW230" s="2"/>
    </row>
    <row r="231" spans="1:75" s="3" customFormat="1" x14ac:dyDescent="0.25">
      <c r="A231" s="2"/>
      <c r="B231" s="2"/>
      <c r="C231" s="2"/>
      <c r="D231" s="2"/>
      <c r="E231" s="2"/>
      <c r="F231" s="13"/>
      <c r="G231" s="13"/>
      <c r="H231" s="13"/>
      <c r="I231" s="13"/>
      <c r="J231" s="13"/>
      <c r="K231" s="13"/>
      <c r="L231" s="13"/>
      <c r="M231" s="13"/>
      <c r="N231" s="13"/>
      <c r="O231" s="13"/>
      <c r="P231" s="13"/>
      <c r="Q231" s="13"/>
      <c r="R231" s="13"/>
      <c r="S231" s="13"/>
      <c r="T231" s="12"/>
      <c r="U231" s="12"/>
      <c r="V231" s="12"/>
      <c r="W231" s="12"/>
      <c r="X231" s="12"/>
      <c r="Y231" s="12"/>
      <c r="Z231" s="12"/>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4"/>
      <c r="AX231" s="289"/>
      <c r="AY231" s="13"/>
      <c r="AZ231" s="14"/>
      <c r="BA231" s="28"/>
      <c r="BB231" s="12"/>
      <c r="BC231" s="12"/>
      <c r="BD231" s="12"/>
      <c r="BE231" s="13"/>
      <c r="BF231" s="14"/>
      <c r="BG231" s="289"/>
      <c r="BH231" s="13"/>
      <c r="BI231" s="13"/>
      <c r="BJ231" s="13"/>
      <c r="BK231" s="13"/>
      <c r="BL231" s="14"/>
      <c r="BM231" s="289"/>
      <c r="BN231" s="13"/>
      <c r="BO231" s="13"/>
      <c r="BP231" s="13"/>
      <c r="BQ231" s="15"/>
      <c r="BR231" s="15"/>
      <c r="BS231" s="15"/>
      <c r="BT231" s="15"/>
      <c r="BU231" s="15"/>
      <c r="BV231" s="15"/>
      <c r="BW231" s="2"/>
    </row>
    <row r="232" spans="1:75" s="3" customFormat="1" x14ac:dyDescent="0.25">
      <c r="A232" s="2"/>
      <c r="B232" s="2"/>
      <c r="C232" s="2"/>
      <c r="D232" s="2"/>
      <c r="E232" s="2"/>
      <c r="F232" s="13"/>
      <c r="G232" s="13"/>
      <c r="H232" s="13"/>
      <c r="I232" s="13"/>
      <c r="J232" s="13"/>
      <c r="K232" s="13"/>
      <c r="L232" s="13"/>
      <c r="M232" s="13"/>
      <c r="N232" s="13"/>
      <c r="O232" s="13"/>
      <c r="P232" s="13"/>
      <c r="Q232" s="13"/>
      <c r="R232" s="13"/>
      <c r="S232" s="13"/>
      <c r="T232" s="12"/>
      <c r="U232" s="12"/>
      <c r="V232" s="12"/>
      <c r="W232" s="12"/>
      <c r="X232" s="12"/>
      <c r="Y232" s="12"/>
      <c r="Z232" s="12"/>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4"/>
      <c r="AX232" s="289"/>
      <c r="AY232" s="13"/>
      <c r="AZ232" s="14"/>
      <c r="BA232" s="28"/>
      <c r="BB232" s="12"/>
      <c r="BC232" s="12"/>
      <c r="BD232" s="12"/>
      <c r="BE232" s="13"/>
      <c r="BF232" s="14"/>
      <c r="BG232" s="289"/>
      <c r="BH232" s="13"/>
      <c r="BI232" s="13"/>
      <c r="BJ232" s="13"/>
      <c r="BK232" s="13"/>
      <c r="BL232" s="14"/>
      <c r="BM232" s="289"/>
      <c r="BN232" s="13"/>
      <c r="BO232" s="13"/>
      <c r="BP232" s="13"/>
      <c r="BQ232" s="15"/>
      <c r="BR232" s="15"/>
      <c r="BS232" s="15"/>
      <c r="BT232" s="15"/>
      <c r="BU232" s="15"/>
      <c r="BV232" s="15"/>
      <c r="BW232" s="2"/>
    </row>
    <row r="233" spans="1:75" s="3" customFormat="1" x14ac:dyDescent="0.25">
      <c r="A233" s="2"/>
      <c r="B233" s="2"/>
      <c r="C233" s="2"/>
      <c r="D233" s="2"/>
      <c r="E233" s="2"/>
      <c r="F233" s="13"/>
      <c r="G233" s="13"/>
      <c r="H233" s="13"/>
      <c r="I233" s="13"/>
      <c r="J233" s="13"/>
      <c r="K233" s="13"/>
      <c r="L233" s="13"/>
      <c r="M233" s="13"/>
      <c r="N233" s="13"/>
      <c r="O233" s="13"/>
      <c r="P233" s="13"/>
      <c r="Q233" s="13"/>
      <c r="R233" s="13"/>
      <c r="S233" s="13"/>
      <c r="T233" s="12"/>
      <c r="U233" s="12"/>
      <c r="V233" s="12"/>
      <c r="W233" s="12"/>
      <c r="X233" s="12"/>
      <c r="Y233" s="12"/>
      <c r="Z233" s="12"/>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4"/>
      <c r="AX233" s="289"/>
      <c r="AY233" s="13"/>
      <c r="AZ233" s="14"/>
      <c r="BA233" s="28"/>
      <c r="BB233" s="12"/>
      <c r="BC233" s="12"/>
      <c r="BD233" s="12"/>
      <c r="BE233" s="13"/>
      <c r="BF233" s="14"/>
      <c r="BG233" s="289"/>
      <c r="BH233" s="13"/>
      <c r="BI233" s="13"/>
      <c r="BJ233" s="13"/>
      <c r="BK233" s="13"/>
      <c r="BL233" s="14"/>
      <c r="BM233" s="289"/>
      <c r="BN233" s="13"/>
      <c r="BO233" s="13"/>
      <c r="BP233" s="13"/>
      <c r="BQ233" s="15"/>
      <c r="BR233" s="15"/>
      <c r="BS233" s="15"/>
      <c r="BT233" s="15"/>
      <c r="BU233" s="15"/>
      <c r="BV233" s="15"/>
      <c r="BW233" s="2"/>
    </row>
    <row r="234" spans="1:75" s="3" customFormat="1" x14ac:dyDescent="0.25">
      <c r="A234" s="2"/>
      <c r="B234" s="2"/>
      <c r="C234" s="2"/>
      <c r="D234" s="2"/>
      <c r="E234" s="2"/>
      <c r="F234" s="13"/>
      <c r="G234" s="13"/>
      <c r="H234" s="13"/>
      <c r="I234" s="13"/>
      <c r="J234" s="13"/>
      <c r="K234" s="13"/>
      <c r="L234" s="13"/>
      <c r="M234" s="13"/>
      <c r="N234" s="13"/>
      <c r="O234" s="13"/>
      <c r="P234" s="13"/>
      <c r="Q234" s="13"/>
      <c r="R234" s="13"/>
      <c r="S234" s="13"/>
      <c r="T234" s="12"/>
      <c r="U234" s="12"/>
      <c r="V234" s="12"/>
      <c r="W234" s="12"/>
      <c r="X234" s="12"/>
      <c r="Y234" s="12"/>
      <c r="Z234" s="12"/>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4"/>
      <c r="AX234" s="289"/>
      <c r="AY234" s="13"/>
      <c r="AZ234" s="14"/>
      <c r="BA234" s="28"/>
      <c r="BB234" s="12"/>
      <c r="BC234" s="12"/>
      <c r="BD234" s="12"/>
      <c r="BE234" s="13"/>
      <c r="BF234" s="14"/>
      <c r="BG234" s="289"/>
      <c r="BH234" s="13"/>
      <c r="BI234" s="13"/>
      <c r="BJ234" s="13"/>
      <c r="BK234" s="13"/>
      <c r="BL234" s="14"/>
      <c r="BM234" s="289"/>
      <c r="BN234" s="13"/>
      <c r="BO234" s="13"/>
      <c r="BP234" s="13"/>
      <c r="BQ234" s="15"/>
      <c r="BR234" s="15"/>
      <c r="BS234" s="15"/>
      <c r="BT234" s="15"/>
      <c r="BU234" s="15"/>
      <c r="BV234" s="15"/>
      <c r="BW234" s="2"/>
    </row>
    <row r="235" spans="1:75" s="3" customFormat="1" x14ac:dyDescent="0.25">
      <c r="A235" s="2"/>
      <c r="B235" s="2"/>
      <c r="C235" s="2"/>
      <c r="D235" s="2"/>
      <c r="E235" s="2"/>
      <c r="F235" s="13"/>
      <c r="G235" s="13"/>
      <c r="H235" s="13"/>
      <c r="I235" s="13"/>
      <c r="J235" s="13"/>
      <c r="K235" s="13"/>
      <c r="L235" s="13"/>
      <c r="M235" s="13"/>
      <c r="N235" s="13"/>
      <c r="O235" s="13"/>
      <c r="P235" s="13"/>
      <c r="Q235" s="13"/>
      <c r="R235" s="13"/>
      <c r="S235" s="13"/>
      <c r="T235" s="12"/>
      <c r="U235" s="12"/>
      <c r="V235" s="12"/>
      <c r="W235" s="12"/>
      <c r="X235" s="12"/>
      <c r="Y235" s="12"/>
      <c r="Z235" s="12"/>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4"/>
      <c r="AX235" s="289"/>
      <c r="AY235" s="13"/>
      <c r="AZ235" s="14"/>
      <c r="BA235" s="28"/>
      <c r="BB235" s="12"/>
      <c r="BC235" s="12"/>
      <c r="BD235" s="12"/>
      <c r="BE235" s="13"/>
      <c r="BF235" s="14"/>
      <c r="BG235" s="289"/>
      <c r="BH235" s="13"/>
      <c r="BI235" s="13"/>
      <c r="BJ235" s="13"/>
      <c r="BK235" s="13"/>
      <c r="BL235" s="14"/>
      <c r="BM235" s="289"/>
      <c r="BN235" s="13"/>
      <c r="BO235" s="13"/>
      <c r="BP235" s="13"/>
      <c r="BQ235" s="15"/>
      <c r="BR235" s="15"/>
      <c r="BS235" s="15"/>
      <c r="BT235" s="15"/>
      <c r="BU235" s="15"/>
      <c r="BV235" s="15"/>
      <c r="BW235" s="2"/>
    </row>
    <row r="236" spans="1:75" s="3" customFormat="1" x14ac:dyDescent="0.25">
      <c r="A236" s="2"/>
      <c r="B236" s="2"/>
      <c r="C236" s="2"/>
      <c r="D236" s="2"/>
      <c r="E236" s="2"/>
      <c r="F236" s="13"/>
      <c r="G236" s="13"/>
      <c r="H236" s="13"/>
      <c r="I236" s="13"/>
      <c r="J236" s="13"/>
      <c r="K236" s="13"/>
      <c r="L236" s="13"/>
      <c r="M236" s="13"/>
      <c r="N236" s="13"/>
      <c r="O236" s="13"/>
      <c r="P236" s="13"/>
      <c r="Q236" s="13"/>
      <c r="R236" s="13"/>
      <c r="S236" s="13"/>
      <c r="T236" s="12"/>
      <c r="U236" s="12"/>
      <c r="V236" s="12"/>
      <c r="W236" s="12"/>
      <c r="X236" s="12"/>
      <c r="Y236" s="12"/>
      <c r="Z236" s="12"/>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4"/>
      <c r="AX236" s="289"/>
      <c r="AY236" s="13"/>
      <c r="AZ236" s="14"/>
      <c r="BA236" s="28"/>
      <c r="BB236" s="12"/>
      <c r="BC236" s="12"/>
      <c r="BD236" s="12"/>
      <c r="BE236" s="13"/>
      <c r="BF236" s="14"/>
      <c r="BG236" s="289"/>
      <c r="BH236" s="13"/>
      <c r="BI236" s="13"/>
      <c r="BJ236" s="13"/>
      <c r="BK236" s="13"/>
      <c r="BL236" s="14"/>
      <c r="BM236" s="289"/>
      <c r="BN236" s="13"/>
      <c r="BO236" s="13"/>
      <c r="BP236" s="13"/>
      <c r="BQ236" s="15"/>
      <c r="BR236" s="15"/>
      <c r="BS236" s="15"/>
      <c r="BT236" s="15"/>
      <c r="BU236" s="15"/>
      <c r="BV236" s="15"/>
      <c r="BW236" s="2"/>
    </row>
    <row r="237" spans="1:75" s="3" customFormat="1" x14ac:dyDescent="0.25">
      <c r="A237" s="2"/>
      <c r="B237" s="2"/>
      <c r="C237" s="2"/>
      <c r="D237" s="2"/>
      <c r="E237" s="2"/>
      <c r="F237" s="13"/>
      <c r="G237" s="13"/>
      <c r="H237" s="13"/>
      <c r="I237" s="13"/>
      <c r="J237" s="13"/>
      <c r="K237" s="13"/>
      <c r="L237" s="13"/>
      <c r="M237" s="13"/>
      <c r="N237" s="13"/>
      <c r="O237" s="13"/>
      <c r="P237" s="13"/>
      <c r="Q237" s="13"/>
      <c r="R237" s="13"/>
      <c r="S237" s="13"/>
      <c r="T237" s="12"/>
      <c r="U237" s="12"/>
      <c r="V237" s="12"/>
      <c r="W237" s="12"/>
      <c r="X237" s="12"/>
      <c r="Y237" s="12"/>
      <c r="Z237" s="12"/>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4"/>
      <c r="AX237" s="289"/>
      <c r="AY237" s="13"/>
      <c r="AZ237" s="14"/>
      <c r="BA237" s="28"/>
      <c r="BB237" s="12"/>
      <c r="BC237" s="12"/>
      <c r="BD237" s="12"/>
      <c r="BE237" s="13"/>
      <c r="BF237" s="14"/>
      <c r="BG237" s="289"/>
      <c r="BH237" s="13"/>
      <c r="BI237" s="13"/>
      <c r="BJ237" s="13"/>
      <c r="BK237" s="13"/>
      <c r="BL237" s="14"/>
      <c r="BM237" s="289"/>
      <c r="BN237" s="13"/>
      <c r="BO237" s="13"/>
      <c r="BP237" s="13"/>
      <c r="BQ237" s="15"/>
      <c r="BR237" s="15"/>
      <c r="BS237" s="15"/>
      <c r="BT237" s="15"/>
      <c r="BU237" s="15"/>
      <c r="BV237" s="15"/>
      <c r="BW237" s="2"/>
    </row>
    <row r="238" spans="1:75" s="3" customFormat="1" x14ac:dyDescent="0.25">
      <c r="A238" s="2"/>
      <c r="B238" s="2"/>
      <c r="C238" s="2"/>
      <c r="D238" s="2"/>
      <c r="E238" s="2"/>
      <c r="F238" s="13"/>
      <c r="G238" s="13"/>
      <c r="H238" s="13"/>
      <c r="I238" s="13"/>
      <c r="J238" s="13"/>
      <c r="K238" s="13"/>
      <c r="L238" s="13"/>
      <c r="M238" s="13"/>
      <c r="N238" s="13"/>
      <c r="O238" s="13"/>
      <c r="P238" s="13"/>
      <c r="Q238" s="13"/>
      <c r="R238" s="13"/>
      <c r="S238" s="13"/>
      <c r="T238" s="12"/>
      <c r="U238" s="12"/>
      <c r="V238" s="12"/>
      <c r="W238" s="12"/>
      <c r="X238" s="12"/>
      <c r="Y238" s="12"/>
      <c r="Z238" s="12"/>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4"/>
      <c r="AX238" s="289"/>
      <c r="AY238" s="13"/>
      <c r="AZ238" s="14"/>
      <c r="BA238" s="28"/>
      <c r="BB238" s="12"/>
      <c r="BC238" s="12"/>
      <c r="BD238" s="12"/>
      <c r="BE238" s="13"/>
      <c r="BF238" s="14"/>
      <c r="BG238" s="289"/>
      <c r="BH238" s="13"/>
      <c r="BI238" s="13"/>
      <c r="BJ238" s="13"/>
      <c r="BK238" s="13"/>
      <c r="BL238" s="14"/>
      <c r="BM238" s="289"/>
      <c r="BN238" s="13"/>
      <c r="BO238" s="13"/>
      <c r="BP238" s="13"/>
      <c r="BQ238" s="15"/>
      <c r="BR238" s="15"/>
      <c r="BS238" s="15"/>
      <c r="BT238" s="15"/>
      <c r="BU238" s="15"/>
      <c r="BV238" s="15"/>
      <c r="BW238" s="2"/>
    </row>
    <row r="239" spans="1:75" s="3" customFormat="1" x14ac:dyDescent="0.25">
      <c r="A239" s="2"/>
      <c r="B239" s="2"/>
      <c r="C239" s="2"/>
      <c r="D239" s="2"/>
      <c r="E239" s="2"/>
      <c r="F239" s="13"/>
      <c r="G239" s="13"/>
      <c r="H239" s="13"/>
      <c r="I239" s="13"/>
      <c r="J239" s="13"/>
      <c r="K239" s="13"/>
      <c r="L239" s="13"/>
      <c r="M239" s="13"/>
      <c r="N239" s="13"/>
      <c r="O239" s="13"/>
      <c r="P239" s="13"/>
      <c r="Q239" s="13"/>
      <c r="R239" s="13"/>
      <c r="S239" s="13"/>
      <c r="T239" s="12"/>
      <c r="U239" s="12"/>
      <c r="V239" s="12"/>
      <c r="W239" s="12"/>
      <c r="X239" s="12"/>
      <c r="Y239" s="12"/>
      <c r="Z239" s="12"/>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4"/>
      <c r="AX239" s="289"/>
      <c r="AY239" s="13"/>
      <c r="AZ239" s="14"/>
      <c r="BA239" s="28"/>
      <c r="BB239" s="12"/>
      <c r="BC239" s="12"/>
      <c r="BD239" s="12"/>
      <c r="BE239" s="13"/>
      <c r="BF239" s="14"/>
      <c r="BG239" s="289"/>
      <c r="BH239" s="13"/>
      <c r="BI239" s="13"/>
      <c r="BJ239" s="13"/>
      <c r="BK239" s="13"/>
      <c r="BL239" s="14"/>
      <c r="BM239" s="289"/>
      <c r="BN239" s="13"/>
      <c r="BO239" s="13"/>
      <c r="BP239" s="13"/>
      <c r="BQ239" s="15"/>
      <c r="BR239" s="15"/>
      <c r="BS239" s="15"/>
      <c r="BT239" s="15"/>
      <c r="BU239" s="15"/>
      <c r="BV239" s="15"/>
      <c r="BW239" s="2"/>
    </row>
    <row r="240" spans="1:75" s="3" customFormat="1" x14ac:dyDescent="0.25">
      <c r="A240" s="2"/>
      <c r="B240" s="2"/>
      <c r="C240" s="2"/>
      <c r="D240" s="2"/>
      <c r="E240" s="2"/>
      <c r="F240" s="13"/>
      <c r="G240" s="13"/>
      <c r="H240" s="13"/>
      <c r="I240" s="13"/>
      <c r="J240" s="13"/>
      <c r="K240" s="13"/>
      <c r="L240" s="13"/>
      <c r="M240" s="13"/>
      <c r="N240" s="13"/>
      <c r="O240" s="13"/>
      <c r="P240" s="13"/>
      <c r="Q240" s="13"/>
      <c r="R240" s="13"/>
      <c r="S240" s="13"/>
      <c r="T240" s="12"/>
      <c r="U240" s="12"/>
      <c r="V240" s="12"/>
      <c r="W240" s="12"/>
      <c r="X240" s="12"/>
      <c r="Y240" s="12"/>
      <c r="Z240" s="12"/>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4"/>
      <c r="AX240" s="289"/>
      <c r="AY240" s="13"/>
      <c r="AZ240" s="14"/>
      <c r="BA240" s="28"/>
      <c r="BB240" s="12"/>
      <c r="BC240" s="12"/>
      <c r="BD240" s="12"/>
      <c r="BE240" s="13"/>
      <c r="BF240" s="14"/>
      <c r="BG240" s="289"/>
      <c r="BH240" s="13"/>
      <c r="BI240" s="13"/>
      <c r="BJ240" s="13"/>
      <c r="BK240" s="13"/>
      <c r="BL240" s="14"/>
      <c r="BM240" s="289"/>
      <c r="BN240" s="13"/>
      <c r="BO240" s="13"/>
      <c r="BP240" s="13"/>
      <c r="BQ240" s="15"/>
      <c r="BR240" s="15"/>
      <c r="BS240" s="15"/>
      <c r="BT240" s="15"/>
      <c r="BU240" s="15"/>
      <c r="BV240" s="15"/>
      <c r="BW240" s="2"/>
    </row>
    <row r="241" spans="1:75" s="3" customFormat="1" x14ac:dyDescent="0.25">
      <c r="A241" s="2"/>
      <c r="B241" s="2"/>
      <c r="C241" s="2"/>
      <c r="D241" s="2"/>
      <c r="E241" s="2"/>
      <c r="F241" s="13"/>
      <c r="G241" s="13"/>
      <c r="H241" s="13"/>
      <c r="I241" s="13"/>
      <c r="J241" s="13"/>
      <c r="K241" s="13"/>
      <c r="L241" s="13"/>
      <c r="M241" s="13"/>
      <c r="N241" s="13"/>
      <c r="O241" s="13"/>
      <c r="P241" s="13"/>
      <c r="Q241" s="13"/>
      <c r="R241" s="13"/>
      <c r="S241" s="13"/>
      <c r="T241" s="12"/>
      <c r="U241" s="12"/>
      <c r="V241" s="12"/>
      <c r="W241" s="12"/>
      <c r="X241" s="12"/>
      <c r="Y241" s="12"/>
      <c r="Z241" s="12"/>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4"/>
      <c r="AX241" s="289"/>
      <c r="AY241" s="13"/>
      <c r="AZ241" s="14"/>
      <c r="BA241" s="28"/>
      <c r="BB241" s="12"/>
      <c r="BC241" s="12"/>
      <c r="BD241" s="12"/>
      <c r="BE241" s="13"/>
      <c r="BF241" s="14"/>
      <c r="BG241" s="289"/>
      <c r="BH241" s="13"/>
      <c r="BI241" s="13"/>
      <c r="BJ241" s="13"/>
      <c r="BK241" s="13"/>
      <c r="BL241" s="14"/>
      <c r="BM241" s="289"/>
      <c r="BN241" s="13"/>
      <c r="BO241" s="13"/>
      <c r="BP241" s="13"/>
      <c r="BQ241" s="15"/>
      <c r="BR241" s="15"/>
      <c r="BS241" s="15"/>
      <c r="BT241" s="15"/>
      <c r="BU241" s="15"/>
      <c r="BV241" s="15"/>
      <c r="BW241" s="2"/>
    </row>
    <row r="242" spans="1:75" s="3" customFormat="1" x14ac:dyDescent="0.25">
      <c r="A242" s="2"/>
      <c r="B242" s="2"/>
      <c r="C242" s="2"/>
      <c r="D242" s="2"/>
      <c r="E242" s="2"/>
      <c r="F242" s="13"/>
      <c r="G242" s="13"/>
      <c r="H242" s="13"/>
      <c r="I242" s="13"/>
      <c r="J242" s="13"/>
      <c r="K242" s="13"/>
      <c r="L242" s="13"/>
      <c r="M242" s="13"/>
      <c r="N242" s="13"/>
      <c r="O242" s="13"/>
      <c r="P242" s="13"/>
      <c r="Q242" s="13"/>
      <c r="R242" s="13"/>
      <c r="S242" s="13"/>
      <c r="T242" s="12"/>
      <c r="U242" s="12"/>
      <c r="V242" s="12"/>
      <c r="W242" s="12"/>
      <c r="X242" s="12"/>
      <c r="Y242" s="12"/>
      <c r="Z242" s="12"/>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4"/>
      <c r="AX242" s="289"/>
      <c r="AY242" s="13"/>
      <c r="AZ242" s="14"/>
      <c r="BA242" s="28"/>
      <c r="BB242" s="12"/>
      <c r="BC242" s="12"/>
      <c r="BD242" s="12"/>
      <c r="BE242" s="13"/>
      <c r="BF242" s="14"/>
      <c r="BG242" s="289"/>
      <c r="BH242" s="13"/>
      <c r="BI242" s="13"/>
      <c r="BJ242" s="13"/>
      <c r="BK242" s="13"/>
      <c r="BL242" s="14"/>
      <c r="BM242" s="289"/>
      <c r="BN242" s="13"/>
      <c r="BO242" s="13"/>
      <c r="BP242" s="13"/>
      <c r="BQ242" s="15"/>
      <c r="BR242" s="15"/>
      <c r="BS242" s="15"/>
      <c r="BT242" s="15"/>
      <c r="BU242" s="15"/>
      <c r="BV242" s="15"/>
      <c r="BW242" s="2"/>
    </row>
    <row r="243" spans="1:75" s="3" customFormat="1" x14ac:dyDescent="0.25">
      <c r="A243" s="2"/>
      <c r="B243" s="2"/>
      <c r="C243" s="2"/>
      <c r="D243" s="2"/>
      <c r="E243" s="2"/>
      <c r="F243" s="13"/>
      <c r="G243" s="13"/>
      <c r="H243" s="13"/>
      <c r="I243" s="13"/>
      <c r="J243" s="13"/>
      <c r="K243" s="13"/>
      <c r="L243" s="13"/>
      <c r="M243" s="13"/>
      <c r="N243" s="13"/>
      <c r="O243" s="13"/>
      <c r="P243" s="13"/>
      <c r="Q243" s="13"/>
      <c r="R243" s="13"/>
      <c r="S243" s="13"/>
      <c r="T243" s="12"/>
      <c r="U243" s="12"/>
      <c r="V243" s="12"/>
      <c r="W243" s="12"/>
      <c r="X243" s="12"/>
      <c r="Y243" s="12"/>
      <c r="Z243" s="12"/>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4"/>
      <c r="AX243" s="289"/>
      <c r="AY243" s="13"/>
      <c r="AZ243" s="14"/>
      <c r="BA243" s="28"/>
      <c r="BB243" s="12"/>
      <c r="BC243" s="12"/>
      <c r="BD243" s="12"/>
      <c r="BE243" s="13"/>
      <c r="BF243" s="14"/>
      <c r="BG243" s="289"/>
      <c r="BH243" s="13"/>
      <c r="BI243" s="13"/>
      <c r="BJ243" s="13"/>
      <c r="BK243" s="13"/>
      <c r="BL243" s="14"/>
      <c r="BM243" s="289"/>
      <c r="BN243" s="13"/>
      <c r="BO243" s="13"/>
      <c r="BP243" s="13"/>
      <c r="BQ243" s="15"/>
      <c r="BR243" s="15"/>
      <c r="BS243" s="15"/>
      <c r="BT243" s="15"/>
      <c r="BU243" s="15"/>
      <c r="BV243" s="15"/>
      <c r="BW243" s="2"/>
    </row>
    <row r="244" spans="1:75" s="3" customFormat="1" x14ac:dyDescent="0.25">
      <c r="A244" s="2"/>
      <c r="B244" s="2"/>
      <c r="C244" s="2"/>
      <c r="D244" s="2"/>
      <c r="E244" s="2"/>
      <c r="F244" s="13"/>
      <c r="G244" s="13"/>
      <c r="H244" s="13"/>
      <c r="I244" s="13"/>
      <c r="J244" s="13"/>
      <c r="K244" s="13"/>
      <c r="L244" s="13"/>
      <c r="M244" s="13"/>
      <c r="N244" s="13"/>
      <c r="O244" s="13"/>
      <c r="P244" s="13"/>
      <c r="Q244" s="13"/>
      <c r="R244" s="13"/>
      <c r="S244" s="13"/>
      <c r="T244" s="12"/>
      <c r="U244" s="12"/>
      <c r="V244" s="12"/>
      <c r="W244" s="12"/>
      <c r="X244" s="12"/>
      <c r="Y244" s="12"/>
      <c r="Z244" s="12"/>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4"/>
      <c r="AX244" s="289"/>
      <c r="AY244" s="13"/>
      <c r="AZ244" s="14"/>
      <c r="BA244" s="28"/>
      <c r="BB244" s="12"/>
      <c r="BC244" s="12"/>
      <c r="BD244" s="12"/>
      <c r="BE244" s="13"/>
      <c r="BF244" s="14"/>
      <c r="BG244" s="289"/>
      <c r="BH244" s="13"/>
      <c r="BI244" s="13"/>
      <c r="BJ244" s="13"/>
      <c r="BK244" s="13"/>
      <c r="BL244" s="14"/>
      <c r="BM244" s="289"/>
      <c r="BN244" s="13"/>
      <c r="BO244" s="13"/>
      <c r="BP244" s="13"/>
      <c r="BQ244" s="15"/>
      <c r="BR244" s="15"/>
      <c r="BS244" s="15"/>
      <c r="BT244" s="15"/>
      <c r="BU244" s="15"/>
      <c r="BV244" s="15"/>
      <c r="BW244" s="2"/>
    </row>
    <row r="245" spans="1:75" s="3" customFormat="1" x14ac:dyDescent="0.25">
      <c r="A245" s="2"/>
      <c r="B245" s="2"/>
      <c r="C245" s="2"/>
      <c r="D245" s="2"/>
      <c r="E245" s="2"/>
      <c r="F245" s="13"/>
      <c r="G245" s="13"/>
      <c r="H245" s="13"/>
      <c r="I245" s="13"/>
      <c r="J245" s="13"/>
      <c r="K245" s="13"/>
      <c r="L245" s="13"/>
      <c r="M245" s="13"/>
      <c r="N245" s="13"/>
      <c r="O245" s="13"/>
      <c r="P245" s="13"/>
      <c r="Q245" s="13"/>
      <c r="R245" s="13"/>
      <c r="S245" s="13"/>
      <c r="T245" s="12"/>
      <c r="U245" s="12"/>
      <c r="V245" s="12"/>
      <c r="W245" s="12"/>
      <c r="X245" s="12"/>
      <c r="Y245" s="12"/>
      <c r="Z245" s="12"/>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4"/>
      <c r="AX245" s="289"/>
      <c r="AY245" s="13"/>
      <c r="AZ245" s="14"/>
      <c r="BA245" s="28"/>
      <c r="BB245" s="12"/>
      <c r="BC245" s="12"/>
      <c r="BD245" s="12"/>
      <c r="BE245" s="13"/>
      <c r="BF245" s="14"/>
      <c r="BG245" s="289"/>
      <c r="BH245" s="13"/>
      <c r="BI245" s="13"/>
      <c r="BJ245" s="13"/>
      <c r="BK245" s="13"/>
      <c r="BL245" s="14"/>
      <c r="BM245" s="289"/>
      <c r="BN245" s="13"/>
      <c r="BO245" s="13"/>
      <c r="BP245" s="13"/>
      <c r="BQ245" s="15"/>
      <c r="BR245" s="15"/>
      <c r="BS245" s="15"/>
      <c r="BT245" s="15"/>
      <c r="BU245" s="15"/>
      <c r="BV245" s="15"/>
      <c r="BW245" s="2"/>
    </row>
    <row r="246" spans="1:75" s="3" customFormat="1" x14ac:dyDescent="0.25">
      <c r="A246" s="2"/>
      <c r="B246" s="2"/>
      <c r="C246" s="2"/>
      <c r="D246" s="2"/>
      <c r="E246" s="2"/>
      <c r="F246" s="13"/>
      <c r="G246" s="13"/>
      <c r="H246" s="13"/>
      <c r="I246" s="13"/>
      <c r="J246" s="13"/>
      <c r="K246" s="13"/>
      <c r="L246" s="13"/>
      <c r="M246" s="13"/>
      <c r="N246" s="13"/>
      <c r="O246" s="13"/>
      <c r="P246" s="13"/>
      <c r="Q246" s="13"/>
      <c r="R246" s="13"/>
      <c r="S246" s="13"/>
      <c r="T246" s="12"/>
      <c r="U246" s="12"/>
      <c r="V246" s="12"/>
      <c r="W246" s="12"/>
      <c r="X246" s="12"/>
      <c r="Y246" s="12"/>
      <c r="Z246" s="12"/>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4"/>
      <c r="AX246" s="289"/>
      <c r="AY246" s="13"/>
      <c r="AZ246" s="14"/>
      <c r="BA246" s="28"/>
      <c r="BB246" s="12"/>
      <c r="BC246" s="12"/>
      <c r="BD246" s="12"/>
      <c r="BE246" s="13"/>
      <c r="BF246" s="14"/>
      <c r="BG246" s="289"/>
      <c r="BH246" s="13"/>
      <c r="BI246" s="13"/>
      <c r="BJ246" s="13"/>
      <c r="BK246" s="13"/>
      <c r="BL246" s="14"/>
      <c r="BM246" s="289"/>
      <c r="BN246" s="13"/>
      <c r="BO246" s="13"/>
      <c r="BP246" s="13"/>
      <c r="BQ246" s="15"/>
      <c r="BR246" s="15"/>
      <c r="BS246" s="15"/>
      <c r="BT246" s="15"/>
      <c r="BU246" s="15"/>
      <c r="BV246" s="15"/>
      <c r="BW246" s="2"/>
    </row>
    <row r="247" spans="1:75" s="3" customFormat="1" x14ac:dyDescent="0.25">
      <c r="A247" s="2"/>
      <c r="B247" s="2"/>
      <c r="C247" s="2"/>
      <c r="D247" s="2"/>
      <c r="E247" s="2"/>
      <c r="F247" s="13"/>
      <c r="G247" s="13"/>
      <c r="H247" s="13"/>
      <c r="I247" s="13"/>
      <c r="J247" s="13"/>
      <c r="K247" s="13"/>
      <c r="L247" s="13"/>
      <c r="M247" s="13"/>
      <c r="N247" s="13"/>
      <c r="O247" s="13"/>
      <c r="P247" s="13"/>
      <c r="Q247" s="13"/>
      <c r="R247" s="13"/>
      <c r="S247" s="13"/>
      <c r="T247" s="12"/>
      <c r="U247" s="12"/>
      <c r="V247" s="12"/>
      <c r="W247" s="12"/>
      <c r="X247" s="12"/>
      <c r="Y247" s="12"/>
      <c r="Z247" s="12"/>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4"/>
      <c r="AX247" s="289"/>
      <c r="AY247" s="13"/>
      <c r="AZ247" s="14"/>
      <c r="BA247" s="28"/>
      <c r="BB247" s="12"/>
      <c r="BC247" s="12"/>
      <c r="BD247" s="12"/>
      <c r="BE247" s="13"/>
      <c r="BF247" s="14"/>
      <c r="BG247" s="289"/>
      <c r="BH247" s="13"/>
      <c r="BI247" s="13"/>
      <c r="BJ247" s="13"/>
      <c r="BK247" s="13"/>
      <c r="BL247" s="14"/>
      <c r="BM247" s="289"/>
      <c r="BN247" s="13"/>
      <c r="BO247" s="13"/>
      <c r="BP247" s="13"/>
      <c r="BQ247" s="15"/>
      <c r="BR247" s="15"/>
      <c r="BS247" s="15"/>
      <c r="BT247" s="15"/>
      <c r="BU247" s="15"/>
      <c r="BV247" s="15"/>
      <c r="BW247" s="2"/>
    </row>
    <row r="248" spans="1:75" s="3" customFormat="1" x14ac:dyDescent="0.25">
      <c r="A248" s="2"/>
      <c r="B248" s="2"/>
      <c r="C248" s="2"/>
      <c r="D248" s="2"/>
      <c r="E248" s="2"/>
      <c r="F248" s="13"/>
      <c r="G248" s="13"/>
      <c r="H248" s="13"/>
      <c r="I248" s="13"/>
      <c r="J248" s="13"/>
      <c r="K248" s="13"/>
      <c r="L248" s="13"/>
      <c r="M248" s="13"/>
      <c r="N248" s="13"/>
      <c r="O248" s="13"/>
      <c r="P248" s="13"/>
      <c r="Q248" s="13"/>
      <c r="R248" s="13"/>
      <c r="S248" s="13"/>
      <c r="T248" s="12"/>
      <c r="U248" s="12"/>
      <c r="V248" s="12"/>
      <c r="W248" s="12"/>
      <c r="X248" s="12"/>
      <c r="Y248" s="12"/>
      <c r="Z248" s="12"/>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4"/>
      <c r="AX248" s="289"/>
      <c r="AY248" s="13"/>
      <c r="AZ248" s="14"/>
      <c r="BA248" s="28"/>
      <c r="BB248" s="12"/>
      <c r="BC248" s="12"/>
      <c r="BD248" s="12"/>
      <c r="BE248" s="13"/>
      <c r="BF248" s="14"/>
      <c r="BG248" s="289"/>
      <c r="BH248" s="13"/>
      <c r="BI248" s="13"/>
      <c r="BJ248" s="13"/>
      <c r="BK248" s="13"/>
      <c r="BL248" s="14"/>
      <c r="BM248" s="289"/>
      <c r="BN248" s="13"/>
      <c r="BO248" s="13"/>
      <c r="BP248" s="13"/>
      <c r="BQ248" s="15"/>
      <c r="BR248" s="15"/>
      <c r="BS248" s="15"/>
      <c r="BT248" s="15"/>
      <c r="BU248" s="15"/>
      <c r="BV248" s="15"/>
      <c r="BW248" s="2"/>
    </row>
    <row r="249" spans="1:75" s="3" customFormat="1" x14ac:dyDescent="0.25">
      <c r="A249" s="2"/>
      <c r="B249" s="2"/>
      <c r="C249" s="2"/>
      <c r="D249" s="2"/>
      <c r="E249" s="2"/>
      <c r="F249" s="13"/>
      <c r="G249" s="13"/>
      <c r="H249" s="13"/>
      <c r="I249" s="13"/>
      <c r="J249" s="13"/>
      <c r="K249" s="13"/>
      <c r="L249" s="13"/>
      <c r="M249" s="13"/>
      <c r="N249" s="13"/>
      <c r="O249" s="13"/>
      <c r="P249" s="13"/>
      <c r="Q249" s="13"/>
      <c r="R249" s="13"/>
      <c r="S249" s="13"/>
      <c r="T249" s="12"/>
      <c r="U249" s="12"/>
      <c r="V249" s="12"/>
      <c r="W249" s="12"/>
      <c r="X249" s="12"/>
      <c r="Y249" s="12"/>
      <c r="Z249" s="12"/>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4"/>
      <c r="AX249" s="289"/>
      <c r="AY249" s="13"/>
      <c r="AZ249" s="14"/>
      <c r="BA249" s="28"/>
      <c r="BB249" s="12"/>
      <c r="BC249" s="12"/>
      <c r="BD249" s="12"/>
      <c r="BE249" s="13"/>
      <c r="BF249" s="14"/>
      <c r="BG249" s="289"/>
      <c r="BH249" s="13"/>
      <c r="BI249" s="13"/>
      <c r="BJ249" s="13"/>
      <c r="BK249" s="13"/>
      <c r="BL249" s="14"/>
      <c r="BM249" s="289"/>
      <c r="BN249" s="13"/>
      <c r="BO249" s="13"/>
      <c r="BP249" s="13"/>
      <c r="BQ249" s="15"/>
      <c r="BR249" s="15"/>
      <c r="BS249" s="15"/>
      <c r="BT249" s="15"/>
      <c r="BU249" s="15"/>
      <c r="BV249" s="15"/>
      <c r="BW249" s="2"/>
    </row>
    <row r="250" spans="1:75" s="3" customFormat="1" x14ac:dyDescent="0.25">
      <c r="A250" s="2"/>
      <c r="B250" s="2"/>
      <c r="C250" s="2"/>
      <c r="D250" s="2"/>
      <c r="E250" s="2"/>
      <c r="F250" s="13"/>
      <c r="G250" s="13"/>
      <c r="H250" s="13"/>
      <c r="I250" s="13"/>
      <c r="J250" s="13"/>
      <c r="K250" s="13"/>
      <c r="L250" s="13"/>
      <c r="M250" s="13"/>
      <c r="N250" s="13"/>
      <c r="O250" s="13"/>
      <c r="P250" s="13"/>
      <c r="Q250" s="13"/>
      <c r="R250" s="13"/>
      <c r="S250" s="13"/>
      <c r="T250" s="12"/>
      <c r="U250" s="12"/>
      <c r="V250" s="12"/>
      <c r="W250" s="12"/>
      <c r="X250" s="12"/>
      <c r="Y250" s="12"/>
      <c r="Z250" s="12"/>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4"/>
      <c r="AX250" s="289"/>
      <c r="AY250" s="13"/>
      <c r="AZ250" s="14"/>
      <c r="BA250" s="28"/>
      <c r="BB250" s="12"/>
      <c r="BC250" s="12"/>
      <c r="BD250" s="12"/>
      <c r="BE250" s="13"/>
      <c r="BF250" s="14"/>
      <c r="BG250" s="289"/>
      <c r="BH250" s="13"/>
      <c r="BI250" s="13"/>
      <c r="BJ250" s="13"/>
      <c r="BK250" s="13"/>
      <c r="BL250" s="14"/>
      <c r="BM250" s="289"/>
      <c r="BN250" s="13"/>
      <c r="BO250" s="13"/>
      <c r="BP250" s="13"/>
      <c r="BQ250" s="15"/>
      <c r="BR250" s="15"/>
      <c r="BS250" s="15"/>
      <c r="BT250" s="15"/>
      <c r="BU250" s="15"/>
      <c r="BV250" s="15"/>
      <c r="BW250" s="2"/>
    </row>
    <row r="251" spans="1:75" s="3" customFormat="1" x14ac:dyDescent="0.25">
      <c r="A251" s="2"/>
      <c r="B251" s="2"/>
      <c r="C251" s="2"/>
      <c r="D251" s="2"/>
      <c r="E251" s="2"/>
      <c r="F251" s="13"/>
      <c r="G251" s="13"/>
      <c r="H251" s="13"/>
      <c r="I251" s="13"/>
      <c r="J251" s="13"/>
      <c r="K251" s="13"/>
      <c r="L251" s="13"/>
      <c r="M251" s="13"/>
      <c r="N251" s="13"/>
      <c r="O251" s="13"/>
      <c r="P251" s="13"/>
      <c r="Q251" s="13"/>
      <c r="R251" s="13"/>
      <c r="S251" s="13"/>
      <c r="T251" s="12"/>
      <c r="U251" s="12"/>
      <c r="V251" s="12"/>
      <c r="W251" s="12"/>
      <c r="X251" s="12"/>
      <c r="Y251" s="12"/>
      <c r="Z251" s="12"/>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4"/>
      <c r="AX251" s="289"/>
      <c r="AY251" s="13"/>
      <c r="AZ251" s="14"/>
      <c r="BA251" s="28"/>
      <c r="BB251" s="12"/>
      <c r="BC251" s="12"/>
      <c r="BD251" s="12"/>
      <c r="BE251" s="13"/>
      <c r="BF251" s="14"/>
      <c r="BG251" s="289"/>
      <c r="BH251" s="13"/>
      <c r="BI251" s="13"/>
      <c r="BJ251" s="13"/>
      <c r="BK251" s="13"/>
      <c r="BL251" s="14"/>
      <c r="BM251" s="289"/>
      <c r="BN251" s="13"/>
      <c r="BO251" s="13"/>
      <c r="BP251" s="13"/>
      <c r="BQ251" s="15"/>
      <c r="BR251" s="15"/>
      <c r="BS251" s="15"/>
      <c r="BT251" s="15"/>
      <c r="BU251" s="15"/>
      <c r="BV251" s="15"/>
      <c r="BW251" s="2"/>
    </row>
    <row r="252" spans="1:75" s="3" customFormat="1" x14ac:dyDescent="0.25">
      <c r="A252" s="2"/>
      <c r="B252" s="2"/>
      <c r="C252" s="2"/>
      <c r="D252" s="2"/>
      <c r="E252" s="2"/>
      <c r="F252" s="13"/>
      <c r="G252" s="13"/>
      <c r="H252" s="13"/>
      <c r="I252" s="13"/>
      <c r="J252" s="13"/>
      <c r="K252" s="13"/>
      <c r="L252" s="13"/>
      <c r="M252" s="13"/>
      <c r="N252" s="13"/>
      <c r="O252" s="13"/>
      <c r="P252" s="13"/>
      <c r="Q252" s="13"/>
      <c r="R252" s="13"/>
      <c r="S252" s="13"/>
      <c r="T252" s="12"/>
      <c r="U252" s="12"/>
      <c r="V252" s="12"/>
      <c r="W252" s="12"/>
      <c r="X252" s="12"/>
      <c r="Y252" s="12"/>
      <c r="Z252" s="12"/>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4"/>
      <c r="AX252" s="289"/>
      <c r="AY252" s="13"/>
      <c r="AZ252" s="14"/>
      <c r="BA252" s="28"/>
      <c r="BB252" s="12"/>
      <c r="BC252" s="12"/>
      <c r="BD252" s="12"/>
      <c r="BE252" s="13"/>
      <c r="BF252" s="14"/>
      <c r="BG252" s="289"/>
      <c r="BH252" s="13"/>
      <c r="BI252" s="13"/>
      <c r="BJ252" s="13"/>
      <c r="BK252" s="13"/>
      <c r="BL252" s="14"/>
      <c r="BM252" s="289"/>
      <c r="BN252" s="13"/>
      <c r="BO252" s="13"/>
      <c r="BP252" s="13"/>
      <c r="BQ252" s="15"/>
      <c r="BR252" s="15"/>
      <c r="BS252" s="15"/>
      <c r="BT252" s="15"/>
      <c r="BU252" s="15"/>
      <c r="BV252" s="15"/>
      <c r="BW252" s="2"/>
    </row>
    <row r="253" spans="1:75" s="3" customFormat="1" x14ac:dyDescent="0.25">
      <c r="A253" s="2"/>
      <c r="B253" s="2"/>
      <c r="C253" s="2"/>
      <c r="D253" s="2"/>
      <c r="E253" s="2"/>
      <c r="F253" s="13"/>
      <c r="G253" s="13"/>
      <c r="H253" s="13"/>
      <c r="I253" s="13"/>
      <c r="J253" s="13"/>
      <c r="K253" s="13"/>
      <c r="L253" s="13"/>
      <c r="M253" s="13"/>
      <c r="N253" s="13"/>
      <c r="O253" s="13"/>
      <c r="P253" s="13"/>
      <c r="Q253" s="13"/>
      <c r="R253" s="13"/>
      <c r="S253" s="13"/>
      <c r="T253" s="12"/>
      <c r="U253" s="12"/>
      <c r="V253" s="12"/>
      <c r="W253" s="12"/>
      <c r="X253" s="12"/>
      <c r="Y253" s="12"/>
      <c r="Z253" s="12"/>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4"/>
      <c r="AX253" s="289"/>
      <c r="AY253" s="13"/>
      <c r="AZ253" s="14"/>
      <c r="BA253" s="28"/>
      <c r="BB253" s="12"/>
      <c r="BC253" s="12"/>
      <c r="BD253" s="12"/>
      <c r="BE253" s="13"/>
      <c r="BF253" s="14"/>
      <c r="BG253" s="289"/>
      <c r="BH253" s="13"/>
      <c r="BI253" s="13"/>
      <c r="BJ253" s="13"/>
      <c r="BK253" s="13"/>
      <c r="BL253" s="14"/>
      <c r="BM253" s="289"/>
      <c r="BN253" s="13"/>
      <c r="BO253" s="13"/>
      <c r="BP253" s="13"/>
      <c r="BQ253" s="15"/>
      <c r="BR253" s="15"/>
      <c r="BS253" s="15"/>
      <c r="BT253" s="15"/>
      <c r="BU253" s="15"/>
      <c r="BV253" s="15"/>
      <c r="BW253" s="2"/>
    </row>
    <row r="254" spans="1:75" s="3" customFormat="1" x14ac:dyDescent="0.25">
      <c r="A254" s="2"/>
      <c r="B254" s="2"/>
      <c r="C254" s="2"/>
      <c r="D254" s="2"/>
      <c r="E254" s="2"/>
      <c r="F254" s="13"/>
      <c r="G254" s="13"/>
      <c r="H254" s="13"/>
      <c r="I254" s="13"/>
      <c r="J254" s="13"/>
      <c r="K254" s="13"/>
      <c r="L254" s="13"/>
      <c r="M254" s="13"/>
      <c r="N254" s="13"/>
      <c r="O254" s="13"/>
      <c r="P254" s="13"/>
      <c r="Q254" s="13"/>
      <c r="R254" s="13"/>
      <c r="S254" s="13"/>
      <c r="T254" s="12"/>
      <c r="U254" s="12"/>
      <c r="V254" s="12"/>
      <c r="W254" s="12"/>
      <c r="X254" s="12"/>
      <c r="Y254" s="12"/>
      <c r="Z254" s="12"/>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4"/>
      <c r="AX254" s="289"/>
      <c r="AY254" s="13"/>
      <c r="AZ254" s="14"/>
      <c r="BA254" s="28"/>
      <c r="BB254" s="12"/>
      <c r="BC254" s="12"/>
      <c r="BD254" s="12"/>
      <c r="BE254" s="13"/>
      <c r="BF254" s="14"/>
      <c r="BG254" s="289"/>
      <c r="BH254" s="13"/>
      <c r="BI254" s="13"/>
      <c r="BJ254" s="13"/>
      <c r="BK254" s="13"/>
      <c r="BL254" s="14"/>
      <c r="BM254" s="289"/>
      <c r="BN254" s="13"/>
      <c r="BO254" s="13"/>
      <c r="BP254" s="13"/>
      <c r="BQ254" s="15"/>
      <c r="BR254" s="15"/>
      <c r="BS254" s="15"/>
      <c r="BT254" s="15"/>
      <c r="BU254" s="15"/>
      <c r="BV254" s="15"/>
      <c r="BW254" s="2"/>
    </row>
    <row r="255" spans="1:75" s="3" customFormat="1" x14ac:dyDescent="0.25">
      <c r="A255" s="2"/>
      <c r="B255" s="2"/>
      <c r="C255" s="2"/>
      <c r="D255" s="2"/>
      <c r="E255" s="2"/>
      <c r="F255" s="13"/>
      <c r="G255" s="13"/>
      <c r="H255" s="13"/>
      <c r="I255" s="13"/>
      <c r="J255" s="13"/>
      <c r="K255" s="13"/>
      <c r="L255" s="13"/>
      <c r="M255" s="13"/>
      <c r="N255" s="13"/>
      <c r="O255" s="13"/>
      <c r="P255" s="13"/>
      <c r="Q255" s="13"/>
      <c r="R255" s="13"/>
      <c r="S255" s="13"/>
      <c r="T255" s="12"/>
      <c r="U255" s="12"/>
      <c r="V255" s="12"/>
      <c r="W255" s="12"/>
      <c r="X255" s="12"/>
      <c r="Y255" s="12"/>
      <c r="Z255" s="12"/>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4"/>
      <c r="AX255" s="289"/>
      <c r="AY255" s="13"/>
      <c r="AZ255" s="14"/>
      <c r="BA255" s="28"/>
      <c r="BB255" s="12"/>
      <c r="BC255" s="12"/>
      <c r="BD255" s="12"/>
      <c r="BE255" s="13"/>
      <c r="BF255" s="14"/>
      <c r="BG255" s="289"/>
      <c r="BH255" s="13"/>
      <c r="BI255" s="13"/>
      <c r="BJ255" s="13"/>
      <c r="BK255" s="13"/>
      <c r="BL255" s="14"/>
      <c r="BM255" s="289"/>
      <c r="BN255" s="13"/>
      <c r="BO255" s="13"/>
      <c r="BP255" s="13"/>
      <c r="BQ255" s="15"/>
      <c r="BR255" s="15"/>
      <c r="BS255" s="15"/>
      <c r="BT255" s="15"/>
      <c r="BU255" s="15"/>
      <c r="BV255" s="15"/>
      <c r="BW255" s="2"/>
    </row>
    <row r="256" spans="1:75" s="3" customFormat="1" x14ac:dyDescent="0.25">
      <c r="A256" s="2"/>
      <c r="B256" s="2"/>
      <c r="C256" s="2"/>
      <c r="D256" s="2"/>
      <c r="E256" s="2"/>
      <c r="F256" s="13"/>
      <c r="G256" s="13"/>
      <c r="H256" s="13"/>
      <c r="I256" s="13"/>
      <c r="J256" s="13"/>
      <c r="K256" s="13"/>
      <c r="L256" s="13"/>
      <c r="M256" s="13"/>
      <c r="N256" s="13"/>
      <c r="O256" s="13"/>
      <c r="P256" s="13"/>
      <c r="Q256" s="13"/>
      <c r="R256" s="13"/>
      <c r="S256" s="13"/>
      <c r="T256" s="12"/>
      <c r="U256" s="12"/>
      <c r="V256" s="12"/>
      <c r="W256" s="12"/>
      <c r="X256" s="12"/>
      <c r="Y256" s="12"/>
      <c r="Z256" s="12"/>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4"/>
      <c r="AX256" s="289"/>
      <c r="AY256" s="13"/>
      <c r="AZ256" s="14"/>
      <c r="BA256" s="28"/>
      <c r="BB256" s="12"/>
      <c r="BC256" s="12"/>
      <c r="BD256" s="12"/>
      <c r="BE256" s="13"/>
      <c r="BF256" s="14"/>
      <c r="BG256" s="289"/>
      <c r="BH256" s="13"/>
      <c r="BI256" s="13"/>
      <c r="BJ256" s="13"/>
      <c r="BK256" s="13"/>
      <c r="BL256" s="14"/>
      <c r="BM256" s="289"/>
      <c r="BN256" s="13"/>
      <c r="BO256" s="13"/>
      <c r="BP256" s="13"/>
      <c r="BQ256" s="15"/>
      <c r="BR256" s="15"/>
      <c r="BS256" s="15"/>
      <c r="BT256" s="15"/>
      <c r="BU256" s="15"/>
      <c r="BV256" s="15"/>
      <c r="BW256" s="2"/>
    </row>
    <row r="257" spans="1:75" s="3" customFormat="1" x14ac:dyDescent="0.25">
      <c r="A257" s="2"/>
      <c r="B257" s="2"/>
      <c r="C257" s="2"/>
      <c r="D257" s="2"/>
      <c r="E257" s="2"/>
      <c r="F257" s="13"/>
      <c r="G257" s="13"/>
      <c r="H257" s="13"/>
      <c r="I257" s="13"/>
      <c r="J257" s="13"/>
      <c r="K257" s="13"/>
      <c r="L257" s="13"/>
      <c r="M257" s="13"/>
      <c r="N257" s="13"/>
      <c r="O257" s="13"/>
      <c r="P257" s="13"/>
      <c r="Q257" s="13"/>
      <c r="R257" s="13"/>
      <c r="S257" s="13"/>
      <c r="T257" s="12"/>
      <c r="U257" s="12"/>
      <c r="V257" s="12"/>
      <c r="W257" s="12"/>
      <c r="X257" s="12"/>
      <c r="Y257" s="12"/>
      <c r="Z257" s="12"/>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4"/>
      <c r="AX257" s="289"/>
      <c r="AY257" s="13"/>
      <c r="AZ257" s="14"/>
      <c r="BA257" s="28"/>
      <c r="BB257" s="12"/>
      <c r="BC257" s="12"/>
      <c r="BD257" s="12"/>
      <c r="BE257" s="13"/>
      <c r="BF257" s="14"/>
      <c r="BG257" s="289"/>
      <c r="BH257" s="13"/>
      <c r="BI257" s="13"/>
      <c r="BJ257" s="13"/>
      <c r="BK257" s="13"/>
      <c r="BL257" s="14"/>
      <c r="BM257" s="289"/>
      <c r="BN257" s="13"/>
      <c r="BO257" s="13"/>
      <c r="BP257" s="13"/>
      <c r="BQ257" s="15"/>
      <c r="BR257" s="15"/>
      <c r="BS257" s="15"/>
      <c r="BT257" s="15"/>
      <c r="BU257" s="15"/>
      <c r="BV257" s="15"/>
      <c r="BW257" s="2"/>
    </row>
    <row r="258" spans="1:75" s="3" customFormat="1" x14ac:dyDescent="0.25">
      <c r="A258" s="2"/>
      <c r="B258" s="2"/>
      <c r="C258" s="2"/>
      <c r="D258" s="2"/>
      <c r="E258" s="2"/>
      <c r="F258" s="13"/>
      <c r="G258" s="13"/>
      <c r="H258" s="13"/>
      <c r="I258" s="13"/>
      <c r="J258" s="13"/>
      <c r="K258" s="13"/>
      <c r="L258" s="13"/>
      <c r="M258" s="13"/>
      <c r="N258" s="13"/>
      <c r="O258" s="13"/>
      <c r="P258" s="13"/>
      <c r="Q258" s="13"/>
      <c r="R258" s="13"/>
      <c r="S258" s="13"/>
      <c r="T258" s="12"/>
      <c r="U258" s="12"/>
      <c r="V258" s="12"/>
      <c r="W258" s="12"/>
      <c r="X258" s="12"/>
      <c r="Y258" s="12"/>
      <c r="Z258" s="12"/>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4"/>
      <c r="AX258" s="289"/>
      <c r="AY258" s="13"/>
      <c r="AZ258" s="14"/>
      <c r="BA258" s="28"/>
      <c r="BB258" s="12"/>
      <c r="BC258" s="12"/>
      <c r="BD258" s="12"/>
      <c r="BE258" s="13"/>
      <c r="BF258" s="14"/>
      <c r="BG258" s="289"/>
      <c r="BH258" s="13"/>
      <c r="BI258" s="13"/>
      <c r="BJ258" s="13"/>
      <c r="BK258" s="13"/>
      <c r="BL258" s="14"/>
      <c r="BM258" s="289"/>
      <c r="BN258" s="13"/>
      <c r="BO258" s="13"/>
      <c r="BP258" s="13"/>
      <c r="BQ258" s="15"/>
      <c r="BR258" s="15"/>
      <c r="BS258" s="15"/>
      <c r="BT258" s="15"/>
      <c r="BU258" s="15"/>
      <c r="BV258" s="15"/>
      <c r="BW258" s="2"/>
    </row>
    <row r="259" spans="1:75" s="3" customFormat="1" x14ac:dyDescent="0.25">
      <c r="A259" s="2"/>
      <c r="B259" s="2"/>
      <c r="C259" s="2"/>
      <c r="D259" s="2"/>
      <c r="E259" s="2"/>
      <c r="F259" s="13"/>
      <c r="G259" s="13"/>
      <c r="H259" s="13"/>
      <c r="I259" s="13"/>
      <c r="J259" s="13"/>
      <c r="K259" s="13"/>
      <c r="L259" s="13"/>
      <c r="M259" s="13"/>
      <c r="N259" s="13"/>
      <c r="O259" s="13"/>
      <c r="P259" s="13"/>
      <c r="Q259" s="13"/>
      <c r="R259" s="13"/>
      <c r="S259" s="13"/>
      <c r="T259" s="12"/>
      <c r="U259" s="12"/>
      <c r="V259" s="12"/>
      <c r="W259" s="12"/>
      <c r="X259" s="12"/>
      <c r="Y259" s="12"/>
      <c r="Z259" s="12"/>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4"/>
      <c r="AX259" s="289"/>
      <c r="AY259" s="13"/>
      <c r="AZ259" s="14"/>
      <c r="BA259" s="28"/>
      <c r="BB259" s="12"/>
      <c r="BC259" s="12"/>
      <c r="BD259" s="12"/>
      <c r="BE259" s="13"/>
      <c r="BF259" s="14"/>
      <c r="BG259" s="289"/>
      <c r="BH259" s="13"/>
      <c r="BI259" s="13"/>
      <c r="BJ259" s="13"/>
      <c r="BK259" s="13"/>
      <c r="BL259" s="14"/>
      <c r="BM259" s="289"/>
      <c r="BN259" s="13"/>
      <c r="BO259" s="13"/>
      <c r="BP259" s="13"/>
      <c r="BQ259" s="15"/>
      <c r="BR259" s="15"/>
      <c r="BS259" s="15"/>
      <c r="BT259" s="15"/>
      <c r="BU259" s="15"/>
      <c r="BV259" s="15"/>
      <c r="BW259" s="2"/>
    </row>
    <row r="260" spans="1:75" s="3" customFormat="1" x14ac:dyDescent="0.25">
      <c r="A260" s="2"/>
      <c r="B260" s="2"/>
      <c r="C260" s="2"/>
      <c r="D260" s="2"/>
      <c r="E260" s="2"/>
      <c r="F260" s="13"/>
      <c r="G260" s="13"/>
      <c r="H260" s="13"/>
      <c r="I260" s="13"/>
      <c r="J260" s="13"/>
      <c r="K260" s="13"/>
      <c r="L260" s="13"/>
      <c r="M260" s="13"/>
      <c r="N260" s="13"/>
      <c r="O260" s="13"/>
      <c r="P260" s="13"/>
      <c r="Q260" s="13"/>
      <c r="R260" s="13"/>
      <c r="S260" s="13"/>
      <c r="T260" s="12"/>
      <c r="U260" s="12"/>
      <c r="V260" s="12"/>
      <c r="W260" s="12"/>
      <c r="X260" s="12"/>
      <c r="Y260" s="12"/>
      <c r="Z260" s="12"/>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4"/>
      <c r="AX260" s="289"/>
      <c r="AY260" s="13"/>
      <c r="AZ260" s="14"/>
      <c r="BA260" s="28"/>
      <c r="BB260" s="12"/>
      <c r="BC260" s="12"/>
      <c r="BD260" s="12"/>
      <c r="BE260" s="13"/>
      <c r="BF260" s="14"/>
      <c r="BG260" s="289"/>
      <c r="BH260" s="13"/>
      <c r="BI260" s="13"/>
      <c r="BJ260" s="13"/>
      <c r="BK260" s="13"/>
      <c r="BL260" s="14"/>
      <c r="BM260" s="289"/>
      <c r="BN260" s="13"/>
      <c r="BO260" s="13"/>
      <c r="BP260" s="13"/>
      <c r="BQ260" s="15"/>
      <c r="BR260" s="15"/>
      <c r="BS260" s="15"/>
      <c r="BT260" s="15"/>
      <c r="BU260" s="15"/>
      <c r="BV260" s="15"/>
      <c r="BW260" s="2"/>
    </row>
    <row r="261" spans="1:75" s="3" customFormat="1" x14ac:dyDescent="0.25">
      <c r="A261" s="2"/>
      <c r="B261" s="2"/>
      <c r="C261" s="2"/>
      <c r="D261" s="2"/>
      <c r="E261" s="2"/>
      <c r="F261" s="13"/>
      <c r="G261" s="13"/>
      <c r="H261" s="13"/>
      <c r="I261" s="13"/>
      <c r="J261" s="13"/>
      <c r="K261" s="13"/>
      <c r="L261" s="13"/>
      <c r="M261" s="13"/>
      <c r="N261" s="13"/>
      <c r="O261" s="13"/>
      <c r="P261" s="13"/>
      <c r="Q261" s="13"/>
      <c r="R261" s="13"/>
      <c r="S261" s="13"/>
      <c r="T261" s="12"/>
      <c r="U261" s="12"/>
      <c r="V261" s="12"/>
      <c r="W261" s="12"/>
      <c r="X261" s="12"/>
      <c r="Y261" s="12"/>
      <c r="Z261" s="12"/>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4"/>
      <c r="AX261" s="289"/>
      <c r="AY261" s="13"/>
      <c r="AZ261" s="14"/>
      <c r="BA261" s="28"/>
      <c r="BB261" s="12"/>
      <c r="BC261" s="12"/>
      <c r="BD261" s="12"/>
      <c r="BE261" s="13"/>
      <c r="BF261" s="14"/>
      <c r="BG261" s="289"/>
      <c r="BH261" s="13"/>
      <c r="BI261" s="13"/>
      <c r="BJ261" s="13"/>
      <c r="BK261" s="13"/>
      <c r="BL261" s="14"/>
      <c r="BM261" s="289"/>
      <c r="BN261" s="13"/>
      <c r="BO261" s="13"/>
      <c r="BP261" s="13"/>
      <c r="BQ261" s="15"/>
      <c r="BR261" s="15"/>
      <c r="BS261" s="15"/>
      <c r="BT261" s="15"/>
      <c r="BU261" s="15"/>
      <c r="BV261" s="15"/>
      <c r="BW261" s="2"/>
    </row>
    <row r="262" spans="1:75" s="3" customFormat="1" x14ac:dyDescent="0.25">
      <c r="A262" s="2"/>
      <c r="B262" s="2"/>
      <c r="C262" s="2"/>
      <c r="D262" s="2"/>
      <c r="E262" s="2"/>
      <c r="F262" s="13"/>
      <c r="G262" s="13"/>
      <c r="H262" s="13"/>
      <c r="I262" s="13"/>
      <c r="J262" s="13"/>
      <c r="K262" s="13"/>
      <c r="L262" s="13"/>
      <c r="M262" s="13"/>
      <c r="N262" s="13"/>
      <c r="O262" s="13"/>
      <c r="P262" s="13"/>
      <c r="Q262" s="13"/>
      <c r="R262" s="13"/>
      <c r="S262" s="13"/>
      <c r="T262" s="12"/>
      <c r="U262" s="12"/>
      <c r="V262" s="12"/>
      <c r="W262" s="12"/>
      <c r="X262" s="12"/>
      <c r="Y262" s="12"/>
      <c r="Z262" s="12"/>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4"/>
      <c r="AX262" s="289"/>
      <c r="AY262" s="13"/>
      <c r="AZ262" s="14"/>
      <c r="BA262" s="28"/>
      <c r="BB262" s="12"/>
      <c r="BC262" s="12"/>
      <c r="BD262" s="12"/>
      <c r="BE262" s="13"/>
      <c r="BF262" s="14"/>
      <c r="BG262" s="289"/>
      <c r="BH262" s="13"/>
      <c r="BI262" s="13"/>
      <c r="BJ262" s="13"/>
      <c r="BK262" s="13"/>
      <c r="BL262" s="14"/>
      <c r="BM262" s="289"/>
      <c r="BN262" s="13"/>
      <c r="BO262" s="13"/>
      <c r="BP262" s="13"/>
      <c r="BQ262" s="15"/>
      <c r="BR262" s="15"/>
      <c r="BS262" s="15"/>
      <c r="BT262" s="15"/>
      <c r="BU262" s="15"/>
      <c r="BV262" s="15"/>
      <c r="BW262" s="2"/>
    </row>
    <row r="263" spans="1:75" s="3" customFormat="1" x14ac:dyDescent="0.25">
      <c r="A263" s="2"/>
      <c r="B263" s="2"/>
      <c r="C263" s="2"/>
      <c r="D263" s="2"/>
      <c r="E263" s="2"/>
      <c r="F263" s="13"/>
      <c r="G263" s="13"/>
      <c r="H263" s="13"/>
      <c r="I263" s="13"/>
      <c r="J263" s="13"/>
      <c r="K263" s="13"/>
      <c r="L263" s="13"/>
      <c r="M263" s="13"/>
      <c r="N263" s="13"/>
      <c r="O263" s="13"/>
      <c r="P263" s="13"/>
      <c r="Q263" s="13"/>
      <c r="R263" s="13"/>
      <c r="S263" s="13"/>
      <c r="T263" s="12"/>
      <c r="U263" s="12"/>
      <c r="V263" s="12"/>
      <c r="W263" s="12"/>
      <c r="X263" s="12"/>
      <c r="Y263" s="12"/>
      <c r="Z263" s="12"/>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4"/>
      <c r="AX263" s="289"/>
      <c r="AY263" s="13"/>
      <c r="AZ263" s="14"/>
      <c r="BA263" s="28"/>
      <c r="BB263" s="12"/>
      <c r="BC263" s="12"/>
      <c r="BD263" s="12"/>
      <c r="BE263" s="13"/>
      <c r="BF263" s="14"/>
      <c r="BG263" s="289"/>
      <c r="BH263" s="13"/>
      <c r="BI263" s="13"/>
      <c r="BJ263" s="13"/>
      <c r="BK263" s="13"/>
      <c r="BL263" s="14"/>
      <c r="BM263" s="289"/>
      <c r="BN263" s="13"/>
      <c r="BO263" s="13"/>
      <c r="BP263" s="13"/>
      <c r="BQ263" s="15"/>
      <c r="BR263" s="15"/>
      <c r="BS263" s="15"/>
      <c r="BT263" s="15"/>
      <c r="BU263" s="15"/>
      <c r="BV263" s="15"/>
      <c r="BW263" s="2"/>
    </row>
    <row r="264" spans="1:75" s="3" customFormat="1" x14ac:dyDescent="0.25">
      <c r="A264" s="2"/>
      <c r="B264" s="2"/>
      <c r="C264" s="2"/>
      <c r="D264" s="2"/>
      <c r="E264" s="2"/>
      <c r="F264" s="13"/>
      <c r="G264" s="13"/>
      <c r="H264" s="13"/>
      <c r="I264" s="13"/>
      <c r="J264" s="13"/>
      <c r="K264" s="13"/>
      <c r="L264" s="13"/>
      <c r="M264" s="13"/>
      <c r="N264" s="13"/>
      <c r="O264" s="13"/>
      <c r="P264" s="13"/>
      <c r="Q264" s="13"/>
      <c r="R264" s="13"/>
      <c r="S264" s="13"/>
      <c r="T264" s="12"/>
      <c r="U264" s="12"/>
      <c r="V264" s="12"/>
      <c r="W264" s="12"/>
      <c r="X264" s="12"/>
      <c r="Y264" s="12"/>
      <c r="Z264" s="12"/>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4"/>
      <c r="AX264" s="289"/>
      <c r="AY264" s="13"/>
      <c r="AZ264" s="14"/>
      <c r="BA264" s="28"/>
      <c r="BB264" s="12"/>
      <c r="BC264" s="12"/>
      <c r="BD264" s="12"/>
      <c r="BE264" s="13"/>
      <c r="BF264" s="14"/>
      <c r="BG264" s="289"/>
      <c r="BH264" s="13"/>
      <c r="BI264" s="13"/>
      <c r="BJ264" s="13"/>
      <c r="BK264" s="13"/>
      <c r="BL264" s="14"/>
      <c r="BM264" s="289"/>
      <c r="BN264" s="13"/>
      <c r="BO264" s="13"/>
      <c r="BP264" s="13"/>
      <c r="BQ264" s="15"/>
      <c r="BR264" s="15"/>
      <c r="BS264" s="15"/>
      <c r="BT264" s="15"/>
      <c r="BU264" s="15"/>
      <c r="BV264" s="15"/>
      <c r="BW264" s="2"/>
    </row>
    <row r="265" spans="1:75" s="3" customFormat="1" x14ac:dyDescent="0.25">
      <c r="A265" s="2"/>
      <c r="B265" s="2"/>
      <c r="C265" s="2"/>
      <c r="D265" s="2"/>
      <c r="E265" s="2"/>
      <c r="F265" s="13"/>
      <c r="G265" s="13"/>
      <c r="H265" s="13"/>
      <c r="I265" s="13"/>
      <c r="J265" s="13"/>
      <c r="K265" s="13"/>
      <c r="L265" s="13"/>
      <c r="M265" s="13"/>
      <c r="N265" s="13"/>
      <c r="O265" s="13"/>
      <c r="P265" s="13"/>
      <c r="Q265" s="13"/>
      <c r="R265" s="13"/>
      <c r="S265" s="13"/>
      <c r="T265" s="12"/>
      <c r="U265" s="12"/>
      <c r="V265" s="12"/>
      <c r="W265" s="12"/>
      <c r="X265" s="12"/>
      <c r="Y265" s="12"/>
      <c r="Z265" s="12"/>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4"/>
      <c r="AX265" s="289"/>
      <c r="AY265" s="13"/>
      <c r="AZ265" s="14"/>
      <c r="BA265" s="28"/>
      <c r="BB265" s="12"/>
      <c r="BC265" s="12"/>
      <c r="BD265" s="12"/>
      <c r="BE265" s="13"/>
      <c r="BF265" s="14"/>
      <c r="BG265" s="289"/>
      <c r="BH265" s="13"/>
      <c r="BI265" s="13"/>
      <c r="BJ265" s="13"/>
      <c r="BK265" s="13"/>
      <c r="BL265" s="14"/>
      <c r="BM265" s="289"/>
      <c r="BN265" s="13"/>
      <c r="BO265" s="13"/>
      <c r="BP265" s="13"/>
      <c r="BQ265" s="15"/>
      <c r="BR265" s="15"/>
      <c r="BS265" s="15"/>
      <c r="BT265" s="15"/>
      <c r="BU265" s="15"/>
      <c r="BV265" s="15"/>
      <c r="BW265" s="2"/>
    </row>
    <row r="266" spans="1:75" s="3" customFormat="1" x14ac:dyDescent="0.25">
      <c r="A266" s="2"/>
      <c r="B266" s="2"/>
      <c r="C266" s="2"/>
      <c r="D266" s="2"/>
      <c r="E266" s="2"/>
      <c r="F266" s="13"/>
      <c r="G266" s="13"/>
      <c r="H266" s="13"/>
      <c r="I266" s="13"/>
      <c r="J266" s="13"/>
      <c r="K266" s="13"/>
      <c r="L266" s="13"/>
      <c r="M266" s="13"/>
      <c r="N266" s="13"/>
      <c r="O266" s="13"/>
      <c r="P266" s="13"/>
      <c r="Q266" s="13"/>
      <c r="R266" s="13"/>
      <c r="S266" s="13"/>
      <c r="T266" s="12"/>
      <c r="U266" s="12"/>
      <c r="V266" s="12"/>
      <c r="W266" s="12"/>
      <c r="X266" s="12"/>
      <c r="Y266" s="12"/>
      <c r="Z266" s="12"/>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4"/>
      <c r="AX266" s="289"/>
      <c r="AY266" s="13"/>
      <c r="AZ266" s="14"/>
      <c r="BA266" s="28"/>
      <c r="BB266" s="12"/>
      <c r="BC266" s="12"/>
      <c r="BD266" s="12"/>
      <c r="BE266" s="13"/>
      <c r="BF266" s="14"/>
      <c r="BG266" s="289"/>
      <c r="BH266" s="13"/>
      <c r="BI266" s="13"/>
      <c r="BJ266" s="13"/>
      <c r="BK266" s="13"/>
      <c r="BL266" s="14"/>
      <c r="BM266" s="289"/>
      <c r="BN266" s="13"/>
      <c r="BO266" s="13"/>
      <c r="BP266" s="13"/>
      <c r="BQ266" s="15"/>
      <c r="BR266" s="15"/>
      <c r="BS266" s="15"/>
      <c r="BT266" s="15"/>
      <c r="BU266" s="15"/>
      <c r="BV266" s="15"/>
      <c r="BW266" s="2"/>
    </row>
    <row r="267" spans="1:75" s="3" customFormat="1" x14ac:dyDescent="0.25">
      <c r="A267" s="2"/>
      <c r="B267" s="2"/>
      <c r="C267" s="2"/>
      <c r="D267" s="2"/>
      <c r="E267" s="2"/>
      <c r="F267" s="13"/>
      <c r="G267" s="13"/>
      <c r="H267" s="13"/>
      <c r="I267" s="13"/>
      <c r="J267" s="13"/>
      <c r="K267" s="13"/>
      <c r="L267" s="13"/>
      <c r="M267" s="13"/>
      <c r="N267" s="13"/>
      <c r="O267" s="13"/>
      <c r="P267" s="13"/>
      <c r="Q267" s="13"/>
      <c r="R267" s="13"/>
      <c r="S267" s="13"/>
      <c r="T267" s="12"/>
      <c r="U267" s="12"/>
      <c r="V267" s="12"/>
      <c r="W267" s="12"/>
      <c r="X267" s="12"/>
      <c r="Y267" s="12"/>
      <c r="Z267" s="12"/>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4"/>
      <c r="AX267" s="289"/>
      <c r="AY267" s="13"/>
      <c r="AZ267" s="14"/>
      <c r="BA267" s="28"/>
      <c r="BB267" s="12"/>
      <c r="BC267" s="12"/>
      <c r="BD267" s="12"/>
      <c r="BE267" s="13"/>
      <c r="BF267" s="14"/>
      <c r="BG267" s="289"/>
      <c r="BH267" s="13"/>
      <c r="BI267" s="13"/>
      <c r="BJ267" s="13"/>
      <c r="BK267" s="13"/>
      <c r="BL267" s="14"/>
      <c r="BM267" s="289"/>
      <c r="BN267" s="13"/>
      <c r="BO267" s="13"/>
      <c r="BP267" s="13"/>
      <c r="BQ267" s="15"/>
      <c r="BR267" s="15"/>
      <c r="BS267" s="15"/>
      <c r="BT267" s="15"/>
      <c r="BU267" s="15"/>
      <c r="BV267" s="15"/>
      <c r="BW267" s="2"/>
    </row>
    <row r="268" spans="1:75" s="3" customFormat="1" x14ac:dyDescent="0.25">
      <c r="A268" s="2"/>
      <c r="B268" s="2"/>
      <c r="C268" s="2"/>
      <c r="D268" s="2"/>
      <c r="E268" s="2"/>
      <c r="F268" s="13"/>
      <c r="G268" s="13"/>
      <c r="H268" s="13"/>
      <c r="I268" s="13"/>
      <c r="J268" s="13"/>
      <c r="K268" s="13"/>
      <c r="L268" s="13"/>
      <c r="M268" s="13"/>
      <c r="N268" s="13"/>
      <c r="O268" s="13"/>
      <c r="P268" s="13"/>
      <c r="Q268" s="13"/>
      <c r="R268" s="13"/>
      <c r="S268" s="13"/>
      <c r="T268" s="12"/>
      <c r="U268" s="12"/>
      <c r="V268" s="12"/>
      <c r="W268" s="12"/>
      <c r="X268" s="12"/>
      <c r="Y268" s="12"/>
      <c r="Z268" s="12"/>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4"/>
      <c r="AX268" s="289"/>
      <c r="AY268" s="13"/>
      <c r="AZ268" s="14"/>
      <c r="BA268" s="28"/>
      <c r="BB268" s="12"/>
      <c r="BC268" s="12"/>
      <c r="BD268" s="12"/>
      <c r="BE268" s="13"/>
      <c r="BF268" s="14"/>
      <c r="BG268" s="289"/>
      <c r="BH268" s="13"/>
      <c r="BI268" s="13"/>
      <c r="BJ268" s="13"/>
      <c r="BK268" s="13"/>
      <c r="BL268" s="14"/>
      <c r="BM268" s="289"/>
      <c r="BN268" s="13"/>
      <c r="BO268" s="13"/>
      <c r="BP268" s="13"/>
      <c r="BQ268" s="15"/>
      <c r="BR268" s="15"/>
      <c r="BS268" s="15"/>
      <c r="BT268" s="15"/>
      <c r="BU268" s="15"/>
      <c r="BV268" s="15"/>
      <c r="BW268" s="2"/>
    </row>
    <row r="269" spans="1:75" s="3" customFormat="1" x14ac:dyDescent="0.25">
      <c r="A269" s="2"/>
      <c r="B269" s="2"/>
      <c r="C269" s="2"/>
      <c r="D269" s="2"/>
      <c r="E269" s="2"/>
      <c r="F269" s="13"/>
      <c r="G269" s="13"/>
      <c r="H269" s="13"/>
      <c r="I269" s="13"/>
      <c r="J269" s="13"/>
      <c r="K269" s="13"/>
      <c r="L269" s="13"/>
      <c r="M269" s="13"/>
      <c r="N269" s="13"/>
      <c r="O269" s="13"/>
      <c r="P269" s="13"/>
      <c r="Q269" s="13"/>
      <c r="R269" s="13"/>
      <c r="S269" s="13"/>
      <c r="T269" s="12"/>
      <c r="U269" s="12"/>
      <c r="V269" s="12"/>
      <c r="W269" s="12"/>
      <c r="X269" s="12"/>
      <c r="Y269" s="12"/>
      <c r="Z269" s="12"/>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4"/>
      <c r="AX269" s="289"/>
      <c r="AY269" s="13"/>
      <c r="AZ269" s="14"/>
      <c r="BA269" s="28"/>
      <c r="BB269" s="12"/>
      <c r="BC269" s="12"/>
      <c r="BD269" s="12"/>
      <c r="BE269" s="13"/>
      <c r="BF269" s="14"/>
      <c r="BG269" s="289"/>
      <c r="BH269" s="13"/>
      <c r="BI269" s="13"/>
      <c r="BJ269" s="13"/>
      <c r="BK269" s="13"/>
      <c r="BL269" s="14"/>
      <c r="BM269" s="289"/>
      <c r="BN269" s="13"/>
      <c r="BO269" s="13"/>
      <c r="BP269" s="13"/>
      <c r="BQ269" s="15"/>
      <c r="BR269" s="15"/>
      <c r="BS269" s="15"/>
      <c r="BT269" s="15"/>
      <c r="BU269" s="15"/>
      <c r="BV269" s="15"/>
      <c r="BW269" s="2"/>
    </row>
    <row r="270" spans="1:75" s="3" customFormat="1" x14ac:dyDescent="0.25">
      <c r="A270" s="2"/>
      <c r="B270" s="2"/>
      <c r="C270" s="2"/>
      <c r="D270" s="2"/>
      <c r="E270" s="2"/>
      <c r="F270" s="13"/>
      <c r="G270" s="13"/>
      <c r="H270" s="13"/>
      <c r="I270" s="13"/>
      <c r="J270" s="13"/>
      <c r="K270" s="13"/>
      <c r="L270" s="13"/>
      <c r="M270" s="13"/>
      <c r="N270" s="13"/>
      <c r="O270" s="13"/>
      <c r="P270" s="13"/>
      <c r="Q270" s="13"/>
      <c r="R270" s="13"/>
      <c r="S270" s="13"/>
      <c r="T270" s="12"/>
      <c r="U270" s="12"/>
      <c r="V270" s="12"/>
      <c r="W270" s="12"/>
      <c r="X270" s="12"/>
      <c r="Y270" s="12"/>
      <c r="Z270" s="12"/>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4"/>
      <c r="AX270" s="289"/>
      <c r="AY270" s="13"/>
      <c r="AZ270" s="14"/>
      <c r="BA270" s="28"/>
      <c r="BB270" s="12"/>
      <c r="BC270" s="12"/>
      <c r="BD270" s="12"/>
      <c r="BE270" s="13"/>
      <c r="BF270" s="14"/>
      <c r="BG270" s="289"/>
      <c r="BH270" s="13"/>
      <c r="BI270" s="13"/>
      <c r="BJ270" s="13"/>
      <c r="BK270" s="13"/>
      <c r="BL270" s="14"/>
      <c r="BM270" s="289"/>
      <c r="BN270" s="13"/>
      <c r="BO270" s="13"/>
      <c r="BP270" s="13"/>
      <c r="BQ270" s="15"/>
      <c r="BR270" s="15"/>
      <c r="BS270" s="15"/>
      <c r="BT270" s="15"/>
      <c r="BU270" s="15"/>
      <c r="BV270" s="15"/>
      <c r="BW270" s="2"/>
    </row>
    <row r="271" spans="1:75" s="3" customFormat="1" x14ac:dyDescent="0.25">
      <c r="A271" s="2"/>
      <c r="B271" s="2"/>
      <c r="C271" s="2"/>
      <c r="D271" s="2"/>
      <c r="E271" s="2"/>
      <c r="F271" s="13"/>
      <c r="G271" s="13"/>
      <c r="H271" s="13"/>
      <c r="I271" s="13"/>
      <c r="J271" s="13"/>
      <c r="K271" s="13"/>
      <c r="L271" s="13"/>
      <c r="M271" s="13"/>
      <c r="N271" s="13"/>
      <c r="O271" s="13"/>
      <c r="P271" s="13"/>
      <c r="Q271" s="13"/>
      <c r="R271" s="13"/>
      <c r="S271" s="13"/>
      <c r="T271" s="12"/>
      <c r="U271" s="12"/>
      <c r="V271" s="12"/>
      <c r="W271" s="12"/>
      <c r="X271" s="12"/>
      <c r="Y271" s="12"/>
      <c r="Z271" s="12"/>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4"/>
      <c r="AX271" s="289"/>
      <c r="AY271" s="13"/>
      <c r="AZ271" s="14"/>
      <c r="BA271" s="28"/>
      <c r="BB271" s="12"/>
      <c r="BC271" s="12"/>
      <c r="BD271" s="12"/>
      <c r="BE271" s="13"/>
      <c r="BF271" s="14"/>
      <c r="BG271" s="289"/>
      <c r="BH271" s="13"/>
      <c r="BI271" s="13"/>
      <c r="BJ271" s="13"/>
      <c r="BK271" s="13"/>
      <c r="BL271" s="14"/>
      <c r="BM271" s="289"/>
      <c r="BN271" s="13"/>
      <c r="BO271" s="13"/>
      <c r="BP271" s="13"/>
      <c r="BQ271" s="15"/>
      <c r="BR271" s="15"/>
      <c r="BS271" s="15"/>
      <c r="BT271" s="15"/>
      <c r="BU271" s="15"/>
      <c r="BV271" s="15"/>
      <c r="BW271" s="2"/>
    </row>
    <row r="272" spans="1:75" s="3" customFormat="1" x14ac:dyDescent="0.25">
      <c r="A272" s="2"/>
      <c r="B272" s="2"/>
      <c r="C272" s="2"/>
      <c r="D272" s="2"/>
      <c r="E272" s="2"/>
      <c r="F272" s="13"/>
      <c r="G272" s="13"/>
      <c r="H272" s="13"/>
      <c r="I272" s="13"/>
      <c r="J272" s="13"/>
      <c r="K272" s="13"/>
      <c r="L272" s="13"/>
      <c r="M272" s="13"/>
      <c r="N272" s="13"/>
      <c r="O272" s="13"/>
      <c r="P272" s="13"/>
      <c r="Q272" s="13"/>
      <c r="R272" s="13"/>
      <c r="S272" s="13"/>
      <c r="T272" s="12"/>
      <c r="U272" s="12"/>
      <c r="V272" s="12"/>
      <c r="W272" s="12"/>
      <c r="X272" s="12"/>
      <c r="Y272" s="12"/>
      <c r="Z272" s="12"/>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4"/>
      <c r="AX272" s="289"/>
      <c r="AY272" s="13"/>
      <c r="AZ272" s="14"/>
      <c r="BA272" s="28"/>
      <c r="BB272" s="12"/>
      <c r="BC272" s="12"/>
      <c r="BD272" s="12"/>
      <c r="BE272" s="13"/>
      <c r="BF272" s="14"/>
      <c r="BG272" s="289"/>
      <c r="BH272" s="13"/>
      <c r="BI272" s="13"/>
      <c r="BJ272" s="13"/>
      <c r="BK272" s="13"/>
      <c r="BL272" s="14"/>
      <c r="BM272" s="289"/>
      <c r="BN272" s="13"/>
      <c r="BO272" s="13"/>
      <c r="BP272" s="13"/>
      <c r="BQ272" s="15"/>
      <c r="BR272" s="15"/>
      <c r="BS272" s="15"/>
      <c r="BT272" s="15"/>
      <c r="BU272" s="15"/>
      <c r="BV272" s="15"/>
      <c r="BW272" s="2"/>
    </row>
    <row r="273" spans="1:75" s="3" customFormat="1" x14ac:dyDescent="0.25">
      <c r="A273" s="2"/>
      <c r="B273" s="2"/>
      <c r="C273" s="2"/>
      <c r="D273" s="2"/>
      <c r="E273" s="2"/>
      <c r="F273" s="13"/>
      <c r="G273" s="13"/>
      <c r="H273" s="13"/>
      <c r="I273" s="13"/>
      <c r="J273" s="13"/>
      <c r="K273" s="13"/>
      <c r="L273" s="13"/>
      <c r="M273" s="13"/>
      <c r="N273" s="13"/>
      <c r="O273" s="13"/>
      <c r="P273" s="13"/>
      <c r="Q273" s="13"/>
      <c r="R273" s="13"/>
      <c r="S273" s="13"/>
      <c r="T273" s="12"/>
      <c r="U273" s="12"/>
      <c r="V273" s="12"/>
      <c r="W273" s="12"/>
      <c r="X273" s="12"/>
      <c r="Y273" s="12"/>
      <c r="Z273" s="12"/>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4"/>
      <c r="AX273" s="289"/>
      <c r="AY273" s="13"/>
      <c r="AZ273" s="14"/>
      <c r="BA273" s="28"/>
      <c r="BB273" s="12"/>
      <c r="BC273" s="12"/>
      <c r="BD273" s="12"/>
      <c r="BE273" s="13"/>
      <c r="BF273" s="14"/>
      <c r="BG273" s="289"/>
      <c r="BH273" s="13"/>
      <c r="BI273" s="13"/>
      <c r="BJ273" s="13"/>
      <c r="BK273" s="13"/>
      <c r="BL273" s="14"/>
      <c r="BM273" s="289"/>
      <c r="BN273" s="13"/>
      <c r="BO273" s="13"/>
      <c r="BP273" s="13"/>
      <c r="BQ273" s="15"/>
      <c r="BR273" s="15"/>
      <c r="BS273" s="15"/>
      <c r="BT273" s="15"/>
      <c r="BU273" s="15"/>
      <c r="BV273" s="15"/>
      <c r="BW273" s="2"/>
    </row>
    <row r="274" spans="1:75" s="3" customFormat="1" x14ac:dyDescent="0.25">
      <c r="A274" s="2"/>
      <c r="B274" s="2"/>
      <c r="C274" s="2"/>
      <c r="D274" s="2"/>
      <c r="E274" s="2"/>
      <c r="F274" s="13"/>
      <c r="G274" s="13"/>
      <c r="H274" s="13"/>
      <c r="I274" s="13"/>
      <c r="J274" s="13"/>
      <c r="K274" s="13"/>
      <c r="L274" s="13"/>
      <c r="M274" s="13"/>
      <c r="N274" s="13"/>
      <c r="O274" s="13"/>
      <c r="P274" s="13"/>
      <c r="Q274" s="13"/>
      <c r="R274" s="13"/>
      <c r="S274" s="13"/>
      <c r="T274" s="12"/>
      <c r="U274" s="12"/>
      <c r="V274" s="12"/>
      <c r="W274" s="12"/>
      <c r="X274" s="12"/>
      <c r="Y274" s="12"/>
      <c r="Z274" s="12"/>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4"/>
      <c r="AX274" s="289"/>
      <c r="AY274" s="13"/>
      <c r="AZ274" s="14"/>
      <c r="BA274" s="28"/>
      <c r="BB274" s="12"/>
      <c r="BC274" s="12"/>
      <c r="BD274" s="12"/>
      <c r="BE274" s="13"/>
      <c r="BF274" s="14"/>
      <c r="BG274" s="289"/>
      <c r="BH274" s="13"/>
      <c r="BI274" s="13"/>
      <c r="BJ274" s="13"/>
      <c r="BK274" s="13"/>
      <c r="BL274" s="14"/>
      <c r="BM274" s="289"/>
      <c r="BN274" s="13"/>
      <c r="BO274" s="13"/>
      <c r="BP274" s="13"/>
      <c r="BQ274" s="15"/>
      <c r="BR274" s="15"/>
      <c r="BS274" s="15"/>
      <c r="BT274" s="15"/>
      <c r="BU274" s="15"/>
      <c r="BV274" s="15"/>
      <c r="BW274" s="2"/>
    </row>
    <row r="275" spans="1:75" s="3" customFormat="1" x14ac:dyDescent="0.25">
      <c r="A275" s="2"/>
      <c r="B275" s="2"/>
      <c r="C275" s="2"/>
      <c r="D275" s="2"/>
      <c r="E275" s="2"/>
      <c r="F275" s="13"/>
      <c r="G275" s="13"/>
      <c r="H275" s="13"/>
      <c r="I275" s="13"/>
      <c r="J275" s="13"/>
      <c r="K275" s="13"/>
      <c r="L275" s="13"/>
      <c r="M275" s="13"/>
      <c r="N275" s="13"/>
      <c r="O275" s="13"/>
      <c r="P275" s="13"/>
      <c r="Q275" s="13"/>
      <c r="R275" s="13"/>
      <c r="S275" s="13"/>
      <c r="T275" s="12"/>
      <c r="U275" s="12"/>
      <c r="V275" s="12"/>
      <c r="W275" s="12"/>
      <c r="X275" s="12"/>
      <c r="Y275" s="12"/>
      <c r="Z275" s="12"/>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4"/>
      <c r="AX275" s="289"/>
      <c r="AY275" s="13"/>
      <c r="AZ275" s="14"/>
      <c r="BA275" s="28"/>
      <c r="BB275" s="12"/>
      <c r="BC275" s="12"/>
      <c r="BD275" s="12"/>
      <c r="BE275" s="13"/>
      <c r="BF275" s="14"/>
      <c r="BG275" s="289"/>
      <c r="BH275" s="13"/>
      <c r="BI275" s="13"/>
      <c r="BJ275" s="13"/>
      <c r="BK275" s="13"/>
      <c r="BL275" s="14"/>
      <c r="BM275" s="289"/>
      <c r="BN275" s="13"/>
      <c r="BO275" s="13"/>
      <c r="BP275" s="13"/>
      <c r="BQ275" s="15"/>
      <c r="BR275" s="15"/>
      <c r="BS275" s="15"/>
      <c r="BT275" s="15"/>
      <c r="BU275" s="15"/>
      <c r="BV275" s="15"/>
      <c r="BW275" s="2"/>
    </row>
    <row r="276" spans="1:75" s="3" customFormat="1" x14ac:dyDescent="0.25">
      <c r="A276" s="2"/>
      <c r="B276" s="2"/>
      <c r="C276" s="2"/>
      <c r="D276" s="2"/>
      <c r="E276" s="2"/>
      <c r="F276" s="13"/>
      <c r="G276" s="13"/>
      <c r="H276" s="13"/>
      <c r="I276" s="13"/>
      <c r="J276" s="13"/>
      <c r="K276" s="13"/>
      <c r="L276" s="13"/>
      <c r="M276" s="13"/>
      <c r="N276" s="13"/>
      <c r="O276" s="13"/>
      <c r="P276" s="13"/>
      <c r="Q276" s="13"/>
      <c r="R276" s="13"/>
      <c r="S276" s="13"/>
      <c r="T276" s="12"/>
      <c r="U276" s="12"/>
      <c r="V276" s="12"/>
      <c r="W276" s="12"/>
      <c r="X276" s="12"/>
      <c r="Y276" s="12"/>
      <c r="Z276" s="12"/>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4"/>
      <c r="AX276" s="289"/>
      <c r="AY276" s="13"/>
      <c r="AZ276" s="14"/>
      <c r="BA276" s="28"/>
      <c r="BB276" s="12"/>
      <c r="BC276" s="12"/>
      <c r="BD276" s="12"/>
      <c r="BE276" s="13"/>
      <c r="BF276" s="14"/>
      <c r="BG276" s="289"/>
      <c r="BH276" s="13"/>
      <c r="BI276" s="13"/>
      <c r="BJ276" s="13"/>
      <c r="BK276" s="13"/>
      <c r="BL276" s="14"/>
      <c r="BM276" s="289"/>
      <c r="BN276" s="13"/>
      <c r="BO276" s="13"/>
      <c r="BP276" s="13"/>
      <c r="BQ276" s="15"/>
      <c r="BR276" s="15"/>
      <c r="BS276" s="15"/>
      <c r="BT276" s="15"/>
      <c r="BU276" s="15"/>
      <c r="BV276" s="15"/>
      <c r="BW276" s="2"/>
    </row>
    <row r="277" spans="1:75" s="3" customFormat="1" x14ac:dyDescent="0.25">
      <c r="A277" s="2"/>
      <c r="B277" s="2"/>
      <c r="C277" s="2"/>
      <c r="D277" s="2"/>
      <c r="E277" s="2"/>
      <c r="F277" s="13"/>
      <c r="G277" s="13"/>
      <c r="H277" s="13"/>
      <c r="I277" s="13"/>
      <c r="J277" s="13"/>
      <c r="K277" s="13"/>
      <c r="L277" s="13"/>
      <c r="M277" s="13"/>
      <c r="N277" s="13"/>
      <c r="O277" s="13"/>
      <c r="P277" s="13"/>
      <c r="Q277" s="13"/>
      <c r="R277" s="13"/>
      <c r="S277" s="13"/>
      <c r="T277" s="12"/>
      <c r="U277" s="12"/>
      <c r="V277" s="12"/>
      <c r="W277" s="12"/>
      <c r="X277" s="12"/>
      <c r="Y277" s="12"/>
      <c r="Z277" s="12"/>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4"/>
      <c r="AX277" s="289"/>
      <c r="AY277" s="13"/>
      <c r="AZ277" s="14"/>
      <c r="BA277" s="28"/>
      <c r="BB277" s="12"/>
      <c r="BC277" s="12"/>
      <c r="BD277" s="12"/>
      <c r="BE277" s="13"/>
      <c r="BF277" s="14"/>
      <c r="BG277" s="289"/>
      <c r="BH277" s="13"/>
      <c r="BI277" s="13"/>
      <c r="BJ277" s="13"/>
      <c r="BK277" s="13"/>
      <c r="BL277" s="14"/>
      <c r="BM277" s="289"/>
      <c r="BN277" s="13"/>
      <c r="BO277" s="13"/>
      <c r="BP277" s="13"/>
      <c r="BQ277" s="15"/>
      <c r="BR277" s="15"/>
      <c r="BS277" s="15"/>
      <c r="BT277" s="15"/>
      <c r="BU277" s="15"/>
      <c r="BV277" s="15"/>
      <c r="BW277" s="2"/>
    </row>
    <row r="278" spans="1:75" s="3" customFormat="1" x14ac:dyDescent="0.25">
      <c r="A278" s="2"/>
      <c r="B278" s="2"/>
      <c r="C278" s="2"/>
      <c r="D278" s="2"/>
      <c r="E278" s="2"/>
      <c r="F278" s="13"/>
      <c r="G278" s="13"/>
      <c r="H278" s="13"/>
      <c r="I278" s="13"/>
      <c r="J278" s="13"/>
      <c r="K278" s="13"/>
      <c r="L278" s="13"/>
      <c r="M278" s="13"/>
      <c r="N278" s="13"/>
      <c r="O278" s="13"/>
      <c r="P278" s="13"/>
      <c r="Q278" s="13"/>
      <c r="R278" s="13"/>
      <c r="S278" s="13"/>
      <c r="T278" s="12"/>
      <c r="U278" s="12"/>
      <c r="V278" s="12"/>
      <c r="W278" s="12"/>
      <c r="X278" s="12"/>
      <c r="Y278" s="12"/>
      <c r="Z278" s="12"/>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4"/>
      <c r="AX278" s="289"/>
      <c r="AY278" s="13"/>
      <c r="AZ278" s="14"/>
      <c r="BA278" s="28"/>
      <c r="BB278" s="12"/>
      <c r="BC278" s="12"/>
      <c r="BD278" s="12"/>
      <c r="BE278" s="13"/>
      <c r="BF278" s="14"/>
      <c r="BG278" s="289"/>
      <c r="BH278" s="13"/>
      <c r="BI278" s="13"/>
      <c r="BJ278" s="13"/>
      <c r="BK278" s="13"/>
      <c r="BL278" s="14"/>
      <c r="BM278" s="289"/>
      <c r="BN278" s="13"/>
      <c r="BO278" s="13"/>
      <c r="BP278" s="13"/>
      <c r="BQ278" s="15"/>
      <c r="BR278" s="15"/>
      <c r="BS278" s="15"/>
      <c r="BT278" s="15"/>
      <c r="BU278" s="15"/>
      <c r="BV278" s="15"/>
      <c r="BW278" s="2"/>
    </row>
    <row r="279" spans="1:75" s="3" customFormat="1" x14ac:dyDescent="0.25">
      <c r="A279" s="2"/>
      <c r="B279" s="2"/>
      <c r="C279" s="2"/>
      <c r="D279" s="2"/>
      <c r="E279" s="2"/>
      <c r="F279" s="13"/>
      <c r="G279" s="13"/>
      <c r="H279" s="13"/>
      <c r="I279" s="13"/>
      <c r="J279" s="13"/>
      <c r="K279" s="13"/>
      <c r="L279" s="13"/>
      <c r="M279" s="13"/>
      <c r="N279" s="13"/>
      <c r="O279" s="13"/>
      <c r="P279" s="13"/>
      <c r="Q279" s="13"/>
      <c r="R279" s="13"/>
      <c r="S279" s="13"/>
      <c r="T279" s="12"/>
      <c r="U279" s="12"/>
      <c r="V279" s="12"/>
      <c r="W279" s="12"/>
      <c r="X279" s="12"/>
      <c r="Y279" s="12"/>
      <c r="Z279" s="12"/>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4"/>
      <c r="AX279" s="289"/>
      <c r="AY279" s="13"/>
      <c r="AZ279" s="14"/>
      <c r="BA279" s="28"/>
      <c r="BB279" s="12"/>
      <c r="BC279" s="12"/>
      <c r="BD279" s="12"/>
      <c r="BE279" s="13"/>
      <c r="BF279" s="14"/>
      <c r="BG279" s="289"/>
      <c r="BH279" s="13"/>
      <c r="BI279" s="13"/>
      <c r="BJ279" s="13"/>
      <c r="BK279" s="13"/>
      <c r="BL279" s="14"/>
      <c r="BM279" s="289"/>
      <c r="BN279" s="13"/>
      <c r="BO279" s="13"/>
      <c r="BP279" s="13"/>
      <c r="BQ279" s="15"/>
      <c r="BR279" s="15"/>
      <c r="BS279" s="15"/>
      <c r="BT279" s="15"/>
      <c r="BU279" s="15"/>
      <c r="BV279" s="15"/>
      <c r="BW279" s="2"/>
    </row>
    <row r="280" spans="1:75" s="3" customFormat="1" x14ac:dyDescent="0.25">
      <c r="A280" s="2"/>
      <c r="B280" s="2"/>
      <c r="C280" s="2"/>
      <c r="D280" s="2"/>
      <c r="E280" s="2"/>
      <c r="F280" s="13"/>
      <c r="G280" s="13"/>
      <c r="H280" s="13"/>
      <c r="I280" s="13"/>
      <c r="J280" s="13"/>
      <c r="K280" s="13"/>
      <c r="L280" s="13"/>
      <c r="M280" s="13"/>
      <c r="N280" s="13"/>
      <c r="O280" s="13"/>
      <c r="P280" s="13"/>
      <c r="Q280" s="13"/>
      <c r="R280" s="13"/>
      <c r="S280" s="13"/>
      <c r="T280" s="12"/>
      <c r="U280" s="12"/>
      <c r="V280" s="12"/>
      <c r="W280" s="12"/>
      <c r="X280" s="12"/>
      <c r="Y280" s="12"/>
      <c r="Z280" s="12"/>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4"/>
      <c r="AX280" s="289"/>
      <c r="AY280" s="13"/>
      <c r="AZ280" s="14"/>
      <c r="BA280" s="28"/>
      <c r="BB280" s="12"/>
      <c r="BC280" s="12"/>
      <c r="BD280" s="12"/>
      <c r="BE280" s="13"/>
      <c r="BF280" s="14"/>
      <c r="BG280" s="289"/>
      <c r="BH280" s="13"/>
      <c r="BI280" s="13"/>
      <c r="BJ280" s="13"/>
      <c r="BK280" s="13"/>
      <c r="BL280" s="14"/>
      <c r="BM280" s="289"/>
      <c r="BN280" s="13"/>
      <c r="BO280" s="13"/>
      <c r="BP280" s="13"/>
      <c r="BQ280" s="15"/>
      <c r="BR280" s="15"/>
      <c r="BS280" s="15"/>
      <c r="BT280" s="15"/>
      <c r="BU280" s="15"/>
      <c r="BV280" s="15"/>
      <c r="BW280" s="2"/>
    </row>
    <row r="281" spans="1:75" s="3" customFormat="1" x14ac:dyDescent="0.25">
      <c r="A281" s="2"/>
      <c r="B281" s="2"/>
      <c r="C281" s="2"/>
      <c r="D281" s="2"/>
      <c r="E281" s="2"/>
      <c r="F281" s="13"/>
      <c r="G281" s="13"/>
      <c r="H281" s="13"/>
      <c r="I281" s="13"/>
      <c r="J281" s="13"/>
      <c r="K281" s="13"/>
      <c r="L281" s="13"/>
      <c r="M281" s="13"/>
      <c r="N281" s="13"/>
      <c r="O281" s="13"/>
      <c r="P281" s="13"/>
      <c r="Q281" s="13"/>
      <c r="R281" s="13"/>
      <c r="S281" s="13"/>
      <c r="T281" s="12"/>
      <c r="U281" s="12"/>
      <c r="V281" s="12"/>
      <c r="W281" s="12"/>
      <c r="X281" s="12"/>
      <c r="Y281" s="12"/>
      <c r="Z281" s="12"/>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4"/>
      <c r="AX281" s="289"/>
      <c r="AY281" s="13"/>
      <c r="AZ281" s="14"/>
      <c r="BA281" s="28"/>
      <c r="BB281" s="12"/>
      <c r="BC281" s="12"/>
      <c r="BD281" s="12"/>
      <c r="BE281" s="13"/>
      <c r="BF281" s="14"/>
      <c r="BG281" s="289"/>
      <c r="BH281" s="13"/>
      <c r="BI281" s="13"/>
      <c r="BJ281" s="13"/>
      <c r="BK281" s="13"/>
      <c r="BL281" s="14"/>
      <c r="BM281" s="289"/>
      <c r="BN281" s="13"/>
      <c r="BO281" s="13"/>
      <c r="BP281" s="13"/>
      <c r="BQ281" s="15"/>
      <c r="BR281" s="15"/>
      <c r="BS281" s="15"/>
      <c r="BT281" s="15"/>
      <c r="BU281" s="15"/>
      <c r="BV281" s="15"/>
      <c r="BW281" s="2"/>
    </row>
    <row r="282" spans="1:75" s="3" customFormat="1" x14ac:dyDescent="0.25">
      <c r="A282" s="2"/>
      <c r="B282" s="2"/>
      <c r="C282" s="2"/>
      <c r="D282" s="2"/>
      <c r="E282" s="2"/>
      <c r="F282" s="13"/>
      <c r="G282" s="13"/>
      <c r="H282" s="13"/>
      <c r="I282" s="13"/>
      <c r="J282" s="13"/>
      <c r="K282" s="13"/>
      <c r="L282" s="13"/>
      <c r="M282" s="13"/>
      <c r="N282" s="13"/>
      <c r="O282" s="13"/>
      <c r="P282" s="13"/>
      <c r="Q282" s="13"/>
      <c r="R282" s="13"/>
      <c r="S282" s="13"/>
      <c r="T282" s="12"/>
      <c r="U282" s="12"/>
      <c r="V282" s="12"/>
      <c r="W282" s="12"/>
      <c r="X282" s="12"/>
      <c r="Y282" s="12"/>
      <c r="Z282" s="12"/>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4"/>
      <c r="AX282" s="289"/>
      <c r="AY282" s="13"/>
      <c r="AZ282" s="14"/>
      <c r="BA282" s="28"/>
      <c r="BB282" s="12"/>
      <c r="BC282" s="12"/>
      <c r="BD282" s="12"/>
      <c r="BE282" s="13"/>
      <c r="BF282" s="14"/>
      <c r="BG282" s="289"/>
      <c r="BH282" s="13"/>
      <c r="BI282" s="13"/>
      <c r="BJ282" s="13"/>
      <c r="BK282" s="13"/>
      <c r="BL282" s="14"/>
      <c r="BM282" s="289"/>
      <c r="BN282" s="13"/>
      <c r="BO282" s="13"/>
      <c r="BP282" s="13"/>
      <c r="BQ282" s="15"/>
      <c r="BR282" s="15"/>
      <c r="BS282" s="15"/>
      <c r="BT282" s="15"/>
      <c r="BU282" s="15"/>
      <c r="BV282" s="15"/>
      <c r="BW282" s="2"/>
    </row>
    <row r="283" spans="1:75" s="3" customFormat="1" x14ac:dyDescent="0.25">
      <c r="A283" s="2"/>
      <c r="B283" s="2"/>
      <c r="C283" s="2"/>
      <c r="D283" s="2"/>
      <c r="E283" s="2"/>
      <c r="F283" s="13"/>
      <c r="G283" s="13"/>
      <c r="H283" s="13"/>
      <c r="I283" s="13"/>
      <c r="J283" s="13"/>
      <c r="K283" s="13"/>
      <c r="L283" s="13"/>
      <c r="M283" s="13"/>
      <c r="N283" s="13"/>
      <c r="O283" s="13"/>
      <c r="P283" s="13"/>
      <c r="Q283" s="13"/>
      <c r="R283" s="13"/>
      <c r="S283" s="13"/>
      <c r="T283" s="12"/>
      <c r="U283" s="12"/>
      <c r="V283" s="12"/>
      <c r="W283" s="12"/>
      <c r="X283" s="12"/>
      <c r="Y283" s="12"/>
      <c r="Z283" s="12"/>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4"/>
      <c r="AX283" s="289"/>
      <c r="AY283" s="13"/>
      <c r="AZ283" s="14"/>
      <c r="BA283" s="28"/>
      <c r="BB283" s="12"/>
      <c r="BC283" s="12"/>
      <c r="BD283" s="12"/>
      <c r="BE283" s="13"/>
      <c r="BF283" s="14"/>
      <c r="BG283" s="289"/>
      <c r="BH283" s="13"/>
      <c r="BI283" s="13"/>
      <c r="BJ283" s="13"/>
      <c r="BK283" s="13"/>
      <c r="BL283" s="14"/>
      <c r="BM283" s="289"/>
      <c r="BN283" s="13"/>
      <c r="BO283" s="13"/>
      <c r="BP283" s="13"/>
      <c r="BQ283" s="15"/>
      <c r="BR283" s="15"/>
      <c r="BS283" s="15"/>
      <c r="BT283" s="15"/>
      <c r="BU283" s="15"/>
      <c r="BV283" s="15"/>
      <c r="BW283" s="2"/>
    </row>
    <row r="284" spans="1:75" s="3" customFormat="1" x14ac:dyDescent="0.25">
      <c r="A284" s="2"/>
      <c r="B284" s="2"/>
      <c r="C284" s="2"/>
      <c r="D284" s="2"/>
      <c r="E284" s="2"/>
      <c r="F284" s="13"/>
      <c r="G284" s="13"/>
      <c r="H284" s="13"/>
      <c r="I284" s="13"/>
      <c r="J284" s="13"/>
      <c r="K284" s="13"/>
      <c r="L284" s="13"/>
      <c r="M284" s="13"/>
      <c r="N284" s="13"/>
      <c r="O284" s="13"/>
      <c r="P284" s="13"/>
      <c r="Q284" s="13"/>
      <c r="R284" s="13"/>
      <c r="S284" s="13"/>
      <c r="T284" s="12"/>
      <c r="U284" s="12"/>
      <c r="V284" s="12"/>
      <c r="W284" s="12"/>
      <c r="X284" s="12"/>
      <c r="Y284" s="12"/>
      <c r="Z284" s="12"/>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4"/>
      <c r="AX284" s="289"/>
      <c r="AY284" s="13"/>
      <c r="AZ284" s="14"/>
      <c r="BA284" s="28"/>
      <c r="BB284" s="12"/>
      <c r="BC284" s="12"/>
      <c r="BD284" s="12"/>
      <c r="BE284" s="13"/>
      <c r="BF284" s="14"/>
      <c r="BG284" s="289"/>
      <c r="BH284" s="13"/>
      <c r="BI284" s="13"/>
      <c r="BJ284" s="13"/>
      <c r="BK284" s="13"/>
      <c r="BL284" s="14"/>
      <c r="BM284" s="289"/>
      <c r="BN284" s="13"/>
      <c r="BO284" s="13"/>
      <c r="BP284" s="13"/>
      <c r="BQ284" s="15"/>
      <c r="BR284" s="15"/>
      <c r="BS284" s="15"/>
      <c r="BT284" s="15"/>
      <c r="BU284" s="15"/>
      <c r="BV284" s="15"/>
      <c r="BW284" s="2"/>
    </row>
    <row r="285" spans="1:75" s="3" customFormat="1" x14ac:dyDescent="0.25">
      <c r="A285" s="2"/>
      <c r="B285" s="2"/>
      <c r="C285" s="2"/>
      <c r="D285" s="2"/>
      <c r="E285" s="2"/>
      <c r="F285" s="13"/>
      <c r="G285" s="13"/>
      <c r="H285" s="13"/>
      <c r="I285" s="13"/>
      <c r="J285" s="13"/>
      <c r="K285" s="13"/>
      <c r="L285" s="13"/>
      <c r="M285" s="13"/>
      <c r="N285" s="13"/>
      <c r="O285" s="13"/>
      <c r="P285" s="13"/>
      <c r="Q285" s="13"/>
      <c r="R285" s="13"/>
      <c r="S285" s="13"/>
      <c r="T285" s="12"/>
      <c r="U285" s="12"/>
      <c r="V285" s="12"/>
      <c r="W285" s="12"/>
      <c r="X285" s="12"/>
      <c r="Y285" s="12"/>
      <c r="Z285" s="12"/>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4"/>
      <c r="AX285" s="289"/>
      <c r="AY285" s="13"/>
      <c r="AZ285" s="14"/>
      <c r="BA285" s="28"/>
      <c r="BB285" s="12"/>
      <c r="BC285" s="12"/>
      <c r="BD285" s="12"/>
      <c r="BE285" s="13"/>
      <c r="BF285" s="14"/>
      <c r="BG285" s="289"/>
      <c r="BH285" s="13"/>
      <c r="BI285" s="13"/>
      <c r="BJ285" s="13"/>
      <c r="BK285" s="13"/>
      <c r="BL285" s="14"/>
      <c r="BM285" s="289"/>
      <c r="BN285" s="13"/>
      <c r="BO285" s="13"/>
      <c r="BP285" s="13"/>
      <c r="BQ285" s="15"/>
      <c r="BR285" s="15"/>
      <c r="BS285" s="15"/>
      <c r="BT285" s="15"/>
      <c r="BU285" s="15"/>
      <c r="BV285" s="15"/>
      <c r="BW285" s="2"/>
    </row>
    <row r="286" spans="1:75" s="3" customFormat="1" x14ac:dyDescent="0.25">
      <c r="A286" s="2"/>
      <c r="B286" s="2"/>
      <c r="C286" s="2"/>
      <c r="D286" s="2"/>
      <c r="E286" s="2"/>
      <c r="F286" s="13"/>
      <c r="G286" s="13"/>
      <c r="H286" s="13"/>
      <c r="I286" s="13"/>
      <c r="J286" s="13"/>
      <c r="K286" s="13"/>
      <c r="L286" s="13"/>
      <c r="M286" s="13"/>
      <c r="N286" s="13"/>
      <c r="O286" s="13"/>
      <c r="P286" s="13"/>
      <c r="Q286" s="13"/>
      <c r="R286" s="13"/>
      <c r="S286" s="13"/>
      <c r="T286" s="12"/>
      <c r="U286" s="12"/>
      <c r="V286" s="12"/>
      <c r="W286" s="12"/>
      <c r="X286" s="12"/>
      <c r="Y286" s="12"/>
      <c r="Z286" s="12"/>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4"/>
      <c r="AX286" s="289"/>
      <c r="AY286" s="13"/>
      <c r="AZ286" s="14"/>
      <c r="BA286" s="28"/>
      <c r="BB286" s="12"/>
      <c r="BC286" s="12"/>
      <c r="BD286" s="12"/>
      <c r="BE286" s="13"/>
      <c r="BF286" s="14"/>
      <c r="BG286" s="289"/>
      <c r="BH286" s="13"/>
      <c r="BI286" s="13"/>
      <c r="BJ286" s="13"/>
      <c r="BK286" s="13"/>
      <c r="BL286" s="14"/>
      <c r="BM286" s="289"/>
      <c r="BN286" s="13"/>
      <c r="BO286" s="13"/>
      <c r="BP286" s="13"/>
      <c r="BQ286" s="15"/>
      <c r="BR286" s="15"/>
      <c r="BS286" s="15"/>
      <c r="BT286" s="15"/>
      <c r="BU286" s="15"/>
      <c r="BV286" s="15"/>
      <c r="BW286" s="2"/>
    </row>
    <row r="287" spans="1:75" s="3" customFormat="1" x14ac:dyDescent="0.25">
      <c r="A287" s="2"/>
      <c r="B287" s="2"/>
      <c r="C287" s="2"/>
      <c r="D287" s="2"/>
      <c r="E287" s="2"/>
      <c r="F287" s="13"/>
      <c r="G287" s="13"/>
      <c r="H287" s="13"/>
      <c r="I287" s="13"/>
      <c r="J287" s="13"/>
      <c r="K287" s="13"/>
      <c r="L287" s="13"/>
      <c r="M287" s="13"/>
      <c r="N287" s="13"/>
      <c r="O287" s="13"/>
      <c r="P287" s="13"/>
      <c r="Q287" s="13"/>
      <c r="R287" s="13"/>
      <c r="S287" s="13"/>
      <c r="T287" s="12"/>
      <c r="U287" s="12"/>
      <c r="V287" s="12"/>
      <c r="W287" s="12"/>
      <c r="X287" s="12"/>
      <c r="Y287" s="12"/>
      <c r="Z287" s="12"/>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4"/>
      <c r="AX287" s="289"/>
      <c r="AY287" s="13"/>
      <c r="AZ287" s="14"/>
      <c r="BA287" s="28"/>
      <c r="BB287" s="12"/>
      <c r="BC287" s="12"/>
      <c r="BD287" s="12"/>
      <c r="BE287" s="13"/>
      <c r="BF287" s="14"/>
      <c r="BG287" s="289"/>
      <c r="BH287" s="13"/>
      <c r="BI287" s="13"/>
      <c r="BJ287" s="13"/>
      <c r="BK287" s="13"/>
      <c r="BL287" s="14"/>
      <c r="BM287" s="289"/>
      <c r="BN287" s="13"/>
      <c r="BO287" s="13"/>
      <c r="BP287" s="13"/>
      <c r="BQ287" s="15"/>
      <c r="BR287" s="15"/>
      <c r="BS287" s="15"/>
      <c r="BT287" s="15"/>
      <c r="BU287" s="15"/>
      <c r="BV287" s="15"/>
      <c r="BW287" s="2"/>
    </row>
    <row r="288" spans="1:75" s="3" customFormat="1" x14ac:dyDescent="0.25">
      <c r="A288" s="2"/>
      <c r="B288" s="2"/>
      <c r="C288" s="2"/>
      <c r="D288" s="2"/>
      <c r="E288" s="2"/>
      <c r="F288" s="13"/>
      <c r="G288" s="13"/>
      <c r="H288" s="13"/>
      <c r="I288" s="13"/>
      <c r="J288" s="13"/>
      <c r="K288" s="13"/>
      <c r="L288" s="13"/>
      <c r="M288" s="13"/>
      <c r="N288" s="13"/>
      <c r="O288" s="13"/>
      <c r="P288" s="13"/>
      <c r="Q288" s="13"/>
      <c r="R288" s="13"/>
      <c r="S288" s="13"/>
      <c r="T288" s="12"/>
      <c r="U288" s="12"/>
      <c r="V288" s="12"/>
      <c r="W288" s="12"/>
      <c r="X288" s="12"/>
      <c r="Y288" s="12"/>
      <c r="Z288" s="12"/>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4"/>
      <c r="AX288" s="289"/>
      <c r="AY288" s="13"/>
      <c r="AZ288" s="14"/>
      <c r="BA288" s="28"/>
      <c r="BB288" s="12"/>
      <c r="BC288" s="12"/>
      <c r="BD288" s="12"/>
      <c r="BE288" s="13"/>
      <c r="BF288" s="14"/>
      <c r="BG288" s="289"/>
      <c r="BH288" s="13"/>
      <c r="BI288" s="13"/>
      <c r="BJ288" s="13"/>
      <c r="BK288" s="13"/>
      <c r="BL288" s="14"/>
      <c r="BM288" s="289"/>
      <c r="BN288" s="13"/>
      <c r="BO288" s="13"/>
      <c r="BP288" s="13"/>
      <c r="BQ288" s="15"/>
      <c r="BR288" s="15"/>
      <c r="BS288" s="15"/>
      <c r="BT288" s="15"/>
      <c r="BU288" s="15"/>
      <c r="BV288" s="15"/>
      <c r="BW288" s="2"/>
    </row>
    <row r="289" spans="1:75" s="3" customFormat="1" x14ac:dyDescent="0.25">
      <c r="A289" s="2"/>
      <c r="B289" s="2"/>
      <c r="C289" s="2"/>
      <c r="D289" s="2"/>
      <c r="E289" s="2"/>
      <c r="F289" s="13"/>
      <c r="G289" s="13"/>
      <c r="H289" s="13"/>
      <c r="I289" s="13"/>
      <c r="J289" s="13"/>
      <c r="K289" s="13"/>
      <c r="L289" s="13"/>
      <c r="M289" s="13"/>
      <c r="N289" s="13"/>
      <c r="O289" s="13"/>
      <c r="P289" s="13"/>
      <c r="Q289" s="13"/>
      <c r="R289" s="13"/>
      <c r="S289" s="13"/>
      <c r="T289" s="12"/>
      <c r="U289" s="12"/>
      <c r="V289" s="12"/>
      <c r="W289" s="12"/>
      <c r="X289" s="12"/>
      <c r="Y289" s="12"/>
      <c r="Z289" s="12"/>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4"/>
      <c r="AX289" s="289"/>
      <c r="AY289" s="13"/>
      <c r="AZ289" s="14"/>
      <c r="BA289" s="28"/>
      <c r="BB289" s="12"/>
      <c r="BC289" s="12"/>
      <c r="BD289" s="12"/>
      <c r="BE289" s="13"/>
      <c r="BF289" s="14"/>
      <c r="BG289" s="289"/>
      <c r="BH289" s="13"/>
      <c r="BI289" s="13"/>
      <c r="BJ289" s="13"/>
      <c r="BK289" s="13"/>
      <c r="BL289" s="14"/>
      <c r="BM289" s="289"/>
      <c r="BN289" s="13"/>
      <c r="BO289" s="13"/>
      <c r="BP289" s="13"/>
      <c r="BQ289" s="15"/>
      <c r="BR289" s="15"/>
      <c r="BS289" s="15"/>
      <c r="BT289" s="15"/>
      <c r="BU289" s="15"/>
      <c r="BV289" s="15"/>
      <c r="BW289" s="2"/>
    </row>
    <row r="290" spans="1:75" s="3" customFormat="1" x14ac:dyDescent="0.25">
      <c r="A290" s="2"/>
      <c r="B290" s="2"/>
      <c r="C290" s="2"/>
      <c r="D290" s="2"/>
      <c r="E290" s="2"/>
      <c r="F290" s="13"/>
      <c r="G290" s="13"/>
      <c r="H290" s="13"/>
      <c r="I290" s="13"/>
      <c r="J290" s="13"/>
      <c r="K290" s="13"/>
      <c r="L290" s="13"/>
      <c r="M290" s="13"/>
      <c r="N290" s="13"/>
      <c r="O290" s="13"/>
      <c r="P290" s="13"/>
      <c r="Q290" s="13"/>
      <c r="R290" s="13"/>
      <c r="S290" s="13"/>
      <c r="T290" s="12"/>
      <c r="U290" s="12"/>
      <c r="V290" s="12"/>
      <c r="W290" s="12"/>
      <c r="X290" s="12"/>
      <c r="Y290" s="12"/>
      <c r="Z290" s="12"/>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4"/>
      <c r="AX290" s="289"/>
      <c r="AY290" s="13"/>
      <c r="AZ290" s="14"/>
      <c r="BA290" s="28"/>
      <c r="BB290" s="12"/>
      <c r="BC290" s="12"/>
      <c r="BD290" s="12"/>
      <c r="BE290" s="13"/>
      <c r="BF290" s="14"/>
      <c r="BG290" s="289"/>
      <c r="BH290" s="13"/>
      <c r="BI290" s="13"/>
      <c r="BJ290" s="13"/>
      <c r="BK290" s="13"/>
      <c r="BL290" s="14"/>
      <c r="BM290" s="289"/>
      <c r="BN290" s="13"/>
      <c r="BO290" s="13"/>
      <c r="BP290" s="13"/>
      <c r="BQ290" s="15"/>
      <c r="BR290" s="15"/>
      <c r="BS290" s="15"/>
      <c r="BT290" s="15"/>
      <c r="BU290" s="15"/>
      <c r="BV290" s="15"/>
      <c r="BW290" s="2"/>
    </row>
    <row r="291" spans="1:75" s="3" customFormat="1" x14ac:dyDescent="0.25">
      <c r="A291" s="2"/>
      <c r="B291" s="2"/>
      <c r="C291" s="2"/>
      <c r="D291" s="2"/>
      <c r="E291" s="2"/>
      <c r="F291" s="13"/>
      <c r="G291" s="13"/>
      <c r="H291" s="13"/>
      <c r="I291" s="13"/>
      <c r="J291" s="13"/>
      <c r="K291" s="13"/>
      <c r="L291" s="13"/>
      <c r="M291" s="13"/>
      <c r="N291" s="13"/>
      <c r="O291" s="13"/>
      <c r="P291" s="13"/>
      <c r="Q291" s="13"/>
      <c r="R291" s="13"/>
      <c r="S291" s="13"/>
      <c r="T291" s="12"/>
      <c r="U291" s="12"/>
      <c r="V291" s="12"/>
      <c r="W291" s="12"/>
      <c r="X291" s="12"/>
      <c r="Y291" s="12"/>
      <c r="Z291" s="12"/>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4"/>
      <c r="AX291" s="289"/>
      <c r="AY291" s="13"/>
      <c r="AZ291" s="14"/>
      <c r="BA291" s="28"/>
      <c r="BB291" s="12"/>
      <c r="BC291" s="12"/>
      <c r="BD291" s="12"/>
      <c r="BE291" s="13"/>
      <c r="BF291" s="14"/>
      <c r="BG291" s="289"/>
      <c r="BH291" s="13"/>
      <c r="BI291" s="13"/>
      <c r="BJ291" s="13"/>
      <c r="BK291" s="13"/>
      <c r="BL291" s="14"/>
      <c r="BM291" s="289"/>
      <c r="BN291" s="13"/>
      <c r="BO291" s="13"/>
      <c r="BP291" s="13"/>
      <c r="BQ291" s="15"/>
      <c r="BR291" s="15"/>
      <c r="BS291" s="15"/>
      <c r="BT291" s="15"/>
      <c r="BU291" s="15"/>
      <c r="BV291" s="15"/>
      <c r="BW291" s="2"/>
    </row>
    <row r="292" spans="1:75" s="3" customFormat="1" x14ac:dyDescent="0.25">
      <c r="A292" s="2"/>
      <c r="B292" s="2"/>
      <c r="C292" s="2"/>
      <c r="D292" s="2"/>
      <c r="E292" s="2"/>
      <c r="F292" s="13"/>
      <c r="G292" s="13"/>
      <c r="H292" s="13"/>
      <c r="I292" s="13"/>
      <c r="J292" s="13"/>
      <c r="K292" s="13"/>
      <c r="L292" s="13"/>
      <c r="M292" s="13"/>
      <c r="N292" s="13"/>
      <c r="O292" s="13"/>
      <c r="P292" s="13"/>
      <c r="Q292" s="13"/>
      <c r="R292" s="13"/>
      <c r="S292" s="13"/>
      <c r="T292" s="12"/>
      <c r="U292" s="12"/>
      <c r="V292" s="12"/>
      <c r="W292" s="12"/>
      <c r="X292" s="12"/>
      <c r="Y292" s="12"/>
      <c r="Z292" s="12"/>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4"/>
      <c r="AX292" s="289"/>
      <c r="AY292" s="13"/>
      <c r="AZ292" s="14"/>
      <c r="BA292" s="28"/>
      <c r="BB292" s="12"/>
      <c r="BC292" s="12"/>
      <c r="BD292" s="12"/>
      <c r="BE292" s="13"/>
      <c r="BF292" s="14"/>
      <c r="BG292" s="289"/>
      <c r="BH292" s="13"/>
      <c r="BI292" s="13"/>
      <c r="BJ292" s="13"/>
      <c r="BK292" s="13"/>
      <c r="BL292" s="14"/>
      <c r="BM292" s="289"/>
      <c r="BN292" s="13"/>
      <c r="BO292" s="13"/>
      <c r="BP292" s="13"/>
      <c r="BQ292" s="15"/>
      <c r="BR292" s="15"/>
      <c r="BS292" s="15"/>
      <c r="BT292" s="15"/>
      <c r="BU292" s="15"/>
      <c r="BV292" s="15"/>
      <c r="BW292" s="2"/>
    </row>
    <row r="293" spans="1:75" s="3" customFormat="1" x14ac:dyDescent="0.25">
      <c r="A293" s="2"/>
      <c r="B293" s="2"/>
      <c r="C293" s="2"/>
      <c r="D293" s="2"/>
      <c r="E293" s="2"/>
      <c r="F293" s="13"/>
      <c r="G293" s="13"/>
      <c r="H293" s="13"/>
      <c r="I293" s="13"/>
      <c r="J293" s="13"/>
      <c r="K293" s="13"/>
      <c r="L293" s="13"/>
      <c r="M293" s="13"/>
      <c r="N293" s="13"/>
      <c r="O293" s="13"/>
      <c r="P293" s="13"/>
      <c r="Q293" s="13"/>
      <c r="R293" s="13"/>
      <c r="S293" s="13"/>
      <c r="T293" s="12"/>
      <c r="U293" s="12"/>
      <c r="V293" s="12"/>
      <c r="W293" s="12"/>
      <c r="X293" s="12"/>
      <c r="Y293" s="12"/>
      <c r="Z293" s="12"/>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4"/>
      <c r="AX293" s="289"/>
      <c r="AY293" s="13"/>
      <c r="AZ293" s="14"/>
      <c r="BA293" s="28"/>
      <c r="BB293" s="12"/>
      <c r="BC293" s="12"/>
      <c r="BD293" s="12"/>
      <c r="BE293" s="13"/>
      <c r="BF293" s="14"/>
      <c r="BG293" s="289"/>
      <c r="BH293" s="13"/>
      <c r="BI293" s="13"/>
      <c r="BJ293" s="13"/>
      <c r="BK293" s="13"/>
      <c r="BL293" s="14"/>
      <c r="BM293" s="289"/>
      <c r="BN293" s="13"/>
      <c r="BO293" s="13"/>
      <c r="BP293" s="13"/>
      <c r="BQ293" s="15"/>
      <c r="BR293" s="15"/>
      <c r="BS293" s="15"/>
      <c r="BT293" s="15"/>
      <c r="BU293" s="15"/>
      <c r="BV293" s="15"/>
      <c r="BW293" s="2"/>
    </row>
    <row r="294" spans="1:75" s="3" customFormat="1" x14ac:dyDescent="0.25">
      <c r="A294" s="2"/>
      <c r="B294" s="2"/>
      <c r="C294" s="2"/>
      <c r="D294" s="2"/>
      <c r="E294" s="2"/>
      <c r="F294" s="13"/>
      <c r="G294" s="13"/>
      <c r="H294" s="13"/>
      <c r="I294" s="13"/>
      <c r="J294" s="13"/>
      <c r="K294" s="13"/>
      <c r="L294" s="13"/>
      <c r="M294" s="13"/>
      <c r="N294" s="13"/>
      <c r="O294" s="13"/>
      <c r="P294" s="13"/>
      <c r="Q294" s="13"/>
      <c r="R294" s="13"/>
      <c r="S294" s="13"/>
      <c r="T294" s="12"/>
      <c r="U294" s="12"/>
      <c r="V294" s="12"/>
      <c r="W294" s="12"/>
      <c r="X294" s="12"/>
      <c r="Y294" s="12"/>
      <c r="Z294" s="12"/>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4"/>
      <c r="AX294" s="289"/>
      <c r="AY294" s="13"/>
      <c r="AZ294" s="14"/>
      <c r="BA294" s="28"/>
      <c r="BB294" s="12"/>
      <c r="BC294" s="12"/>
      <c r="BD294" s="12"/>
      <c r="BE294" s="13"/>
      <c r="BF294" s="14"/>
      <c r="BG294" s="289"/>
      <c r="BH294" s="13"/>
      <c r="BI294" s="13"/>
      <c r="BJ294" s="13"/>
      <c r="BK294" s="13"/>
      <c r="BL294" s="14"/>
      <c r="BM294" s="289"/>
      <c r="BN294" s="13"/>
      <c r="BO294" s="13"/>
      <c r="BP294" s="13"/>
      <c r="BQ294" s="15"/>
      <c r="BR294" s="15"/>
      <c r="BS294" s="15"/>
      <c r="BT294" s="15"/>
      <c r="BU294" s="15"/>
      <c r="BV294" s="15"/>
      <c r="BW294" s="2"/>
    </row>
    <row r="295" spans="1:75" s="3" customFormat="1" x14ac:dyDescent="0.25">
      <c r="A295" s="2"/>
      <c r="B295" s="2"/>
      <c r="C295" s="2"/>
      <c r="D295" s="2"/>
      <c r="E295" s="2"/>
      <c r="F295" s="13"/>
      <c r="G295" s="13"/>
      <c r="H295" s="13"/>
      <c r="I295" s="13"/>
      <c r="J295" s="13"/>
      <c r="K295" s="13"/>
      <c r="L295" s="13"/>
      <c r="M295" s="13"/>
      <c r="N295" s="13"/>
      <c r="O295" s="13"/>
      <c r="P295" s="13"/>
      <c r="Q295" s="13"/>
      <c r="R295" s="13"/>
      <c r="S295" s="13"/>
      <c r="T295" s="12"/>
      <c r="U295" s="12"/>
      <c r="V295" s="12"/>
      <c r="W295" s="12"/>
      <c r="X295" s="12"/>
      <c r="Y295" s="12"/>
      <c r="Z295" s="12"/>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4"/>
      <c r="AX295" s="289"/>
      <c r="AY295" s="13"/>
      <c r="AZ295" s="14"/>
      <c r="BA295" s="28"/>
      <c r="BB295" s="12"/>
      <c r="BC295" s="12"/>
      <c r="BD295" s="12"/>
      <c r="BE295" s="13"/>
      <c r="BF295" s="14"/>
      <c r="BG295" s="289"/>
      <c r="BH295" s="13"/>
      <c r="BI295" s="13"/>
      <c r="BJ295" s="13"/>
      <c r="BK295" s="13"/>
      <c r="BL295" s="14"/>
      <c r="BM295" s="289"/>
      <c r="BN295" s="13"/>
      <c r="BO295" s="13"/>
      <c r="BP295" s="13"/>
      <c r="BQ295" s="15"/>
      <c r="BR295" s="15"/>
      <c r="BS295" s="15"/>
      <c r="BT295" s="15"/>
      <c r="BU295" s="15"/>
      <c r="BV295" s="15"/>
      <c r="BW295" s="2"/>
    </row>
    <row r="296" spans="1:75" s="3" customFormat="1" x14ac:dyDescent="0.25">
      <c r="A296" s="2"/>
      <c r="B296" s="2"/>
      <c r="C296" s="2"/>
      <c r="D296" s="2"/>
      <c r="E296" s="2"/>
      <c r="F296" s="13"/>
      <c r="G296" s="13"/>
      <c r="H296" s="13"/>
      <c r="I296" s="13"/>
      <c r="J296" s="13"/>
      <c r="K296" s="13"/>
      <c r="L296" s="13"/>
      <c r="M296" s="13"/>
      <c r="N296" s="13"/>
      <c r="O296" s="13"/>
      <c r="P296" s="13"/>
      <c r="Q296" s="13"/>
      <c r="R296" s="13"/>
      <c r="S296" s="13"/>
      <c r="T296" s="12"/>
      <c r="U296" s="12"/>
      <c r="V296" s="12"/>
      <c r="W296" s="12"/>
      <c r="X296" s="12"/>
      <c r="Y296" s="12"/>
      <c r="Z296" s="12"/>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4"/>
      <c r="AX296" s="289"/>
      <c r="AY296" s="13"/>
      <c r="AZ296" s="14"/>
      <c r="BA296" s="28"/>
      <c r="BB296" s="12"/>
      <c r="BC296" s="12"/>
      <c r="BD296" s="12"/>
      <c r="BE296" s="13"/>
      <c r="BF296" s="14"/>
      <c r="BG296" s="289"/>
      <c r="BH296" s="13"/>
      <c r="BI296" s="13"/>
      <c r="BJ296" s="13"/>
      <c r="BK296" s="13"/>
      <c r="BL296" s="14"/>
      <c r="BM296" s="289"/>
      <c r="BN296" s="13"/>
      <c r="BO296" s="13"/>
      <c r="BP296" s="13"/>
      <c r="BQ296" s="15"/>
      <c r="BR296" s="15"/>
      <c r="BS296" s="15"/>
      <c r="BT296" s="15"/>
      <c r="BU296" s="15"/>
      <c r="BV296" s="15"/>
      <c r="BW296" s="2"/>
    </row>
    <row r="297" spans="1:75" s="3" customFormat="1" x14ac:dyDescent="0.25">
      <c r="A297" s="2"/>
      <c r="B297" s="2"/>
      <c r="C297" s="2"/>
      <c r="D297" s="2"/>
      <c r="E297" s="2"/>
      <c r="F297" s="13"/>
      <c r="G297" s="13"/>
      <c r="H297" s="13"/>
      <c r="I297" s="13"/>
      <c r="J297" s="13"/>
      <c r="K297" s="13"/>
      <c r="L297" s="13"/>
      <c r="M297" s="13"/>
      <c r="N297" s="13"/>
      <c r="O297" s="13"/>
      <c r="P297" s="13"/>
      <c r="Q297" s="13"/>
      <c r="R297" s="13"/>
      <c r="S297" s="13"/>
      <c r="T297" s="12"/>
      <c r="U297" s="12"/>
      <c r="V297" s="12"/>
      <c r="W297" s="12"/>
      <c r="X297" s="12"/>
      <c r="Y297" s="12"/>
      <c r="Z297" s="12"/>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4"/>
      <c r="AX297" s="289"/>
      <c r="AY297" s="13"/>
      <c r="AZ297" s="14"/>
      <c r="BA297" s="28"/>
      <c r="BB297" s="12"/>
      <c r="BC297" s="12"/>
      <c r="BD297" s="12"/>
      <c r="BE297" s="13"/>
      <c r="BF297" s="14"/>
      <c r="BG297" s="289"/>
      <c r="BH297" s="13"/>
      <c r="BI297" s="13"/>
      <c r="BJ297" s="13"/>
      <c r="BK297" s="13"/>
      <c r="BL297" s="14"/>
      <c r="BM297" s="289"/>
      <c r="BN297" s="13"/>
      <c r="BO297" s="13"/>
      <c r="BP297" s="13"/>
      <c r="BQ297" s="15"/>
      <c r="BR297" s="15"/>
      <c r="BS297" s="15"/>
      <c r="BT297" s="15"/>
      <c r="BU297" s="15"/>
      <c r="BV297" s="15"/>
      <c r="BW297" s="2"/>
    </row>
    <row r="298" spans="1:75" s="3" customFormat="1" x14ac:dyDescent="0.25">
      <c r="A298" s="2"/>
      <c r="B298" s="2"/>
      <c r="C298" s="2"/>
      <c r="D298" s="2"/>
      <c r="E298" s="2"/>
      <c r="F298" s="13"/>
      <c r="G298" s="13"/>
      <c r="H298" s="13"/>
      <c r="I298" s="13"/>
      <c r="J298" s="13"/>
      <c r="K298" s="13"/>
      <c r="L298" s="13"/>
      <c r="M298" s="13"/>
      <c r="N298" s="13"/>
      <c r="O298" s="13"/>
      <c r="P298" s="13"/>
      <c r="Q298" s="13"/>
      <c r="R298" s="13"/>
      <c r="S298" s="13"/>
      <c r="T298" s="12"/>
      <c r="U298" s="12"/>
      <c r="V298" s="12"/>
      <c r="W298" s="12"/>
      <c r="X298" s="12"/>
      <c r="Y298" s="12"/>
      <c r="Z298" s="12"/>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4"/>
      <c r="AX298" s="289"/>
      <c r="AY298" s="13"/>
      <c r="AZ298" s="14"/>
      <c r="BA298" s="28"/>
      <c r="BB298" s="12"/>
      <c r="BC298" s="12"/>
      <c r="BD298" s="12"/>
      <c r="BE298" s="13"/>
      <c r="BF298" s="14"/>
      <c r="BG298" s="289"/>
      <c r="BH298" s="13"/>
      <c r="BI298" s="13"/>
      <c r="BJ298" s="13"/>
      <c r="BK298" s="13"/>
      <c r="BL298" s="14"/>
      <c r="BM298" s="289"/>
      <c r="BN298" s="13"/>
      <c r="BO298" s="13"/>
      <c r="BP298" s="13"/>
      <c r="BQ298" s="15"/>
      <c r="BR298" s="15"/>
      <c r="BS298" s="15"/>
      <c r="BT298" s="15"/>
      <c r="BU298" s="15"/>
      <c r="BV298" s="15"/>
      <c r="BW298" s="2"/>
    </row>
    <row r="299" spans="1:75" s="3" customFormat="1" x14ac:dyDescent="0.25">
      <c r="A299" s="2"/>
      <c r="B299" s="2"/>
      <c r="C299" s="2"/>
      <c r="D299" s="2"/>
      <c r="E299" s="2"/>
      <c r="F299" s="13"/>
      <c r="G299" s="13"/>
      <c r="H299" s="13"/>
      <c r="I299" s="13"/>
      <c r="J299" s="13"/>
      <c r="K299" s="13"/>
      <c r="L299" s="13"/>
      <c r="M299" s="13"/>
      <c r="N299" s="13"/>
      <c r="O299" s="13"/>
      <c r="P299" s="13"/>
      <c r="Q299" s="13"/>
      <c r="R299" s="13"/>
      <c r="S299" s="13"/>
      <c r="T299" s="12"/>
      <c r="U299" s="12"/>
      <c r="V299" s="12"/>
      <c r="W299" s="12"/>
      <c r="X299" s="12"/>
      <c r="Y299" s="12"/>
      <c r="Z299" s="12"/>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4"/>
      <c r="AX299" s="289"/>
      <c r="AY299" s="13"/>
      <c r="AZ299" s="14"/>
      <c r="BA299" s="28"/>
      <c r="BB299" s="12"/>
      <c r="BC299" s="12"/>
      <c r="BD299" s="12"/>
      <c r="BE299" s="13"/>
      <c r="BF299" s="14"/>
      <c r="BG299" s="289"/>
      <c r="BH299" s="13"/>
      <c r="BI299" s="13"/>
      <c r="BJ299" s="13"/>
      <c r="BK299" s="13"/>
      <c r="BL299" s="14"/>
      <c r="BM299" s="289"/>
      <c r="BN299" s="13"/>
      <c r="BO299" s="13"/>
      <c r="BP299" s="13"/>
      <c r="BQ299" s="15"/>
      <c r="BR299" s="15"/>
      <c r="BS299" s="15"/>
      <c r="BT299" s="15"/>
      <c r="BU299" s="15"/>
      <c r="BV299" s="15"/>
      <c r="BW299" s="2"/>
    </row>
    <row r="300" spans="1:75" s="3" customFormat="1" x14ac:dyDescent="0.25">
      <c r="A300" s="2"/>
      <c r="B300" s="2"/>
      <c r="C300" s="2"/>
      <c r="D300" s="2"/>
      <c r="E300" s="2"/>
      <c r="F300" s="13"/>
      <c r="G300" s="13"/>
      <c r="H300" s="13"/>
      <c r="I300" s="13"/>
      <c r="J300" s="13"/>
      <c r="K300" s="13"/>
      <c r="L300" s="13"/>
      <c r="M300" s="13"/>
      <c r="N300" s="13"/>
      <c r="O300" s="13"/>
      <c r="P300" s="13"/>
      <c r="Q300" s="13"/>
      <c r="R300" s="13"/>
      <c r="S300" s="13"/>
      <c r="T300" s="12"/>
      <c r="U300" s="12"/>
      <c r="V300" s="12"/>
      <c r="W300" s="12"/>
      <c r="X300" s="12"/>
      <c r="Y300" s="12"/>
      <c r="Z300" s="12"/>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4"/>
      <c r="AX300" s="289"/>
      <c r="AY300" s="13"/>
      <c r="AZ300" s="14"/>
      <c r="BA300" s="28"/>
      <c r="BB300" s="12"/>
      <c r="BC300" s="12"/>
      <c r="BD300" s="12"/>
      <c r="BE300" s="13"/>
      <c r="BF300" s="14"/>
      <c r="BG300" s="289"/>
      <c r="BH300" s="13"/>
      <c r="BI300" s="13"/>
      <c r="BJ300" s="13"/>
      <c r="BK300" s="13"/>
      <c r="BL300" s="14"/>
      <c r="BM300" s="289"/>
      <c r="BN300" s="13"/>
      <c r="BO300" s="13"/>
      <c r="BP300" s="13"/>
      <c r="BQ300" s="15"/>
      <c r="BR300" s="15"/>
      <c r="BS300" s="15"/>
      <c r="BT300" s="15"/>
      <c r="BU300" s="15"/>
      <c r="BV300" s="15"/>
      <c r="BW300" s="2"/>
    </row>
    <row r="301" spans="1:75" s="3" customFormat="1" x14ac:dyDescent="0.25">
      <c r="A301" s="2"/>
      <c r="B301" s="2"/>
      <c r="C301" s="2"/>
      <c r="D301" s="2"/>
      <c r="E301" s="2"/>
      <c r="F301" s="13"/>
      <c r="G301" s="13"/>
      <c r="H301" s="13"/>
      <c r="I301" s="13"/>
      <c r="J301" s="13"/>
      <c r="K301" s="13"/>
      <c r="L301" s="13"/>
      <c r="M301" s="13"/>
      <c r="N301" s="13"/>
      <c r="O301" s="13"/>
      <c r="P301" s="13"/>
      <c r="Q301" s="13"/>
      <c r="R301" s="13"/>
      <c r="S301" s="13"/>
      <c r="T301" s="12"/>
      <c r="U301" s="12"/>
      <c r="V301" s="12"/>
      <c r="W301" s="12"/>
      <c r="X301" s="12"/>
      <c r="Y301" s="12"/>
      <c r="Z301" s="12"/>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4"/>
      <c r="AX301" s="289"/>
      <c r="AY301" s="13"/>
      <c r="AZ301" s="14"/>
      <c r="BA301" s="28"/>
      <c r="BB301" s="12"/>
      <c r="BC301" s="12"/>
      <c r="BD301" s="12"/>
      <c r="BE301" s="13"/>
      <c r="BF301" s="14"/>
      <c r="BG301" s="289"/>
      <c r="BH301" s="13"/>
      <c r="BI301" s="13"/>
      <c r="BJ301" s="13"/>
      <c r="BK301" s="13"/>
      <c r="BL301" s="14"/>
      <c r="BM301" s="289"/>
      <c r="BN301" s="13"/>
      <c r="BO301" s="13"/>
      <c r="BP301" s="13"/>
      <c r="BQ301" s="15"/>
      <c r="BR301" s="15"/>
      <c r="BS301" s="15"/>
      <c r="BT301" s="15"/>
      <c r="BU301" s="15"/>
      <c r="BV301" s="15"/>
      <c r="BW301" s="2"/>
    </row>
    <row r="302" spans="1:75" s="3" customFormat="1" x14ac:dyDescent="0.25">
      <c r="A302" s="2"/>
      <c r="B302" s="2"/>
      <c r="C302" s="2"/>
      <c r="D302" s="2"/>
      <c r="E302" s="2"/>
      <c r="F302" s="13"/>
      <c r="G302" s="13"/>
      <c r="H302" s="13"/>
      <c r="I302" s="13"/>
      <c r="J302" s="13"/>
      <c r="K302" s="13"/>
      <c r="L302" s="13"/>
      <c r="M302" s="13"/>
      <c r="N302" s="13"/>
      <c r="O302" s="13"/>
      <c r="P302" s="13"/>
      <c r="Q302" s="13"/>
      <c r="R302" s="13"/>
      <c r="S302" s="13"/>
      <c r="T302" s="12"/>
      <c r="U302" s="12"/>
      <c r="V302" s="12"/>
      <c r="W302" s="12"/>
      <c r="X302" s="12"/>
      <c r="Y302" s="12"/>
      <c r="Z302" s="12"/>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4"/>
      <c r="AX302" s="289"/>
      <c r="AY302" s="13"/>
      <c r="AZ302" s="14"/>
      <c r="BA302" s="28"/>
      <c r="BB302" s="12"/>
      <c r="BC302" s="12"/>
      <c r="BD302" s="12"/>
      <c r="BE302" s="13"/>
      <c r="BF302" s="14"/>
      <c r="BG302" s="289"/>
      <c r="BH302" s="13"/>
      <c r="BI302" s="13"/>
      <c r="BJ302" s="13"/>
      <c r="BK302" s="13"/>
      <c r="BL302" s="14"/>
      <c r="BM302" s="289"/>
      <c r="BN302" s="13"/>
      <c r="BO302" s="13"/>
      <c r="BP302" s="13"/>
      <c r="BQ302" s="15"/>
      <c r="BR302" s="15"/>
      <c r="BS302" s="15"/>
      <c r="BT302" s="15"/>
      <c r="BU302" s="15"/>
      <c r="BV302" s="15"/>
      <c r="BW302" s="2"/>
    </row>
    <row r="303" spans="1:75" s="3" customFormat="1" x14ac:dyDescent="0.25">
      <c r="A303" s="2"/>
      <c r="B303" s="2"/>
      <c r="C303" s="2"/>
      <c r="D303" s="2"/>
      <c r="E303" s="2"/>
      <c r="F303" s="13"/>
      <c r="G303" s="13"/>
      <c r="H303" s="13"/>
      <c r="I303" s="13"/>
      <c r="J303" s="13"/>
      <c r="K303" s="13"/>
      <c r="L303" s="13"/>
      <c r="M303" s="13"/>
      <c r="N303" s="13"/>
      <c r="O303" s="13"/>
      <c r="P303" s="13"/>
      <c r="Q303" s="13"/>
      <c r="R303" s="13"/>
      <c r="S303" s="13"/>
      <c r="T303" s="12"/>
      <c r="U303" s="12"/>
      <c r="V303" s="12"/>
      <c r="W303" s="12"/>
      <c r="X303" s="12"/>
      <c r="Y303" s="12"/>
      <c r="Z303" s="12"/>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4"/>
      <c r="AX303" s="289"/>
      <c r="AY303" s="13"/>
      <c r="AZ303" s="14"/>
      <c r="BA303" s="28"/>
      <c r="BB303" s="12"/>
      <c r="BC303" s="12"/>
      <c r="BD303" s="12"/>
      <c r="BE303" s="13"/>
      <c r="BF303" s="14"/>
      <c r="BG303" s="289"/>
      <c r="BH303" s="13"/>
      <c r="BI303" s="13"/>
      <c r="BJ303" s="13"/>
      <c r="BK303" s="13"/>
      <c r="BL303" s="14"/>
      <c r="BM303" s="289"/>
      <c r="BN303" s="13"/>
      <c r="BO303" s="13"/>
      <c r="BP303" s="13"/>
      <c r="BQ303" s="15"/>
      <c r="BR303" s="15"/>
      <c r="BS303" s="15"/>
      <c r="BT303" s="15"/>
      <c r="BU303" s="15"/>
      <c r="BV303" s="15"/>
      <c r="BW303" s="2"/>
    </row>
    <row r="304" spans="1:75" s="3" customFormat="1" x14ac:dyDescent="0.25">
      <c r="A304" s="2"/>
      <c r="B304" s="2"/>
      <c r="C304" s="2"/>
      <c r="D304" s="2"/>
      <c r="E304" s="2"/>
      <c r="F304" s="13"/>
      <c r="G304" s="13"/>
      <c r="H304" s="13"/>
      <c r="I304" s="13"/>
      <c r="J304" s="13"/>
      <c r="K304" s="13"/>
      <c r="L304" s="13"/>
      <c r="M304" s="13"/>
      <c r="N304" s="13"/>
      <c r="O304" s="13"/>
      <c r="P304" s="13"/>
      <c r="Q304" s="13"/>
      <c r="R304" s="13"/>
      <c r="S304" s="13"/>
      <c r="T304" s="12"/>
      <c r="U304" s="12"/>
      <c r="V304" s="12"/>
      <c r="W304" s="12"/>
      <c r="X304" s="12"/>
      <c r="Y304" s="12"/>
      <c r="Z304" s="12"/>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4"/>
      <c r="AX304" s="289"/>
      <c r="AY304" s="13"/>
      <c r="AZ304" s="14"/>
      <c r="BA304" s="28"/>
      <c r="BB304" s="12"/>
      <c r="BC304" s="12"/>
      <c r="BD304" s="12"/>
      <c r="BE304" s="13"/>
      <c r="BF304" s="14"/>
      <c r="BG304" s="289"/>
      <c r="BH304" s="13"/>
      <c r="BI304" s="13"/>
      <c r="BJ304" s="13"/>
      <c r="BK304" s="13"/>
      <c r="BL304" s="14"/>
      <c r="BM304" s="289"/>
      <c r="BN304" s="13"/>
      <c r="BO304" s="13"/>
      <c r="BP304" s="13"/>
      <c r="BQ304" s="15"/>
      <c r="BR304" s="15"/>
      <c r="BS304" s="15"/>
      <c r="BT304" s="15"/>
      <c r="BU304" s="15"/>
      <c r="BV304" s="15"/>
      <c r="BW304" s="2"/>
    </row>
    <row r="305" spans="1:75" s="3" customFormat="1" x14ac:dyDescent="0.25">
      <c r="A305" s="2"/>
      <c r="B305" s="2"/>
      <c r="C305" s="2"/>
      <c r="D305" s="2"/>
      <c r="E305" s="2"/>
      <c r="F305" s="13"/>
      <c r="G305" s="13"/>
      <c r="H305" s="13"/>
      <c r="I305" s="13"/>
      <c r="J305" s="13"/>
      <c r="K305" s="13"/>
      <c r="L305" s="13"/>
      <c r="M305" s="13"/>
      <c r="N305" s="13"/>
      <c r="O305" s="13"/>
      <c r="P305" s="13"/>
      <c r="Q305" s="13"/>
      <c r="R305" s="13"/>
      <c r="S305" s="13"/>
      <c r="T305" s="12"/>
      <c r="U305" s="12"/>
      <c r="V305" s="12"/>
      <c r="W305" s="12"/>
      <c r="X305" s="12"/>
      <c r="Y305" s="12"/>
      <c r="Z305" s="12"/>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4"/>
      <c r="AX305" s="289"/>
      <c r="AY305" s="13"/>
      <c r="AZ305" s="14"/>
      <c r="BA305" s="28"/>
      <c r="BB305" s="12"/>
      <c r="BC305" s="12"/>
      <c r="BD305" s="12"/>
      <c r="BE305" s="13"/>
      <c r="BF305" s="14"/>
      <c r="BG305" s="289"/>
      <c r="BH305" s="13"/>
      <c r="BI305" s="13"/>
      <c r="BJ305" s="13"/>
      <c r="BK305" s="13"/>
      <c r="BL305" s="14"/>
      <c r="BM305" s="289"/>
      <c r="BN305" s="13"/>
      <c r="BO305" s="13"/>
      <c r="BP305" s="13"/>
      <c r="BQ305" s="15"/>
      <c r="BR305" s="15"/>
      <c r="BS305" s="15"/>
      <c r="BT305" s="15"/>
      <c r="BU305" s="15"/>
      <c r="BV305" s="15"/>
      <c r="BW305" s="2"/>
    </row>
    <row r="306" spans="1:75" s="3" customFormat="1" x14ac:dyDescent="0.25">
      <c r="A306" s="2"/>
      <c r="B306" s="2"/>
      <c r="C306" s="2"/>
      <c r="D306" s="2"/>
      <c r="E306" s="2"/>
      <c r="F306" s="13"/>
      <c r="G306" s="13"/>
      <c r="H306" s="13"/>
      <c r="I306" s="13"/>
      <c r="J306" s="13"/>
      <c r="K306" s="13"/>
      <c r="L306" s="13"/>
      <c r="M306" s="13"/>
      <c r="N306" s="13"/>
      <c r="O306" s="13"/>
      <c r="P306" s="13"/>
      <c r="Q306" s="13"/>
      <c r="R306" s="13"/>
      <c r="S306" s="13"/>
      <c r="T306" s="12"/>
      <c r="U306" s="12"/>
      <c r="V306" s="12"/>
      <c r="W306" s="12"/>
      <c r="X306" s="12"/>
      <c r="Y306" s="12"/>
      <c r="Z306" s="12"/>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4"/>
      <c r="AX306" s="289"/>
      <c r="AY306" s="13"/>
      <c r="AZ306" s="14"/>
      <c r="BA306" s="28"/>
      <c r="BB306" s="12"/>
      <c r="BC306" s="12"/>
      <c r="BD306" s="12"/>
      <c r="BE306" s="13"/>
      <c r="BF306" s="14"/>
      <c r="BG306" s="289"/>
      <c r="BH306" s="13"/>
      <c r="BI306" s="13"/>
      <c r="BJ306" s="13"/>
      <c r="BK306" s="13"/>
      <c r="BL306" s="14"/>
      <c r="BM306" s="289"/>
      <c r="BN306" s="13"/>
      <c r="BO306" s="13"/>
      <c r="BP306" s="13"/>
      <c r="BQ306" s="15"/>
      <c r="BR306" s="15"/>
      <c r="BS306" s="15"/>
      <c r="BT306" s="15"/>
      <c r="BU306" s="15"/>
      <c r="BV306" s="15"/>
      <c r="BW306" s="2"/>
    </row>
    <row r="307" spans="1:75" s="3" customFormat="1" x14ac:dyDescent="0.25">
      <c r="A307" s="2"/>
      <c r="B307" s="2"/>
      <c r="C307" s="2"/>
      <c r="D307" s="2"/>
      <c r="E307" s="2"/>
      <c r="F307" s="13"/>
      <c r="G307" s="13"/>
      <c r="H307" s="13"/>
      <c r="I307" s="13"/>
      <c r="J307" s="13"/>
      <c r="K307" s="13"/>
      <c r="L307" s="13"/>
      <c r="M307" s="13"/>
      <c r="N307" s="13"/>
      <c r="O307" s="13"/>
      <c r="P307" s="13"/>
      <c r="Q307" s="13"/>
      <c r="R307" s="13"/>
      <c r="S307" s="13"/>
      <c r="T307" s="12"/>
      <c r="U307" s="12"/>
      <c r="V307" s="12"/>
      <c r="W307" s="12"/>
      <c r="X307" s="12"/>
      <c r="Y307" s="12"/>
      <c r="Z307" s="12"/>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4"/>
      <c r="AX307" s="289"/>
      <c r="AY307" s="13"/>
      <c r="AZ307" s="14"/>
      <c r="BA307" s="28"/>
      <c r="BB307" s="12"/>
      <c r="BC307" s="12"/>
      <c r="BD307" s="12"/>
      <c r="BE307" s="13"/>
      <c r="BF307" s="14"/>
      <c r="BG307" s="289"/>
      <c r="BH307" s="13"/>
      <c r="BI307" s="13"/>
      <c r="BJ307" s="13"/>
      <c r="BK307" s="13"/>
      <c r="BL307" s="14"/>
      <c r="BM307" s="289"/>
      <c r="BN307" s="13"/>
      <c r="BO307" s="13"/>
      <c r="BP307" s="13"/>
      <c r="BQ307" s="15"/>
      <c r="BR307" s="15"/>
      <c r="BS307" s="15"/>
      <c r="BT307" s="15"/>
      <c r="BU307" s="15"/>
      <c r="BV307" s="15"/>
      <c r="BW307" s="2"/>
    </row>
    <row r="308" spans="1:75" s="3" customFormat="1" x14ac:dyDescent="0.25">
      <c r="A308" s="2"/>
      <c r="B308" s="2"/>
      <c r="C308" s="2"/>
      <c r="D308" s="2"/>
      <c r="E308" s="2"/>
      <c r="F308" s="13"/>
      <c r="G308" s="13"/>
      <c r="H308" s="13"/>
      <c r="I308" s="13"/>
      <c r="J308" s="13"/>
      <c r="K308" s="13"/>
      <c r="L308" s="13"/>
      <c r="M308" s="13"/>
      <c r="N308" s="13"/>
      <c r="O308" s="13"/>
      <c r="P308" s="13"/>
      <c r="Q308" s="13"/>
      <c r="R308" s="13"/>
      <c r="S308" s="13"/>
      <c r="T308" s="12"/>
      <c r="U308" s="12"/>
      <c r="V308" s="12"/>
      <c r="W308" s="12"/>
      <c r="X308" s="12"/>
      <c r="Y308" s="12"/>
      <c r="Z308" s="12"/>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4"/>
      <c r="AX308" s="289"/>
      <c r="AY308" s="13"/>
      <c r="AZ308" s="14"/>
      <c r="BA308" s="28"/>
      <c r="BB308" s="12"/>
      <c r="BC308" s="12"/>
      <c r="BD308" s="12"/>
      <c r="BE308" s="13"/>
      <c r="BF308" s="14"/>
      <c r="BG308" s="289"/>
      <c r="BH308" s="13"/>
      <c r="BI308" s="13"/>
      <c r="BJ308" s="13"/>
      <c r="BK308" s="13"/>
      <c r="BL308" s="14"/>
      <c r="BM308" s="289"/>
      <c r="BN308" s="13"/>
      <c r="BO308" s="13"/>
      <c r="BP308" s="13"/>
      <c r="BQ308" s="15"/>
      <c r="BR308" s="15"/>
      <c r="BS308" s="15"/>
      <c r="BT308" s="15"/>
      <c r="BU308" s="15"/>
      <c r="BV308" s="15"/>
      <c r="BW308" s="2"/>
    </row>
    <row r="309" spans="1:75" s="3" customFormat="1" x14ac:dyDescent="0.25">
      <c r="A309" s="2"/>
      <c r="B309" s="2"/>
      <c r="C309" s="2"/>
      <c r="D309" s="2"/>
      <c r="E309" s="2"/>
      <c r="F309" s="13"/>
      <c r="G309" s="13"/>
      <c r="H309" s="13"/>
      <c r="I309" s="13"/>
      <c r="J309" s="13"/>
      <c r="K309" s="13"/>
      <c r="L309" s="13"/>
      <c r="M309" s="13"/>
      <c r="N309" s="13"/>
      <c r="O309" s="13"/>
      <c r="P309" s="13"/>
      <c r="Q309" s="13"/>
      <c r="R309" s="13"/>
      <c r="S309" s="13"/>
      <c r="T309" s="12"/>
      <c r="U309" s="12"/>
      <c r="V309" s="12"/>
      <c r="W309" s="12"/>
      <c r="X309" s="12"/>
      <c r="Y309" s="12"/>
      <c r="Z309" s="12"/>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4"/>
      <c r="AX309" s="289"/>
      <c r="AY309" s="13"/>
      <c r="AZ309" s="14"/>
      <c r="BA309" s="28"/>
      <c r="BB309" s="12"/>
      <c r="BC309" s="12"/>
      <c r="BD309" s="12"/>
      <c r="BE309" s="13"/>
      <c r="BF309" s="14"/>
      <c r="BG309" s="289"/>
      <c r="BH309" s="13"/>
      <c r="BI309" s="13"/>
      <c r="BJ309" s="13"/>
      <c r="BK309" s="13"/>
      <c r="BL309" s="14"/>
      <c r="BM309" s="289"/>
      <c r="BN309" s="13"/>
      <c r="BO309" s="13"/>
      <c r="BP309" s="13"/>
      <c r="BQ309" s="15"/>
      <c r="BR309" s="15"/>
      <c r="BS309" s="15"/>
      <c r="BT309" s="15"/>
      <c r="BU309" s="15"/>
      <c r="BV309" s="15"/>
      <c r="BW309" s="2"/>
    </row>
    <row r="310" spans="1:75" s="3" customFormat="1" x14ac:dyDescent="0.25">
      <c r="A310" s="2"/>
      <c r="B310" s="2"/>
      <c r="C310" s="2"/>
      <c r="D310" s="2"/>
      <c r="E310" s="2"/>
      <c r="F310" s="13"/>
      <c r="G310" s="13"/>
      <c r="H310" s="13"/>
      <c r="I310" s="13"/>
      <c r="J310" s="13"/>
      <c r="K310" s="13"/>
      <c r="L310" s="13"/>
      <c r="M310" s="13"/>
      <c r="N310" s="13"/>
      <c r="O310" s="13"/>
      <c r="P310" s="13"/>
      <c r="Q310" s="13"/>
      <c r="R310" s="13"/>
      <c r="S310" s="13"/>
      <c r="T310" s="12"/>
      <c r="U310" s="12"/>
      <c r="V310" s="12"/>
      <c r="W310" s="12"/>
      <c r="X310" s="12"/>
      <c r="Y310" s="12"/>
      <c r="Z310" s="12"/>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4"/>
      <c r="AX310" s="289"/>
      <c r="AY310" s="13"/>
      <c r="AZ310" s="14"/>
      <c r="BA310" s="28"/>
      <c r="BB310" s="12"/>
      <c r="BC310" s="12"/>
      <c r="BD310" s="12"/>
      <c r="BE310" s="13"/>
      <c r="BF310" s="14"/>
      <c r="BG310" s="289"/>
      <c r="BH310" s="13"/>
      <c r="BI310" s="13"/>
      <c r="BJ310" s="13"/>
      <c r="BK310" s="13"/>
      <c r="BL310" s="14"/>
      <c r="BM310" s="289"/>
      <c r="BN310" s="13"/>
      <c r="BO310" s="13"/>
      <c r="BP310" s="13"/>
      <c r="BQ310" s="15"/>
      <c r="BR310" s="15"/>
      <c r="BS310" s="15"/>
      <c r="BT310" s="15"/>
      <c r="BU310" s="15"/>
      <c r="BV310" s="15"/>
      <c r="BW310" s="2"/>
    </row>
    <row r="311" spans="1:75" s="3" customFormat="1" x14ac:dyDescent="0.25">
      <c r="A311" s="2"/>
      <c r="B311" s="2"/>
      <c r="C311" s="2"/>
      <c r="D311" s="2"/>
      <c r="E311" s="2"/>
      <c r="F311" s="13"/>
      <c r="G311" s="13"/>
      <c r="H311" s="13"/>
      <c r="I311" s="13"/>
      <c r="J311" s="13"/>
      <c r="K311" s="13"/>
      <c r="L311" s="13"/>
      <c r="M311" s="13"/>
      <c r="N311" s="13"/>
      <c r="O311" s="13"/>
      <c r="P311" s="13"/>
      <c r="Q311" s="13"/>
      <c r="R311" s="13"/>
      <c r="S311" s="13"/>
      <c r="T311" s="12"/>
      <c r="U311" s="12"/>
      <c r="V311" s="12"/>
      <c r="W311" s="12"/>
      <c r="X311" s="12"/>
      <c r="Y311" s="12"/>
      <c r="Z311" s="12"/>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4"/>
      <c r="AX311" s="289"/>
      <c r="AY311" s="13"/>
      <c r="AZ311" s="14"/>
      <c r="BA311" s="28"/>
      <c r="BB311" s="12"/>
      <c r="BC311" s="12"/>
      <c r="BD311" s="12"/>
      <c r="BE311" s="13"/>
      <c r="BF311" s="14"/>
      <c r="BG311" s="289"/>
      <c r="BH311" s="13"/>
      <c r="BI311" s="13"/>
      <c r="BJ311" s="13"/>
      <c r="BK311" s="13"/>
      <c r="BL311" s="14"/>
      <c r="BM311" s="289"/>
      <c r="BN311" s="13"/>
      <c r="BO311" s="13"/>
      <c r="BP311" s="13"/>
      <c r="BQ311" s="15"/>
      <c r="BR311" s="15"/>
      <c r="BS311" s="15"/>
      <c r="BT311" s="15"/>
      <c r="BU311" s="15"/>
      <c r="BV311" s="15"/>
      <c r="BW311" s="2"/>
    </row>
    <row r="312" spans="1:75" s="3" customFormat="1" x14ac:dyDescent="0.25">
      <c r="A312" s="2"/>
      <c r="B312" s="2"/>
      <c r="C312" s="2"/>
      <c r="D312" s="2"/>
      <c r="E312" s="2"/>
      <c r="F312" s="13"/>
      <c r="G312" s="13"/>
      <c r="H312" s="13"/>
      <c r="I312" s="13"/>
      <c r="J312" s="13"/>
      <c r="K312" s="13"/>
      <c r="L312" s="13"/>
      <c r="M312" s="13"/>
      <c r="N312" s="13"/>
      <c r="O312" s="13"/>
      <c r="P312" s="13"/>
      <c r="Q312" s="13"/>
      <c r="R312" s="13"/>
      <c r="S312" s="13"/>
      <c r="T312" s="12"/>
      <c r="U312" s="12"/>
      <c r="V312" s="12"/>
      <c r="W312" s="12"/>
      <c r="X312" s="12"/>
      <c r="Y312" s="12"/>
      <c r="Z312" s="12"/>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4"/>
      <c r="AX312" s="289"/>
      <c r="AY312" s="13"/>
      <c r="AZ312" s="14"/>
      <c r="BA312" s="28"/>
      <c r="BB312" s="12"/>
      <c r="BC312" s="12"/>
      <c r="BD312" s="12"/>
      <c r="BE312" s="13"/>
      <c r="BF312" s="14"/>
      <c r="BG312" s="289"/>
      <c r="BH312" s="13"/>
      <c r="BI312" s="13"/>
      <c r="BJ312" s="13"/>
      <c r="BK312" s="13"/>
      <c r="BL312" s="14"/>
      <c r="BM312" s="289"/>
      <c r="BN312" s="13"/>
      <c r="BO312" s="13"/>
      <c r="BP312" s="13"/>
      <c r="BQ312" s="15"/>
      <c r="BR312" s="15"/>
      <c r="BS312" s="15"/>
      <c r="BT312" s="15"/>
      <c r="BU312" s="15"/>
      <c r="BV312" s="15"/>
      <c r="BW312" s="2"/>
    </row>
    <row r="313" spans="1:75" s="3" customFormat="1" x14ac:dyDescent="0.25">
      <c r="A313" s="2"/>
      <c r="B313" s="2"/>
      <c r="C313" s="2"/>
      <c r="D313" s="2"/>
      <c r="E313" s="2"/>
      <c r="F313" s="13"/>
      <c r="G313" s="13"/>
      <c r="H313" s="13"/>
      <c r="I313" s="13"/>
      <c r="J313" s="13"/>
      <c r="K313" s="13"/>
      <c r="L313" s="13"/>
      <c r="M313" s="13"/>
      <c r="N313" s="13"/>
      <c r="O313" s="13"/>
      <c r="P313" s="13"/>
      <c r="Q313" s="13"/>
      <c r="R313" s="13"/>
      <c r="S313" s="13"/>
      <c r="T313" s="12"/>
      <c r="U313" s="12"/>
      <c r="V313" s="12"/>
      <c r="W313" s="12"/>
      <c r="X313" s="12"/>
      <c r="Y313" s="12"/>
      <c r="Z313" s="12"/>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4"/>
      <c r="AX313" s="289"/>
      <c r="AY313" s="13"/>
      <c r="AZ313" s="14"/>
      <c r="BA313" s="28"/>
      <c r="BB313" s="12"/>
      <c r="BC313" s="12"/>
      <c r="BD313" s="12"/>
      <c r="BE313" s="13"/>
      <c r="BF313" s="14"/>
      <c r="BG313" s="289"/>
      <c r="BH313" s="13"/>
      <c r="BI313" s="13"/>
      <c r="BJ313" s="13"/>
      <c r="BK313" s="13"/>
      <c r="BL313" s="14"/>
      <c r="BM313" s="289"/>
      <c r="BN313" s="13"/>
      <c r="BO313" s="13"/>
      <c r="BP313" s="13"/>
      <c r="BQ313" s="15"/>
      <c r="BR313" s="15"/>
      <c r="BS313" s="15"/>
      <c r="BT313" s="15"/>
      <c r="BU313" s="15"/>
      <c r="BV313" s="15"/>
      <c r="BW313" s="2"/>
    </row>
    <row r="314" spans="1:75" s="3" customFormat="1" x14ac:dyDescent="0.25">
      <c r="A314" s="2"/>
      <c r="B314" s="2"/>
      <c r="C314" s="2"/>
      <c r="D314" s="2"/>
      <c r="E314" s="2"/>
      <c r="F314" s="13"/>
      <c r="G314" s="13"/>
      <c r="H314" s="13"/>
      <c r="I314" s="13"/>
      <c r="J314" s="13"/>
      <c r="K314" s="13"/>
      <c r="L314" s="13"/>
      <c r="M314" s="13"/>
      <c r="N314" s="13"/>
      <c r="O314" s="13"/>
      <c r="P314" s="13"/>
      <c r="Q314" s="13"/>
      <c r="R314" s="13"/>
      <c r="S314" s="13"/>
      <c r="T314" s="12"/>
      <c r="U314" s="12"/>
      <c r="V314" s="12"/>
      <c r="W314" s="12"/>
      <c r="X314" s="12"/>
      <c r="Y314" s="12"/>
      <c r="Z314" s="12"/>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4"/>
      <c r="AX314" s="289"/>
      <c r="AY314" s="13"/>
      <c r="AZ314" s="14"/>
      <c r="BA314" s="28"/>
      <c r="BB314" s="12"/>
      <c r="BC314" s="12"/>
      <c r="BD314" s="12"/>
      <c r="BE314" s="13"/>
      <c r="BF314" s="14"/>
      <c r="BG314" s="289"/>
      <c r="BH314" s="13"/>
      <c r="BI314" s="13"/>
      <c r="BJ314" s="13"/>
      <c r="BK314" s="13"/>
      <c r="BL314" s="14"/>
      <c r="BM314" s="289"/>
      <c r="BN314" s="13"/>
      <c r="BO314" s="13"/>
      <c r="BP314" s="13"/>
      <c r="BQ314" s="15"/>
      <c r="BR314" s="15"/>
      <c r="BS314" s="15"/>
      <c r="BT314" s="15"/>
      <c r="BU314" s="15"/>
      <c r="BV314" s="15"/>
      <c r="BW314" s="2"/>
    </row>
    <row r="315" spans="1:75" s="3" customFormat="1" x14ac:dyDescent="0.25">
      <c r="A315" s="2"/>
      <c r="B315" s="2"/>
      <c r="C315" s="2"/>
      <c r="D315" s="2"/>
      <c r="E315" s="2"/>
      <c r="F315" s="13"/>
      <c r="G315" s="13"/>
      <c r="H315" s="13"/>
      <c r="I315" s="13"/>
      <c r="J315" s="13"/>
      <c r="K315" s="13"/>
      <c r="L315" s="13"/>
      <c r="M315" s="13"/>
      <c r="N315" s="13"/>
      <c r="O315" s="13"/>
      <c r="P315" s="13"/>
      <c r="Q315" s="13"/>
      <c r="R315" s="13"/>
      <c r="S315" s="13"/>
      <c r="T315" s="12"/>
      <c r="U315" s="12"/>
      <c r="V315" s="12"/>
      <c r="W315" s="12"/>
      <c r="X315" s="12"/>
      <c r="Y315" s="12"/>
      <c r="Z315" s="12"/>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4"/>
      <c r="AX315" s="289"/>
      <c r="AY315" s="13"/>
      <c r="AZ315" s="14"/>
      <c r="BA315" s="28"/>
      <c r="BB315" s="12"/>
      <c r="BC315" s="12"/>
      <c r="BD315" s="12"/>
      <c r="BE315" s="13"/>
      <c r="BF315" s="14"/>
      <c r="BG315" s="289"/>
      <c r="BH315" s="13"/>
      <c r="BI315" s="13"/>
      <c r="BJ315" s="13"/>
      <c r="BK315" s="13"/>
      <c r="BL315" s="14"/>
      <c r="BM315" s="289"/>
      <c r="BN315" s="13"/>
      <c r="BO315" s="13"/>
      <c r="BP315" s="13"/>
      <c r="BQ315" s="15"/>
      <c r="BR315" s="15"/>
      <c r="BS315" s="15"/>
      <c r="BT315" s="15"/>
      <c r="BU315" s="15"/>
      <c r="BV315" s="15"/>
      <c r="BW315" s="2"/>
    </row>
    <row r="316" spans="1:75" s="3" customFormat="1" x14ac:dyDescent="0.25">
      <c r="A316" s="2"/>
      <c r="B316" s="2"/>
      <c r="C316" s="2"/>
      <c r="D316" s="2"/>
      <c r="E316" s="2"/>
      <c r="F316" s="13"/>
      <c r="G316" s="13"/>
      <c r="H316" s="13"/>
      <c r="I316" s="13"/>
      <c r="J316" s="13"/>
      <c r="K316" s="13"/>
      <c r="L316" s="13"/>
      <c r="M316" s="13"/>
      <c r="N316" s="13"/>
      <c r="O316" s="13"/>
      <c r="P316" s="13"/>
      <c r="Q316" s="13"/>
      <c r="R316" s="13"/>
      <c r="S316" s="13"/>
      <c r="T316" s="12"/>
      <c r="U316" s="12"/>
      <c r="V316" s="12"/>
      <c r="W316" s="12"/>
      <c r="X316" s="12"/>
      <c r="Y316" s="12"/>
      <c r="Z316" s="12"/>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4"/>
      <c r="AX316" s="289"/>
      <c r="AY316" s="13"/>
      <c r="AZ316" s="14"/>
      <c r="BA316" s="28"/>
      <c r="BB316" s="12"/>
      <c r="BC316" s="12"/>
      <c r="BD316" s="12"/>
      <c r="BE316" s="13"/>
      <c r="BF316" s="14"/>
      <c r="BG316" s="289"/>
      <c r="BH316" s="13"/>
      <c r="BI316" s="13"/>
      <c r="BJ316" s="13"/>
      <c r="BK316" s="13"/>
      <c r="BL316" s="14"/>
      <c r="BM316" s="289"/>
      <c r="BN316" s="13"/>
      <c r="BO316" s="13"/>
      <c r="BP316" s="13"/>
      <c r="BQ316" s="15"/>
      <c r="BR316" s="15"/>
      <c r="BS316" s="15"/>
      <c r="BT316" s="15"/>
      <c r="BU316" s="15"/>
      <c r="BV316" s="15"/>
      <c r="BW316" s="2"/>
    </row>
    <row r="317" spans="1:75" s="3" customFormat="1" x14ac:dyDescent="0.25">
      <c r="A317" s="2"/>
      <c r="B317" s="2"/>
      <c r="C317" s="2"/>
      <c r="D317" s="2"/>
      <c r="E317" s="2"/>
      <c r="F317" s="13"/>
      <c r="G317" s="13"/>
      <c r="H317" s="13"/>
      <c r="I317" s="13"/>
      <c r="J317" s="13"/>
      <c r="K317" s="13"/>
      <c r="L317" s="13"/>
      <c r="M317" s="13"/>
      <c r="N317" s="13"/>
      <c r="O317" s="13"/>
      <c r="P317" s="13"/>
      <c r="Q317" s="13"/>
      <c r="R317" s="13"/>
      <c r="S317" s="13"/>
      <c r="T317" s="12"/>
      <c r="U317" s="12"/>
      <c r="V317" s="12"/>
      <c r="W317" s="12"/>
      <c r="X317" s="12"/>
      <c r="Y317" s="12"/>
      <c r="Z317" s="12"/>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4"/>
      <c r="AX317" s="289"/>
      <c r="AY317" s="13"/>
      <c r="AZ317" s="14"/>
      <c r="BA317" s="28"/>
      <c r="BB317" s="12"/>
      <c r="BC317" s="12"/>
      <c r="BD317" s="12"/>
      <c r="BE317" s="13"/>
      <c r="BF317" s="14"/>
      <c r="BG317" s="289"/>
      <c r="BH317" s="13"/>
      <c r="BI317" s="13"/>
      <c r="BJ317" s="13"/>
      <c r="BK317" s="13"/>
      <c r="BL317" s="14"/>
      <c r="BM317" s="289"/>
      <c r="BN317" s="13"/>
      <c r="BO317" s="13"/>
      <c r="BP317" s="13"/>
      <c r="BQ317" s="15"/>
      <c r="BR317" s="15"/>
      <c r="BS317" s="15"/>
      <c r="BT317" s="15"/>
      <c r="BU317" s="15"/>
      <c r="BV317" s="15"/>
      <c r="BW317" s="2"/>
    </row>
    <row r="318" spans="1:75" s="3" customFormat="1" x14ac:dyDescent="0.25">
      <c r="A318" s="2"/>
      <c r="B318" s="2"/>
      <c r="C318" s="2"/>
      <c r="D318" s="2"/>
      <c r="E318" s="2"/>
      <c r="F318" s="13"/>
      <c r="G318" s="13"/>
      <c r="H318" s="13"/>
      <c r="I318" s="13"/>
      <c r="J318" s="13"/>
      <c r="K318" s="13"/>
      <c r="L318" s="13"/>
      <c r="M318" s="13"/>
      <c r="N318" s="13"/>
      <c r="O318" s="13"/>
      <c r="P318" s="13"/>
      <c r="Q318" s="13"/>
      <c r="R318" s="13"/>
      <c r="S318" s="13"/>
      <c r="T318" s="12"/>
      <c r="U318" s="12"/>
      <c r="V318" s="12"/>
      <c r="W318" s="12"/>
      <c r="X318" s="12"/>
      <c r="Y318" s="12"/>
      <c r="Z318" s="12"/>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4"/>
      <c r="AX318" s="289"/>
      <c r="AY318" s="13"/>
      <c r="AZ318" s="14"/>
      <c r="BA318" s="28"/>
      <c r="BB318" s="12"/>
      <c r="BC318" s="12"/>
      <c r="BD318" s="12"/>
      <c r="BE318" s="13"/>
      <c r="BF318" s="14"/>
      <c r="BG318" s="289"/>
      <c r="BH318" s="13"/>
      <c r="BI318" s="13"/>
      <c r="BJ318" s="13"/>
      <c r="BK318" s="13"/>
      <c r="BL318" s="14"/>
      <c r="BM318" s="289"/>
      <c r="BN318" s="13"/>
      <c r="BO318" s="13"/>
      <c r="BP318" s="13"/>
      <c r="BQ318" s="15"/>
      <c r="BR318" s="15"/>
      <c r="BS318" s="15"/>
      <c r="BT318" s="15"/>
      <c r="BU318" s="15"/>
      <c r="BV318" s="15"/>
      <c r="BW318" s="2"/>
    </row>
    <row r="319" spans="1:75" s="3" customFormat="1" x14ac:dyDescent="0.25">
      <c r="A319" s="2"/>
      <c r="B319" s="2"/>
      <c r="C319" s="2"/>
      <c r="D319" s="2"/>
      <c r="E319" s="2"/>
      <c r="F319" s="13"/>
      <c r="G319" s="13"/>
      <c r="H319" s="13"/>
      <c r="I319" s="13"/>
      <c r="J319" s="13"/>
      <c r="K319" s="13"/>
      <c r="L319" s="13"/>
      <c r="M319" s="13"/>
      <c r="N319" s="13"/>
      <c r="O319" s="13"/>
      <c r="P319" s="13"/>
      <c r="Q319" s="13"/>
      <c r="R319" s="13"/>
      <c r="S319" s="13"/>
      <c r="T319" s="12"/>
      <c r="U319" s="12"/>
      <c r="V319" s="12"/>
      <c r="W319" s="12"/>
      <c r="X319" s="12"/>
      <c r="Y319" s="12"/>
      <c r="Z319" s="12"/>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4"/>
      <c r="AX319" s="289"/>
      <c r="AY319" s="13"/>
      <c r="AZ319" s="14"/>
      <c r="BA319" s="28"/>
      <c r="BB319" s="12"/>
      <c r="BC319" s="12"/>
      <c r="BD319" s="12"/>
      <c r="BE319" s="13"/>
      <c r="BF319" s="14"/>
      <c r="BG319" s="289"/>
      <c r="BH319" s="13"/>
      <c r="BI319" s="13"/>
      <c r="BJ319" s="13"/>
      <c r="BK319" s="13"/>
      <c r="BL319" s="14"/>
      <c r="BM319" s="289"/>
      <c r="BN319" s="13"/>
      <c r="BO319" s="13"/>
      <c r="BP319" s="13"/>
      <c r="BQ319" s="15"/>
      <c r="BR319" s="15"/>
      <c r="BS319" s="15"/>
      <c r="BT319" s="15"/>
      <c r="BU319" s="15"/>
      <c r="BV319" s="15"/>
      <c r="BW319" s="2"/>
    </row>
    <row r="320" spans="1:75" s="3" customFormat="1" x14ac:dyDescent="0.25">
      <c r="A320" s="2"/>
      <c r="B320" s="2"/>
      <c r="C320" s="2"/>
      <c r="D320" s="2"/>
      <c r="E320" s="2"/>
      <c r="F320" s="13"/>
      <c r="G320" s="13"/>
      <c r="H320" s="13"/>
      <c r="I320" s="13"/>
      <c r="J320" s="13"/>
      <c r="K320" s="13"/>
      <c r="L320" s="13"/>
      <c r="M320" s="13"/>
      <c r="N320" s="13"/>
      <c r="O320" s="13"/>
      <c r="P320" s="13"/>
      <c r="Q320" s="13"/>
      <c r="R320" s="13"/>
      <c r="S320" s="13"/>
      <c r="T320" s="12"/>
      <c r="U320" s="12"/>
      <c r="V320" s="12"/>
      <c r="W320" s="12"/>
      <c r="X320" s="12"/>
      <c r="Y320" s="12"/>
      <c r="Z320" s="12"/>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4"/>
      <c r="AX320" s="289"/>
      <c r="AY320" s="13"/>
      <c r="AZ320" s="14"/>
      <c r="BA320" s="28"/>
      <c r="BB320" s="12"/>
      <c r="BC320" s="12"/>
      <c r="BD320" s="12"/>
      <c r="BE320" s="13"/>
      <c r="BF320" s="14"/>
      <c r="BG320" s="289"/>
      <c r="BH320" s="13"/>
      <c r="BI320" s="13"/>
      <c r="BJ320" s="13"/>
      <c r="BK320" s="13"/>
      <c r="BL320" s="14"/>
      <c r="BM320" s="289"/>
      <c r="BN320" s="13"/>
      <c r="BO320" s="13"/>
      <c r="BP320" s="13"/>
      <c r="BQ320" s="15"/>
      <c r="BR320" s="15"/>
      <c r="BS320" s="15"/>
      <c r="BT320" s="15"/>
      <c r="BU320" s="15"/>
      <c r="BV320" s="15"/>
      <c r="BW320" s="2"/>
    </row>
    <row r="321" spans="1:75" s="3" customFormat="1" x14ac:dyDescent="0.25">
      <c r="A321" s="2"/>
      <c r="B321" s="2"/>
      <c r="C321" s="2"/>
      <c r="D321" s="2"/>
      <c r="E321" s="2"/>
      <c r="F321" s="13"/>
      <c r="G321" s="13"/>
      <c r="H321" s="13"/>
      <c r="I321" s="13"/>
      <c r="J321" s="13"/>
      <c r="K321" s="13"/>
      <c r="L321" s="13"/>
      <c r="M321" s="13"/>
      <c r="N321" s="13"/>
      <c r="O321" s="13"/>
      <c r="P321" s="13"/>
      <c r="Q321" s="13"/>
      <c r="R321" s="13"/>
      <c r="S321" s="13"/>
      <c r="T321" s="12"/>
      <c r="U321" s="12"/>
      <c r="V321" s="12"/>
      <c r="W321" s="12"/>
      <c r="X321" s="12"/>
      <c r="Y321" s="12"/>
      <c r="Z321" s="12"/>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4"/>
      <c r="AX321" s="289"/>
      <c r="AY321" s="13"/>
      <c r="AZ321" s="14"/>
      <c r="BA321" s="28"/>
      <c r="BB321" s="12"/>
      <c r="BC321" s="12"/>
      <c r="BD321" s="12"/>
      <c r="BE321" s="13"/>
      <c r="BF321" s="14"/>
      <c r="BG321" s="289"/>
      <c r="BH321" s="13"/>
      <c r="BI321" s="13"/>
      <c r="BJ321" s="13"/>
      <c r="BK321" s="13"/>
      <c r="BL321" s="14"/>
      <c r="BM321" s="289"/>
      <c r="BN321" s="13"/>
      <c r="BO321" s="13"/>
      <c r="BP321" s="13"/>
      <c r="BQ321" s="15"/>
      <c r="BR321" s="15"/>
      <c r="BS321" s="15"/>
      <c r="BT321" s="15"/>
      <c r="BU321" s="15"/>
      <c r="BV321" s="15"/>
      <c r="BW321" s="2"/>
    </row>
    <row r="322" spans="1:75" s="3" customFormat="1" x14ac:dyDescent="0.25">
      <c r="A322" s="2"/>
      <c r="B322" s="2"/>
      <c r="C322" s="2"/>
      <c r="D322" s="2"/>
      <c r="E322" s="2"/>
      <c r="F322" s="13"/>
      <c r="G322" s="13"/>
      <c r="H322" s="13"/>
      <c r="I322" s="13"/>
      <c r="J322" s="13"/>
      <c r="K322" s="13"/>
      <c r="L322" s="13"/>
      <c r="M322" s="13"/>
      <c r="N322" s="13"/>
      <c r="O322" s="13"/>
      <c r="P322" s="13"/>
      <c r="Q322" s="13"/>
      <c r="R322" s="13"/>
      <c r="S322" s="13"/>
      <c r="T322" s="12"/>
      <c r="U322" s="12"/>
      <c r="V322" s="12"/>
      <c r="W322" s="12"/>
      <c r="X322" s="12"/>
      <c r="Y322" s="12"/>
      <c r="Z322" s="12"/>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4"/>
      <c r="AX322" s="289"/>
      <c r="AY322" s="13"/>
      <c r="AZ322" s="14"/>
      <c r="BA322" s="28"/>
      <c r="BB322" s="12"/>
      <c r="BC322" s="12"/>
      <c r="BD322" s="12"/>
      <c r="BE322" s="13"/>
      <c r="BF322" s="14"/>
      <c r="BG322" s="289"/>
      <c r="BH322" s="13"/>
      <c r="BI322" s="13"/>
      <c r="BJ322" s="13"/>
      <c r="BK322" s="13"/>
      <c r="BL322" s="14"/>
      <c r="BM322" s="289"/>
      <c r="BN322" s="13"/>
      <c r="BO322" s="13"/>
      <c r="BP322" s="13"/>
      <c r="BQ322" s="15"/>
      <c r="BR322" s="15"/>
      <c r="BS322" s="15"/>
      <c r="BT322" s="15"/>
      <c r="BU322" s="15"/>
      <c r="BV322" s="15"/>
      <c r="BW322" s="2"/>
    </row>
    <row r="323" spans="1:75" s="3" customFormat="1" x14ac:dyDescent="0.25">
      <c r="A323" s="2"/>
      <c r="B323" s="2"/>
      <c r="C323" s="2"/>
      <c r="D323" s="2"/>
      <c r="E323" s="2"/>
      <c r="F323" s="13"/>
      <c r="G323" s="13"/>
      <c r="H323" s="13"/>
      <c r="I323" s="13"/>
      <c r="J323" s="13"/>
      <c r="K323" s="13"/>
      <c r="L323" s="13"/>
      <c r="M323" s="13"/>
      <c r="N323" s="13"/>
      <c r="O323" s="13"/>
      <c r="P323" s="13"/>
      <c r="Q323" s="13"/>
      <c r="R323" s="13"/>
      <c r="S323" s="13"/>
      <c r="T323" s="12"/>
      <c r="U323" s="12"/>
      <c r="V323" s="12"/>
      <c r="W323" s="12"/>
      <c r="X323" s="12"/>
      <c r="Y323" s="12"/>
      <c r="Z323" s="12"/>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4"/>
      <c r="AX323" s="289"/>
      <c r="AY323" s="13"/>
      <c r="AZ323" s="14"/>
      <c r="BA323" s="28"/>
      <c r="BB323" s="12"/>
      <c r="BC323" s="12"/>
      <c r="BD323" s="12"/>
      <c r="BE323" s="13"/>
      <c r="BF323" s="14"/>
      <c r="BG323" s="289"/>
      <c r="BH323" s="13"/>
      <c r="BI323" s="13"/>
      <c r="BJ323" s="13"/>
      <c r="BK323" s="13"/>
      <c r="BL323" s="14"/>
      <c r="BM323" s="289"/>
      <c r="BN323" s="13"/>
      <c r="BO323" s="13"/>
      <c r="BP323" s="13"/>
      <c r="BQ323" s="15"/>
      <c r="BR323" s="15"/>
      <c r="BS323" s="15"/>
      <c r="BT323" s="15"/>
      <c r="BU323" s="15"/>
      <c r="BV323" s="15"/>
      <c r="BW323" s="2"/>
    </row>
    <row r="324" spans="1:75" s="3" customFormat="1" x14ac:dyDescent="0.25">
      <c r="A324" s="2"/>
      <c r="B324" s="2"/>
      <c r="C324" s="2"/>
      <c r="D324" s="2"/>
      <c r="E324" s="2"/>
      <c r="F324" s="13"/>
      <c r="G324" s="13"/>
      <c r="H324" s="13"/>
      <c r="I324" s="13"/>
      <c r="J324" s="13"/>
      <c r="K324" s="13"/>
      <c r="L324" s="13"/>
      <c r="M324" s="13"/>
      <c r="N324" s="13"/>
      <c r="O324" s="13"/>
      <c r="P324" s="13"/>
      <c r="Q324" s="13"/>
      <c r="R324" s="13"/>
      <c r="S324" s="13"/>
      <c r="T324" s="12"/>
      <c r="U324" s="12"/>
      <c r="V324" s="12"/>
      <c r="W324" s="12"/>
      <c r="X324" s="12"/>
      <c r="Y324" s="12"/>
      <c r="Z324" s="12"/>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4"/>
      <c r="AX324" s="289"/>
      <c r="AY324" s="13"/>
      <c r="AZ324" s="14"/>
      <c r="BA324" s="28"/>
      <c r="BB324" s="12"/>
      <c r="BC324" s="12"/>
      <c r="BD324" s="12"/>
      <c r="BE324" s="13"/>
      <c r="BF324" s="14"/>
      <c r="BG324" s="289"/>
      <c r="BH324" s="13"/>
      <c r="BI324" s="13"/>
      <c r="BJ324" s="13"/>
      <c r="BK324" s="13"/>
      <c r="BL324" s="14"/>
      <c r="BM324" s="289"/>
      <c r="BN324" s="13"/>
      <c r="BO324" s="13"/>
      <c r="BP324" s="13"/>
      <c r="BQ324" s="15"/>
      <c r="BR324" s="15"/>
      <c r="BS324" s="15"/>
      <c r="BT324" s="15"/>
      <c r="BU324" s="15"/>
      <c r="BV324" s="15"/>
      <c r="BW324" s="2"/>
    </row>
    <row r="325" spans="1:75" s="3" customFormat="1" x14ac:dyDescent="0.25">
      <c r="A325" s="2"/>
      <c r="B325" s="2"/>
      <c r="C325" s="2"/>
      <c r="D325" s="2"/>
      <c r="E325" s="2"/>
      <c r="F325" s="13"/>
      <c r="G325" s="13"/>
      <c r="H325" s="13"/>
      <c r="I325" s="13"/>
      <c r="J325" s="13"/>
      <c r="K325" s="13"/>
      <c r="L325" s="13"/>
      <c r="M325" s="13"/>
      <c r="N325" s="13"/>
      <c r="O325" s="13"/>
      <c r="P325" s="13"/>
      <c r="Q325" s="13"/>
      <c r="R325" s="13"/>
      <c r="S325" s="13"/>
      <c r="T325" s="12"/>
      <c r="U325" s="12"/>
      <c r="V325" s="12"/>
      <c r="W325" s="12"/>
      <c r="X325" s="12"/>
      <c r="Y325" s="12"/>
      <c r="Z325" s="12"/>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4"/>
      <c r="AX325" s="289"/>
      <c r="AY325" s="13"/>
      <c r="AZ325" s="14"/>
      <c r="BA325" s="28"/>
      <c r="BB325" s="12"/>
      <c r="BC325" s="12"/>
      <c r="BD325" s="12"/>
      <c r="BE325" s="13"/>
      <c r="BF325" s="14"/>
      <c r="BG325" s="289"/>
      <c r="BH325" s="13"/>
      <c r="BI325" s="13"/>
      <c r="BJ325" s="13"/>
      <c r="BK325" s="13"/>
      <c r="BL325" s="14"/>
      <c r="BM325" s="289"/>
      <c r="BN325" s="13"/>
      <c r="BO325" s="13"/>
      <c r="BP325" s="13"/>
      <c r="BQ325" s="15"/>
      <c r="BR325" s="15"/>
      <c r="BS325" s="15"/>
      <c r="BT325" s="15"/>
      <c r="BU325" s="15"/>
      <c r="BV325" s="15"/>
      <c r="BW325" s="2"/>
    </row>
    <row r="326" spans="1:75" s="3" customFormat="1" x14ac:dyDescent="0.25">
      <c r="A326" s="2"/>
      <c r="B326" s="2"/>
      <c r="C326" s="2"/>
      <c r="D326" s="2"/>
      <c r="E326" s="2"/>
      <c r="F326" s="13"/>
      <c r="G326" s="13"/>
      <c r="H326" s="13"/>
      <c r="I326" s="13"/>
      <c r="J326" s="13"/>
      <c r="K326" s="13"/>
      <c r="L326" s="13"/>
      <c r="M326" s="13"/>
      <c r="N326" s="13"/>
      <c r="O326" s="13"/>
      <c r="P326" s="13"/>
      <c r="Q326" s="13"/>
      <c r="R326" s="13"/>
      <c r="S326" s="13"/>
      <c r="T326" s="12"/>
      <c r="U326" s="12"/>
      <c r="V326" s="12"/>
      <c r="W326" s="12"/>
      <c r="X326" s="12"/>
      <c r="Y326" s="12"/>
      <c r="Z326" s="12"/>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4"/>
      <c r="AX326" s="289"/>
      <c r="AY326" s="13"/>
      <c r="AZ326" s="14"/>
      <c r="BA326" s="28"/>
      <c r="BB326" s="12"/>
      <c r="BC326" s="12"/>
      <c r="BD326" s="12"/>
      <c r="BE326" s="13"/>
      <c r="BF326" s="14"/>
      <c r="BG326" s="289"/>
      <c r="BH326" s="13"/>
      <c r="BI326" s="13"/>
      <c r="BJ326" s="13"/>
      <c r="BK326" s="13"/>
      <c r="BL326" s="14"/>
      <c r="BM326" s="289"/>
      <c r="BN326" s="13"/>
      <c r="BO326" s="13"/>
      <c r="BP326" s="13"/>
      <c r="BQ326" s="15"/>
      <c r="BR326" s="15"/>
      <c r="BS326" s="15"/>
      <c r="BT326" s="15"/>
      <c r="BU326" s="15"/>
      <c r="BV326" s="15"/>
      <c r="BW326" s="2"/>
    </row>
    <row r="327" spans="1:75" s="3" customFormat="1" x14ac:dyDescent="0.25">
      <c r="A327" s="2"/>
      <c r="B327" s="2"/>
      <c r="C327" s="2"/>
      <c r="D327" s="2"/>
      <c r="E327" s="2"/>
      <c r="F327" s="13"/>
      <c r="G327" s="13"/>
      <c r="H327" s="13"/>
      <c r="I327" s="13"/>
      <c r="J327" s="13"/>
      <c r="K327" s="13"/>
      <c r="L327" s="13"/>
      <c r="M327" s="13"/>
      <c r="N327" s="13"/>
      <c r="O327" s="13"/>
      <c r="P327" s="13"/>
      <c r="Q327" s="13"/>
      <c r="R327" s="13"/>
      <c r="S327" s="13"/>
      <c r="T327" s="12"/>
      <c r="U327" s="12"/>
      <c r="V327" s="12"/>
      <c r="W327" s="12"/>
      <c r="X327" s="12"/>
      <c r="Y327" s="12"/>
      <c r="Z327" s="12"/>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4"/>
      <c r="AX327" s="289"/>
      <c r="AY327" s="13"/>
      <c r="AZ327" s="14"/>
      <c r="BA327" s="28"/>
      <c r="BB327" s="12"/>
      <c r="BC327" s="12"/>
      <c r="BD327" s="12"/>
      <c r="BE327" s="13"/>
      <c r="BF327" s="14"/>
      <c r="BG327" s="289"/>
      <c r="BH327" s="13"/>
      <c r="BI327" s="13"/>
      <c r="BJ327" s="13"/>
      <c r="BK327" s="13"/>
      <c r="BL327" s="14"/>
      <c r="BM327" s="289"/>
      <c r="BN327" s="13"/>
      <c r="BO327" s="13"/>
      <c r="BP327" s="13"/>
      <c r="BQ327" s="15"/>
      <c r="BR327" s="15"/>
      <c r="BS327" s="15"/>
      <c r="BT327" s="15"/>
      <c r="BU327" s="15"/>
      <c r="BV327" s="15"/>
      <c r="BW327" s="2"/>
    </row>
    <row r="328" spans="1:75" s="3" customFormat="1" x14ac:dyDescent="0.25">
      <c r="A328" s="2"/>
      <c r="B328" s="2"/>
      <c r="C328" s="2"/>
      <c r="D328" s="2"/>
      <c r="E328" s="2"/>
      <c r="F328" s="13"/>
      <c r="G328" s="13"/>
      <c r="H328" s="13"/>
      <c r="I328" s="13"/>
      <c r="J328" s="13"/>
      <c r="K328" s="13"/>
      <c r="L328" s="13"/>
      <c r="M328" s="13"/>
      <c r="N328" s="13"/>
      <c r="O328" s="13"/>
      <c r="P328" s="13"/>
      <c r="Q328" s="13"/>
      <c r="R328" s="13"/>
      <c r="S328" s="13"/>
      <c r="T328" s="12"/>
      <c r="U328" s="12"/>
      <c r="V328" s="12"/>
      <c r="W328" s="12"/>
      <c r="X328" s="12"/>
      <c r="Y328" s="12"/>
      <c r="Z328" s="12"/>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4"/>
      <c r="AX328" s="289"/>
      <c r="AY328" s="13"/>
      <c r="AZ328" s="14"/>
      <c r="BA328" s="28"/>
      <c r="BB328" s="12"/>
      <c r="BC328" s="12"/>
      <c r="BD328" s="12"/>
      <c r="BE328" s="13"/>
      <c r="BF328" s="14"/>
      <c r="BG328" s="289"/>
      <c r="BH328" s="13"/>
      <c r="BI328" s="13"/>
      <c r="BJ328" s="13"/>
      <c r="BK328" s="13"/>
      <c r="BL328" s="14"/>
      <c r="BM328" s="289"/>
      <c r="BN328" s="13"/>
      <c r="BO328" s="13"/>
      <c r="BP328" s="13"/>
      <c r="BQ328" s="15"/>
      <c r="BR328" s="15"/>
      <c r="BS328" s="15"/>
      <c r="BT328" s="15"/>
      <c r="BU328" s="15"/>
      <c r="BV328" s="15"/>
      <c r="BW328" s="2"/>
    </row>
    <row r="329" spans="1:75" s="3" customFormat="1" x14ac:dyDescent="0.25">
      <c r="A329" s="2"/>
      <c r="B329" s="2"/>
      <c r="C329" s="2"/>
      <c r="D329" s="2"/>
      <c r="E329" s="2"/>
      <c r="F329" s="13"/>
      <c r="G329" s="13"/>
      <c r="H329" s="13"/>
      <c r="I329" s="13"/>
      <c r="J329" s="13"/>
      <c r="K329" s="13"/>
      <c r="L329" s="13"/>
      <c r="M329" s="13"/>
      <c r="N329" s="13"/>
      <c r="O329" s="13"/>
      <c r="P329" s="13"/>
      <c r="Q329" s="13"/>
      <c r="R329" s="13"/>
      <c r="S329" s="13"/>
      <c r="T329" s="12"/>
      <c r="U329" s="12"/>
      <c r="V329" s="12"/>
      <c r="W329" s="12"/>
      <c r="X329" s="12"/>
      <c r="Y329" s="12"/>
      <c r="Z329" s="12"/>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4"/>
      <c r="AX329" s="289"/>
      <c r="AY329" s="13"/>
      <c r="AZ329" s="14"/>
      <c r="BA329" s="28"/>
      <c r="BB329" s="12"/>
      <c r="BC329" s="12"/>
      <c r="BD329" s="12"/>
      <c r="BE329" s="13"/>
      <c r="BF329" s="14"/>
      <c r="BG329" s="289"/>
      <c r="BH329" s="13"/>
      <c r="BI329" s="13"/>
      <c r="BJ329" s="13"/>
      <c r="BK329" s="13"/>
      <c r="BL329" s="14"/>
      <c r="BM329" s="289"/>
      <c r="BN329" s="13"/>
      <c r="BO329" s="13"/>
      <c r="BP329" s="13"/>
      <c r="BQ329" s="15"/>
      <c r="BR329" s="15"/>
      <c r="BS329" s="15"/>
      <c r="BT329" s="15"/>
      <c r="BU329" s="15"/>
      <c r="BV329" s="15"/>
      <c r="BW329" s="2"/>
    </row>
    <row r="330" spans="1:75" s="3" customFormat="1" x14ac:dyDescent="0.25">
      <c r="A330" s="2"/>
      <c r="B330" s="2"/>
      <c r="C330" s="2"/>
      <c r="D330" s="2"/>
      <c r="E330" s="2"/>
      <c r="F330" s="13"/>
      <c r="G330" s="13"/>
      <c r="H330" s="13"/>
      <c r="I330" s="13"/>
      <c r="J330" s="13"/>
      <c r="K330" s="13"/>
      <c r="L330" s="13"/>
      <c r="M330" s="13"/>
      <c r="N330" s="13"/>
      <c r="O330" s="13"/>
      <c r="P330" s="13"/>
      <c r="Q330" s="13"/>
      <c r="R330" s="13"/>
      <c r="S330" s="13"/>
      <c r="T330" s="12"/>
      <c r="U330" s="12"/>
      <c r="V330" s="12"/>
      <c r="W330" s="12"/>
      <c r="X330" s="12"/>
      <c r="Y330" s="12"/>
      <c r="Z330" s="12"/>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4"/>
      <c r="AX330" s="289"/>
      <c r="AY330" s="13"/>
      <c r="AZ330" s="14"/>
      <c r="BA330" s="28"/>
      <c r="BB330" s="12"/>
      <c r="BC330" s="12"/>
      <c r="BD330" s="12"/>
      <c r="BE330" s="13"/>
      <c r="BF330" s="14"/>
      <c r="BG330" s="289"/>
      <c r="BH330" s="13"/>
      <c r="BI330" s="13"/>
      <c r="BJ330" s="13"/>
      <c r="BK330" s="13"/>
      <c r="BL330" s="14"/>
      <c r="BM330" s="289"/>
      <c r="BN330" s="13"/>
      <c r="BO330" s="13"/>
      <c r="BP330" s="13"/>
      <c r="BQ330" s="15"/>
      <c r="BR330" s="15"/>
      <c r="BS330" s="15"/>
      <c r="BT330" s="15"/>
      <c r="BU330" s="15"/>
      <c r="BV330" s="15"/>
      <c r="BW330" s="2"/>
    </row>
    <row r="331" spans="1:75" s="3" customFormat="1" x14ac:dyDescent="0.25">
      <c r="A331" s="2"/>
      <c r="B331" s="2"/>
      <c r="C331" s="2"/>
      <c r="D331" s="2"/>
      <c r="E331" s="2"/>
      <c r="F331" s="13"/>
      <c r="G331" s="13"/>
      <c r="H331" s="13"/>
      <c r="I331" s="13"/>
      <c r="J331" s="13"/>
      <c r="K331" s="13"/>
      <c r="L331" s="13"/>
      <c r="M331" s="13"/>
      <c r="N331" s="13"/>
      <c r="O331" s="13"/>
      <c r="P331" s="13"/>
      <c r="Q331" s="13"/>
      <c r="R331" s="13"/>
      <c r="S331" s="13"/>
      <c r="T331" s="12"/>
      <c r="U331" s="12"/>
      <c r="V331" s="12"/>
      <c r="W331" s="12"/>
      <c r="X331" s="12"/>
      <c r="Y331" s="12"/>
      <c r="Z331" s="12"/>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4"/>
      <c r="AX331" s="289"/>
      <c r="AY331" s="13"/>
      <c r="AZ331" s="14"/>
      <c r="BA331" s="28"/>
      <c r="BB331" s="12"/>
      <c r="BC331" s="12"/>
      <c r="BD331" s="12"/>
      <c r="BE331" s="13"/>
      <c r="BF331" s="14"/>
      <c r="BG331" s="289"/>
      <c r="BH331" s="13"/>
      <c r="BI331" s="13"/>
      <c r="BJ331" s="13"/>
      <c r="BK331" s="13"/>
      <c r="BL331" s="14"/>
      <c r="BM331" s="289"/>
      <c r="BN331" s="13"/>
      <c r="BO331" s="13"/>
      <c r="BP331" s="13"/>
      <c r="BQ331" s="15"/>
      <c r="BR331" s="15"/>
      <c r="BS331" s="15"/>
      <c r="BT331" s="15"/>
      <c r="BU331" s="15"/>
      <c r="BV331" s="15"/>
      <c r="BW331" s="2"/>
    </row>
    <row r="332" spans="1:75" s="3" customFormat="1" x14ac:dyDescent="0.25">
      <c r="A332" s="2"/>
      <c r="B332" s="2"/>
      <c r="C332" s="2"/>
      <c r="D332" s="2"/>
      <c r="E332" s="2"/>
      <c r="F332" s="13"/>
      <c r="G332" s="13"/>
      <c r="H332" s="13"/>
      <c r="I332" s="13"/>
      <c r="J332" s="13"/>
      <c r="K332" s="13"/>
      <c r="L332" s="13"/>
      <c r="M332" s="13"/>
      <c r="N332" s="13"/>
      <c r="O332" s="13"/>
      <c r="P332" s="13"/>
      <c r="Q332" s="13"/>
      <c r="R332" s="13"/>
      <c r="S332" s="13"/>
      <c r="T332" s="12"/>
      <c r="U332" s="12"/>
      <c r="V332" s="12"/>
      <c r="W332" s="12"/>
      <c r="X332" s="12"/>
      <c r="Y332" s="12"/>
      <c r="Z332" s="12"/>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4"/>
      <c r="AX332" s="289"/>
      <c r="AY332" s="13"/>
      <c r="AZ332" s="14"/>
      <c r="BA332" s="28"/>
      <c r="BB332" s="12"/>
      <c r="BC332" s="12"/>
      <c r="BD332" s="12"/>
      <c r="BE332" s="13"/>
      <c r="BF332" s="14"/>
      <c r="BG332" s="289"/>
      <c r="BH332" s="13"/>
      <c r="BI332" s="13"/>
      <c r="BJ332" s="13"/>
      <c r="BK332" s="13"/>
      <c r="BL332" s="14"/>
      <c r="BM332" s="289"/>
      <c r="BN332" s="13"/>
      <c r="BO332" s="13"/>
      <c r="BP332" s="13"/>
      <c r="BQ332" s="15"/>
      <c r="BR332" s="15"/>
      <c r="BS332" s="15"/>
      <c r="BT332" s="15"/>
      <c r="BU332" s="15"/>
      <c r="BV332" s="15"/>
      <c r="BW332" s="2"/>
    </row>
    <row r="333" spans="1:75" s="3" customFormat="1" x14ac:dyDescent="0.25">
      <c r="A333" s="2"/>
      <c r="B333" s="2"/>
      <c r="C333" s="2"/>
      <c r="D333" s="2"/>
      <c r="E333" s="2"/>
      <c r="F333" s="13"/>
      <c r="G333" s="13"/>
      <c r="H333" s="13"/>
      <c r="I333" s="13"/>
      <c r="J333" s="13"/>
      <c r="K333" s="13"/>
      <c r="L333" s="13"/>
      <c r="M333" s="13"/>
      <c r="N333" s="13"/>
      <c r="O333" s="13"/>
      <c r="P333" s="13"/>
      <c r="Q333" s="13"/>
      <c r="R333" s="13"/>
      <c r="S333" s="13"/>
      <c r="T333" s="12"/>
      <c r="U333" s="12"/>
      <c r="V333" s="12"/>
      <c r="W333" s="12"/>
      <c r="X333" s="12"/>
      <c r="Y333" s="12"/>
      <c r="Z333" s="12"/>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4"/>
      <c r="AX333" s="289"/>
      <c r="AY333" s="13"/>
      <c r="AZ333" s="14"/>
      <c r="BA333" s="28"/>
      <c r="BB333" s="12"/>
      <c r="BC333" s="12"/>
      <c r="BD333" s="12"/>
      <c r="BE333" s="13"/>
      <c r="BF333" s="14"/>
      <c r="BG333" s="289"/>
      <c r="BH333" s="13"/>
      <c r="BI333" s="13"/>
      <c r="BJ333" s="13"/>
      <c r="BK333" s="13"/>
      <c r="BL333" s="14"/>
      <c r="BM333" s="289"/>
      <c r="BN333" s="13"/>
      <c r="BO333" s="13"/>
      <c r="BP333" s="13"/>
      <c r="BQ333" s="15"/>
      <c r="BR333" s="15"/>
      <c r="BS333" s="15"/>
      <c r="BT333" s="15"/>
      <c r="BU333" s="15"/>
      <c r="BV333" s="15"/>
      <c r="BW333" s="2"/>
    </row>
    <row r="334" spans="1:75" s="3" customFormat="1" x14ac:dyDescent="0.25">
      <c r="A334" s="2"/>
      <c r="B334" s="2"/>
      <c r="C334" s="2"/>
      <c r="D334" s="2"/>
      <c r="E334" s="2"/>
      <c r="F334" s="13"/>
      <c r="G334" s="13"/>
      <c r="H334" s="13"/>
      <c r="I334" s="13"/>
      <c r="J334" s="13"/>
      <c r="K334" s="13"/>
      <c r="L334" s="13"/>
      <c r="M334" s="13"/>
      <c r="N334" s="13"/>
      <c r="O334" s="13"/>
      <c r="P334" s="13"/>
      <c r="Q334" s="13"/>
      <c r="R334" s="13"/>
      <c r="S334" s="13"/>
      <c r="T334" s="12"/>
      <c r="U334" s="12"/>
      <c r="V334" s="12"/>
      <c r="W334" s="12"/>
      <c r="X334" s="12"/>
      <c r="Y334" s="12"/>
      <c r="Z334" s="12"/>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4"/>
      <c r="AX334" s="289"/>
      <c r="AY334" s="13"/>
      <c r="AZ334" s="14"/>
      <c r="BA334" s="28"/>
      <c r="BB334" s="12"/>
      <c r="BC334" s="12"/>
      <c r="BD334" s="12"/>
      <c r="BE334" s="13"/>
      <c r="BF334" s="14"/>
      <c r="BG334" s="289"/>
      <c r="BH334" s="13"/>
      <c r="BI334" s="13"/>
      <c r="BJ334" s="13"/>
      <c r="BK334" s="13"/>
      <c r="BL334" s="14"/>
      <c r="BM334" s="289"/>
      <c r="BN334" s="13"/>
      <c r="BO334" s="13"/>
      <c r="BP334" s="13"/>
      <c r="BQ334" s="15"/>
      <c r="BR334" s="15"/>
      <c r="BS334" s="15"/>
      <c r="BT334" s="15"/>
      <c r="BU334" s="15"/>
      <c r="BV334" s="15"/>
      <c r="BW334" s="2"/>
    </row>
    <row r="335" spans="1:75" s="3" customFormat="1" x14ac:dyDescent="0.25">
      <c r="A335" s="2"/>
      <c r="B335" s="2"/>
      <c r="C335" s="2"/>
      <c r="D335" s="2"/>
      <c r="E335" s="2"/>
      <c r="F335" s="13"/>
      <c r="G335" s="13"/>
      <c r="H335" s="13"/>
      <c r="I335" s="13"/>
      <c r="J335" s="13"/>
      <c r="K335" s="13"/>
      <c r="L335" s="13"/>
      <c r="M335" s="13"/>
      <c r="N335" s="13"/>
      <c r="O335" s="13"/>
      <c r="P335" s="13"/>
      <c r="Q335" s="13"/>
      <c r="R335" s="13"/>
      <c r="S335" s="13"/>
      <c r="T335" s="12"/>
      <c r="U335" s="12"/>
      <c r="V335" s="12"/>
      <c r="W335" s="12"/>
      <c r="X335" s="12"/>
      <c r="Y335" s="12"/>
      <c r="Z335" s="12"/>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4"/>
      <c r="AX335" s="289"/>
      <c r="AY335" s="13"/>
      <c r="AZ335" s="14"/>
      <c r="BA335" s="28"/>
      <c r="BB335" s="12"/>
      <c r="BC335" s="12"/>
      <c r="BD335" s="12"/>
      <c r="BE335" s="13"/>
      <c r="BF335" s="14"/>
      <c r="BG335" s="289"/>
      <c r="BH335" s="13"/>
      <c r="BI335" s="13"/>
      <c r="BJ335" s="13"/>
      <c r="BK335" s="13"/>
      <c r="BL335" s="14"/>
      <c r="BM335" s="289"/>
      <c r="BN335" s="13"/>
      <c r="BO335" s="13"/>
      <c r="BP335" s="13"/>
      <c r="BQ335" s="15"/>
      <c r="BR335" s="15"/>
      <c r="BS335" s="15"/>
      <c r="BT335" s="15"/>
      <c r="BU335" s="15"/>
      <c r="BV335" s="15"/>
      <c r="BW335" s="2"/>
    </row>
    <row r="336" spans="1:75" s="3" customFormat="1" x14ac:dyDescent="0.25">
      <c r="A336" s="2"/>
      <c r="B336" s="2"/>
      <c r="C336" s="2"/>
      <c r="D336" s="2"/>
      <c r="E336" s="2"/>
      <c r="F336" s="13"/>
      <c r="G336" s="13"/>
      <c r="H336" s="13"/>
      <c r="I336" s="13"/>
      <c r="J336" s="13"/>
      <c r="K336" s="13"/>
      <c r="L336" s="13"/>
      <c r="M336" s="13"/>
      <c r="N336" s="13"/>
      <c r="O336" s="13"/>
      <c r="P336" s="13"/>
      <c r="Q336" s="13"/>
      <c r="R336" s="13"/>
      <c r="S336" s="13"/>
      <c r="T336" s="12"/>
      <c r="U336" s="12"/>
      <c r="V336" s="12"/>
      <c r="W336" s="12"/>
      <c r="X336" s="12"/>
      <c r="Y336" s="12"/>
      <c r="Z336" s="12"/>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4"/>
      <c r="AX336" s="289"/>
      <c r="AY336" s="13"/>
      <c r="AZ336" s="14"/>
      <c r="BA336" s="28"/>
      <c r="BB336" s="12"/>
      <c r="BC336" s="12"/>
      <c r="BD336" s="12"/>
      <c r="BE336" s="13"/>
      <c r="BF336" s="14"/>
      <c r="BG336" s="289"/>
      <c r="BH336" s="13"/>
      <c r="BI336" s="13"/>
      <c r="BJ336" s="13"/>
      <c r="BK336" s="13"/>
      <c r="BL336" s="14"/>
      <c r="BM336" s="289"/>
      <c r="BN336" s="13"/>
      <c r="BO336" s="13"/>
      <c r="BP336" s="13"/>
      <c r="BQ336" s="15"/>
      <c r="BR336" s="15"/>
      <c r="BS336" s="15"/>
      <c r="BT336" s="15"/>
      <c r="BU336" s="15"/>
      <c r="BV336" s="15"/>
      <c r="BW336" s="2"/>
    </row>
    <row r="337" spans="1:75" s="3" customFormat="1" x14ac:dyDescent="0.25">
      <c r="A337" s="2"/>
      <c r="B337" s="2"/>
      <c r="C337" s="2"/>
      <c r="D337" s="2"/>
      <c r="E337" s="2"/>
      <c r="F337" s="13"/>
      <c r="G337" s="13"/>
      <c r="H337" s="13"/>
      <c r="I337" s="13"/>
      <c r="J337" s="13"/>
      <c r="K337" s="13"/>
      <c r="L337" s="13"/>
      <c r="M337" s="13"/>
      <c r="N337" s="13"/>
      <c r="O337" s="13"/>
      <c r="P337" s="13"/>
      <c r="Q337" s="13"/>
      <c r="R337" s="13"/>
      <c r="S337" s="13"/>
      <c r="T337" s="12"/>
      <c r="U337" s="12"/>
      <c r="V337" s="12"/>
      <c r="W337" s="12"/>
      <c r="X337" s="12"/>
      <c r="Y337" s="12"/>
      <c r="Z337" s="12"/>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4"/>
      <c r="AX337" s="289"/>
      <c r="AY337" s="13"/>
      <c r="AZ337" s="14"/>
      <c r="BA337" s="28"/>
      <c r="BB337" s="12"/>
      <c r="BC337" s="12"/>
      <c r="BD337" s="12"/>
      <c r="BE337" s="13"/>
      <c r="BF337" s="14"/>
      <c r="BG337" s="289"/>
      <c r="BH337" s="13"/>
      <c r="BI337" s="13"/>
      <c r="BJ337" s="13"/>
      <c r="BK337" s="13"/>
      <c r="BL337" s="14"/>
      <c r="BM337" s="289"/>
      <c r="BN337" s="13"/>
      <c r="BO337" s="13"/>
      <c r="BP337" s="13"/>
      <c r="BQ337" s="15"/>
      <c r="BR337" s="15"/>
      <c r="BS337" s="15"/>
      <c r="BT337" s="15"/>
      <c r="BU337" s="15"/>
      <c r="BV337" s="15"/>
      <c r="BW337" s="2"/>
    </row>
    <row r="338" spans="1:75" s="3" customFormat="1" x14ac:dyDescent="0.25">
      <c r="A338" s="2"/>
      <c r="B338" s="2"/>
      <c r="C338" s="2"/>
      <c r="D338" s="2"/>
      <c r="E338" s="2"/>
      <c r="F338" s="13"/>
      <c r="G338" s="13"/>
      <c r="H338" s="13"/>
      <c r="I338" s="13"/>
      <c r="J338" s="13"/>
      <c r="K338" s="13"/>
      <c r="L338" s="13"/>
      <c r="M338" s="13"/>
      <c r="N338" s="13"/>
      <c r="O338" s="13"/>
      <c r="P338" s="13"/>
      <c r="Q338" s="13"/>
      <c r="R338" s="13"/>
      <c r="S338" s="13"/>
      <c r="T338" s="12"/>
      <c r="U338" s="12"/>
      <c r="V338" s="12"/>
      <c r="W338" s="12"/>
      <c r="X338" s="12"/>
      <c r="Y338" s="12"/>
      <c r="Z338" s="12"/>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4"/>
      <c r="AX338" s="289"/>
      <c r="AY338" s="13"/>
      <c r="AZ338" s="14"/>
      <c r="BA338" s="28"/>
      <c r="BB338" s="12"/>
      <c r="BC338" s="12"/>
      <c r="BD338" s="12"/>
      <c r="BE338" s="13"/>
      <c r="BF338" s="14"/>
      <c r="BG338" s="289"/>
      <c r="BH338" s="13"/>
      <c r="BI338" s="13"/>
      <c r="BJ338" s="13"/>
      <c r="BK338" s="13"/>
      <c r="BL338" s="14"/>
      <c r="BM338" s="289"/>
      <c r="BN338" s="13"/>
      <c r="BO338" s="13"/>
      <c r="BP338" s="13"/>
      <c r="BQ338" s="15"/>
      <c r="BR338" s="15"/>
      <c r="BS338" s="15"/>
      <c r="BT338" s="15"/>
      <c r="BU338" s="15"/>
      <c r="BV338" s="15"/>
      <c r="BW338" s="2"/>
    </row>
    <row r="339" spans="1:75" s="3" customFormat="1" x14ac:dyDescent="0.25">
      <c r="A339" s="2"/>
      <c r="B339" s="2"/>
      <c r="C339" s="2"/>
      <c r="D339" s="2"/>
      <c r="E339" s="2"/>
      <c r="F339" s="13"/>
      <c r="G339" s="13"/>
      <c r="H339" s="13"/>
      <c r="I339" s="13"/>
      <c r="J339" s="13"/>
      <c r="K339" s="13"/>
      <c r="L339" s="13"/>
      <c r="M339" s="13"/>
      <c r="N339" s="13"/>
      <c r="O339" s="13"/>
      <c r="P339" s="13"/>
      <c r="Q339" s="13"/>
      <c r="R339" s="13"/>
      <c r="S339" s="13"/>
      <c r="T339" s="12"/>
      <c r="U339" s="12"/>
      <c r="V339" s="12"/>
      <c r="W339" s="12"/>
      <c r="X339" s="12"/>
      <c r="Y339" s="12"/>
      <c r="Z339" s="12"/>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4"/>
      <c r="AX339" s="289"/>
      <c r="AY339" s="13"/>
      <c r="AZ339" s="14"/>
      <c r="BA339" s="28"/>
      <c r="BB339" s="12"/>
      <c r="BC339" s="12"/>
      <c r="BD339" s="12"/>
      <c r="BE339" s="13"/>
      <c r="BF339" s="14"/>
      <c r="BG339" s="289"/>
      <c r="BH339" s="13"/>
      <c r="BI339" s="13"/>
      <c r="BJ339" s="13"/>
      <c r="BK339" s="13"/>
      <c r="BL339" s="14"/>
      <c r="BM339" s="289"/>
      <c r="BN339" s="13"/>
      <c r="BO339" s="13"/>
      <c r="BP339" s="13"/>
      <c r="BQ339" s="15"/>
      <c r="BR339" s="15"/>
      <c r="BS339" s="15"/>
      <c r="BT339" s="15"/>
      <c r="BU339" s="15"/>
      <c r="BV339" s="15"/>
      <c r="BW339" s="2"/>
    </row>
    <row r="340" spans="1:75" s="3" customFormat="1" x14ac:dyDescent="0.25">
      <c r="A340" s="2"/>
      <c r="B340" s="2"/>
      <c r="C340" s="2"/>
      <c r="D340" s="2"/>
      <c r="E340" s="2"/>
      <c r="F340" s="13"/>
      <c r="G340" s="13"/>
      <c r="H340" s="13"/>
      <c r="I340" s="13"/>
      <c r="J340" s="13"/>
      <c r="K340" s="13"/>
      <c r="L340" s="13"/>
      <c r="M340" s="13"/>
      <c r="N340" s="13"/>
      <c r="O340" s="13"/>
      <c r="P340" s="13"/>
      <c r="Q340" s="13"/>
      <c r="R340" s="13"/>
      <c r="S340" s="13"/>
      <c r="T340" s="12"/>
      <c r="U340" s="12"/>
      <c r="V340" s="12"/>
      <c r="W340" s="12"/>
      <c r="X340" s="12"/>
      <c r="Y340" s="12"/>
      <c r="Z340" s="12"/>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4"/>
      <c r="AX340" s="289"/>
      <c r="AY340" s="13"/>
      <c r="AZ340" s="14"/>
      <c r="BA340" s="28"/>
      <c r="BB340" s="12"/>
      <c r="BC340" s="12"/>
      <c r="BD340" s="12"/>
      <c r="BE340" s="13"/>
      <c r="BF340" s="14"/>
      <c r="BG340" s="289"/>
      <c r="BH340" s="13"/>
      <c r="BI340" s="13"/>
      <c r="BJ340" s="13"/>
      <c r="BK340" s="13"/>
      <c r="BL340" s="14"/>
      <c r="BM340" s="289"/>
      <c r="BN340" s="13"/>
      <c r="BO340" s="13"/>
      <c r="BP340" s="13"/>
      <c r="BQ340" s="15"/>
      <c r="BR340" s="15"/>
      <c r="BS340" s="15"/>
      <c r="BT340" s="15"/>
      <c r="BU340" s="15"/>
      <c r="BV340" s="15"/>
      <c r="BW340" s="2"/>
    </row>
    <row r="341" spans="1:75" s="3" customFormat="1" x14ac:dyDescent="0.25">
      <c r="A341" s="2"/>
      <c r="B341" s="2"/>
      <c r="C341" s="2"/>
      <c r="D341" s="2"/>
      <c r="E341" s="2"/>
      <c r="F341" s="13"/>
      <c r="G341" s="13"/>
      <c r="H341" s="13"/>
      <c r="I341" s="13"/>
      <c r="J341" s="13"/>
      <c r="K341" s="13"/>
      <c r="L341" s="13"/>
      <c r="M341" s="13"/>
      <c r="N341" s="13"/>
      <c r="O341" s="13"/>
      <c r="P341" s="13"/>
      <c r="Q341" s="13"/>
      <c r="R341" s="13"/>
      <c r="S341" s="13"/>
      <c r="T341" s="12"/>
      <c r="U341" s="12"/>
      <c r="V341" s="12"/>
      <c r="W341" s="12"/>
      <c r="X341" s="12"/>
      <c r="Y341" s="12"/>
      <c r="Z341" s="12"/>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4"/>
      <c r="AX341" s="289"/>
      <c r="AY341" s="13"/>
      <c r="AZ341" s="14"/>
      <c r="BA341" s="28"/>
      <c r="BB341" s="12"/>
      <c r="BC341" s="12"/>
      <c r="BD341" s="12"/>
      <c r="BE341" s="13"/>
      <c r="BF341" s="14"/>
      <c r="BG341" s="289"/>
      <c r="BH341" s="13"/>
      <c r="BI341" s="13"/>
      <c r="BJ341" s="13"/>
      <c r="BK341" s="13"/>
      <c r="BL341" s="14"/>
      <c r="BM341" s="289"/>
      <c r="BN341" s="13"/>
      <c r="BO341" s="13"/>
      <c r="BP341" s="13"/>
      <c r="BQ341" s="15"/>
      <c r="BR341" s="15"/>
      <c r="BS341" s="15"/>
      <c r="BT341" s="15"/>
      <c r="BU341" s="15"/>
      <c r="BV341" s="15"/>
      <c r="BW341" s="2"/>
    </row>
    <row r="342" spans="1:75" s="3" customFormat="1" x14ac:dyDescent="0.25">
      <c r="A342" s="2"/>
      <c r="B342" s="2"/>
      <c r="C342" s="2"/>
      <c r="D342" s="2"/>
      <c r="E342" s="2"/>
      <c r="F342" s="13"/>
      <c r="G342" s="13"/>
      <c r="H342" s="13"/>
      <c r="I342" s="13"/>
      <c r="J342" s="13"/>
      <c r="K342" s="13"/>
      <c r="L342" s="13"/>
      <c r="M342" s="13"/>
      <c r="N342" s="13"/>
      <c r="O342" s="13"/>
      <c r="P342" s="13"/>
      <c r="Q342" s="13"/>
      <c r="R342" s="13"/>
      <c r="S342" s="13"/>
      <c r="T342" s="12"/>
      <c r="U342" s="12"/>
      <c r="V342" s="12"/>
      <c r="W342" s="12"/>
      <c r="X342" s="12"/>
      <c r="Y342" s="12"/>
      <c r="Z342" s="12"/>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4"/>
      <c r="AX342" s="289"/>
      <c r="AY342" s="13"/>
      <c r="AZ342" s="14"/>
      <c r="BA342" s="28"/>
      <c r="BB342" s="12"/>
      <c r="BC342" s="12"/>
      <c r="BD342" s="12"/>
      <c r="BE342" s="13"/>
      <c r="BF342" s="14"/>
      <c r="BG342" s="289"/>
      <c r="BH342" s="13"/>
      <c r="BI342" s="13"/>
      <c r="BJ342" s="13"/>
      <c r="BK342" s="13"/>
      <c r="BL342" s="14"/>
      <c r="BM342" s="289"/>
      <c r="BN342" s="13"/>
      <c r="BO342" s="13"/>
      <c r="BP342" s="13"/>
      <c r="BQ342" s="15"/>
      <c r="BR342" s="15"/>
      <c r="BS342" s="15"/>
      <c r="BT342" s="15"/>
      <c r="BU342" s="15"/>
      <c r="BV342" s="15"/>
      <c r="BW342" s="2"/>
    </row>
    <row r="343" spans="1:75" s="3" customFormat="1" x14ac:dyDescent="0.25">
      <c r="A343" s="2"/>
      <c r="B343" s="2"/>
      <c r="C343" s="2"/>
      <c r="D343" s="2"/>
      <c r="E343" s="2"/>
      <c r="F343" s="13"/>
      <c r="G343" s="13"/>
      <c r="H343" s="13"/>
      <c r="I343" s="13"/>
      <c r="J343" s="13"/>
      <c r="K343" s="13"/>
      <c r="L343" s="13"/>
      <c r="M343" s="13"/>
      <c r="N343" s="13"/>
      <c r="O343" s="13"/>
      <c r="P343" s="13"/>
      <c r="Q343" s="13"/>
      <c r="R343" s="13"/>
      <c r="S343" s="13"/>
      <c r="T343" s="12"/>
      <c r="U343" s="12"/>
      <c r="V343" s="12"/>
      <c r="W343" s="12"/>
      <c r="X343" s="12"/>
      <c r="Y343" s="12"/>
      <c r="Z343" s="12"/>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4"/>
      <c r="AX343" s="289"/>
      <c r="AY343" s="13"/>
      <c r="AZ343" s="14"/>
      <c r="BA343" s="28"/>
      <c r="BB343" s="12"/>
      <c r="BC343" s="12"/>
      <c r="BD343" s="12"/>
      <c r="BE343" s="13"/>
      <c r="BF343" s="14"/>
      <c r="BG343" s="289"/>
      <c r="BH343" s="13"/>
      <c r="BI343" s="13"/>
      <c r="BJ343" s="13"/>
      <c r="BK343" s="13"/>
      <c r="BL343" s="14"/>
      <c r="BM343" s="289"/>
      <c r="BN343" s="13"/>
      <c r="BO343" s="13"/>
      <c r="BP343" s="13"/>
      <c r="BQ343" s="15"/>
      <c r="BR343" s="15"/>
      <c r="BS343" s="15"/>
      <c r="BT343" s="15"/>
      <c r="BU343" s="15"/>
      <c r="BV343" s="15"/>
      <c r="BW343" s="2"/>
    </row>
    <row r="344" spans="1:75" s="3" customFormat="1" x14ac:dyDescent="0.25">
      <c r="A344" s="2"/>
      <c r="B344" s="2"/>
      <c r="C344" s="2"/>
      <c r="D344" s="2"/>
      <c r="E344" s="2"/>
      <c r="F344" s="13"/>
      <c r="G344" s="13"/>
      <c r="H344" s="13"/>
      <c r="I344" s="13"/>
      <c r="J344" s="13"/>
      <c r="K344" s="13"/>
      <c r="L344" s="13"/>
      <c r="M344" s="13"/>
      <c r="N344" s="13"/>
      <c r="O344" s="13"/>
      <c r="P344" s="13"/>
      <c r="Q344" s="13"/>
      <c r="R344" s="13"/>
      <c r="S344" s="13"/>
      <c r="T344" s="12"/>
      <c r="U344" s="12"/>
      <c r="V344" s="12"/>
      <c r="W344" s="12"/>
      <c r="X344" s="12"/>
      <c r="Y344" s="12"/>
      <c r="Z344" s="12"/>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4"/>
      <c r="AX344" s="289"/>
      <c r="AY344" s="13"/>
      <c r="AZ344" s="14"/>
      <c r="BA344" s="28"/>
      <c r="BB344" s="12"/>
      <c r="BC344" s="12"/>
      <c r="BD344" s="12"/>
      <c r="BE344" s="13"/>
      <c r="BF344" s="14"/>
      <c r="BG344" s="289"/>
      <c r="BH344" s="13"/>
      <c r="BI344" s="13"/>
      <c r="BJ344" s="13"/>
      <c r="BK344" s="13"/>
      <c r="BL344" s="14"/>
      <c r="BM344" s="289"/>
      <c r="BN344" s="13"/>
      <c r="BO344" s="13"/>
      <c r="BP344" s="13"/>
      <c r="BQ344" s="15"/>
      <c r="BR344" s="15"/>
      <c r="BS344" s="15"/>
      <c r="BT344" s="15"/>
      <c r="BU344" s="15"/>
      <c r="BV344" s="15"/>
      <c r="BW344" s="2"/>
    </row>
    <row r="345" spans="1:75" s="3" customFormat="1" x14ac:dyDescent="0.25">
      <c r="A345" s="2"/>
      <c r="B345" s="2"/>
      <c r="C345" s="2"/>
      <c r="D345" s="2"/>
      <c r="E345" s="2"/>
      <c r="F345" s="13"/>
      <c r="G345" s="13"/>
      <c r="H345" s="13"/>
      <c r="I345" s="13"/>
      <c r="J345" s="13"/>
      <c r="K345" s="13"/>
      <c r="L345" s="13"/>
      <c r="M345" s="13"/>
      <c r="N345" s="13"/>
      <c r="O345" s="13"/>
      <c r="P345" s="13"/>
      <c r="Q345" s="13"/>
      <c r="R345" s="13"/>
      <c r="S345" s="13"/>
      <c r="T345" s="12"/>
      <c r="U345" s="12"/>
      <c r="V345" s="12"/>
      <c r="W345" s="12"/>
      <c r="X345" s="12"/>
      <c r="Y345" s="12"/>
      <c r="Z345" s="12"/>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4"/>
      <c r="AX345" s="289"/>
      <c r="AY345" s="13"/>
      <c r="AZ345" s="14"/>
      <c r="BA345" s="28"/>
      <c r="BB345" s="12"/>
      <c r="BC345" s="12"/>
      <c r="BD345" s="12"/>
      <c r="BE345" s="13"/>
      <c r="BF345" s="14"/>
      <c r="BG345" s="289"/>
      <c r="BH345" s="13"/>
      <c r="BI345" s="13"/>
      <c r="BJ345" s="13"/>
      <c r="BK345" s="13"/>
      <c r="BL345" s="14"/>
      <c r="BM345" s="289"/>
      <c r="BN345" s="13"/>
      <c r="BO345" s="13"/>
      <c r="BP345" s="13"/>
      <c r="BQ345" s="15"/>
      <c r="BR345" s="15"/>
      <c r="BS345" s="15"/>
      <c r="BT345" s="15"/>
      <c r="BU345" s="15"/>
      <c r="BV345" s="15"/>
      <c r="BW345" s="2"/>
    </row>
    <row r="346" spans="1:75" s="3" customFormat="1" x14ac:dyDescent="0.25">
      <c r="A346" s="2"/>
      <c r="B346" s="2"/>
      <c r="C346" s="2"/>
      <c r="D346" s="2"/>
      <c r="E346" s="2"/>
      <c r="F346" s="13"/>
      <c r="G346" s="13"/>
      <c r="H346" s="13"/>
      <c r="I346" s="13"/>
      <c r="J346" s="13"/>
      <c r="K346" s="13"/>
      <c r="L346" s="13"/>
      <c r="M346" s="13"/>
      <c r="N346" s="13"/>
      <c r="O346" s="13"/>
      <c r="P346" s="13"/>
      <c r="Q346" s="13"/>
      <c r="R346" s="13"/>
      <c r="S346" s="13"/>
      <c r="T346" s="12"/>
      <c r="U346" s="12"/>
      <c r="V346" s="12"/>
      <c r="W346" s="12"/>
      <c r="X346" s="12"/>
      <c r="Y346" s="12"/>
      <c r="Z346" s="12"/>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4"/>
      <c r="AX346" s="289"/>
      <c r="AY346" s="13"/>
      <c r="AZ346" s="14"/>
      <c r="BA346" s="28"/>
      <c r="BB346" s="12"/>
      <c r="BC346" s="12"/>
      <c r="BD346" s="12"/>
      <c r="BE346" s="13"/>
      <c r="BF346" s="14"/>
      <c r="BG346" s="289"/>
      <c r="BH346" s="13"/>
      <c r="BI346" s="13"/>
      <c r="BJ346" s="13"/>
      <c r="BK346" s="13"/>
      <c r="BL346" s="14"/>
      <c r="BM346" s="289"/>
      <c r="BN346" s="13"/>
      <c r="BO346" s="13"/>
      <c r="BP346" s="13"/>
      <c r="BQ346" s="15"/>
      <c r="BR346" s="15"/>
      <c r="BS346" s="15"/>
      <c r="BT346" s="15"/>
      <c r="BU346" s="15"/>
      <c r="BV346" s="15"/>
      <c r="BW346" s="2"/>
    </row>
    <row r="347" spans="1:75" s="3" customFormat="1" x14ac:dyDescent="0.25">
      <c r="A347" s="2"/>
      <c r="B347" s="2"/>
      <c r="C347" s="2"/>
      <c r="D347" s="2"/>
      <c r="E347" s="2"/>
      <c r="F347" s="13"/>
      <c r="G347" s="13"/>
      <c r="H347" s="13"/>
      <c r="I347" s="13"/>
      <c r="J347" s="13"/>
      <c r="K347" s="13"/>
      <c r="L347" s="13"/>
      <c r="M347" s="13"/>
      <c r="N347" s="13"/>
      <c r="O347" s="13"/>
      <c r="P347" s="13"/>
      <c r="Q347" s="13"/>
      <c r="R347" s="13"/>
      <c r="S347" s="13"/>
      <c r="T347" s="12"/>
      <c r="U347" s="12"/>
      <c r="V347" s="12"/>
      <c r="W347" s="12"/>
      <c r="X347" s="12"/>
      <c r="Y347" s="12"/>
      <c r="Z347" s="12"/>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4"/>
      <c r="AX347" s="289"/>
      <c r="AY347" s="13"/>
      <c r="AZ347" s="14"/>
      <c r="BA347" s="28"/>
      <c r="BB347" s="12"/>
      <c r="BC347" s="12"/>
      <c r="BD347" s="12"/>
      <c r="BE347" s="13"/>
      <c r="BF347" s="14"/>
      <c r="BG347" s="289"/>
      <c r="BH347" s="13"/>
      <c r="BI347" s="13"/>
      <c r="BJ347" s="13"/>
      <c r="BK347" s="13"/>
      <c r="BL347" s="14"/>
      <c r="BM347" s="289"/>
      <c r="BN347" s="13"/>
      <c r="BO347" s="13"/>
      <c r="BP347" s="13"/>
      <c r="BQ347" s="15"/>
      <c r="BR347" s="15"/>
      <c r="BS347" s="15"/>
      <c r="BT347" s="15"/>
      <c r="BU347" s="15"/>
      <c r="BV347" s="15"/>
      <c r="BW347" s="2"/>
    </row>
    <row r="348" spans="1:75" s="3" customFormat="1" x14ac:dyDescent="0.25">
      <c r="A348" s="2"/>
      <c r="B348" s="2"/>
      <c r="C348" s="2"/>
      <c r="D348" s="2"/>
      <c r="E348" s="2"/>
      <c r="F348" s="13"/>
      <c r="G348" s="13"/>
      <c r="H348" s="13"/>
      <c r="I348" s="13"/>
      <c r="J348" s="13"/>
      <c r="K348" s="13"/>
      <c r="L348" s="13"/>
      <c r="M348" s="13"/>
      <c r="N348" s="13"/>
      <c r="O348" s="13"/>
      <c r="P348" s="13"/>
      <c r="Q348" s="13"/>
      <c r="R348" s="13"/>
      <c r="S348" s="13"/>
      <c r="T348" s="12"/>
      <c r="U348" s="12"/>
      <c r="V348" s="12"/>
      <c r="W348" s="12"/>
      <c r="X348" s="12"/>
      <c r="Y348" s="12"/>
      <c r="Z348" s="12"/>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4"/>
      <c r="AX348" s="289"/>
      <c r="AY348" s="13"/>
      <c r="AZ348" s="14"/>
      <c r="BA348" s="28"/>
      <c r="BB348" s="12"/>
      <c r="BC348" s="12"/>
      <c r="BD348" s="12"/>
      <c r="BE348" s="13"/>
      <c r="BF348" s="14"/>
      <c r="BG348" s="289"/>
      <c r="BH348" s="13"/>
      <c r="BI348" s="13"/>
      <c r="BJ348" s="13"/>
      <c r="BK348" s="13"/>
      <c r="BL348" s="14"/>
      <c r="BM348" s="289"/>
      <c r="BN348" s="13"/>
      <c r="BO348" s="13"/>
      <c r="BP348" s="13"/>
      <c r="BQ348" s="15"/>
      <c r="BR348" s="15"/>
      <c r="BS348" s="15"/>
      <c r="BT348" s="15"/>
      <c r="BU348" s="15"/>
      <c r="BV348" s="15"/>
      <c r="BW348" s="2"/>
    </row>
    <row r="349" spans="1:75" s="3" customFormat="1" x14ac:dyDescent="0.25">
      <c r="A349" s="2"/>
      <c r="B349" s="2"/>
      <c r="C349" s="2"/>
      <c r="D349" s="2"/>
      <c r="E349" s="2"/>
      <c r="F349" s="13"/>
      <c r="G349" s="13"/>
      <c r="H349" s="13"/>
      <c r="I349" s="13"/>
      <c r="J349" s="13"/>
      <c r="K349" s="13"/>
      <c r="L349" s="13"/>
      <c r="M349" s="13"/>
      <c r="N349" s="13"/>
      <c r="O349" s="13"/>
      <c r="P349" s="13"/>
      <c r="Q349" s="13"/>
      <c r="R349" s="13"/>
      <c r="S349" s="13"/>
      <c r="T349" s="12"/>
      <c r="U349" s="12"/>
      <c r="V349" s="12"/>
      <c r="W349" s="12"/>
      <c r="X349" s="12"/>
      <c r="Y349" s="12"/>
      <c r="Z349" s="12"/>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4"/>
      <c r="AX349" s="289"/>
      <c r="AY349" s="13"/>
      <c r="AZ349" s="14"/>
      <c r="BA349" s="28"/>
      <c r="BB349" s="12"/>
      <c r="BC349" s="12"/>
      <c r="BD349" s="12"/>
      <c r="BE349" s="13"/>
      <c r="BF349" s="14"/>
      <c r="BG349" s="289"/>
      <c r="BH349" s="13"/>
      <c r="BI349" s="13"/>
      <c r="BJ349" s="13"/>
      <c r="BK349" s="13"/>
      <c r="BL349" s="14"/>
      <c r="BM349" s="289"/>
      <c r="BN349" s="13"/>
      <c r="BO349" s="13"/>
      <c r="BP349" s="13"/>
      <c r="BQ349" s="15"/>
      <c r="BR349" s="15"/>
      <c r="BS349" s="15"/>
      <c r="BT349" s="15"/>
      <c r="BU349" s="15"/>
      <c r="BV349" s="15"/>
      <c r="BW349" s="2"/>
    </row>
    <row r="350" spans="1:75" s="3" customFormat="1" x14ac:dyDescent="0.25">
      <c r="A350" s="2"/>
      <c r="B350" s="2"/>
      <c r="C350" s="2"/>
      <c r="D350" s="2"/>
      <c r="E350" s="2"/>
      <c r="F350" s="13"/>
      <c r="G350" s="13"/>
      <c r="H350" s="13"/>
      <c r="I350" s="13"/>
      <c r="J350" s="13"/>
      <c r="K350" s="13"/>
      <c r="L350" s="13"/>
      <c r="M350" s="13"/>
      <c r="N350" s="13"/>
      <c r="O350" s="13"/>
      <c r="P350" s="13"/>
      <c r="Q350" s="13"/>
      <c r="R350" s="13"/>
      <c r="S350" s="13"/>
      <c r="T350" s="12"/>
      <c r="U350" s="12"/>
      <c r="V350" s="12"/>
      <c r="W350" s="12"/>
      <c r="X350" s="12"/>
      <c r="Y350" s="12"/>
      <c r="Z350" s="12"/>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4"/>
      <c r="AX350" s="289"/>
      <c r="AY350" s="13"/>
      <c r="AZ350" s="14"/>
      <c r="BA350" s="28"/>
      <c r="BB350" s="12"/>
      <c r="BC350" s="12"/>
      <c r="BD350" s="12"/>
      <c r="BE350" s="13"/>
      <c r="BF350" s="14"/>
      <c r="BG350" s="289"/>
      <c r="BH350" s="13"/>
      <c r="BI350" s="13"/>
      <c r="BJ350" s="13"/>
      <c r="BK350" s="13"/>
      <c r="BL350" s="14"/>
      <c r="BM350" s="289"/>
      <c r="BN350" s="13"/>
      <c r="BO350" s="13"/>
      <c r="BP350" s="13"/>
      <c r="BQ350" s="15"/>
      <c r="BR350" s="15"/>
      <c r="BS350" s="15"/>
      <c r="BT350" s="15"/>
      <c r="BU350" s="15"/>
      <c r="BV350" s="15"/>
      <c r="BW350" s="2"/>
    </row>
    <row r="351" spans="1:75" s="3" customFormat="1" x14ac:dyDescent="0.25">
      <c r="A351" s="2"/>
      <c r="B351" s="2"/>
      <c r="C351" s="2"/>
      <c r="D351" s="2"/>
      <c r="E351" s="2"/>
      <c r="F351" s="13"/>
      <c r="G351" s="13"/>
      <c r="H351" s="13"/>
      <c r="I351" s="13"/>
      <c r="J351" s="13"/>
      <c r="K351" s="13"/>
      <c r="L351" s="13"/>
      <c r="M351" s="13"/>
      <c r="N351" s="13"/>
      <c r="O351" s="13"/>
      <c r="P351" s="13"/>
      <c r="Q351" s="13"/>
      <c r="R351" s="13"/>
      <c r="S351" s="13"/>
      <c r="T351" s="12"/>
      <c r="U351" s="12"/>
      <c r="V351" s="12"/>
      <c r="W351" s="12"/>
      <c r="X351" s="12"/>
      <c r="Y351" s="12"/>
      <c r="Z351" s="12"/>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4"/>
      <c r="AX351" s="289"/>
      <c r="AY351" s="13"/>
      <c r="AZ351" s="14"/>
      <c r="BA351" s="28"/>
      <c r="BB351" s="12"/>
      <c r="BC351" s="12"/>
      <c r="BD351" s="12"/>
      <c r="BE351" s="13"/>
      <c r="BF351" s="14"/>
      <c r="BG351" s="289"/>
      <c r="BH351" s="13"/>
      <c r="BI351" s="13"/>
      <c r="BJ351" s="13"/>
      <c r="BK351" s="13"/>
      <c r="BL351" s="14"/>
      <c r="BM351" s="289"/>
      <c r="BN351" s="13"/>
      <c r="BO351" s="13"/>
      <c r="BP351" s="13"/>
      <c r="BQ351" s="15"/>
      <c r="BR351" s="15"/>
      <c r="BS351" s="15"/>
      <c r="BT351" s="15"/>
      <c r="BU351" s="15"/>
      <c r="BV351" s="15"/>
      <c r="BW351" s="2"/>
    </row>
    <row r="352" spans="1:75" s="3" customFormat="1" x14ac:dyDescent="0.25">
      <c r="A352" s="2"/>
      <c r="B352" s="2"/>
      <c r="C352" s="2"/>
      <c r="D352" s="2"/>
      <c r="E352" s="2"/>
      <c r="F352" s="13"/>
      <c r="G352" s="13"/>
      <c r="H352" s="13"/>
      <c r="I352" s="13"/>
      <c r="J352" s="13"/>
      <c r="K352" s="13"/>
      <c r="L352" s="13"/>
      <c r="M352" s="13"/>
      <c r="N352" s="13"/>
      <c r="O352" s="13"/>
      <c r="P352" s="13"/>
      <c r="Q352" s="13"/>
      <c r="R352" s="13"/>
      <c r="S352" s="13"/>
      <c r="T352" s="12"/>
      <c r="U352" s="12"/>
      <c r="V352" s="12"/>
      <c r="W352" s="12"/>
      <c r="X352" s="12"/>
      <c r="Y352" s="12"/>
      <c r="Z352" s="12"/>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4"/>
      <c r="AX352" s="289"/>
      <c r="AY352" s="13"/>
      <c r="AZ352" s="14"/>
      <c r="BA352" s="28"/>
      <c r="BB352" s="12"/>
      <c r="BC352" s="12"/>
      <c r="BD352" s="12"/>
      <c r="BE352" s="13"/>
      <c r="BF352" s="14"/>
      <c r="BG352" s="289"/>
      <c r="BH352" s="13"/>
      <c r="BI352" s="13"/>
      <c r="BJ352" s="13"/>
      <c r="BK352" s="13"/>
      <c r="BL352" s="14"/>
      <c r="BM352" s="289"/>
      <c r="BN352" s="13"/>
      <c r="BO352" s="13"/>
      <c r="BP352" s="13"/>
      <c r="BQ352" s="15"/>
      <c r="BR352" s="15"/>
      <c r="BS352" s="15"/>
      <c r="BT352" s="15"/>
      <c r="BU352" s="15"/>
      <c r="BV352" s="15"/>
      <c r="BW352" s="2"/>
    </row>
    <row r="353" spans="1:75" s="3" customFormat="1" x14ac:dyDescent="0.25">
      <c r="A353" s="2"/>
      <c r="B353" s="2"/>
      <c r="C353" s="2"/>
      <c r="D353" s="2"/>
      <c r="E353" s="2"/>
      <c r="F353" s="13"/>
      <c r="G353" s="13"/>
      <c r="H353" s="13"/>
      <c r="I353" s="13"/>
      <c r="J353" s="13"/>
      <c r="K353" s="13"/>
      <c r="L353" s="13"/>
      <c r="M353" s="13"/>
      <c r="N353" s="13"/>
      <c r="O353" s="13"/>
      <c r="P353" s="13"/>
      <c r="Q353" s="13"/>
      <c r="R353" s="13"/>
      <c r="S353" s="13"/>
      <c r="T353" s="12"/>
      <c r="U353" s="12"/>
      <c r="V353" s="12"/>
      <c r="W353" s="12"/>
      <c r="X353" s="12"/>
      <c r="Y353" s="12"/>
      <c r="Z353" s="12"/>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4"/>
      <c r="AX353" s="289"/>
      <c r="AY353" s="13"/>
      <c r="AZ353" s="14"/>
      <c r="BA353" s="28"/>
      <c r="BB353" s="12"/>
      <c r="BC353" s="12"/>
      <c r="BD353" s="12"/>
      <c r="BE353" s="13"/>
      <c r="BF353" s="14"/>
      <c r="BG353" s="289"/>
      <c r="BH353" s="13"/>
      <c r="BI353" s="13"/>
      <c r="BJ353" s="13"/>
      <c r="BK353" s="13"/>
      <c r="BL353" s="14"/>
      <c r="BM353" s="289"/>
      <c r="BN353" s="13"/>
      <c r="BO353" s="13"/>
      <c r="BP353" s="13"/>
      <c r="BQ353" s="15"/>
      <c r="BR353" s="15"/>
      <c r="BS353" s="15"/>
      <c r="BT353" s="15"/>
      <c r="BU353" s="15"/>
      <c r="BV353" s="15"/>
      <c r="BW353" s="2"/>
    </row>
    <row r="354" spans="1:75" s="3" customFormat="1" x14ac:dyDescent="0.25">
      <c r="A354" s="2"/>
      <c r="B354" s="2"/>
      <c r="C354" s="2"/>
      <c r="D354" s="2"/>
      <c r="E354" s="2"/>
      <c r="F354" s="13"/>
      <c r="G354" s="13"/>
      <c r="H354" s="13"/>
      <c r="I354" s="13"/>
      <c r="J354" s="13"/>
      <c r="K354" s="13"/>
      <c r="L354" s="13"/>
      <c r="M354" s="13"/>
      <c r="N354" s="13"/>
      <c r="O354" s="13"/>
      <c r="P354" s="13"/>
      <c r="Q354" s="13"/>
      <c r="R354" s="13"/>
      <c r="S354" s="13"/>
      <c r="T354" s="12"/>
      <c r="U354" s="12"/>
      <c r="V354" s="12"/>
      <c r="W354" s="12"/>
      <c r="X354" s="12"/>
      <c r="Y354" s="12"/>
      <c r="Z354" s="12"/>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4"/>
      <c r="AX354" s="289"/>
      <c r="AY354" s="13"/>
      <c r="AZ354" s="14"/>
      <c r="BA354" s="28"/>
      <c r="BB354" s="12"/>
      <c r="BC354" s="12"/>
      <c r="BD354" s="12"/>
      <c r="BE354" s="13"/>
      <c r="BF354" s="14"/>
      <c r="BG354" s="289"/>
      <c r="BH354" s="13"/>
      <c r="BI354" s="13"/>
      <c r="BJ354" s="13"/>
      <c r="BK354" s="13"/>
      <c r="BL354" s="14"/>
      <c r="BM354" s="289"/>
      <c r="BN354" s="13"/>
      <c r="BO354" s="13"/>
      <c r="BP354" s="13"/>
      <c r="BQ354" s="15"/>
      <c r="BR354" s="15"/>
      <c r="BS354" s="15"/>
      <c r="BT354" s="15"/>
      <c r="BU354" s="15"/>
      <c r="BV354" s="15"/>
      <c r="BW354" s="2"/>
    </row>
    <row r="355" spans="1:75" s="3" customFormat="1" x14ac:dyDescent="0.25">
      <c r="A355" s="2"/>
      <c r="B355" s="2"/>
      <c r="C355" s="2"/>
      <c r="D355" s="2"/>
      <c r="E355" s="2"/>
      <c r="F355" s="13"/>
      <c r="G355" s="13"/>
      <c r="H355" s="13"/>
      <c r="I355" s="13"/>
      <c r="J355" s="13"/>
      <c r="K355" s="13"/>
      <c r="L355" s="13"/>
      <c r="M355" s="13"/>
      <c r="N355" s="13"/>
      <c r="O355" s="13"/>
      <c r="P355" s="13"/>
      <c r="Q355" s="13"/>
      <c r="R355" s="13"/>
      <c r="S355" s="13"/>
      <c r="T355" s="12"/>
      <c r="U355" s="12"/>
      <c r="V355" s="12"/>
      <c r="W355" s="12"/>
      <c r="X355" s="12"/>
      <c r="Y355" s="12"/>
      <c r="Z355" s="12"/>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4"/>
      <c r="AX355" s="289"/>
      <c r="AY355" s="13"/>
      <c r="AZ355" s="14"/>
      <c r="BA355" s="28"/>
      <c r="BB355" s="12"/>
      <c r="BC355" s="12"/>
      <c r="BD355" s="12"/>
      <c r="BE355" s="13"/>
      <c r="BF355" s="14"/>
      <c r="BG355" s="289"/>
      <c r="BH355" s="13"/>
      <c r="BI355" s="13"/>
      <c r="BJ355" s="13"/>
      <c r="BK355" s="13"/>
      <c r="BL355" s="14"/>
      <c r="BM355" s="289"/>
      <c r="BN355" s="13"/>
      <c r="BO355" s="13"/>
      <c r="BP355" s="13"/>
      <c r="BQ355" s="15"/>
      <c r="BR355" s="15"/>
      <c r="BS355" s="15"/>
      <c r="BT355" s="15"/>
      <c r="BU355" s="15"/>
      <c r="BV355" s="15"/>
      <c r="BW355" s="2"/>
    </row>
    <row r="356" spans="1:75" s="3" customFormat="1" x14ac:dyDescent="0.25">
      <c r="A356" s="2"/>
      <c r="B356" s="2"/>
      <c r="C356" s="2"/>
      <c r="D356" s="2"/>
      <c r="E356" s="2"/>
      <c r="F356" s="13"/>
      <c r="G356" s="13"/>
      <c r="H356" s="13"/>
      <c r="I356" s="13"/>
      <c r="J356" s="13"/>
      <c r="K356" s="13"/>
      <c r="L356" s="13"/>
      <c r="M356" s="13"/>
      <c r="N356" s="13"/>
      <c r="O356" s="13"/>
      <c r="P356" s="13"/>
      <c r="Q356" s="13"/>
      <c r="R356" s="13"/>
      <c r="S356" s="13"/>
      <c r="T356" s="12"/>
      <c r="U356" s="12"/>
      <c r="V356" s="12"/>
      <c r="W356" s="12"/>
      <c r="X356" s="12"/>
      <c r="Y356" s="12"/>
      <c r="Z356" s="12"/>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4"/>
      <c r="AX356" s="289"/>
      <c r="AY356" s="13"/>
      <c r="AZ356" s="14"/>
      <c r="BA356" s="28"/>
      <c r="BB356" s="12"/>
      <c r="BC356" s="12"/>
      <c r="BD356" s="12"/>
      <c r="BE356" s="13"/>
      <c r="BF356" s="14"/>
      <c r="BG356" s="289"/>
      <c r="BH356" s="13"/>
      <c r="BI356" s="13"/>
      <c r="BJ356" s="13"/>
      <c r="BK356" s="13"/>
      <c r="BL356" s="14"/>
      <c r="BM356" s="289"/>
      <c r="BN356" s="13"/>
      <c r="BO356" s="13"/>
      <c r="BP356" s="13"/>
      <c r="BQ356" s="15"/>
      <c r="BR356" s="15"/>
      <c r="BS356" s="15"/>
      <c r="BT356" s="15"/>
      <c r="BU356" s="15"/>
      <c r="BV356" s="15"/>
      <c r="BW356" s="2"/>
    </row>
    <row r="357" spans="1:75" s="3" customFormat="1" x14ac:dyDescent="0.25">
      <c r="A357" s="2"/>
      <c r="B357" s="2"/>
      <c r="C357" s="2"/>
      <c r="D357" s="2"/>
      <c r="E357" s="2"/>
      <c r="F357" s="13"/>
      <c r="G357" s="13"/>
      <c r="H357" s="13"/>
      <c r="I357" s="13"/>
      <c r="J357" s="13"/>
      <c r="K357" s="13"/>
      <c r="L357" s="13"/>
      <c r="M357" s="13"/>
      <c r="N357" s="13"/>
      <c r="O357" s="13"/>
      <c r="P357" s="13"/>
      <c r="Q357" s="13"/>
      <c r="R357" s="13"/>
      <c r="S357" s="13"/>
      <c r="T357" s="12"/>
      <c r="U357" s="12"/>
      <c r="V357" s="12"/>
      <c r="W357" s="12"/>
      <c r="X357" s="12"/>
      <c r="Y357" s="12"/>
      <c r="Z357" s="12"/>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4"/>
      <c r="AX357" s="289"/>
      <c r="AY357" s="13"/>
      <c r="AZ357" s="14"/>
      <c r="BA357" s="28"/>
      <c r="BB357" s="12"/>
      <c r="BC357" s="12"/>
      <c r="BD357" s="12"/>
      <c r="BE357" s="13"/>
      <c r="BF357" s="14"/>
      <c r="BG357" s="289"/>
      <c r="BH357" s="13"/>
      <c r="BI357" s="13"/>
      <c r="BJ357" s="13"/>
      <c r="BK357" s="13"/>
      <c r="BL357" s="14"/>
      <c r="BM357" s="289"/>
      <c r="BN357" s="13"/>
      <c r="BO357" s="13"/>
      <c r="BP357" s="13"/>
      <c r="BQ357" s="15"/>
      <c r="BR357" s="15"/>
      <c r="BS357" s="15"/>
      <c r="BT357" s="15"/>
      <c r="BU357" s="15"/>
      <c r="BV357" s="15"/>
      <c r="BW357" s="2"/>
    </row>
    <row r="358" spans="1:75" s="3" customFormat="1" x14ac:dyDescent="0.25">
      <c r="A358" s="2"/>
      <c r="B358" s="2"/>
      <c r="C358" s="2"/>
      <c r="D358" s="2"/>
      <c r="E358" s="2"/>
      <c r="F358" s="13"/>
      <c r="G358" s="13"/>
      <c r="H358" s="13"/>
      <c r="I358" s="13"/>
      <c r="J358" s="13"/>
      <c r="K358" s="13"/>
      <c r="L358" s="13"/>
      <c r="M358" s="13"/>
      <c r="N358" s="13"/>
      <c r="O358" s="13"/>
      <c r="P358" s="13"/>
      <c r="Q358" s="13"/>
      <c r="R358" s="13"/>
      <c r="S358" s="13"/>
      <c r="T358" s="12"/>
      <c r="U358" s="12"/>
      <c r="V358" s="12"/>
      <c r="W358" s="12"/>
      <c r="X358" s="12"/>
      <c r="Y358" s="12"/>
      <c r="Z358" s="12"/>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4"/>
      <c r="AX358" s="289"/>
      <c r="AY358" s="13"/>
      <c r="AZ358" s="14"/>
      <c r="BA358" s="28"/>
      <c r="BB358" s="12"/>
      <c r="BC358" s="12"/>
      <c r="BD358" s="12"/>
      <c r="BE358" s="13"/>
      <c r="BF358" s="14"/>
      <c r="BG358" s="289"/>
      <c r="BH358" s="13"/>
      <c r="BI358" s="13"/>
      <c r="BJ358" s="13"/>
      <c r="BK358" s="13"/>
      <c r="BL358" s="14"/>
      <c r="BM358" s="289"/>
      <c r="BN358" s="13"/>
      <c r="BO358" s="13"/>
      <c r="BP358" s="13"/>
      <c r="BQ358" s="15"/>
      <c r="BR358" s="15"/>
      <c r="BS358" s="15"/>
      <c r="BT358" s="15"/>
      <c r="BU358" s="15"/>
      <c r="BV358" s="15"/>
      <c r="BW358" s="2"/>
    </row>
    <row r="359" spans="1:75" s="3" customFormat="1" x14ac:dyDescent="0.25">
      <c r="A359" s="2"/>
      <c r="B359" s="2"/>
      <c r="C359" s="2"/>
      <c r="D359" s="2"/>
      <c r="E359" s="2"/>
      <c r="F359" s="13"/>
      <c r="G359" s="13"/>
      <c r="H359" s="13"/>
      <c r="I359" s="13"/>
      <c r="J359" s="13"/>
      <c r="K359" s="13"/>
      <c r="L359" s="13"/>
      <c r="M359" s="13"/>
      <c r="N359" s="13"/>
      <c r="O359" s="13"/>
      <c r="P359" s="13"/>
      <c r="Q359" s="13"/>
      <c r="R359" s="13"/>
      <c r="S359" s="13"/>
      <c r="T359" s="12"/>
      <c r="U359" s="12"/>
      <c r="V359" s="12"/>
      <c r="W359" s="12"/>
      <c r="X359" s="12"/>
      <c r="Y359" s="12"/>
      <c r="Z359" s="12"/>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4"/>
      <c r="AX359" s="289"/>
      <c r="AY359" s="13"/>
      <c r="AZ359" s="14"/>
      <c r="BA359" s="28"/>
      <c r="BB359" s="12"/>
      <c r="BC359" s="12"/>
      <c r="BD359" s="12"/>
      <c r="BE359" s="13"/>
      <c r="BF359" s="14"/>
      <c r="BG359" s="289"/>
      <c r="BH359" s="13"/>
      <c r="BI359" s="13"/>
      <c r="BJ359" s="13"/>
      <c r="BK359" s="13"/>
      <c r="BL359" s="14"/>
      <c r="BM359" s="289"/>
      <c r="BN359" s="13"/>
      <c r="BO359" s="13"/>
      <c r="BP359" s="13"/>
      <c r="BQ359" s="15"/>
      <c r="BR359" s="15"/>
      <c r="BS359" s="15"/>
      <c r="BT359" s="15"/>
      <c r="BU359" s="15"/>
      <c r="BV359" s="15"/>
      <c r="BW359" s="2"/>
    </row>
    <row r="360" spans="1:75" s="3" customFormat="1" x14ac:dyDescent="0.25">
      <c r="A360" s="2"/>
      <c r="B360" s="2"/>
      <c r="C360" s="2"/>
      <c r="D360" s="2"/>
      <c r="E360" s="2"/>
      <c r="F360" s="13"/>
      <c r="G360" s="13"/>
      <c r="H360" s="13"/>
      <c r="I360" s="13"/>
      <c r="J360" s="13"/>
      <c r="K360" s="13"/>
      <c r="L360" s="13"/>
      <c r="M360" s="13"/>
      <c r="N360" s="13"/>
      <c r="O360" s="13"/>
      <c r="P360" s="13"/>
      <c r="Q360" s="13"/>
      <c r="R360" s="13"/>
      <c r="S360" s="13"/>
      <c r="T360" s="12"/>
      <c r="U360" s="12"/>
      <c r="V360" s="12"/>
      <c r="W360" s="12"/>
      <c r="X360" s="12"/>
      <c r="Y360" s="12"/>
      <c r="Z360" s="12"/>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4"/>
      <c r="AX360" s="289"/>
      <c r="AY360" s="13"/>
      <c r="AZ360" s="14"/>
      <c r="BA360" s="28"/>
      <c r="BB360" s="12"/>
      <c r="BC360" s="12"/>
      <c r="BD360" s="12"/>
      <c r="BE360" s="13"/>
      <c r="BF360" s="14"/>
      <c r="BG360" s="289"/>
      <c r="BH360" s="13"/>
      <c r="BI360" s="13"/>
      <c r="BJ360" s="13"/>
      <c r="BK360" s="13"/>
      <c r="BL360" s="14"/>
      <c r="BM360" s="289"/>
      <c r="BN360" s="13"/>
      <c r="BO360" s="13"/>
      <c r="BP360" s="13"/>
      <c r="BQ360" s="15"/>
      <c r="BR360" s="15"/>
      <c r="BS360" s="15"/>
      <c r="BT360" s="15"/>
      <c r="BU360" s="15"/>
      <c r="BV360" s="15"/>
      <c r="BW360" s="2"/>
    </row>
    <row r="361" spans="1:75" s="3" customFormat="1" x14ac:dyDescent="0.25">
      <c r="A361" s="2"/>
      <c r="B361" s="2"/>
      <c r="C361" s="2"/>
      <c r="D361" s="2"/>
      <c r="E361" s="2"/>
      <c r="F361" s="13"/>
      <c r="G361" s="13"/>
      <c r="H361" s="13"/>
      <c r="I361" s="13"/>
      <c r="J361" s="13"/>
      <c r="K361" s="13"/>
      <c r="L361" s="13"/>
      <c r="M361" s="13"/>
      <c r="N361" s="13"/>
      <c r="O361" s="13"/>
      <c r="P361" s="13"/>
      <c r="Q361" s="13"/>
      <c r="R361" s="13"/>
      <c r="S361" s="13"/>
      <c r="T361" s="12"/>
      <c r="U361" s="12"/>
      <c r="V361" s="12"/>
      <c r="W361" s="12"/>
      <c r="X361" s="12"/>
      <c r="Y361" s="12"/>
      <c r="Z361" s="12"/>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4"/>
      <c r="AX361" s="289"/>
      <c r="AY361" s="13"/>
      <c r="AZ361" s="14"/>
      <c r="BA361" s="28"/>
      <c r="BB361" s="12"/>
      <c r="BC361" s="12"/>
      <c r="BD361" s="12"/>
      <c r="BE361" s="13"/>
      <c r="BF361" s="14"/>
      <c r="BG361" s="289"/>
      <c r="BH361" s="13"/>
      <c r="BI361" s="13"/>
      <c r="BJ361" s="13"/>
      <c r="BK361" s="13"/>
      <c r="BL361" s="14"/>
      <c r="BM361" s="289"/>
      <c r="BN361" s="13"/>
      <c r="BO361" s="13"/>
      <c r="BP361" s="13"/>
      <c r="BQ361" s="15"/>
      <c r="BR361" s="15"/>
      <c r="BS361" s="15"/>
      <c r="BT361" s="15"/>
      <c r="BU361" s="15"/>
      <c r="BV361" s="15"/>
      <c r="BW361" s="2"/>
    </row>
    <row r="362" spans="1:75" s="3" customFormat="1" x14ac:dyDescent="0.25">
      <c r="A362" s="2"/>
      <c r="B362" s="2"/>
      <c r="C362" s="2"/>
      <c r="D362" s="2"/>
      <c r="E362" s="2"/>
      <c r="F362" s="13"/>
      <c r="G362" s="13"/>
      <c r="H362" s="13"/>
      <c r="I362" s="13"/>
      <c r="J362" s="13"/>
      <c r="K362" s="13"/>
      <c r="L362" s="13"/>
      <c r="M362" s="13"/>
      <c r="N362" s="13"/>
      <c r="O362" s="13"/>
      <c r="P362" s="13"/>
      <c r="Q362" s="13"/>
      <c r="R362" s="13"/>
      <c r="S362" s="13"/>
      <c r="T362" s="12"/>
      <c r="U362" s="12"/>
      <c r="V362" s="12"/>
      <c r="W362" s="12"/>
      <c r="X362" s="12"/>
      <c r="Y362" s="12"/>
      <c r="Z362" s="12"/>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4"/>
      <c r="AX362" s="289"/>
      <c r="AY362" s="13"/>
      <c r="AZ362" s="14"/>
      <c r="BA362" s="28"/>
      <c r="BB362" s="12"/>
      <c r="BC362" s="12"/>
      <c r="BD362" s="12"/>
      <c r="BE362" s="13"/>
      <c r="BF362" s="14"/>
      <c r="BG362" s="289"/>
      <c r="BH362" s="13"/>
      <c r="BI362" s="13"/>
      <c r="BJ362" s="13"/>
      <c r="BK362" s="13"/>
      <c r="BL362" s="14"/>
      <c r="BM362" s="289"/>
      <c r="BN362" s="13"/>
      <c r="BO362" s="13"/>
      <c r="BP362" s="13"/>
      <c r="BQ362" s="15"/>
      <c r="BR362" s="15"/>
      <c r="BS362" s="15"/>
      <c r="BT362" s="15"/>
      <c r="BU362" s="15"/>
      <c r="BV362" s="15"/>
      <c r="BW362" s="2"/>
    </row>
    <row r="363" spans="1:75" s="3" customFormat="1" x14ac:dyDescent="0.25">
      <c r="A363" s="2"/>
      <c r="B363" s="2"/>
      <c r="C363" s="2"/>
      <c r="D363" s="2"/>
      <c r="E363" s="2"/>
      <c r="F363" s="13"/>
      <c r="G363" s="13"/>
      <c r="H363" s="13"/>
      <c r="I363" s="13"/>
      <c r="J363" s="13"/>
      <c r="K363" s="13"/>
      <c r="L363" s="13"/>
      <c r="M363" s="13"/>
      <c r="N363" s="13"/>
      <c r="O363" s="13"/>
      <c r="P363" s="13"/>
      <c r="Q363" s="13"/>
      <c r="R363" s="13"/>
      <c r="S363" s="13"/>
      <c r="T363" s="12"/>
      <c r="U363" s="12"/>
      <c r="V363" s="12"/>
      <c r="W363" s="12"/>
      <c r="X363" s="12"/>
      <c r="Y363" s="12"/>
      <c r="Z363" s="12"/>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4"/>
      <c r="AX363" s="289"/>
      <c r="AY363" s="13"/>
      <c r="AZ363" s="14"/>
      <c r="BA363" s="28"/>
      <c r="BB363" s="12"/>
      <c r="BC363" s="12"/>
      <c r="BD363" s="12"/>
      <c r="BE363" s="13"/>
      <c r="BF363" s="14"/>
      <c r="BG363" s="289"/>
      <c r="BH363" s="13"/>
      <c r="BI363" s="13"/>
      <c r="BJ363" s="13"/>
      <c r="BK363" s="13"/>
      <c r="BL363" s="14"/>
      <c r="BM363" s="289"/>
      <c r="BN363" s="13"/>
      <c r="BO363" s="13"/>
      <c r="BP363" s="13"/>
      <c r="BQ363" s="15"/>
      <c r="BR363" s="15"/>
      <c r="BS363" s="15"/>
      <c r="BT363" s="15"/>
      <c r="BU363" s="15"/>
      <c r="BV363" s="15"/>
      <c r="BW363" s="2"/>
    </row>
    <row r="364" spans="1:75" s="3" customFormat="1" x14ac:dyDescent="0.25">
      <c r="A364" s="2"/>
      <c r="B364" s="2"/>
      <c r="C364" s="2"/>
      <c r="D364" s="2"/>
      <c r="E364" s="2"/>
      <c r="F364" s="13"/>
      <c r="G364" s="13"/>
      <c r="H364" s="13"/>
      <c r="I364" s="13"/>
      <c r="J364" s="13"/>
      <c r="K364" s="13"/>
      <c r="L364" s="13"/>
      <c r="M364" s="13"/>
      <c r="N364" s="13"/>
      <c r="O364" s="13"/>
      <c r="P364" s="13"/>
      <c r="Q364" s="13"/>
      <c r="R364" s="13"/>
      <c r="S364" s="13"/>
      <c r="T364" s="12"/>
      <c r="U364" s="12"/>
      <c r="V364" s="12"/>
      <c r="W364" s="12"/>
      <c r="X364" s="12"/>
      <c r="Y364" s="12"/>
      <c r="Z364" s="12"/>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4"/>
      <c r="AX364" s="289"/>
      <c r="AY364" s="13"/>
      <c r="AZ364" s="14"/>
      <c r="BA364" s="28"/>
      <c r="BB364" s="12"/>
      <c r="BC364" s="12"/>
      <c r="BD364" s="12"/>
      <c r="BE364" s="13"/>
      <c r="BF364" s="14"/>
      <c r="BG364" s="289"/>
      <c r="BH364" s="13"/>
      <c r="BI364" s="13"/>
      <c r="BJ364" s="13"/>
      <c r="BK364" s="13"/>
      <c r="BL364" s="14"/>
      <c r="BM364" s="289"/>
      <c r="BN364" s="13"/>
      <c r="BO364" s="13"/>
      <c r="BP364" s="13"/>
      <c r="BQ364" s="15"/>
      <c r="BR364" s="15"/>
      <c r="BS364" s="15"/>
      <c r="BT364" s="15"/>
      <c r="BU364" s="15"/>
      <c r="BV364" s="15"/>
      <c r="BW364" s="2"/>
    </row>
    <row r="365" spans="1:75" s="3" customFormat="1" x14ac:dyDescent="0.25">
      <c r="A365" s="2"/>
      <c r="B365" s="2"/>
      <c r="C365" s="2"/>
      <c r="D365" s="2"/>
      <c r="E365" s="2"/>
      <c r="F365" s="13"/>
      <c r="G365" s="13"/>
      <c r="H365" s="13"/>
      <c r="I365" s="13"/>
      <c r="J365" s="13"/>
      <c r="K365" s="13"/>
      <c r="L365" s="13"/>
      <c r="M365" s="13"/>
      <c r="N365" s="13"/>
      <c r="O365" s="13"/>
      <c r="P365" s="13"/>
      <c r="Q365" s="13"/>
      <c r="R365" s="13"/>
      <c r="S365" s="13"/>
      <c r="T365" s="12"/>
      <c r="U365" s="12"/>
      <c r="V365" s="12"/>
      <c r="W365" s="12"/>
      <c r="X365" s="12"/>
      <c r="Y365" s="12"/>
      <c r="Z365" s="12"/>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4"/>
      <c r="AX365" s="289"/>
      <c r="AY365" s="13"/>
      <c r="AZ365" s="14"/>
      <c r="BA365" s="28"/>
      <c r="BB365" s="12"/>
      <c r="BC365" s="12"/>
      <c r="BD365" s="12"/>
      <c r="BE365" s="13"/>
      <c r="BF365" s="14"/>
      <c r="BG365" s="289"/>
      <c r="BH365" s="13"/>
      <c r="BI365" s="13"/>
      <c r="BJ365" s="13"/>
      <c r="BK365" s="13"/>
      <c r="BL365" s="14"/>
      <c r="BM365" s="289"/>
      <c r="BN365" s="13"/>
      <c r="BO365" s="13"/>
      <c r="BP365" s="13"/>
      <c r="BQ365" s="15"/>
      <c r="BR365" s="15"/>
      <c r="BS365" s="15"/>
      <c r="BT365" s="15"/>
      <c r="BU365" s="15"/>
      <c r="BV365" s="15"/>
      <c r="BW365" s="2"/>
    </row>
    <row r="366" spans="1:75" s="3" customFormat="1" x14ac:dyDescent="0.25">
      <c r="A366" s="2"/>
      <c r="B366" s="2"/>
      <c r="C366" s="2"/>
      <c r="D366" s="2"/>
      <c r="E366" s="2"/>
      <c r="F366" s="13"/>
      <c r="G366" s="13"/>
      <c r="H366" s="13"/>
      <c r="I366" s="13"/>
      <c r="J366" s="13"/>
      <c r="K366" s="13"/>
      <c r="L366" s="13"/>
      <c r="M366" s="13"/>
      <c r="N366" s="13"/>
      <c r="O366" s="13"/>
      <c r="P366" s="13"/>
      <c r="Q366" s="13"/>
      <c r="R366" s="13"/>
      <c r="S366" s="13"/>
      <c r="T366" s="12"/>
      <c r="U366" s="12"/>
      <c r="V366" s="12"/>
      <c r="W366" s="12"/>
      <c r="X366" s="12"/>
      <c r="Y366" s="12"/>
      <c r="Z366" s="12"/>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4"/>
      <c r="AX366" s="289"/>
      <c r="AY366" s="13"/>
      <c r="AZ366" s="14"/>
      <c r="BA366" s="28"/>
      <c r="BB366" s="12"/>
      <c r="BC366" s="12"/>
      <c r="BD366" s="12"/>
      <c r="BE366" s="13"/>
      <c r="BF366" s="14"/>
      <c r="BG366" s="289"/>
      <c r="BH366" s="13"/>
      <c r="BI366" s="13"/>
      <c r="BJ366" s="13"/>
      <c r="BK366" s="13"/>
      <c r="BL366" s="14"/>
      <c r="BM366" s="289"/>
      <c r="BN366" s="13"/>
      <c r="BO366" s="13"/>
      <c r="BP366" s="13"/>
      <c r="BQ366" s="15"/>
      <c r="BR366" s="15"/>
      <c r="BS366" s="15"/>
      <c r="BT366" s="15"/>
      <c r="BU366" s="15"/>
      <c r="BV366" s="15"/>
      <c r="BW366" s="2"/>
    </row>
    <row r="367" spans="1:75" s="3" customFormat="1" x14ac:dyDescent="0.25">
      <c r="A367" s="2"/>
      <c r="B367" s="2"/>
      <c r="C367" s="2"/>
      <c r="D367" s="2"/>
      <c r="E367" s="2"/>
      <c r="F367" s="13"/>
      <c r="G367" s="13"/>
      <c r="H367" s="13"/>
      <c r="I367" s="13"/>
      <c r="J367" s="13"/>
      <c r="K367" s="13"/>
      <c r="L367" s="13"/>
      <c r="M367" s="13"/>
      <c r="N367" s="13"/>
      <c r="O367" s="13"/>
      <c r="P367" s="13"/>
      <c r="Q367" s="13"/>
      <c r="R367" s="13"/>
      <c r="S367" s="13"/>
      <c r="T367" s="12"/>
      <c r="U367" s="12"/>
      <c r="V367" s="12"/>
      <c r="W367" s="12"/>
      <c r="X367" s="12"/>
      <c r="Y367" s="12"/>
      <c r="Z367" s="12"/>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4"/>
      <c r="AX367" s="289"/>
      <c r="AY367" s="13"/>
      <c r="AZ367" s="14"/>
      <c r="BA367" s="28"/>
      <c r="BB367" s="12"/>
      <c r="BC367" s="12"/>
      <c r="BD367" s="12"/>
      <c r="BE367" s="13"/>
      <c r="BF367" s="14"/>
      <c r="BG367" s="289"/>
      <c r="BH367" s="13"/>
      <c r="BI367" s="13"/>
      <c r="BJ367" s="13"/>
      <c r="BK367" s="13"/>
      <c r="BL367" s="14"/>
      <c r="BM367" s="289"/>
      <c r="BN367" s="13"/>
      <c r="BO367" s="13"/>
      <c r="BP367" s="13"/>
      <c r="BQ367" s="15"/>
      <c r="BR367" s="15"/>
      <c r="BS367" s="15"/>
      <c r="BT367" s="15"/>
      <c r="BU367" s="15"/>
      <c r="BV367" s="15"/>
      <c r="BW367" s="2"/>
    </row>
    <row r="368" spans="1:75" s="3" customFormat="1" x14ac:dyDescent="0.25">
      <c r="A368" s="2"/>
      <c r="B368" s="2"/>
      <c r="C368" s="2"/>
      <c r="D368" s="2"/>
      <c r="E368" s="2"/>
      <c r="F368" s="13"/>
      <c r="G368" s="13"/>
      <c r="H368" s="13"/>
      <c r="I368" s="13"/>
      <c r="J368" s="13"/>
      <c r="K368" s="13"/>
      <c r="L368" s="13"/>
      <c r="M368" s="13"/>
      <c r="N368" s="13"/>
      <c r="O368" s="13"/>
      <c r="P368" s="13"/>
      <c r="Q368" s="13"/>
      <c r="R368" s="13"/>
      <c r="S368" s="13"/>
      <c r="T368" s="12"/>
      <c r="U368" s="12"/>
      <c r="V368" s="12"/>
      <c r="W368" s="12"/>
      <c r="X368" s="12"/>
      <c r="Y368" s="12"/>
      <c r="Z368" s="12"/>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4"/>
      <c r="AX368" s="289"/>
      <c r="AY368" s="13"/>
      <c r="AZ368" s="14"/>
      <c r="BA368" s="28"/>
      <c r="BB368" s="12"/>
      <c r="BC368" s="12"/>
      <c r="BD368" s="12"/>
      <c r="BE368" s="13"/>
      <c r="BF368" s="14"/>
      <c r="BG368" s="289"/>
      <c r="BH368" s="13"/>
      <c r="BI368" s="13"/>
      <c r="BJ368" s="13"/>
      <c r="BK368" s="13"/>
      <c r="BL368" s="14"/>
      <c r="BM368" s="289"/>
      <c r="BN368" s="13"/>
      <c r="BO368" s="13"/>
      <c r="BP368" s="13"/>
      <c r="BQ368" s="15"/>
      <c r="BR368" s="15"/>
      <c r="BS368" s="15"/>
      <c r="BT368" s="15"/>
      <c r="BU368" s="15"/>
      <c r="BV368" s="15"/>
      <c r="BW368" s="2"/>
    </row>
    <row r="369" spans="1:75" s="3" customFormat="1" x14ac:dyDescent="0.25">
      <c r="A369" s="2"/>
      <c r="B369" s="2"/>
      <c r="C369" s="2"/>
      <c r="D369" s="2"/>
      <c r="E369" s="2"/>
      <c r="F369" s="13"/>
      <c r="G369" s="13"/>
      <c r="H369" s="13"/>
      <c r="I369" s="13"/>
      <c r="J369" s="13"/>
      <c r="K369" s="13"/>
      <c r="L369" s="13"/>
      <c r="M369" s="13"/>
      <c r="N369" s="13"/>
      <c r="O369" s="13"/>
      <c r="P369" s="13"/>
      <c r="Q369" s="13"/>
      <c r="R369" s="13"/>
      <c r="S369" s="13"/>
      <c r="T369" s="12"/>
      <c r="U369" s="12"/>
      <c r="V369" s="12"/>
      <c r="W369" s="12"/>
      <c r="X369" s="12"/>
      <c r="Y369" s="12"/>
      <c r="Z369" s="12"/>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4"/>
      <c r="AX369" s="289"/>
      <c r="AY369" s="13"/>
      <c r="AZ369" s="14"/>
      <c r="BA369" s="28"/>
      <c r="BB369" s="12"/>
      <c r="BC369" s="12"/>
      <c r="BD369" s="12"/>
      <c r="BE369" s="13"/>
      <c r="BF369" s="14"/>
      <c r="BG369" s="289"/>
      <c r="BH369" s="13"/>
      <c r="BI369" s="13"/>
      <c r="BJ369" s="13"/>
      <c r="BK369" s="13"/>
      <c r="BL369" s="14"/>
      <c r="BM369" s="289"/>
      <c r="BN369" s="13"/>
      <c r="BO369" s="13"/>
      <c r="BP369" s="13"/>
      <c r="BQ369" s="15"/>
      <c r="BR369" s="15"/>
      <c r="BS369" s="15"/>
      <c r="BT369" s="15"/>
      <c r="BU369" s="15"/>
      <c r="BV369" s="15"/>
      <c r="BW369" s="2"/>
    </row>
    <row r="370" spans="1:75" s="3" customFormat="1" x14ac:dyDescent="0.25">
      <c r="A370" s="2"/>
      <c r="B370" s="2"/>
      <c r="C370" s="2"/>
      <c r="D370" s="2"/>
      <c r="E370" s="2"/>
      <c r="F370" s="13"/>
      <c r="G370" s="13"/>
      <c r="H370" s="13"/>
      <c r="I370" s="13"/>
      <c r="J370" s="13"/>
      <c r="K370" s="13"/>
      <c r="L370" s="13"/>
      <c r="M370" s="13"/>
      <c r="N370" s="13"/>
      <c r="O370" s="13"/>
      <c r="P370" s="13"/>
      <c r="Q370" s="13"/>
      <c r="R370" s="13"/>
      <c r="S370" s="13"/>
      <c r="T370" s="12"/>
      <c r="U370" s="12"/>
      <c r="V370" s="12"/>
      <c r="W370" s="12"/>
      <c r="X370" s="12"/>
      <c r="Y370" s="12"/>
      <c r="Z370" s="12"/>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4"/>
      <c r="AX370" s="289"/>
      <c r="AY370" s="13"/>
      <c r="AZ370" s="14"/>
      <c r="BA370" s="28"/>
      <c r="BB370" s="12"/>
      <c r="BC370" s="12"/>
      <c r="BD370" s="12"/>
      <c r="BE370" s="13"/>
      <c r="BF370" s="14"/>
      <c r="BG370" s="289"/>
      <c r="BH370" s="13"/>
      <c r="BI370" s="13"/>
      <c r="BJ370" s="13"/>
      <c r="BK370" s="13"/>
      <c r="BL370" s="14"/>
      <c r="BM370" s="289"/>
      <c r="BN370" s="13"/>
      <c r="BO370" s="13"/>
      <c r="BP370" s="13"/>
      <c r="BQ370" s="15"/>
      <c r="BR370" s="15"/>
      <c r="BS370" s="15"/>
      <c r="BT370" s="15"/>
      <c r="BU370" s="15"/>
      <c r="BV370" s="15"/>
      <c r="BW370" s="2"/>
    </row>
    <row r="371" spans="1:75" s="3" customFormat="1" x14ac:dyDescent="0.25">
      <c r="A371" s="2"/>
      <c r="B371" s="2"/>
      <c r="C371" s="2"/>
      <c r="D371" s="2"/>
      <c r="E371" s="2"/>
      <c r="F371" s="13"/>
      <c r="G371" s="13"/>
      <c r="H371" s="13"/>
      <c r="I371" s="13"/>
      <c r="J371" s="13"/>
      <c r="K371" s="13"/>
      <c r="L371" s="13"/>
      <c r="M371" s="13"/>
      <c r="N371" s="13"/>
      <c r="O371" s="13"/>
      <c r="P371" s="13"/>
      <c r="Q371" s="13"/>
      <c r="R371" s="13"/>
      <c r="S371" s="13"/>
      <c r="T371" s="12"/>
      <c r="U371" s="12"/>
      <c r="V371" s="12"/>
      <c r="W371" s="12"/>
      <c r="X371" s="12"/>
      <c r="Y371" s="12"/>
      <c r="Z371" s="12"/>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4"/>
      <c r="AX371" s="289"/>
      <c r="AY371" s="13"/>
      <c r="AZ371" s="14"/>
      <c r="BA371" s="28"/>
      <c r="BB371" s="12"/>
      <c r="BC371" s="12"/>
      <c r="BD371" s="12"/>
      <c r="BE371" s="13"/>
      <c r="BF371" s="14"/>
      <c r="BG371" s="289"/>
      <c r="BH371" s="13"/>
      <c r="BI371" s="13"/>
      <c r="BJ371" s="13"/>
      <c r="BK371" s="13"/>
      <c r="BL371" s="14"/>
      <c r="BM371" s="289"/>
      <c r="BN371" s="13"/>
      <c r="BO371" s="13"/>
      <c r="BP371" s="13"/>
      <c r="BQ371" s="15"/>
      <c r="BR371" s="15"/>
      <c r="BS371" s="15"/>
      <c r="BT371" s="15"/>
      <c r="BU371" s="15"/>
      <c r="BV371" s="15"/>
      <c r="BW371" s="2"/>
    </row>
    <row r="372" spans="1:75" s="3" customFormat="1" x14ac:dyDescent="0.25">
      <c r="A372" s="2"/>
      <c r="B372" s="2"/>
      <c r="C372" s="2"/>
      <c r="D372" s="2"/>
      <c r="E372" s="2"/>
      <c r="F372" s="13"/>
      <c r="G372" s="13"/>
      <c r="H372" s="13"/>
      <c r="I372" s="13"/>
      <c r="J372" s="13"/>
      <c r="K372" s="13"/>
      <c r="L372" s="13"/>
      <c r="M372" s="13"/>
      <c r="N372" s="13"/>
      <c r="O372" s="13"/>
      <c r="P372" s="13"/>
      <c r="Q372" s="13"/>
      <c r="R372" s="13"/>
      <c r="S372" s="13"/>
      <c r="T372" s="12"/>
      <c r="U372" s="12"/>
      <c r="V372" s="12"/>
      <c r="W372" s="12"/>
      <c r="X372" s="12"/>
      <c r="Y372" s="12"/>
      <c r="Z372" s="12"/>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4"/>
      <c r="AX372" s="289"/>
      <c r="AY372" s="13"/>
      <c r="AZ372" s="14"/>
      <c r="BA372" s="28"/>
      <c r="BB372" s="12"/>
      <c r="BC372" s="12"/>
      <c r="BD372" s="12"/>
      <c r="BE372" s="13"/>
      <c r="BF372" s="14"/>
      <c r="BG372" s="289"/>
      <c r="BH372" s="13"/>
      <c r="BI372" s="13"/>
      <c r="BJ372" s="13"/>
      <c r="BK372" s="13"/>
      <c r="BL372" s="14"/>
      <c r="BM372" s="289"/>
      <c r="BN372" s="13"/>
      <c r="BO372" s="13"/>
      <c r="BP372" s="13"/>
      <c r="BQ372" s="15"/>
      <c r="BR372" s="15"/>
      <c r="BS372" s="15"/>
      <c r="BT372" s="15"/>
      <c r="BU372" s="15"/>
      <c r="BV372" s="15"/>
      <c r="BW372" s="2"/>
    </row>
    <row r="373" spans="1:75" s="3" customFormat="1" x14ac:dyDescent="0.25">
      <c r="A373" s="2"/>
      <c r="B373" s="2"/>
      <c r="C373" s="2"/>
      <c r="D373" s="2"/>
      <c r="E373" s="2"/>
      <c r="F373" s="13"/>
      <c r="G373" s="13"/>
      <c r="H373" s="13"/>
      <c r="I373" s="13"/>
      <c r="J373" s="13"/>
      <c r="K373" s="13"/>
      <c r="L373" s="13"/>
      <c r="M373" s="13"/>
      <c r="N373" s="13"/>
      <c r="O373" s="13"/>
      <c r="P373" s="13"/>
      <c r="Q373" s="13"/>
      <c r="R373" s="13"/>
      <c r="S373" s="13"/>
      <c r="T373" s="12"/>
      <c r="U373" s="12"/>
      <c r="V373" s="12"/>
      <c r="W373" s="12"/>
      <c r="X373" s="12"/>
      <c r="Y373" s="12"/>
      <c r="Z373" s="12"/>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4"/>
      <c r="AX373" s="289"/>
      <c r="AY373" s="13"/>
      <c r="AZ373" s="14"/>
      <c r="BA373" s="28"/>
      <c r="BB373" s="12"/>
      <c r="BC373" s="12"/>
      <c r="BD373" s="12"/>
      <c r="BE373" s="13"/>
      <c r="BF373" s="14"/>
      <c r="BG373" s="289"/>
      <c r="BH373" s="13"/>
      <c r="BI373" s="13"/>
      <c r="BJ373" s="13"/>
      <c r="BK373" s="13"/>
      <c r="BL373" s="14"/>
      <c r="BM373" s="289"/>
      <c r="BN373" s="13"/>
      <c r="BO373" s="13"/>
      <c r="BP373" s="13"/>
      <c r="BQ373" s="15"/>
      <c r="BR373" s="15"/>
      <c r="BS373" s="15"/>
      <c r="BT373" s="15"/>
      <c r="BU373" s="15"/>
      <c r="BV373" s="15"/>
      <c r="BW373" s="2"/>
    </row>
    <row r="374" spans="1:75" s="3" customFormat="1" x14ac:dyDescent="0.25">
      <c r="A374" s="2"/>
      <c r="B374" s="2"/>
      <c r="C374" s="2"/>
      <c r="D374" s="2"/>
      <c r="E374" s="2"/>
      <c r="F374" s="13"/>
      <c r="G374" s="13"/>
      <c r="H374" s="13"/>
      <c r="I374" s="13"/>
      <c r="J374" s="13"/>
      <c r="K374" s="13"/>
      <c r="L374" s="13"/>
      <c r="M374" s="13"/>
      <c r="N374" s="13"/>
      <c r="O374" s="13"/>
      <c r="P374" s="13"/>
      <c r="Q374" s="13"/>
      <c r="R374" s="13"/>
      <c r="S374" s="13"/>
      <c r="T374" s="12"/>
      <c r="U374" s="12"/>
      <c r="V374" s="12"/>
      <c r="W374" s="12"/>
      <c r="X374" s="12"/>
      <c r="Y374" s="12"/>
      <c r="Z374" s="12"/>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4"/>
      <c r="AX374" s="289"/>
      <c r="AY374" s="13"/>
      <c r="AZ374" s="14"/>
      <c r="BA374" s="28"/>
      <c r="BB374" s="12"/>
      <c r="BC374" s="12"/>
      <c r="BD374" s="12"/>
      <c r="BE374" s="13"/>
      <c r="BF374" s="14"/>
      <c r="BG374" s="289"/>
      <c r="BH374" s="13"/>
      <c r="BI374" s="13"/>
      <c r="BJ374" s="13"/>
      <c r="BK374" s="13"/>
      <c r="BL374" s="14"/>
      <c r="BM374" s="289"/>
      <c r="BN374" s="13"/>
      <c r="BO374" s="13"/>
      <c r="BP374" s="13"/>
      <c r="BQ374" s="15"/>
      <c r="BR374" s="15"/>
      <c r="BS374" s="15"/>
      <c r="BT374" s="15"/>
      <c r="BU374" s="15"/>
      <c r="BV374" s="15"/>
      <c r="BW374" s="2"/>
    </row>
    <row r="375" spans="1:75" s="3" customFormat="1" x14ac:dyDescent="0.25">
      <c r="A375" s="2"/>
      <c r="B375" s="2"/>
      <c r="C375" s="2"/>
      <c r="D375" s="2"/>
      <c r="E375" s="2"/>
      <c r="F375" s="13"/>
      <c r="G375" s="13"/>
      <c r="H375" s="13"/>
      <c r="I375" s="13"/>
      <c r="J375" s="13"/>
      <c r="K375" s="13"/>
      <c r="L375" s="13"/>
      <c r="M375" s="13"/>
      <c r="N375" s="13"/>
      <c r="O375" s="13"/>
      <c r="P375" s="13"/>
      <c r="Q375" s="13"/>
      <c r="R375" s="13"/>
      <c r="S375" s="13"/>
      <c r="T375" s="12"/>
      <c r="U375" s="12"/>
      <c r="V375" s="12"/>
      <c r="W375" s="12"/>
      <c r="X375" s="12"/>
      <c r="Y375" s="12"/>
      <c r="Z375" s="12"/>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4"/>
      <c r="AX375" s="289"/>
      <c r="AY375" s="13"/>
      <c r="AZ375" s="14"/>
      <c r="BA375" s="28"/>
      <c r="BB375" s="12"/>
      <c r="BC375" s="12"/>
      <c r="BD375" s="12"/>
      <c r="BE375" s="13"/>
      <c r="BF375" s="14"/>
      <c r="BG375" s="289"/>
      <c r="BH375" s="13"/>
      <c r="BI375" s="13"/>
      <c r="BJ375" s="13"/>
      <c r="BK375" s="13"/>
      <c r="BL375" s="14"/>
      <c r="BM375" s="289"/>
      <c r="BN375" s="13"/>
      <c r="BO375" s="13"/>
      <c r="BP375" s="13"/>
      <c r="BQ375" s="15"/>
      <c r="BR375" s="15"/>
      <c r="BS375" s="15"/>
      <c r="BT375" s="15"/>
      <c r="BU375" s="15"/>
      <c r="BV375" s="15"/>
      <c r="BW375" s="2"/>
    </row>
    <row r="376" spans="1:75" s="3" customFormat="1" x14ac:dyDescent="0.25">
      <c r="A376" s="2"/>
      <c r="B376" s="2"/>
      <c r="C376" s="2"/>
      <c r="D376" s="2"/>
      <c r="E376" s="2"/>
      <c r="F376" s="13"/>
      <c r="G376" s="13"/>
      <c r="H376" s="13"/>
      <c r="I376" s="13"/>
      <c r="J376" s="13"/>
      <c r="K376" s="13"/>
      <c r="L376" s="13"/>
      <c r="M376" s="13"/>
      <c r="N376" s="13"/>
      <c r="O376" s="13"/>
      <c r="P376" s="13"/>
      <c r="Q376" s="13"/>
      <c r="R376" s="13"/>
      <c r="S376" s="13"/>
      <c r="T376" s="12"/>
      <c r="U376" s="12"/>
      <c r="V376" s="12"/>
      <c r="W376" s="12"/>
      <c r="X376" s="12"/>
      <c r="Y376" s="12"/>
      <c r="Z376" s="12"/>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4"/>
      <c r="AX376" s="289"/>
      <c r="AY376" s="13"/>
      <c r="AZ376" s="14"/>
      <c r="BA376" s="28"/>
      <c r="BB376" s="12"/>
      <c r="BC376" s="12"/>
      <c r="BD376" s="12"/>
      <c r="BE376" s="13"/>
      <c r="BF376" s="14"/>
      <c r="BG376" s="289"/>
      <c r="BH376" s="13"/>
      <c r="BI376" s="13"/>
      <c r="BJ376" s="13"/>
      <c r="BK376" s="13"/>
      <c r="BL376" s="14"/>
      <c r="BM376" s="289"/>
      <c r="BN376" s="13"/>
      <c r="BO376" s="13"/>
      <c r="BP376" s="13"/>
      <c r="BQ376" s="15"/>
      <c r="BR376" s="15"/>
      <c r="BS376" s="15"/>
      <c r="BT376" s="15"/>
      <c r="BU376" s="15"/>
      <c r="BV376" s="15"/>
      <c r="BW376" s="2"/>
    </row>
    <row r="377" spans="1:75" s="3" customFormat="1" x14ac:dyDescent="0.25">
      <c r="A377" s="2"/>
      <c r="B377" s="2"/>
      <c r="C377" s="2"/>
      <c r="D377" s="2"/>
      <c r="E377" s="2"/>
      <c r="F377" s="13"/>
      <c r="G377" s="13"/>
      <c r="H377" s="13"/>
      <c r="I377" s="13"/>
      <c r="J377" s="13"/>
      <c r="K377" s="13"/>
      <c r="L377" s="13"/>
      <c r="M377" s="13"/>
      <c r="N377" s="13"/>
      <c r="O377" s="13"/>
      <c r="P377" s="13"/>
      <c r="Q377" s="13"/>
      <c r="R377" s="13"/>
      <c r="S377" s="13"/>
      <c r="T377" s="12"/>
      <c r="U377" s="12"/>
      <c r="V377" s="12"/>
      <c r="W377" s="12"/>
      <c r="X377" s="12"/>
      <c r="Y377" s="12"/>
      <c r="Z377" s="12"/>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4"/>
      <c r="AX377" s="289"/>
      <c r="AY377" s="13"/>
      <c r="AZ377" s="14"/>
      <c r="BA377" s="28"/>
      <c r="BB377" s="12"/>
      <c r="BC377" s="12"/>
      <c r="BD377" s="12"/>
      <c r="BE377" s="13"/>
      <c r="BF377" s="14"/>
      <c r="BG377" s="289"/>
      <c r="BH377" s="13"/>
      <c r="BI377" s="13"/>
      <c r="BJ377" s="13"/>
      <c r="BK377" s="13"/>
      <c r="BL377" s="14"/>
      <c r="BM377" s="289"/>
      <c r="BN377" s="13"/>
      <c r="BO377" s="13"/>
      <c r="BP377" s="13"/>
      <c r="BQ377" s="15"/>
      <c r="BR377" s="15"/>
      <c r="BS377" s="15"/>
      <c r="BT377" s="15"/>
      <c r="BU377" s="15"/>
      <c r="BV377" s="15"/>
      <c r="BW377" s="2"/>
    </row>
    <row r="378" spans="1:75" s="3" customFormat="1" x14ac:dyDescent="0.25">
      <c r="A378" s="2"/>
      <c r="B378" s="2"/>
      <c r="C378" s="2"/>
      <c r="D378" s="2"/>
      <c r="E378" s="2"/>
      <c r="F378" s="13"/>
      <c r="G378" s="13"/>
      <c r="H378" s="13"/>
      <c r="I378" s="13"/>
      <c r="J378" s="13"/>
      <c r="K378" s="13"/>
      <c r="L378" s="13"/>
      <c r="M378" s="13"/>
      <c r="N378" s="13"/>
      <c r="O378" s="13"/>
      <c r="P378" s="13"/>
      <c r="Q378" s="13"/>
      <c r="R378" s="13"/>
      <c r="S378" s="13"/>
      <c r="T378" s="12"/>
      <c r="U378" s="12"/>
      <c r="V378" s="12"/>
      <c r="W378" s="12"/>
      <c r="X378" s="12"/>
      <c r="Y378" s="12"/>
      <c r="Z378" s="12"/>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4"/>
      <c r="AX378" s="289"/>
      <c r="AY378" s="13"/>
      <c r="AZ378" s="14"/>
      <c r="BA378" s="28"/>
      <c r="BB378" s="12"/>
      <c r="BC378" s="12"/>
      <c r="BD378" s="12"/>
      <c r="BE378" s="13"/>
      <c r="BF378" s="14"/>
      <c r="BG378" s="289"/>
      <c r="BH378" s="13"/>
      <c r="BI378" s="13"/>
      <c r="BJ378" s="13"/>
      <c r="BK378" s="13"/>
      <c r="BL378" s="14"/>
      <c r="BM378" s="289"/>
      <c r="BN378" s="13"/>
      <c r="BO378" s="13"/>
      <c r="BP378" s="13"/>
      <c r="BQ378" s="15"/>
      <c r="BR378" s="15"/>
      <c r="BS378" s="15"/>
      <c r="BT378" s="15"/>
      <c r="BU378" s="15"/>
      <c r="BV378" s="15"/>
      <c r="BW378" s="2"/>
    </row>
    <row r="379" spans="1:75" s="3" customFormat="1" x14ac:dyDescent="0.25">
      <c r="A379" s="2"/>
      <c r="B379" s="2"/>
      <c r="C379" s="2"/>
      <c r="D379" s="2"/>
      <c r="E379" s="2"/>
      <c r="F379" s="13"/>
      <c r="G379" s="13"/>
      <c r="H379" s="13"/>
      <c r="I379" s="13"/>
      <c r="J379" s="13"/>
      <c r="K379" s="13"/>
      <c r="L379" s="13"/>
      <c r="M379" s="13"/>
      <c r="N379" s="13"/>
      <c r="O379" s="13"/>
      <c r="P379" s="13"/>
      <c r="Q379" s="13"/>
      <c r="R379" s="13"/>
      <c r="S379" s="13"/>
      <c r="T379" s="12"/>
      <c r="U379" s="12"/>
      <c r="V379" s="12"/>
      <c r="W379" s="12"/>
      <c r="X379" s="12"/>
      <c r="Y379" s="12"/>
      <c r="Z379" s="12"/>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4"/>
      <c r="AX379" s="289"/>
      <c r="AY379" s="13"/>
      <c r="AZ379" s="14"/>
      <c r="BA379" s="28"/>
      <c r="BB379" s="12"/>
      <c r="BC379" s="12"/>
      <c r="BD379" s="12"/>
      <c r="BE379" s="13"/>
      <c r="BF379" s="14"/>
      <c r="BG379" s="289"/>
      <c r="BH379" s="13"/>
      <c r="BI379" s="13"/>
      <c r="BJ379" s="13"/>
      <c r="BK379" s="13"/>
      <c r="BL379" s="14"/>
      <c r="BM379" s="289"/>
      <c r="BN379" s="13"/>
      <c r="BO379" s="13"/>
      <c r="BP379" s="13"/>
      <c r="BQ379" s="15"/>
      <c r="BR379" s="15"/>
      <c r="BS379" s="15"/>
      <c r="BT379" s="15"/>
      <c r="BU379" s="15"/>
      <c r="BV379" s="15"/>
      <c r="BW379" s="2"/>
    </row>
    <row r="380" spans="1:75" s="3" customFormat="1" x14ac:dyDescent="0.25">
      <c r="A380" s="2"/>
      <c r="B380" s="2"/>
      <c r="C380" s="2"/>
      <c r="D380" s="2"/>
      <c r="E380" s="2"/>
      <c r="F380" s="13"/>
      <c r="G380" s="13"/>
      <c r="H380" s="13"/>
      <c r="I380" s="13"/>
      <c r="J380" s="13"/>
      <c r="K380" s="13"/>
      <c r="L380" s="13"/>
      <c r="M380" s="13"/>
      <c r="N380" s="13"/>
      <c r="O380" s="13"/>
      <c r="P380" s="13"/>
      <c r="Q380" s="13"/>
      <c r="R380" s="13"/>
      <c r="S380" s="13"/>
      <c r="T380" s="12"/>
      <c r="U380" s="12"/>
      <c r="V380" s="12"/>
      <c r="W380" s="12"/>
      <c r="X380" s="12"/>
      <c r="Y380" s="12"/>
      <c r="Z380" s="12"/>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4"/>
      <c r="AX380" s="289"/>
      <c r="AY380" s="13"/>
      <c r="AZ380" s="14"/>
      <c r="BA380" s="28"/>
      <c r="BB380" s="12"/>
      <c r="BC380" s="12"/>
      <c r="BD380" s="12"/>
      <c r="BE380" s="13"/>
      <c r="BF380" s="14"/>
      <c r="BG380" s="289"/>
      <c r="BH380" s="13"/>
      <c r="BI380" s="13"/>
      <c r="BJ380" s="13"/>
      <c r="BK380" s="13"/>
      <c r="BL380" s="14"/>
      <c r="BM380" s="289"/>
      <c r="BN380" s="13"/>
      <c r="BO380" s="13"/>
      <c r="BP380" s="13"/>
      <c r="BQ380" s="15"/>
      <c r="BR380" s="15"/>
      <c r="BS380" s="15"/>
      <c r="BT380" s="15"/>
      <c r="BU380" s="15"/>
      <c r="BV380" s="15"/>
      <c r="BW380" s="2"/>
    </row>
    <row r="381" spans="1:75" s="3" customFormat="1" x14ac:dyDescent="0.25">
      <c r="A381" s="2"/>
      <c r="B381" s="2"/>
      <c r="C381" s="2"/>
      <c r="D381" s="2"/>
      <c r="E381" s="2"/>
      <c r="F381" s="13"/>
      <c r="G381" s="13"/>
      <c r="H381" s="13"/>
      <c r="I381" s="13"/>
      <c r="J381" s="13"/>
      <c r="K381" s="13"/>
      <c r="L381" s="13"/>
      <c r="M381" s="13"/>
      <c r="N381" s="13"/>
      <c r="O381" s="13"/>
      <c r="P381" s="13"/>
      <c r="Q381" s="13"/>
      <c r="R381" s="13"/>
      <c r="S381" s="13"/>
      <c r="T381" s="12"/>
      <c r="U381" s="12"/>
      <c r="V381" s="12"/>
      <c r="W381" s="12"/>
      <c r="X381" s="12"/>
      <c r="Y381" s="12"/>
      <c r="Z381" s="12"/>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4"/>
      <c r="AX381" s="289"/>
      <c r="AY381" s="13"/>
      <c r="AZ381" s="14"/>
      <c r="BA381" s="28"/>
      <c r="BB381" s="12"/>
      <c r="BC381" s="12"/>
      <c r="BD381" s="12"/>
      <c r="BE381" s="13"/>
      <c r="BF381" s="14"/>
      <c r="BG381" s="289"/>
      <c r="BH381" s="13"/>
      <c r="BI381" s="13"/>
      <c r="BJ381" s="13"/>
      <c r="BK381" s="13"/>
      <c r="BL381" s="14"/>
      <c r="BM381" s="289"/>
      <c r="BN381" s="13"/>
      <c r="BO381" s="13"/>
      <c r="BP381" s="13"/>
      <c r="BQ381" s="15"/>
      <c r="BR381" s="15"/>
      <c r="BS381" s="15"/>
      <c r="BT381" s="15"/>
      <c r="BU381" s="15"/>
      <c r="BV381" s="15"/>
      <c r="BW381" s="2"/>
    </row>
    <row r="382" spans="1:75" s="3" customFormat="1" x14ac:dyDescent="0.25">
      <c r="A382" s="2"/>
      <c r="B382" s="2"/>
      <c r="C382" s="2"/>
      <c r="D382" s="2"/>
      <c r="E382" s="2"/>
      <c r="F382" s="13"/>
      <c r="G382" s="13"/>
      <c r="H382" s="13"/>
      <c r="I382" s="13"/>
      <c r="J382" s="13"/>
      <c r="K382" s="13"/>
      <c r="L382" s="13"/>
      <c r="M382" s="13"/>
      <c r="N382" s="13"/>
      <c r="O382" s="13"/>
      <c r="P382" s="13"/>
      <c r="Q382" s="13"/>
      <c r="R382" s="13"/>
      <c r="S382" s="13"/>
      <c r="T382" s="12"/>
      <c r="U382" s="12"/>
      <c r="V382" s="12"/>
      <c r="W382" s="12"/>
      <c r="X382" s="12"/>
      <c r="Y382" s="12"/>
      <c r="Z382" s="12"/>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4"/>
      <c r="AX382" s="289"/>
      <c r="AY382" s="13"/>
      <c r="AZ382" s="14"/>
      <c r="BA382" s="28"/>
      <c r="BB382" s="12"/>
      <c r="BC382" s="12"/>
      <c r="BD382" s="12"/>
      <c r="BE382" s="13"/>
      <c r="BF382" s="14"/>
      <c r="BG382" s="289"/>
      <c r="BH382" s="13"/>
      <c r="BI382" s="13"/>
      <c r="BJ382" s="13"/>
      <c r="BK382" s="13"/>
      <c r="BL382" s="14"/>
      <c r="BM382" s="289"/>
      <c r="BN382" s="13"/>
      <c r="BO382" s="13"/>
      <c r="BP382" s="13"/>
      <c r="BQ382" s="15"/>
      <c r="BR382" s="15"/>
      <c r="BS382" s="15"/>
      <c r="BT382" s="15"/>
      <c r="BU382" s="15"/>
      <c r="BV382" s="15"/>
      <c r="BW382" s="2"/>
    </row>
    <row r="383" spans="1:75" s="3" customFormat="1" x14ac:dyDescent="0.25">
      <c r="A383" s="2"/>
      <c r="B383" s="2"/>
      <c r="C383" s="2"/>
      <c r="D383" s="2"/>
      <c r="E383" s="2"/>
      <c r="F383" s="13"/>
      <c r="G383" s="13"/>
      <c r="H383" s="13"/>
      <c r="I383" s="13"/>
      <c r="J383" s="13"/>
      <c r="K383" s="13"/>
      <c r="L383" s="13"/>
      <c r="M383" s="13"/>
      <c r="N383" s="13"/>
      <c r="O383" s="13"/>
      <c r="P383" s="13"/>
      <c r="Q383" s="13"/>
      <c r="R383" s="13"/>
      <c r="S383" s="13"/>
      <c r="T383" s="12"/>
      <c r="U383" s="12"/>
      <c r="V383" s="12"/>
      <c r="W383" s="12"/>
      <c r="X383" s="12"/>
      <c r="Y383" s="12"/>
      <c r="Z383" s="12"/>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4"/>
      <c r="AX383" s="289"/>
      <c r="AY383" s="13"/>
      <c r="AZ383" s="14"/>
      <c r="BA383" s="28"/>
      <c r="BB383" s="12"/>
      <c r="BC383" s="12"/>
      <c r="BD383" s="12"/>
      <c r="BE383" s="13"/>
      <c r="BF383" s="14"/>
      <c r="BG383" s="289"/>
      <c r="BH383" s="13"/>
      <c r="BI383" s="13"/>
      <c r="BJ383" s="13"/>
      <c r="BK383" s="13"/>
      <c r="BL383" s="14"/>
      <c r="BM383" s="289"/>
      <c r="BN383" s="13"/>
      <c r="BO383" s="13"/>
      <c r="BP383" s="13"/>
      <c r="BQ383" s="15"/>
      <c r="BR383" s="15"/>
      <c r="BS383" s="15"/>
      <c r="BT383" s="15"/>
      <c r="BU383" s="15"/>
      <c r="BV383" s="15"/>
      <c r="BW383" s="2"/>
    </row>
    <row r="384" spans="1:75" s="3" customFormat="1" x14ac:dyDescent="0.25">
      <c r="A384" s="2"/>
      <c r="B384" s="2"/>
      <c r="C384" s="2"/>
      <c r="D384" s="2"/>
      <c r="E384" s="2"/>
      <c r="F384" s="13"/>
      <c r="G384" s="13"/>
      <c r="H384" s="13"/>
      <c r="I384" s="13"/>
      <c r="J384" s="13"/>
      <c r="K384" s="13"/>
      <c r="L384" s="13"/>
      <c r="M384" s="13"/>
      <c r="N384" s="13"/>
      <c r="O384" s="13"/>
      <c r="P384" s="13"/>
      <c r="Q384" s="13"/>
      <c r="R384" s="13"/>
      <c r="S384" s="13"/>
      <c r="T384" s="12"/>
      <c r="U384" s="12"/>
      <c r="V384" s="12"/>
      <c r="W384" s="12"/>
      <c r="X384" s="12"/>
      <c r="Y384" s="12"/>
      <c r="Z384" s="12"/>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4"/>
      <c r="AX384" s="289"/>
      <c r="AY384" s="13"/>
      <c r="AZ384" s="14"/>
      <c r="BA384" s="28"/>
      <c r="BB384" s="12"/>
      <c r="BC384" s="12"/>
      <c r="BD384" s="12"/>
      <c r="BE384" s="13"/>
      <c r="BF384" s="14"/>
      <c r="BG384" s="289"/>
      <c r="BH384" s="13"/>
      <c r="BI384" s="13"/>
      <c r="BJ384" s="13"/>
      <c r="BK384" s="13"/>
      <c r="BL384" s="14"/>
      <c r="BM384" s="289"/>
      <c r="BN384" s="13"/>
      <c r="BO384" s="13"/>
      <c r="BP384" s="13"/>
      <c r="BQ384" s="15"/>
      <c r="BR384" s="15"/>
      <c r="BS384" s="15"/>
      <c r="BT384" s="15"/>
      <c r="BU384" s="15"/>
      <c r="BV384" s="15"/>
      <c r="BW384" s="2"/>
    </row>
  </sheetData>
  <mergeCells count="14">
    <mergeCell ref="F1:L1"/>
    <mergeCell ref="AV1:AX1"/>
    <mergeCell ref="AO1:AU1"/>
    <mergeCell ref="BK1:BM1"/>
    <mergeCell ref="BP1:BV1"/>
    <mergeCell ref="AH1:AN1"/>
    <mergeCell ref="M1:S1"/>
    <mergeCell ref="T1:Z1"/>
    <mergeCell ref="BN1:BO1"/>
    <mergeCell ref="AY1:BA1"/>
    <mergeCell ref="BB1:BD1"/>
    <mergeCell ref="BH1:BJ1"/>
    <mergeCell ref="AA1:AG1"/>
    <mergeCell ref="BE1:BG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84A92E7342C14DAE3FBA0ECB6A52B4" ma:contentTypeVersion="21" ma:contentTypeDescription="Create a new document." ma:contentTypeScope="" ma:versionID="d62a77d18783d6d2ae6f089614b29d54">
  <xsd:schema xmlns:xsd="http://www.w3.org/2001/XMLSchema" xmlns:xs="http://www.w3.org/2001/XMLSchema" xmlns:p="http://schemas.microsoft.com/office/2006/metadata/properties" xmlns:ns1="http://schemas.microsoft.com/sharepoint/v3" xmlns:ns2="7bac9874-4638-4819-90d6-76d0c2be46eb" xmlns:ns3="1090ca38-29c1-4941-aa94-f8bf0326cfe7" targetNamespace="http://schemas.microsoft.com/office/2006/metadata/properties" ma:root="true" ma:fieldsID="b1c78f45c192efcd1db4033492c5d6ae" ns1:_="" ns2:_="" ns3:_="">
    <xsd:import namespace="http://schemas.microsoft.com/sharepoint/v3"/>
    <xsd:import namespace="7bac9874-4638-4819-90d6-76d0c2be46eb"/>
    <xsd:import namespace="1090ca38-29c1-4941-aa94-f8bf0326cfe7"/>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Team"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ac9874-4638-4819-90d6-76d0c2be46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Team" ma:index="23" nillable="true" ma:displayName="Team" ma:format="Dropdown" ma:internalName="Team">
      <xsd:complexType>
        <xsd:complexContent>
          <xsd:extension base="dms:MultiChoiceFillIn">
            <xsd:sequence>
              <xsd:element name="Value" maxOccurs="unbounded" minOccurs="0" nillable="true">
                <xsd:simpleType>
                  <xsd:union memberTypes="dms:Text">
                    <xsd:simpleType>
                      <xsd:restriction base="dms:Choice">
                        <xsd:enumeration value="Data"/>
                        <xsd:enumeration value="Engagement"/>
                        <xsd:enumeration value="Comms"/>
                        <xsd:enumeration value="Finance"/>
                        <xsd:enumeration value="Research"/>
                        <xsd:enumeration value="Team"/>
                      </xsd:restriction>
                    </xsd:simpleType>
                  </xsd:union>
                </xsd:simpleType>
              </xsd:element>
            </xsd:sequence>
          </xsd:extension>
        </xsd:complexContent>
      </xsd:complex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090ca38-29c1-4941-aa94-f8bf0326c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4f34c2dd-83b2-48f6-afa6-a44c3d04861f}" ma:internalName="TaxCatchAll" ma:showField="CatchAllData" ma:web="1090ca38-29c1-4941-aa94-f8bf0326cf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eam xmlns="7bac9874-4638-4819-90d6-76d0c2be46eb" xsi:nil="true"/>
    <TaxCatchAll xmlns="1090ca38-29c1-4941-aa94-f8bf0326cfe7" xsi:nil="true"/>
    <lcf76f155ced4ddcb4097134ff3c332f xmlns="7bac9874-4638-4819-90d6-76d0c2be46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A1DC17-207B-444D-B891-ADF90EE60522}">
  <ds:schemaRefs>
    <ds:schemaRef ds:uri="http://schemas.microsoft.com/sharepoint/v3/contenttype/forms"/>
  </ds:schemaRefs>
</ds:datastoreItem>
</file>

<file path=customXml/itemProps2.xml><?xml version="1.0" encoding="utf-8"?>
<ds:datastoreItem xmlns:ds="http://schemas.openxmlformats.org/officeDocument/2006/customXml" ds:itemID="{90093701-BDBF-4917-93F9-7967AEC3A6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bac9874-4638-4819-90d6-76d0c2be46eb"/>
    <ds:schemaRef ds:uri="1090ca38-29c1-4941-aa94-f8bf0326c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D2C1C6-1F4E-40C7-B6AF-BEF65549B6DF}">
  <ds:schemaRefs>
    <ds:schemaRef ds:uri="http://schemas.microsoft.com/office/2006/documentManagement/types"/>
    <ds:schemaRef ds:uri="1090ca38-29c1-4941-aa94-f8bf0326cfe7"/>
    <ds:schemaRef ds:uri="http://schemas.openxmlformats.org/package/2006/metadata/core-propertie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7bac9874-4638-4819-90d6-76d0c2be46e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 and org info</vt:lpstr>
      <vt:lpstr>Inputs - Food purchases</vt:lpstr>
      <vt:lpstr>Outputs - Metrics 1-5</vt:lpstr>
      <vt:lpstr>EXTENDED Outputs - Metrics 1-5</vt:lpstr>
      <vt:lpstr>Outputs - Graphs</vt:lpstr>
      <vt:lpstr>Env Data and Conversions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Waite</dc:creator>
  <cp:lastModifiedBy>Richard Waite</cp:lastModifiedBy>
  <dcterms:created xsi:type="dcterms:W3CDTF">2019-04-13T12:10:42Z</dcterms:created>
  <dcterms:modified xsi:type="dcterms:W3CDTF">2022-06-10T22:30:16Z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0x0101009884A92E7342C14DAE3FBA0ECB6A52B4</vt:lpwstr>
  </property>
  <property fmtid="{D5CDD505-2E9C-101B-9397-08002B2CF9AE}" pid="3" name="MediaServiceImageTags">
    <vt:lpwstr/>
  </property>
</Properties>
</file>