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40" windowHeight="117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Sheet1!$A$1:$CQ$220</definedName>
    <definedName name="_xlnm._FilterDatabase" localSheetId="1" hidden="1">Sheet2!$A$1:$E$99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" i="1"/>
  <c r="AO100" i="1" l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W100" i="1"/>
  <c r="BX100" i="1"/>
  <c r="BY100" i="1"/>
  <c r="BZ100" i="1"/>
  <c r="CA100" i="1"/>
  <c r="CB100" i="1"/>
  <c r="CC100" i="1"/>
  <c r="CJ100" i="1"/>
  <c r="CK100" i="1"/>
  <c r="CL100" i="1"/>
  <c r="CM100" i="1"/>
  <c r="CO100" i="1"/>
  <c r="AO101" i="1"/>
  <c r="AP101" i="1"/>
  <c r="BW101" i="1"/>
  <c r="BX101" i="1"/>
  <c r="BY101" i="1"/>
  <c r="BZ101" i="1"/>
  <c r="CA101" i="1"/>
  <c r="CB101" i="1"/>
  <c r="CC101" i="1"/>
  <c r="CJ101" i="1"/>
  <c r="CO101" i="1" s="1"/>
  <c r="CK101" i="1"/>
  <c r="CL101" i="1"/>
  <c r="CM101" i="1"/>
  <c r="AO102" i="1"/>
  <c r="AP102" i="1"/>
  <c r="BW102" i="1"/>
  <c r="BX102" i="1"/>
  <c r="BY102" i="1"/>
  <c r="BZ102" i="1"/>
  <c r="CA102" i="1"/>
  <c r="CB102" i="1"/>
  <c r="CC102" i="1"/>
  <c r="CJ102" i="1"/>
  <c r="CO102" i="1" s="1"/>
  <c r="CK102" i="1"/>
  <c r="CL102" i="1"/>
  <c r="CM102" i="1"/>
  <c r="AO103" i="1"/>
  <c r="AP103" i="1"/>
  <c r="BW103" i="1"/>
  <c r="BX103" i="1"/>
  <c r="BY103" i="1"/>
  <c r="BZ103" i="1"/>
  <c r="CA103" i="1"/>
  <c r="CB103" i="1"/>
  <c r="CC103" i="1"/>
  <c r="CJ103" i="1"/>
  <c r="CK103" i="1"/>
  <c r="CL103" i="1"/>
  <c r="CM103" i="1"/>
  <c r="CO103" i="1"/>
  <c r="AO104" i="1"/>
  <c r="AP104" i="1"/>
  <c r="BW104" i="1"/>
  <c r="BX104" i="1"/>
  <c r="BY104" i="1"/>
  <c r="BZ104" i="1"/>
  <c r="CA104" i="1"/>
  <c r="CB104" i="1"/>
  <c r="CC104" i="1"/>
  <c r="CJ104" i="1"/>
  <c r="CO104" i="1" s="1"/>
  <c r="CK104" i="1"/>
  <c r="CL104" i="1"/>
  <c r="CM104" i="1"/>
  <c r="AO105" i="1"/>
  <c r="AP105" i="1"/>
  <c r="BW105" i="1"/>
  <c r="BX105" i="1"/>
  <c r="BY105" i="1"/>
  <c r="BZ105" i="1"/>
  <c r="CA105" i="1"/>
  <c r="CB105" i="1"/>
  <c r="CC105" i="1"/>
  <c r="CJ105" i="1"/>
  <c r="CO105" i="1" s="1"/>
  <c r="CK105" i="1"/>
  <c r="CL105" i="1"/>
  <c r="CM105" i="1"/>
  <c r="AO106" i="1"/>
  <c r="AP106" i="1"/>
  <c r="BW106" i="1"/>
  <c r="BX106" i="1"/>
  <c r="BY106" i="1"/>
  <c r="BZ106" i="1"/>
  <c r="CA106" i="1"/>
  <c r="CB106" i="1"/>
  <c r="CC106" i="1"/>
  <c r="CJ106" i="1"/>
  <c r="CO106" i="1" s="1"/>
  <c r="CK106" i="1"/>
  <c r="CL106" i="1"/>
  <c r="CM106" i="1"/>
  <c r="AO107" i="1"/>
  <c r="AP107" i="1"/>
  <c r="BW107" i="1"/>
  <c r="BX107" i="1"/>
  <c r="BY107" i="1"/>
  <c r="BZ107" i="1"/>
  <c r="CA107" i="1"/>
  <c r="CB107" i="1"/>
  <c r="CC107" i="1"/>
  <c r="CJ107" i="1"/>
  <c r="CK107" i="1"/>
  <c r="CL107" i="1"/>
  <c r="CM107" i="1"/>
  <c r="CO107" i="1"/>
  <c r="AO108" i="1"/>
  <c r="AP108" i="1"/>
  <c r="BW108" i="1"/>
  <c r="BX108" i="1"/>
  <c r="BY108" i="1"/>
  <c r="BZ108" i="1"/>
  <c r="CA108" i="1"/>
  <c r="CB108" i="1"/>
  <c r="CC108" i="1"/>
  <c r="CJ108" i="1"/>
  <c r="CK108" i="1"/>
  <c r="CL108" i="1"/>
  <c r="CM108" i="1"/>
  <c r="CO108" i="1"/>
  <c r="AO109" i="1"/>
  <c r="AP109" i="1"/>
  <c r="BW109" i="1"/>
  <c r="BX109" i="1"/>
  <c r="BY109" i="1"/>
  <c r="BZ109" i="1"/>
  <c r="CA109" i="1"/>
  <c r="CB109" i="1"/>
  <c r="CC109" i="1"/>
  <c r="CJ109" i="1"/>
  <c r="CK109" i="1"/>
  <c r="CL109" i="1"/>
  <c r="CM109" i="1"/>
  <c r="CO109" i="1" s="1"/>
  <c r="AO110" i="1"/>
  <c r="AP110" i="1"/>
  <c r="BQ110" i="1" s="1"/>
  <c r="BW110" i="1"/>
  <c r="BX110" i="1"/>
  <c r="BY110" i="1"/>
  <c r="BZ110" i="1"/>
  <c r="CA110" i="1"/>
  <c r="CB110" i="1"/>
  <c r="CC110" i="1"/>
  <c r="CJ110" i="1"/>
  <c r="CK110" i="1"/>
  <c r="CL110" i="1"/>
  <c r="CM110" i="1"/>
  <c r="CO110" i="1" s="1"/>
  <c r="AO111" i="1"/>
  <c r="AP111" i="1"/>
  <c r="BW111" i="1"/>
  <c r="BX111" i="1"/>
  <c r="BY111" i="1"/>
  <c r="BZ111" i="1"/>
  <c r="CA111" i="1"/>
  <c r="CB111" i="1"/>
  <c r="CC111" i="1"/>
  <c r="CJ111" i="1"/>
  <c r="CK111" i="1"/>
  <c r="CL111" i="1"/>
  <c r="CM111" i="1"/>
  <c r="CO111" i="1"/>
  <c r="AO112" i="1"/>
  <c r="AP112" i="1"/>
  <c r="BQ112" i="1" s="1"/>
  <c r="BW112" i="1"/>
  <c r="BX112" i="1"/>
  <c r="BY112" i="1"/>
  <c r="BZ112" i="1"/>
  <c r="CA112" i="1"/>
  <c r="CB112" i="1"/>
  <c r="CC112" i="1"/>
  <c r="CJ112" i="1"/>
  <c r="CO112" i="1" s="1"/>
  <c r="CK112" i="1"/>
  <c r="CL112" i="1"/>
  <c r="CM112" i="1"/>
  <c r="AO113" i="1"/>
  <c r="AP113" i="1"/>
  <c r="BW113" i="1"/>
  <c r="BX113" i="1"/>
  <c r="BY113" i="1"/>
  <c r="BZ113" i="1"/>
  <c r="CA113" i="1"/>
  <c r="CB113" i="1"/>
  <c r="CC113" i="1"/>
  <c r="CJ113" i="1"/>
  <c r="CO113" i="1" s="1"/>
  <c r="CK113" i="1"/>
  <c r="CL113" i="1"/>
  <c r="CM113" i="1"/>
  <c r="AO114" i="1"/>
  <c r="AP114" i="1"/>
  <c r="BW114" i="1"/>
  <c r="BX114" i="1"/>
  <c r="BY114" i="1"/>
  <c r="BZ114" i="1"/>
  <c r="CA114" i="1"/>
  <c r="CB114" i="1"/>
  <c r="CC114" i="1"/>
  <c r="CJ114" i="1"/>
  <c r="CK114" i="1"/>
  <c r="CL114" i="1"/>
  <c r="CM114" i="1"/>
  <c r="CO114" i="1" s="1"/>
  <c r="AO115" i="1"/>
  <c r="AP115" i="1"/>
  <c r="BW115" i="1"/>
  <c r="BX115" i="1"/>
  <c r="BY115" i="1"/>
  <c r="BZ115" i="1"/>
  <c r="CA115" i="1"/>
  <c r="CB115" i="1"/>
  <c r="CC115" i="1"/>
  <c r="CJ115" i="1"/>
  <c r="CK115" i="1"/>
  <c r="CL115" i="1"/>
  <c r="CM115" i="1"/>
  <c r="CO115" i="1"/>
  <c r="AO116" i="1"/>
  <c r="AP116" i="1"/>
  <c r="BW116" i="1"/>
  <c r="BX116" i="1"/>
  <c r="BY116" i="1"/>
  <c r="BZ116" i="1"/>
  <c r="CA116" i="1"/>
  <c r="CB116" i="1"/>
  <c r="CC116" i="1"/>
  <c r="CJ116" i="1"/>
  <c r="CO116" i="1" s="1"/>
  <c r="CK116" i="1"/>
  <c r="CL116" i="1"/>
  <c r="CM116" i="1"/>
  <c r="AO117" i="1"/>
  <c r="AP117" i="1"/>
  <c r="BW117" i="1"/>
  <c r="BX117" i="1"/>
  <c r="BY117" i="1"/>
  <c r="BZ117" i="1"/>
  <c r="CA117" i="1"/>
  <c r="CB117" i="1"/>
  <c r="CC117" i="1"/>
  <c r="CJ117" i="1"/>
  <c r="CK117" i="1"/>
  <c r="CL117" i="1"/>
  <c r="CM117" i="1"/>
  <c r="AO118" i="1"/>
  <c r="AP118" i="1"/>
  <c r="BW118" i="1"/>
  <c r="BX118" i="1"/>
  <c r="BY118" i="1"/>
  <c r="BZ118" i="1"/>
  <c r="CA118" i="1"/>
  <c r="CB118" i="1"/>
  <c r="CC118" i="1"/>
  <c r="CJ118" i="1"/>
  <c r="CK118" i="1"/>
  <c r="CL118" i="1"/>
  <c r="CM118" i="1"/>
  <c r="CO118" i="1" s="1"/>
  <c r="AO119" i="1"/>
  <c r="AP119" i="1"/>
  <c r="BW119" i="1"/>
  <c r="BX119" i="1"/>
  <c r="BY119" i="1"/>
  <c r="BZ119" i="1"/>
  <c r="CA119" i="1"/>
  <c r="CB119" i="1"/>
  <c r="CC119" i="1"/>
  <c r="CJ119" i="1"/>
  <c r="CK119" i="1"/>
  <c r="CL119" i="1"/>
  <c r="CM119" i="1"/>
  <c r="CO119" i="1"/>
  <c r="AO120" i="1"/>
  <c r="AP120" i="1"/>
  <c r="BW120" i="1"/>
  <c r="BX120" i="1"/>
  <c r="BY120" i="1"/>
  <c r="BZ120" i="1"/>
  <c r="CA120" i="1"/>
  <c r="CB120" i="1"/>
  <c r="CC120" i="1"/>
  <c r="CJ120" i="1"/>
  <c r="CK120" i="1"/>
  <c r="CL120" i="1"/>
  <c r="CM120" i="1"/>
  <c r="CO120" i="1" s="1"/>
  <c r="AO121" i="1"/>
  <c r="AP121" i="1"/>
  <c r="BW121" i="1"/>
  <c r="BX121" i="1"/>
  <c r="BY121" i="1"/>
  <c r="BZ121" i="1"/>
  <c r="CA121" i="1"/>
  <c r="CB121" i="1"/>
  <c r="CC121" i="1"/>
  <c r="CJ121" i="1"/>
  <c r="CK121" i="1"/>
  <c r="CL121" i="1"/>
  <c r="CM121" i="1"/>
  <c r="AO122" i="1"/>
  <c r="AP122" i="1"/>
  <c r="BW122" i="1"/>
  <c r="BX122" i="1"/>
  <c r="BY122" i="1"/>
  <c r="BZ122" i="1"/>
  <c r="CA122" i="1"/>
  <c r="CB122" i="1"/>
  <c r="CC122" i="1"/>
  <c r="CJ122" i="1"/>
  <c r="CK122" i="1"/>
  <c r="CL122" i="1"/>
  <c r="CM122" i="1"/>
  <c r="CO122" i="1" s="1"/>
  <c r="AO123" i="1"/>
  <c r="AP123" i="1"/>
  <c r="BW123" i="1"/>
  <c r="BX123" i="1"/>
  <c r="BY123" i="1"/>
  <c r="BZ123" i="1"/>
  <c r="CA123" i="1"/>
  <c r="CB123" i="1"/>
  <c r="CC123" i="1"/>
  <c r="CJ123" i="1"/>
  <c r="CO123" i="1" s="1"/>
  <c r="CK123" i="1"/>
  <c r="CL123" i="1"/>
  <c r="CM123" i="1"/>
  <c r="AO124" i="1"/>
  <c r="AP124" i="1"/>
  <c r="BW124" i="1"/>
  <c r="BX124" i="1"/>
  <c r="BY124" i="1"/>
  <c r="BZ124" i="1"/>
  <c r="CA124" i="1"/>
  <c r="CB124" i="1"/>
  <c r="CC124" i="1"/>
  <c r="CJ124" i="1"/>
  <c r="CO124" i="1" s="1"/>
  <c r="CK124" i="1"/>
  <c r="CL124" i="1"/>
  <c r="CM124" i="1"/>
  <c r="AO125" i="1"/>
  <c r="AP125" i="1"/>
  <c r="BW125" i="1"/>
  <c r="BX125" i="1"/>
  <c r="BY125" i="1"/>
  <c r="BZ125" i="1"/>
  <c r="CA125" i="1"/>
  <c r="CB125" i="1"/>
  <c r="CC125" i="1"/>
  <c r="CJ125" i="1"/>
  <c r="CO125" i="1" s="1"/>
  <c r="CK125" i="1"/>
  <c r="CL125" i="1"/>
  <c r="CM125" i="1"/>
  <c r="AO126" i="1"/>
  <c r="AP126" i="1"/>
  <c r="BW126" i="1"/>
  <c r="BX126" i="1"/>
  <c r="BY126" i="1"/>
  <c r="BZ126" i="1"/>
  <c r="CA126" i="1"/>
  <c r="CB126" i="1"/>
  <c r="CC126" i="1"/>
  <c r="CJ126" i="1"/>
  <c r="CK126" i="1"/>
  <c r="CL126" i="1"/>
  <c r="CM126" i="1"/>
  <c r="CO126" i="1"/>
  <c r="AO127" i="1"/>
  <c r="AP127" i="1"/>
  <c r="BW127" i="1"/>
  <c r="BX127" i="1"/>
  <c r="BY127" i="1"/>
  <c r="BZ127" i="1"/>
  <c r="CA127" i="1"/>
  <c r="CB127" i="1"/>
  <c r="CC127" i="1"/>
  <c r="CJ127" i="1"/>
  <c r="CO127" i="1" s="1"/>
  <c r="CK127" i="1"/>
  <c r="CL127" i="1"/>
  <c r="CM127" i="1"/>
  <c r="AO128" i="1"/>
  <c r="AP128" i="1"/>
  <c r="BW128" i="1"/>
  <c r="BX128" i="1"/>
  <c r="BY128" i="1"/>
  <c r="BZ128" i="1"/>
  <c r="CA128" i="1"/>
  <c r="CB128" i="1"/>
  <c r="CC128" i="1"/>
  <c r="CJ128" i="1"/>
  <c r="CO128" i="1" s="1"/>
  <c r="CK128" i="1"/>
  <c r="CL128" i="1"/>
  <c r="CM128" i="1"/>
  <c r="AO129" i="1"/>
  <c r="AP129" i="1"/>
  <c r="BW129" i="1"/>
  <c r="BX129" i="1"/>
  <c r="BY129" i="1"/>
  <c r="BZ129" i="1"/>
  <c r="CA129" i="1"/>
  <c r="CB129" i="1"/>
  <c r="CC129" i="1"/>
  <c r="CJ129" i="1"/>
  <c r="CK129" i="1"/>
  <c r="CL129" i="1"/>
  <c r="CM129" i="1"/>
  <c r="CO129" i="1"/>
  <c r="AO130" i="1"/>
  <c r="AP130" i="1"/>
  <c r="BW130" i="1"/>
  <c r="BX130" i="1"/>
  <c r="BY130" i="1"/>
  <c r="BZ130" i="1"/>
  <c r="CA130" i="1"/>
  <c r="CB130" i="1"/>
  <c r="CC130" i="1"/>
  <c r="CJ130" i="1"/>
  <c r="CK130" i="1"/>
  <c r="CL130" i="1"/>
  <c r="CM130" i="1"/>
  <c r="CO130" i="1"/>
  <c r="AO131" i="1"/>
  <c r="AP131" i="1"/>
  <c r="BQ131" i="1" s="1"/>
  <c r="BW131" i="1"/>
  <c r="BX131" i="1"/>
  <c r="BY131" i="1"/>
  <c r="BZ131" i="1"/>
  <c r="CA131" i="1"/>
  <c r="CB131" i="1"/>
  <c r="CC131" i="1"/>
  <c r="CJ131" i="1"/>
  <c r="CO131" i="1" s="1"/>
  <c r="CK131" i="1"/>
  <c r="CL131" i="1"/>
  <c r="CM131" i="1"/>
  <c r="AO132" i="1"/>
  <c r="AP132" i="1"/>
  <c r="BW132" i="1"/>
  <c r="BX132" i="1"/>
  <c r="BY132" i="1"/>
  <c r="BZ132" i="1"/>
  <c r="CA132" i="1"/>
  <c r="CB132" i="1"/>
  <c r="CC132" i="1"/>
  <c r="CJ132" i="1"/>
  <c r="CO132" i="1" s="1"/>
  <c r="CK132" i="1"/>
  <c r="CL132" i="1"/>
  <c r="CM132" i="1"/>
  <c r="AO133" i="1"/>
  <c r="AP133" i="1"/>
  <c r="BW133" i="1"/>
  <c r="BX133" i="1"/>
  <c r="BY133" i="1"/>
  <c r="BZ133" i="1"/>
  <c r="CA133" i="1"/>
  <c r="CB133" i="1"/>
  <c r="CC133" i="1"/>
  <c r="CJ133" i="1"/>
  <c r="CK133" i="1"/>
  <c r="CL133" i="1"/>
  <c r="CM133" i="1"/>
  <c r="CO133" i="1" s="1"/>
  <c r="AO134" i="1"/>
  <c r="AP134" i="1"/>
  <c r="BW134" i="1"/>
  <c r="BX134" i="1"/>
  <c r="BY134" i="1"/>
  <c r="BZ134" i="1"/>
  <c r="CA134" i="1"/>
  <c r="CB134" i="1"/>
  <c r="CC134" i="1"/>
  <c r="CJ134" i="1"/>
  <c r="CO134" i="1" s="1"/>
  <c r="CK134" i="1"/>
  <c r="CL134" i="1"/>
  <c r="CM134" i="1"/>
  <c r="AO135" i="1"/>
  <c r="AP135" i="1"/>
  <c r="BW135" i="1"/>
  <c r="BX135" i="1"/>
  <c r="BY135" i="1"/>
  <c r="BZ135" i="1"/>
  <c r="CA135" i="1"/>
  <c r="CB135" i="1"/>
  <c r="CC135" i="1"/>
  <c r="CJ135" i="1"/>
  <c r="CO135" i="1" s="1"/>
  <c r="CK135" i="1"/>
  <c r="CL135" i="1"/>
  <c r="CM135" i="1"/>
  <c r="AO136" i="1"/>
  <c r="AP136" i="1"/>
  <c r="BW136" i="1"/>
  <c r="BX136" i="1"/>
  <c r="BY136" i="1"/>
  <c r="BZ136" i="1"/>
  <c r="CA136" i="1"/>
  <c r="CB136" i="1"/>
  <c r="CC136" i="1"/>
  <c r="CJ136" i="1"/>
  <c r="CO136" i="1" s="1"/>
  <c r="CK136" i="1"/>
  <c r="CL136" i="1"/>
  <c r="CM136" i="1"/>
  <c r="AO137" i="1"/>
  <c r="AP137" i="1"/>
  <c r="BW137" i="1"/>
  <c r="BX137" i="1"/>
  <c r="BY137" i="1"/>
  <c r="BZ137" i="1"/>
  <c r="CA137" i="1"/>
  <c r="CB137" i="1"/>
  <c r="CC137" i="1"/>
  <c r="CJ137" i="1"/>
  <c r="CK137" i="1"/>
  <c r="CL137" i="1"/>
  <c r="CM137" i="1"/>
  <c r="CO137" i="1"/>
  <c r="AO138" i="1"/>
  <c r="AP138" i="1"/>
  <c r="BW138" i="1"/>
  <c r="BX138" i="1"/>
  <c r="BY138" i="1"/>
  <c r="BZ138" i="1"/>
  <c r="CA138" i="1"/>
  <c r="CB138" i="1"/>
  <c r="CC138" i="1"/>
  <c r="CJ138" i="1"/>
  <c r="CK138" i="1"/>
  <c r="CL138" i="1"/>
  <c r="CM138" i="1"/>
  <c r="CO138" i="1"/>
  <c r="AO139" i="1"/>
  <c r="AP139" i="1"/>
  <c r="BW139" i="1"/>
  <c r="BX139" i="1"/>
  <c r="BY139" i="1"/>
  <c r="BZ139" i="1"/>
  <c r="CA139" i="1"/>
  <c r="CB139" i="1"/>
  <c r="CC139" i="1"/>
  <c r="CJ139" i="1"/>
  <c r="CK139" i="1"/>
  <c r="CL139" i="1"/>
  <c r="CM139" i="1"/>
  <c r="CO139" i="1" s="1"/>
  <c r="AO140" i="1"/>
  <c r="AP140" i="1"/>
  <c r="BW140" i="1"/>
  <c r="BX140" i="1"/>
  <c r="BY140" i="1"/>
  <c r="BZ140" i="1"/>
  <c r="CA140" i="1"/>
  <c r="CB140" i="1"/>
  <c r="CC140" i="1"/>
  <c r="CJ140" i="1"/>
  <c r="CK140" i="1"/>
  <c r="CL140" i="1"/>
  <c r="CM140" i="1"/>
  <c r="CO140" i="1"/>
  <c r="AO141" i="1"/>
  <c r="AP141" i="1"/>
  <c r="BW141" i="1"/>
  <c r="BX141" i="1"/>
  <c r="BY141" i="1"/>
  <c r="BZ141" i="1"/>
  <c r="CA141" i="1"/>
  <c r="CB141" i="1"/>
  <c r="CC141" i="1"/>
  <c r="CJ141" i="1"/>
  <c r="CO141" i="1" s="1"/>
  <c r="CK141" i="1"/>
  <c r="CL141" i="1"/>
  <c r="CM141" i="1"/>
  <c r="AO142" i="1"/>
  <c r="AP142" i="1"/>
  <c r="BW142" i="1"/>
  <c r="BX142" i="1"/>
  <c r="BY142" i="1"/>
  <c r="BZ142" i="1"/>
  <c r="CA142" i="1"/>
  <c r="CB142" i="1"/>
  <c r="CC142" i="1"/>
  <c r="CJ142" i="1"/>
  <c r="CK142" i="1"/>
  <c r="CL142" i="1"/>
  <c r="CM142" i="1"/>
  <c r="AO143" i="1"/>
  <c r="AP143" i="1"/>
  <c r="BW143" i="1"/>
  <c r="BX143" i="1"/>
  <c r="BY143" i="1"/>
  <c r="BZ143" i="1"/>
  <c r="CA143" i="1"/>
  <c r="CB143" i="1"/>
  <c r="CC143" i="1"/>
  <c r="CJ143" i="1"/>
  <c r="CK143" i="1"/>
  <c r="CL143" i="1"/>
  <c r="CM143" i="1"/>
  <c r="CO143" i="1" s="1"/>
  <c r="AO144" i="1"/>
  <c r="AP144" i="1"/>
  <c r="BW144" i="1"/>
  <c r="BX144" i="1"/>
  <c r="BY144" i="1"/>
  <c r="BZ144" i="1"/>
  <c r="CA144" i="1"/>
  <c r="CB144" i="1"/>
  <c r="CC144" i="1"/>
  <c r="CJ144" i="1"/>
  <c r="CK144" i="1"/>
  <c r="CL144" i="1"/>
  <c r="CM144" i="1"/>
  <c r="CO144" i="1"/>
  <c r="AO145" i="1"/>
  <c r="AP145" i="1"/>
  <c r="BW145" i="1"/>
  <c r="BX145" i="1"/>
  <c r="BY145" i="1"/>
  <c r="BZ145" i="1"/>
  <c r="CA145" i="1"/>
  <c r="CB145" i="1"/>
  <c r="CC145" i="1"/>
  <c r="CJ145" i="1"/>
  <c r="CO145" i="1" s="1"/>
  <c r="CK145" i="1"/>
  <c r="CL145" i="1"/>
  <c r="CM145" i="1"/>
  <c r="AO146" i="1"/>
  <c r="AP146" i="1"/>
  <c r="BW146" i="1"/>
  <c r="BX146" i="1"/>
  <c r="BY146" i="1"/>
  <c r="BZ146" i="1"/>
  <c r="CA146" i="1"/>
  <c r="CB146" i="1"/>
  <c r="CC146" i="1"/>
  <c r="CJ146" i="1"/>
  <c r="CK146" i="1"/>
  <c r="CL146" i="1"/>
  <c r="CM146" i="1"/>
  <c r="AO147" i="1"/>
  <c r="AP147" i="1"/>
  <c r="BW147" i="1"/>
  <c r="BX147" i="1"/>
  <c r="BY147" i="1"/>
  <c r="BZ147" i="1"/>
  <c r="CA147" i="1"/>
  <c r="CB147" i="1"/>
  <c r="CC147" i="1"/>
  <c r="CJ147" i="1"/>
  <c r="CK147" i="1"/>
  <c r="CL147" i="1"/>
  <c r="CM147" i="1"/>
  <c r="CO147" i="1" s="1"/>
  <c r="AO148" i="1"/>
  <c r="AP148" i="1"/>
  <c r="BW148" i="1"/>
  <c r="BX148" i="1"/>
  <c r="BY148" i="1"/>
  <c r="BZ148" i="1"/>
  <c r="CA148" i="1"/>
  <c r="CB148" i="1"/>
  <c r="CC148" i="1"/>
  <c r="CJ148" i="1"/>
  <c r="CO148" i="1" s="1"/>
  <c r="CK148" i="1"/>
  <c r="CL148" i="1"/>
  <c r="CM148" i="1"/>
  <c r="AO149" i="1"/>
  <c r="AP149" i="1"/>
  <c r="BW149" i="1"/>
  <c r="BX149" i="1"/>
  <c r="BY149" i="1"/>
  <c r="BZ149" i="1"/>
  <c r="CA149" i="1"/>
  <c r="CB149" i="1"/>
  <c r="CC149" i="1"/>
  <c r="CJ149" i="1"/>
  <c r="CK149" i="1"/>
  <c r="CL149" i="1"/>
  <c r="CM149" i="1"/>
  <c r="CO149" i="1"/>
  <c r="AO150" i="1"/>
  <c r="AP150" i="1"/>
  <c r="BW150" i="1"/>
  <c r="BX150" i="1"/>
  <c r="BY150" i="1"/>
  <c r="BZ150" i="1"/>
  <c r="CA150" i="1"/>
  <c r="CB150" i="1"/>
  <c r="CC150" i="1"/>
  <c r="CJ150" i="1"/>
  <c r="CO150" i="1" s="1"/>
  <c r="CK150" i="1"/>
  <c r="CL150" i="1"/>
  <c r="CM150" i="1"/>
  <c r="AO151" i="1"/>
  <c r="AP151" i="1"/>
  <c r="BB151" i="1" s="1"/>
  <c r="BW151" i="1"/>
  <c r="BX151" i="1"/>
  <c r="BY151" i="1"/>
  <c r="BZ151" i="1"/>
  <c r="CA151" i="1"/>
  <c r="CB151" i="1"/>
  <c r="CC151" i="1"/>
  <c r="CJ151" i="1"/>
  <c r="CK151" i="1"/>
  <c r="CL151" i="1"/>
  <c r="CM151" i="1"/>
  <c r="CO151" i="1" s="1"/>
  <c r="AO152" i="1"/>
  <c r="AP152" i="1"/>
  <c r="BW152" i="1"/>
  <c r="BX152" i="1"/>
  <c r="BY152" i="1"/>
  <c r="BZ152" i="1"/>
  <c r="CA152" i="1"/>
  <c r="CB152" i="1"/>
  <c r="CC152" i="1"/>
  <c r="CJ152" i="1"/>
  <c r="CO152" i="1" s="1"/>
  <c r="CK152" i="1"/>
  <c r="CL152" i="1"/>
  <c r="CM152" i="1"/>
  <c r="AO153" i="1"/>
  <c r="AP153" i="1"/>
  <c r="BQ153" i="1" s="1"/>
  <c r="BW153" i="1"/>
  <c r="BX153" i="1"/>
  <c r="BY153" i="1"/>
  <c r="BZ153" i="1"/>
  <c r="CA153" i="1"/>
  <c r="CB153" i="1"/>
  <c r="CC153" i="1"/>
  <c r="CJ153" i="1"/>
  <c r="CK153" i="1"/>
  <c r="CL153" i="1"/>
  <c r="CM153" i="1"/>
  <c r="CO153" i="1"/>
  <c r="AO154" i="1"/>
  <c r="AP154" i="1"/>
  <c r="BW154" i="1"/>
  <c r="BX154" i="1"/>
  <c r="BY154" i="1"/>
  <c r="BZ154" i="1"/>
  <c r="CA154" i="1"/>
  <c r="CB154" i="1"/>
  <c r="CC154" i="1"/>
  <c r="CJ154" i="1"/>
  <c r="CO154" i="1" s="1"/>
  <c r="CK154" i="1"/>
  <c r="CL154" i="1"/>
  <c r="CM154" i="1"/>
  <c r="AO155" i="1"/>
  <c r="AP155" i="1"/>
  <c r="BW155" i="1"/>
  <c r="BX155" i="1"/>
  <c r="BY155" i="1"/>
  <c r="BZ155" i="1"/>
  <c r="CA155" i="1"/>
  <c r="CB155" i="1"/>
  <c r="CC155" i="1"/>
  <c r="CJ155" i="1"/>
  <c r="CK155" i="1"/>
  <c r="CL155" i="1"/>
  <c r="CM155" i="1"/>
  <c r="CO155" i="1"/>
  <c r="AO156" i="1"/>
  <c r="AP156" i="1"/>
  <c r="BW156" i="1"/>
  <c r="BX156" i="1"/>
  <c r="BY156" i="1"/>
  <c r="BZ156" i="1"/>
  <c r="CA156" i="1"/>
  <c r="CB156" i="1"/>
  <c r="CC156" i="1"/>
  <c r="CJ156" i="1"/>
  <c r="CO156" i="1" s="1"/>
  <c r="CK156" i="1"/>
  <c r="CL156" i="1"/>
  <c r="CM156" i="1"/>
  <c r="AO157" i="1"/>
  <c r="AP157" i="1"/>
  <c r="BQ157" i="1" s="1"/>
  <c r="BW157" i="1"/>
  <c r="BX157" i="1"/>
  <c r="BY157" i="1"/>
  <c r="BZ157" i="1"/>
  <c r="CA157" i="1"/>
  <c r="CB157" i="1"/>
  <c r="CC157" i="1"/>
  <c r="CJ157" i="1"/>
  <c r="CK157" i="1"/>
  <c r="CL157" i="1"/>
  <c r="CM157" i="1"/>
  <c r="CO157" i="1"/>
  <c r="AO158" i="1"/>
  <c r="AP158" i="1"/>
  <c r="BW158" i="1"/>
  <c r="BX158" i="1"/>
  <c r="BY158" i="1"/>
  <c r="BZ158" i="1"/>
  <c r="CA158" i="1"/>
  <c r="CB158" i="1"/>
  <c r="CC158" i="1"/>
  <c r="CJ158" i="1"/>
  <c r="CK158" i="1"/>
  <c r="CL158" i="1"/>
  <c r="CM158" i="1"/>
  <c r="CO158" i="1"/>
  <c r="AO159" i="1"/>
  <c r="AP159" i="1"/>
  <c r="BQ159" i="1" s="1"/>
  <c r="BW159" i="1"/>
  <c r="BX159" i="1"/>
  <c r="BY159" i="1"/>
  <c r="BZ159" i="1"/>
  <c r="CA159" i="1"/>
  <c r="CB159" i="1"/>
  <c r="CC159" i="1"/>
  <c r="CJ159" i="1"/>
  <c r="CO159" i="1" s="1"/>
  <c r="CK159" i="1"/>
  <c r="CL159" i="1"/>
  <c r="CM159" i="1"/>
  <c r="AO160" i="1"/>
  <c r="AP160" i="1"/>
  <c r="BW160" i="1"/>
  <c r="BX160" i="1"/>
  <c r="BY160" i="1"/>
  <c r="BZ160" i="1"/>
  <c r="CA160" i="1"/>
  <c r="CB160" i="1"/>
  <c r="CC160" i="1"/>
  <c r="CJ160" i="1"/>
  <c r="CK160" i="1"/>
  <c r="CL160" i="1"/>
  <c r="CM160" i="1"/>
  <c r="CO160" i="1" s="1"/>
  <c r="AO161" i="1"/>
  <c r="AP161" i="1"/>
  <c r="BW161" i="1"/>
  <c r="BX161" i="1"/>
  <c r="BY161" i="1"/>
  <c r="BZ161" i="1"/>
  <c r="CA161" i="1"/>
  <c r="CB161" i="1"/>
  <c r="CC161" i="1"/>
  <c r="CJ161" i="1"/>
  <c r="CK161" i="1"/>
  <c r="CL161" i="1"/>
  <c r="CM161" i="1"/>
  <c r="CO161" i="1"/>
  <c r="AO162" i="1"/>
  <c r="AP162" i="1"/>
  <c r="BW162" i="1"/>
  <c r="BX162" i="1"/>
  <c r="BY162" i="1"/>
  <c r="BZ162" i="1"/>
  <c r="CA162" i="1"/>
  <c r="CB162" i="1"/>
  <c r="CC162" i="1"/>
  <c r="CJ162" i="1"/>
  <c r="CK162" i="1"/>
  <c r="CL162" i="1"/>
  <c r="CM162" i="1"/>
  <c r="CO162" i="1"/>
  <c r="AO163" i="1"/>
  <c r="AP163" i="1"/>
  <c r="BW163" i="1"/>
  <c r="BX163" i="1"/>
  <c r="BY163" i="1"/>
  <c r="BZ163" i="1"/>
  <c r="CA163" i="1"/>
  <c r="CB163" i="1"/>
  <c r="CC163" i="1"/>
  <c r="CJ163" i="1"/>
  <c r="CO163" i="1" s="1"/>
  <c r="CK163" i="1"/>
  <c r="CL163" i="1"/>
  <c r="CM163" i="1"/>
  <c r="AO164" i="1"/>
  <c r="AP164" i="1"/>
  <c r="BW164" i="1"/>
  <c r="BX164" i="1"/>
  <c r="BY164" i="1"/>
  <c r="BZ164" i="1"/>
  <c r="CA164" i="1"/>
  <c r="CB164" i="1"/>
  <c r="CC164" i="1"/>
  <c r="CJ164" i="1"/>
  <c r="CK164" i="1"/>
  <c r="CL164" i="1"/>
  <c r="CM164" i="1"/>
  <c r="CO164" i="1" s="1"/>
  <c r="AO165" i="1"/>
  <c r="AP165" i="1"/>
  <c r="BW165" i="1"/>
  <c r="BX165" i="1"/>
  <c r="BY165" i="1"/>
  <c r="BZ165" i="1"/>
  <c r="CA165" i="1"/>
  <c r="CB165" i="1"/>
  <c r="CC165" i="1"/>
  <c r="CJ165" i="1"/>
  <c r="CK165" i="1"/>
  <c r="CL165" i="1"/>
  <c r="CM165" i="1"/>
  <c r="CO165" i="1"/>
  <c r="AO166" i="1"/>
  <c r="AP166" i="1"/>
  <c r="BW166" i="1"/>
  <c r="BX166" i="1"/>
  <c r="BY166" i="1"/>
  <c r="BZ166" i="1"/>
  <c r="CA166" i="1"/>
  <c r="CB166" i="1"/>
  <c r="CC166" i="1"/>
  <c r="CJ166" i="1"/>
  <c r="CK166" i="1"/>
  <c r="CL166" i="1"/>
  <c r="CM166" i="1"/>
  <c r="CO166" i="1"/>
  <c r="AO167" i="1"/>
  <c r="AP167" i="1"/>
  <c r="BW167" i="1"/>
  <c r="BX167" i="1"/>
  <c r="BY167" i="1"/>
  <c r="BZ167" i="1"/>
  <c r="CA167" i="1"/>
  <c r="CB167" i="1"/>
  <c r="CC167" i="1"/>
  <c r="CJ167" i="1"/>
  <c r="CO167" i="1" s="1"/>
  <c r="CK167" i="1"/>
  <c r="CL167" i="1"/>
  <c r="CM167" i="1"/>
  <c r="AO168" i="1"/>
  <c r="AP168" i="1"/>
  <c r="BW168" i="1"/>
  <c r="BX168" i="1"/>
  <c r="BY168" i="1"/>
  <c r="BZ168" i="1"/>
  <c r="CA168" i="1"/>
  <c r="CB168" i="1"/>
  <c r="CC168" i="1"/>
  <c r="CJ168" i="1"/>
  <c r="CK168" i="1"/>
  <c r="CL168" i="1"/>
  <c r="CM168" i="1"/>
  <c r="CO168" i="1" s="1"/>
  <c r="AO169" i="1"/>
  <c r="AP169" i="1"/>
  <c r="BW169" i="1"/>
  <c r="BX169" i="1"/>
  <c r="BY169" i="1"/>
  <c r="BZ169" i="1"/>
  <c r="CA169" i="1"/>
  <c r="CB169" i="1"/>
  <c r="CC169" i="1"/>
  <c r="CJ169" i="1"/>
  <c r="CK169" i="1"/>
  <c r="CL169" i="1"/>
  <c r="CM169" i="1"/>
  <c r="CO169" i="1"/>
  <c r="AO170" i="1"/>
  <c r="AP170" i="1"/>
  <c r="BW170" i="1"/>
  <c r="BX170" i="1"/>
  <c r="BY170" i="1"/>
  <c r="BZ170" i="1"/>
  <c r="CA170" i="1"/>
  <c r="CB170" i="1"/>
  <c r="CC170" i="1"/>
  <c r="CJ170" i="1"/>
  <c r="CK170" i="1"/>
  <c r="CL170" i="1"/>
  <c r="CM170" i="1"/>
  <c r="CO170" i="1"/>
  <c r="AO171" i="1"/>
  <c r="AP171" i="1"/>
  <c r="BQ171" i="1" s="1"/>
  <c r="BW171" i="1"/>
  <c r="BX171" i="1"/>
  <c r="BY171" i="1"/>
  <c r="BZ171" i="1"/>
  <c r="CA171" i="1"/>
  <c r="CB171" i="1"/>
  <c r="CC171" i="1"/>
  <c r="CJ171" i="1"/>
  <c r="CO171" i="1" s="1"/>
  <c r="CK171" i="1"/>
  <c r="CL171" i="1"/>
  <c r="CM171" i="1"/>
  <c r="AO172" i="1"/>
  <c r="AP172" i="1"/>
  <c r="BW172" i="1"/>
  <c r="BX172" i="1"/>
  <c r="BY172" i="1"/>
  <c r="BZ172" i="1"/>
  <c r="CA172" i="1"/>
  <c r="CB172" i="1"/>
  <c r="CC172" i="1"/>
  <c r="CJ172" i="1"/>
  <c r="CK172" i="1"/>
  <c r="CL172" i="1"/>
  <c r="CM172" i="1"/>
  <c r="CO172" i="1" s="1"/>
  <c r="AO173" i="1"/>
  <c r="AP173" i="1"/>
  <c r="BW173" i="1"/>
  <c r="BX173" i="1"/>
  <c r="BY173" i="1"/>
  <c r="BZ173" i="1"/>
  <c r="CA173" i="1"/>
  <c r="CB173" i="1"/>
  <c r="CC173" i="1"/>
  <c r="CJ173" i="1"/>
  <c r="CK173" i="1"/>
  <c r="CL173" i="1"/>
  <c r="CM173" i="1"/>
  <c r="CO173" i="1"/>
  <c r="AO174" i="1"/>
  <c r="AP174" i="1"/>
  <c r="BQ174" i="1" s="1"/>
  <c r="BW174" i="1"/>
  <c r="BX174" i="1"/>
  <c r="BY174" i="1"/>
  <c r="BZ174" i="1"/>
  <c r="CA174" i="1"/>
  <c r="CB174" i="1"/>
  <c r="CC174" i="1"/>
  <c r="CJ174" i="1"/>
  <c r="CO174" i="1" s="1"/>
  <c r="CK174" i="1"/>
  <c r="CL174" i="1"/>
  <c r="CM174" i="1"/>
  <c r="AO175" i="1"/>
  <c r="AP175" i="1"/>
  <c r="BQ175" i="1" s="1"/>
  <c r="BW175" i="1"/>
  <c r="BX175" i="1"/>
  <c r="BY175" i="1"/>
  <c r="BZ175" i="1"/>
  <c r="CA175" i="1"/>
  <c r="CB175" i="1"/>
  <c r="CC175" i="1"/>
  <c r="CJ175" i="1"/>
  <c r="CO175" i="1" s="1"/>
  <c r="CK175" i="1"/>
  <c r="CL175" i="1"/>
  <c r="CM175" i="1"/>
  <c r="AO176" i="1"/>
  <c r="AP176" i="1"/>
  <c r="BW176" i="1"/>
  <c r="BX176" i="1"/>
  <c r="BY176" i="1"/>
  <c r="BZ176" i="1"/>
  <c r="CA176" i="1"/>
  <c r="CB176" i="1"/>
  <c r="CC176" i="1"/>
  <c r="CJ176" i="1"/>
  <c r="CK176" i="1"/>
  <c r="CL176" i="1"/>
  <c r="CM176" i="1"/>
  <c r="CO176" i="1" s="1"/>
  <c r="AO177" i="1"/>
  <c r="AP177" i="1"/>
  <c r="BW177" i="1"/>
  <c r="BX177" i="1"/>
  <c r="BY177" i="1"/>
  <c r="BZ177" i="1"/>
  <c r="CA177" i="1"/>
  <c r="CB177" i="1"/>
  <c r="CC177" i="1"/>
  <c r="CJ177" i="1"/>
  <c r="CK177" i="1"/>
  <c r="CL177" i="1"/>
  <c r="CM177" i="1"/>
  <c r="CO177" i="1"/>
  <c r="AO178" i="1"/>
  <c r="AP178" i="1"/>
  <c r="BQ178" i="1" s="1"/>
  <c r="BW178" i="1"/>
  <c r="BX178" i="1"/>
  <c r="BY178" i="1"/>
  <c r="BZ178" i="1"/>
  <c r="CA178" i="1"/>
  <c r="CB178" i="1"/>
  <c r="CC178" i="1"/>
  <c r="CJ178" i="1"/>
  <c r="CO178" i="1" s="1"/>
  <c r="CK178" i="1"/>
  <c r="CL178" i="1"/>
  <c r="CM178" i="1"/>
  <c r="AO179" i="1"/>
  <c r="AP179" i="1"/>
  <c r="BW179" i="1"/>
  <c r="BX179" i="1"/>
  <c r="BY179" i="1"/>
  <c r="BZ179" i="1"/>
  <c r="CA179" i="1"/>
  <c r="CB179" i="1"/>
  <c r="CC179" i="1"/>
  <c r="CJ179" i="1"/>
  <c r="CO179" i="1" s="1"/>
  <c r="CK179" i="1"/>
  <c r="CL179" i="1"/>
  <c r="CM179" i="1"/>
  <c r="AO180" i="1"/>
  <c r="AP180" i="1"/>
  <c r="BW180" i="1"/>
  <c r="BX180" i="1"/>
  <c r="BY180" i="1"/>
  <c r="BZ180" i="1"/>
  <c r="CA180" i="1"/>
  <c r="CB180" i="1"/>
  <c r="CC180" i="1"/>
  <c r="CJ180" i="1"/>
  <c r="CK180" i="1"/>
  <c r="CL180" i="1"/>
  <c r="CM180" i="1"/>
  <c r="CO180" i="1"/>
  <c r="AO181" i="1"/>
  <c r="AP181" i="1"/>
  <c r="BW181" i="1"/>
  <c r="BX181" i="1"/>
  <c r="BY181" i="1"/>
  <c r="BZ181" i="1"/>
  <c r="CA181" i="1"/>
  <c r="CB181" i="1"/>
  <c r="CC181" i="1"/>
  <c r="CJ181" i="1"/>
  <c r="CK181" i="1"/>
  <c r="CL181" i="1"/>
  <c r="CM181" i="1"/>
  <c r="CO181" i="1"/>
  <c r="AO182" i="1"/>
  <c r="AP182" i="1"/>
  <c r="BW182" i="1"/>
  <c r="BX182" i="1"/>
  <c r="BY182" i="1"/>
  <c r="BZ182" i="1"/>
  <c r="CA182" i="1"/>
  <c r="CB182" i="1"/>
  <c r="CC182" i="1"/>
  <c r="CJ182" i="1"/>
  <c r="CO182" i="1" s="1"/>
  <c r="CK182" i="1"/>
  <c r="CL182" i="1"/>
  <c r="CM182" i="1"/>
  <c r="AO183" i="1"/>
  <c r="AP183" i="1"/>
  <c r="BQ183" i="1" s="1"/>
  <c r="BW183" i="1"/>
  <c r="BX183" i="1"/>
  <c r="BY183" i="1"/>
  <c r="BZ183" i="1"/>
  <c r="CA183" i="1"/>
  <c r="CB183" i="1"/>
  <c r="CC183" i="1"/>
  <c r="CJ183" i="1"/>
  <c r="CO183" i="1" s="1"/>
  <c r="CK183" i="1"/>
  <c r="CL183" i="1"/>
  <c r="CM183" i="1"/>
  <c r="AO184" i="1"/>
  <c r="AP184" i="1"/>
  <c r="BW184" i="1"/>
  <c r="BX184" i="1"/>
  <c r="BY184" i="1"/>
  <c r="BZ184" i="1"/>
  <c r="CA184" i="1"/>
  <c r="CB184" i="1"/>
  <c r="CC184" i="1"/>
  <c r="CJ184" i="1"/>
  <c r="CK184" i="1"/>
  <c r="CL184" i="1"/>
  <c r="CM184" i="1"/>
  <c r="CO184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" i="1"/>
  <c r="BK100" i="1" l="1"/>
  <c r="BL100" i="1"/>
  <c r="AV179" i="1"/>
  <c r="BQ179" i="1"/>
  <c r="BF176" i="1"/>
  <c r="BQ176" i="1"/>
  <c r="AR173" i="1"/>
  <c r="BQ173" i="1"/>
  <c r="AS170" i="1"/>
  <c r="BQ170" i="1"/>
  <c r="AR167" i="1"/>
  <c r="BQ167" i="1"/>
  <c r="AT165" i="1"/>
  <c r="BQ165" i="1"/>
  <c r="AT162" i="1"/>
  <c r="BQ162" i="1"/>
  <c r="BF154" i="1"/>
  <c r="BQ154" i="1"/>
  <c r="AU149" i="1"/>
  <c r="BQ149" i="1"/>
  <c r="AQ145" i="1"/>
  <c r="BQ145" i="1"/>
  <c r="AS142" i="1"/>
  <c r="BQ142" i="1"/>
  <c r="AS139" i="1"/>
  <c r="BQ139" i="1"/>
  <c r="AQ137" i="1"/>
  <c r="BQ137" i="1"/>
  <c r="AT133" i="1"/>
  <c r="BQ133" i="1"/>
  <c r="AX130" i="1"/>
  <c r="BQ130" i="1"/>
  <c r="AT127" i="1"/>
  <c r="BQ127" i="1"/>
  <c r="AQ124" i="1"/>
  <c r="BQ124" i="1"/>
  <c r="AU120" i="1"/>
  <c r="BQ120" i="1"/>
  <c r="AT117" i="1"/>
  <c r="BQ117" i="1"/>
  <c r="AX114" i="1"/>
  <c r="BQ114" i="1"/>
  <c r="AX111" i="1"/>
  <c r="BQ111" i="1"/>
  <c r="BF108" i="1"/>
  <c r="BQ108" i="1"/>
  <c r="BF105" i="1"/>
  <c r="BQ105" i="1"/>
  <c r="AR102" i="1"/>
  <c r="BQ102" i="1"/>
  <c r="AR184" i="1"/>
  <c r="BQ184" i="1"/>
  <c r="AQ181" i="1"/>
  <c r="BQ181" i="1"/>
  <c r="AR172" i="1"/>
  <c r="BQ172" i="1"/>
  <c r="BA164" i="1"/>
  <c r="BQ164" i="1"/>
  <c r="BH156" i="1"/>
  <c r="BQ156" i="1"/>
  <c r="AS151" i="1"/>
  <c r="BQ151" i="1"/>
  <c r="AV148" i="1"/>
  <c r="BQ148" i="1"/>
  <c r="AX141" i="1"/>
  <c r="BQ141" i="1"/>
  <c r="BF136" i="1"/>
  <c r="BQ136" i="1"/>
  <c r="AV132" i="1"/>
  <c r="BQ132" i="1"/>
  <c r="AU123" i="1"/>
  <c r="BQ123" i="1"/>
  <c r="AT116" i="1"/>
  <c r="BQ116" i="1"/>
  <c r="AT113" i="1"/>
  <c r="BQ113" i="1"/>
  <c r="AT104" i="1"/>
  <c r="BQ104" i="1"/>
  <c r="AQ101" i="1"/>
  <c r="BQ101" i="1"/>
  <c r="AX169" i="1"/>
  <c r="BQ169" i="1"/>
  <c r="AY166" i="1"/>
  <c r="BQ166" i="1"/>
  <c r="AR163" i="1"/>
  <c r="BQ163" i="1"/>
  <c r="AR161" i="1"/>
  <c r="BQ161" i="1"/>
  <c r="AZ158" i="1"/>
  <c r="BQ158" i="1"/>
  <c r="AW150" i="1"/>
  <c r="BQ150" i="1"/>
  <c r="AW147" i="1"/>
  <c r="BQ147" i="1"/>
  <c r="AR144" i="1"/>
  <c r="BQ144" i="1"/>
  <c r="AU138" i="1"/>
  <c r="BQ138" i="1"/>
  <c r="AT135" i="1"/>
  <c r="BQ135" i="1"/>
  <c r="AT129" i="1"/>
  <c r="CE129" i="1" s="1"/>
  <c r="BQ129" i="1"/>
  <c r="AQ126" i="1"/>
  <c r="BQ126" i="1"/>
  <c r="AS122" i="1"/>
  <c r="BQ122" i="1"/>
  <c r="AR119" i="1"/>
  <c r="BQ119" i="1"/>
  <c r="BA109" i="1"/>
  <c r="BQ109" i="1"/>
  <c r="AR107" i="1"/>
  <c r="BQ107" i="1"/>
  <c r="AQ182" i="1"/>
  <c r="BQ182" i="1"/>
  <c r="AX180" i="1"/>
  <c r="BQ180" i="1"/>
  <c r="BF177" i="1"/>
  <c r="BQ177" i="1"/>
  <c r="BF168" i="1"/>
  <c r="BQ168" i="1"/>
  <c r="AR160" i="1"/>
  <c r="BQ160" i="1"/>
  <c r="AQ155" i="1"/>
  <c r="BQ155" i="1"/>
  <c r="AT152" i="1"/>
  <c r="BQ152" i="1"/>
  <c r="AS146" i="1"/>
  <c r="BQ146" i="1"/>
  <c r="AQ143" i="1"/>
  <c r="BQ143" i="1"/>
  <c r="AR140" i="1"/>
  <c r="BQ140" i="1"/>
  <c r="AR134" i="1"/>
  <c r="BQ134" i="1"/>
  <c r="AV128" i="1"/>
  <c r="BQ128" i="1"/>
  <c r="AR125" i="1"/>
  <c r="BQ125" i="1"/>
  <c r="AS121" i="1"/>
  <c r="BQ121" i="1"/>
  <c r="AQ118" i="1"/>
  <c r="BQ118" i="1"/>
  <c r="AT115" i="1"/>
  <c r="BQ115" i="1"/>
  <c r="AQ106" i="1"/>
  <c r="BQ106" i="1"/>
  <c r="AR103" i="1"/>
  <c r="BQ103" i="1"/>
  <c r="BO100" i="1"/>
  <c r="BM100" i="1" s="1"/>
  <c r="BJ151" i="1"/>
  <c r="AW151" i="1"/>
  <c r="CD101" i="1"/>
  <c r="BG151" i="1"/>
  <c r="AT151" i="1"/>
  <c r="BC133" i="1"/>
  <c r="BA151" i="1"/>
  <c r="BE151" i="1"/>
  <c r="AU151" i="1"/>
  <c r="AY133" i="1"/>
  <c r="AZ102" i="1"/>
  <c r="CD153" i="1"/>
  <c r="CF151" i="1"/>
  <c r="BD148" i="1"/>
  <c r="BB143" i="1"/>
  <c r="BB155" i="1"/>
  <c r="BE150" i="1"/>
  <c r="BJ107" i="1"/>
  <c r="BF180" i="1"/>
  <c r="BI143" i="1"/>
  <c r="AX143" i="1"/>
  <c r="AX107" i="1"/>
  <c r="BI102" i="1"/>
  <c r="BJ148" i="1"/>
  <c r="BJ147" i="1"/>
  <c r="BF143" i="1"/>
  <c r="AT143" i="1"/>
  <c r="BE135" i="1"/>
  <c r="BJ126" i="1"/>
  <c r="BH107" i="1"/>
  <c r="AS102" i="1"/>
  <c r="CD155" i="1"/>
  <c r="CG143" i="1"/>
  <c r="BJ143" i="1"/>
  <c r="BA143" i="1"/>
  <c r="CF139" i="1"/>
  <c r="AZ107" i="1"/>
  <c r="BJ182" i="1"/>
  <c r="BC181" i="1"/>
  <c r="BD179" i="1"/>
  <c r="AV176" i="1"/>
  <c r="AQ170" i="1"/>
  <c r="BB101" i="1"/>
  <c r="CD100" i="1"/>
  <c r="BF163" i="1"/>
  <c r="AY155" i="1"/>
  <c r="BF151" i="1"/>
  <c r="AY151" i="1"/>
  <c r="AQ151" i="1"/>
  <c r="AZ148" i="1"/>
  <c r="AS143" i="1"/>
  <c r="CD135" i="1"/>
  <c r="AU133" i="1"/>
  <c r="CD127" i="1"/>
  <c r="AZ126" i="1"/>
  <c r="CF112" i="1"/>
  <c r="CD175" i="1"/>
  <c r="BG170" i="1"/>
  <c r="AX160" i="1"/>
  <c r="BF133" i="1"/>
  <c r="AQ133" i="1"/>
  <c r="BA102" i="1"/>
  <c r="AX177" i="1"/>
  <c r="BB176" i="1"/>
  <c r="AV172" i="1"/>
  <c r="AX170" i="1"/>
  <c r="AW165" i="1"/>
  <c r="AV156" i="1"/>
  <c r="CF155" i="1"/>
  <c r="BA139" i="1"/>
  <c r="AZ137" i="1"/>
  <c r="BD134" i="1"/>
  <c r="BB127" i="1"/>
  <c r="BA122" i="1"/>
  <c r="BF113" i="1"/>
  <c r="CD163" i="1"/>
  <c r="CF152" i="1"/>
  <c r="CD141" i="1"/>
  <c r="BB115" i="1"/>
  <c r="BF107" i="1"/>
  <c r="AT107" i="1"/>
  <c r="CD106" i="1"/>
  <c r="BH106" i="1"/>
  <c r="CD103" i="1"/>
  <c r="BE103" i="1"/>
  <c r="BF102" i="1"/>
  <c r="AX102" i="1"/>
  <c r="BB177" i="1"/>
  <c r="BC170" i="1"/>
  <c r="AX163" i="1"/>
  <c r="AX162" i="1"/>
  <c r="AU148" i="1"/>
  <c r="BE143" i="1"/>
  <c r="AW143" i="1"/>
  <c r="BJ137" i="1"/>
  <c r="BG133" i="1"/>
  <c r="AX133" i="1"/>
  <c r="BD122" i="1"/>
  <c r="BE121" i="1"/>
  <c r="AV115" i="1"/>
  <c r="BB107" i="1"/>
  <c r="BE102" i="1"/>
  <c r="AT102" i="1"/>
  <c r="BJ101" i="1"/>
  <c r="BJ161" i="1"/>
  <c r="BJ155" i="1"/>
  <c r="AW155" i="1"/>
  <c r="BB147" i="1"/>
  <c r="BF146" i="1"/>
  <c r="BH143" i="1"/>
  <c r="BD143" i="1"/>
  <c r="AZ143" i="1"/>
  <c r="AV143" i="1"/>
  <c r="AR143" i="1"/>
  <c r="BF137" i="1"/>
  <c r="AW137" i="1"/>
  <c r="AZ134" i="1"/>
  <c r="CG133" i="1"/>
  <c r="BF126" i="1"/>
  <c r="AW126" i="1"/>
  <c r="BI122" i="1"/>
  <c r="AW122" i="1"/>
  <c r="BA113" i="1"/>
  <c r="BF106" i="1"/>
  <c r="CE104" i="1"/>
  <c r="BF104" i="1"/>
  <c r="BA103" i="1"/>
  <c r="AT161" i="1"/>
  <c r="CD157" i="1"/>
  <c r="BF155" i="1"/>
  <c r="BG152" i="1"/>
  <c r="AU147" i="1"/>
  <c r="AW146" i="1"/>
  <c r="BG143" i="1"/>
  <c r="BC143" i="1"/>
  <c r="AY143" i="1"/>
  <c r="AU143" i="1"/>
  <c r="BE137" i="1"/>
  <c r="AV137" i="1"/>
  <c r="AV134" i="1"/>
  <c r="BE126" i="1"/>
  <c r="AV126" i="1"/>
  <c r="CE123" i="1"/>
  <c r="BF122" i="1"/>
  <c r="AT122" i="1"/>
  <c r="CF122" i="1" s="1"/>
  <c r="CF116" i="1"/>
  <c r="BJ116" i="1"/>
  <c r="CG115" i="1"/>
  <c r="BJ115" i="1"/>
  <c r="CH113" i="1"/>
  <c r="BJ113" i="1"/>
  <c r="AX113" i="1"/>
  <c r="CH112" i="1"/>
  <c r="BI109" i="1"/>
  <c r="CD107" i="1"/>
  <c r="BB106" i="1"/>
  <c r="BA105" i="1"/>
  <c r="BB104" i="1"/>
  <c r="AX103" i="1"/>
  <c r="BJ102" i="1"/>
  <c r="BD102" i="1"/>
  <c r="AV102" i="1"/>
  <c r="CG163" i="1"/>
  <c r="AZ152" i="1"/>
  <c r="BB137" i="1"/>
  <c r="AR137" i="1"/>
  <c r="BG134" i="1"/>
  <c r="AT134" i="1"/>
  <c r="AX129" i="1"/>
  <c r="BB126" i="1"/>
  <c r="AR126" i="1"/>
  <c r="AX119" i="1"/>
  <c r="BI113" i="1"/>
  <c r="AU109" i="1"/>
  <c r="AV106" i="1"/>
  <c r="AX104" i="1"/>
  <c r="BI103" i="1"/>
  <c r="AS103" i="1"/>
  <c r="AX181" i="1"/>
  <c r="AQ176" i="1"/>
  <c r="AR176" i="1"/>
  <c r="AZ176" i="1"/>
  <c r="BH176" i="1"/>
  <c r="BF169" i="1"/>
  <c r="AQ164" i="1"/>
  <c r="AS164" i="1"/>
  <c r="BC164" i="1"/>
  <c r="AX164" i="1"/>
  <c r="BI164" i="1"/>
  <c r="AR159" i="1"/>
  <c r="AT159" i="1"/>
  <c r="CE159" i="1" s="1"/>
  <c r="BJ159" i="1"/>
  <c r="AQ157" i="1"/>
  <c r="AU157" i="1"/>
  <c r="CD182" i="1"/>
  <c r="CE181" i="1"/>
  <c r="BG181" i="1"/>
  <c r="BJ176" i="1"/>
  <c r="AX176" i="1"/>
  <c r="CF174" i="1"/>
  <c r="BF171" i="1"/>
  <c r="AX171" i="1"/>
  <c r="AQ168" i="1"/>
  <c r="AX168" i="1"/>
  <c r="BF164" i="1"/>
  <c r="AR181" i="1"/>
  <c r="AU181" i="1"/>
  <c r="BF181" i="1"/>
  <c r="AQ169" i="1"/>
  <c r="BB169" i="1"/>
  <c r="AT169" i="1"/>
  <c r="CG169" i="1" s="1"/>
  <c r="BJ169" i="1"/>
  <c r="AS183" i="1"/>
  <c r="AV183" i="1"/>
  <c r="AY181" i="1"/>
  <c r="AR177" i="1"/>
  <c r="AT177" i="1"/>
  <c r="BJ177" i="1"/>
  <c r="BD176" i="1"/>
  <c r="AT176" i="1"/>
  <c r="CG176" i="1" s="1"/>
  <c r="AR175" i="1"/>
  <c r="BA175" i="1"/>
  <c r="AS166" i="1"/>
  <c r="BF166" i="1"/>
  <c r="AU166" i="1"/>
  <c r="AU164" i="1"/>
  <c r="BF159" i="1"/>
  <c r="CE158" i="1"/>
  <c r="CH158" i="1"/>
  <c r="BF158" i="1"/>
  <c r="BA157" i="1"/>
  <c r="AZ172" i="1"/>
  <c r="CD171" i="1"/>
  <c r="CF170" i="1"/>
  <c r="BD165" i="1"/>
  <c r="BF161" i="1"/>
  <c r="BD160" i="1"/>
  <c r="CH157" i="1"/>
  <c r="BD152" i="1"/>
  <c r="BP152" i="1" s="1"/>
  <c r="BB148" i="1"/>
  <c r="AT148" i="1"/>
  <c r="BE147" i="1"/>
  <c r="AQ147" i="1"/>
  <c r="BA146" i="1"/>
  <c r="CD145" i="1"/>
  <c r="BF145" i="1"/>
  <c r="BC144" i="1"/>
  <c r="BC140" i="1"/>
  <c r="AW139" i="1"/>
  <c r="BH137" i="1"/>
  <c r="BA137" i="1"/>
  <c r="AT137" i="1"/>
  <c r="CG136" i="1"/>
  <c r="BF134" i="1"/>
  <c r="AY134" i="1"/>
  <c r="AQ134" i="1"/>
  <c r="CH133" i="1"/>
  <c r="BJ133" i="1"/>
  <c r="BB133" i="1"/>
  <c r="BF132" i="1"/>
  <c r="BJ129" i="1"/>
  <c r="BH126" i="1"/>
  <c r="BA126" i="1"/>
  <c r="AT126" i="1"/>
  <c r="BF125" i="1"/>
  <c r="BJ122" i="1"/>
  <c r="BE122" i="1"/>
  <c r="AY122" i="1"/>
  <c r="AQ122" i="1"/>
  <c r="CD118" i="1"/>
  <c r="BF118" i="1"/>
  <c r="BF116" i="1"/>
  <c r="BG115" i="1"/>
  <c r="AV114" i="1"/>
  <c r="BE114" i="1"/>
  <c r="AS113" i="1"/>
  <c r="BB113" i="1"/>
  <c r="AQ107" i="1"/>
  <c r="AV107" i="1"/>
  <c r="BD107" i="1"/>
  <c r="AZ140" i="1"/>
  <c r="BA132" i="1"/>
  <c r="BA125" i="1"/>
  <c r="BE124" i="1"/>
  <c r="AZ118" i="1"/>
  <c r="BB116" i="1"/>
  <c r="AU115" i="1"/>
  <c r="BD115" i="1"/>
  <c r="BP115" i="1" s="1"/>
  <c r="AS110" i="1"/>
  <c r="BE110" i="1"/>
  <c r="CD166" i="1"/>
  <c r="BG148" i="1"/>
  <c r="AY147" i="1"/>
  <c r="CD142" i="1"/>
  <c r="BA142" i="1"/>
  <c r="AV140" i="1"/>
  <c r="BC139" i="1"/>
  <c r="CG135" i="1"/>
  <c r="BJ134" i="1"/>
  <c r="BB134" i="1"/>
  <c r="AU134" i="1"/>
  <c r="AV125" i="1"/>
  <c r="AX124" i="1"/>
  <c r="BH122" i="1"/>
  <c r="BB122" i="1"/>
  <c r="AU122" i="1"/>
  <c r="CD120" i="1"/>
  <c r="AU118" i="1"/>
  <c r="AZ115" i="1"/>
  <c r="AT109" i="1"/>
  <c r="CF109" i="1" s="1"/>
  <c r="BC109" i="1"/>
  <c r="AS116" i="1"/>
  <c r="AX116" i="1"/>
  <c r="AX112" i="1"/>
  <c r="BF112" i="1"/>
  <c r="AR111" i="1"/>
  <c r="BD111" i="1"/>
  <c r="AW105" i="1"/>
  <c r="BI101" i="1"/>
  <c r="AX101" i="1"/>
  <c r="BF101" i="1"/>
  <c r="AW101" i="1"/>
  <c r="CG110" i="1"/>
  <c r="BA106" i="1"/>
  <c r="BF103" i="1"/>
  <c r="AW103" i="1"/>
  <c r="BE101" i="1"/>
  <c r="AT101" i="1"/>
  <c r="AZ184" i="1"/>
  <c r="BF183" i="1"/>
  <c r="BB182" i="1"/>
  <c r="AX179" i="1"/>
  <c r="BF172" i="1"/>
  <c r="AY170" i="1"/>
  <c r="BF167" i="1"/>
  <c r="CG165" i="1"/>
  <c r="BI165" i="1"/>
  <c r="BC162" i="1"/>
  <c r="AX161" i="1"/>
  <c r="CD160" i="1"/>
  <c r="BJ160" i="1"/>
  <c r="AX159" i="1"/>
  <c r="BF157" i="1"/>
  <c r="BF147" i="1"/>
  <c r="AU184" i="1"/>
  <c r="BA183" i="1"/>
  <c r="CH182" i="1"/>
  <c r="AX182" i="1"/>
  <c r="CG181" i="1"/>
  <c r="BI179" i="1"/>
  <c r="AS179" i="1"/>
  <c r="BF173" i="1"/>
  <c r="AT167" i="1"/>
  <c r="CE167" i="1" s="1"/>
  <c r="BF184" i="1"/>
  <c r="BF182" i="1"/>
  <c r="BA179" i="1"/>
  <c r="BJ167" i="1"/>
  <c r="BB161" i="1"/>
  <c r="BB159" i="1"/>
  <c r="BG184" i="1"/>
  <c r="BB184" i="1"/>
  <c r="AV184" i="1"/>
  <c r="AQ184" i="1"/>
  <c r="BI176" i="1"/>
  <c r="BE176" i="1"/>
  <c r="BA176" i="1"/>
  <c r="AW176" i="1"/>
  <c r="AS176" i="1"/>
  <c r="BE175" i="1"/>
  <c r="AS175" i="1"/>
  <c r="CD174" i="1"/>
  <c r="BJ173" i="1"/>
  <c r="AT173" i="1"/>
  <c r="BH172" i="1"/>
  <c r="AX172" i="1"/>
  <c r="CD170" i="1"/>
  <c r="BD169" i="1"/>
  <c r="AV169" i="1"/>
  <c r="BH168" i="1"/>
  <c r="AZ168" i="1"/>
  <c r="AR168" i="1"/>
  <c r="BG166" i="1"/>
  <c r="AX166" i="1"/>
  <c r="BJ165" i="1"/>
  <c r="BE165" i="1"/>
  <c r="AZ165" i="1"/>
  <c r="AR165" i="1"/>
  <c r="BJ164" i="1"/>
  <c r="BE164" i="1"/>
  <c r="AY164" i="1"/>
  <c r="AT164" i="1"/>
  <c r="BB163" i="1"/>
  <c r="BB162" i="1"/>
  <c r="BG161" i="1"/>
  <c r="BC161" i="1"/>
  <c r="AY161" i="1"/>
  <c r="AU161" i="1"/>
  <c r="AQ161" i="1"/>
  <c r="BG157" i="1"/>
  <c r="BB157" i="1"/>
  <c r="AW157" i="1"/>
  <c r="BI146" i="1"/>
  <c r="AX146" i="1"/>
  <c r="BD144" i="1"/>
  <c r="CD130" i="1"/>
  <c r="CD125" i="1"/>
  <c r="CE125" i="1"/>
  <c r="AR157" i="1"/>
  <c r="AV157" i="1"/>
  <c r="AZ157" i="1"/>
  <c r="BD157" i="1"/>
  <c r="BH157" i="1"/>
  <c r="AT154" i="1"/>
  <c r="BJ154" i="1"/>
  <c r="AQ149" i="1"/>
  <c r="BA149" i="1"/>
  <c r="AT144" i="1"/>
  <c r="CG144" i="1" s="1"/>
  <c r="AX144" i="1"/>
  <c r="BF144" i="1"/>
  <c r="BP143" i="1"/>
  <c r="BJ184" i="1"/>
  <c r="BD184" i="1"/>
  <c r="AY184" i="1"/>
  <c r="AT184" i="1"/>
  <c r="CG184" i="1" s="1"/>
  <c r="BJ181" i="1"/>
  <c r="BB181" i="1"/>
  <c r="AT181" i="1"/>
  <c r="BF179" i="1"/>
  <c r="CD178" i="1"/>
  <c r="BG176" i="1"/>
  <c r="BC176" i="1"/>
  <c r="AY176" i="1"/>
  <c r="AU176" i="1"/>
  <c r="BI175" i="1"/>
  <c r="AX175" i="1"/>
  <c r="BB173" i="1"/>
  <c r="BD172" i="1"/>
  <c r="BF170" i="1"/>
  <c r="AU170" i="1"/>
  <c r="BH169" i="1"/>
  <c r="AZ169" i="1"/>
  <c r="AR169" i="1"/>
  <c r="BD168" i="1"/>
  <c r="AV168" i="1"/>
  <c r="BB167" i="1"/>
  <c r="BC166" i="1"/>
  <c r="AQ166" i="1"/>
  <c r="BH165" i="1"/>
  <c r="BB165" i="1"/>
  <c r="AV165" i="1"/>
  <c r="BG164" i="1"/>
  <c r="BB164" i="1"/>
  <c r="AW164" i="1"/>
  <c r="BJ163" i="1"/>
  <c r="AT163" i="1"/>
  <c r="CF162" i="1"/>
  <c r="BJ162" i="1"/>
  <c r="BI161" i="1"/>
  <c r="BE161" i="1"/>
  <c r="BA161" i="1"/>
  <c r="AW161" i="1"/>
  <c r="AS161" i="1"/>
  <c r="CD158" i="1"/>
  <c r="CG158" i="1"/>
  <c r="BJ157" i="1"/>
  <c r="BE157" i="1"/>
  <c r="AY157" i="1"/>
  <c r="AT157" i="1"/>
  <c r="AT155" i="1"/>
  <c r="AU155" i="1"/>
  <c r="BE155" i="1"/>
  <c r="AS147" i="1"/>
  <c r="AT147" i="1"/>
  <c r="BA147" i="1"/>
  <c r="BG147" i="1"/>
  <c r="BE146" i="1"/>
  <c r="AX145" i="1"/>
  <c r="AY144" i="1"/>
  <c r="BG140" i="1"/>
  <c r="BG139" i="1"/>
  <c r="BH184" i="1"/>
  <c r="BC184" i="1"/>
  <c r="AX184" i="1"/>
  <c r="BF175" i="1"/>
  <c r="AW175" i="1"/>
  <c r="AX173" i="1"/>
  <c r="BJ168" i="1"/>
  <c r="BB168" i="1"/>
  <c r="AT168" i="1"/>
  <c r="CE168" i="1" s="1"/>
  <c r="BF165" i="1"/>
  <c r="BA165" i="1"/>
  <c r="BH161" i="1"/>
  <c r="BD161" i="1"/>
  <c r="AZ161" i="1"/>
  <c r="AV161" i="1"/>
  <c r="BI157" i="1"/>
  <c r="BC157" i="1"/>
  <c r="AX157" i="1"/>
  <c r="AS157" i="1"/>
  <c r="BF149" i="1"/>
  <c r="AT146" i="1"/>
  <c r="BB146" i="1"/>
  <c r="BJ146" i="1"/>
  <c r="BJ144" i="1"/>
  <c r="AU144" i="1"/>
  <c r="AU140" i="1"/>
  <c r="BB140" i="1"/>
  <c r="BH140" i="1"/>
  <c r="AQ140" i="1"/>
  <c r="AX140" i="1"/>
  <c r="BF140" i="1"/>
  <c r="AT139" i="1"/>
  <c r="AQ139" i="1"/>
  <c r="AX139" i="1"/>
  <c r="BF139" i="1"/>
  <c r="AU139" i="1"/>
  <c r="BB139" i="1"/>
  <c r="BI139" i="1"/>
  <c r="AR136" i="1"/>
  <c r="BA136" i="1"/>
  <c r="AQ132" i="1"/>
  <c r="AZ132" i="1"/>
  <c r="BJ132" i="1"/>
  <c r="AT132" i="1"/>
  <c r="BE132" i="1"/>
  <c r="AX121" i="1"/>
  <c r="BG120" i="1"/>
  <c r="BB117" i="1"/>
  <c r="BI114" i="1"/>
  <c r="BA114" i="1"/>
  <c r="AT114" i="1"/>
  <c r="BJ110" i="1"/>
  <c r="AX110" i="1"/>
  <c r="AQ105" i="1"/>
  <c r="AT105" i="1"/>
  <c r="BB105" i="1"/>
  <c r="BJ105" i="1"/>
  <c r="CG160" i="1"/>
  <c r="CE156" i="1"/>
  <c r="CD146" i="1"/>
  <c r="CG145" i="1"/>
  <c r="CD139" i="1"/>
  <c r="BI137" i="1"/>
  <c r="BD137" i="1"/>
  <c r="AX137" i="1"/>
  <c r="AS137" i="1"/>
  <c r="BH134" i="1"/>
  <c r="BC134" i="1"/>
  <c r="AX134" i="1"/>
  <c r="BF129" i="1"/>
  <c r="BF127" i="1"/>
  <c r="BI126" i="1"/>
  <c r="BD126" i="1"/>
  <c r="AX126" i="1"/>
  <c r="AS126" i="1"/>
  <c r="BC124" i="1"/>
  <c r="BG122" i="1"/>
  <c r="BC122" i="1"/>
  <c r="AX122" i="1"/>
  <c r="BJ121" i="1"/>
  <c r="AV121" i="1"/>
  <c r="BC120" i="1"/>
  <c r="BD119" i="1"/>
  <c r="AX117" i="1"/>
  <c r="BF114" i="1"/>
  <c r="AZ114" i="1"/>
  <c r="AS114" i="1"/>
  <c r="CD112" i="1"/>
  <c r="BJ112" i="1"/>
  <c r="BI110" i="1"/>
  <c r="AV110" i="1"/>
  <c r="BG109" i="1"/>
  <c r="AW109" i="1"/>
  <c r="BI107" i="1"/>
  <c r="BE107" i="1"/>
  <c r="BA107" i="1"/>
  <c r="AW107" i="1"/>
  <c r="AS107" i="1"/>
  <c r="CD105" i="1"/>
  <c r="BI105" i="1"/>
  <c r="AX105" i="1"/>
  <c r="CH142" i="1"/>
  <c r="CF140" i="1"/>
  <c r="CG137" i="1"/>
  <c r="CF134" i="1"/>
  <c r="CE133" i="1"/>
  <c r="CD132" i="1"/>
  <c r="AX127" i="1"/>
  <c r="CD124" i="1"/>
  <c r="BJ124" i="1"/>
  <c r="AU124" i="1"/>
  <c r="BD121" i="1"/>
  <c r="CF117" i="1"/>
  <c r="BJ117" i="1"/>
  <c r="BJ114" i="1"/>
  <c r="BD114" i="1"/>
  <c r="BB112" i="1"/>
  <c r="CE111" i="1"/>
  <c r="BD110" i="1"/>
  <c r="BB109" i="1"/>
  <c r="AS109" i="1"/>
  <c r="CE108" i="1"/>
  <c r="BG107" i="1"/>
  <c r="BC107" i="1"/>
  <c r="AY107" i="1"/>
  <c r="AU107" i="1"/>
  <c r="BE105" i="1"/>
  <c r="AS105" i="1"/>
  <c r="CG100" i="1"/>
  <c r="CH101" i="1"/>
  <c r="CF100" i="1"/>
  <c r="CG104" i="1"/>
  <c r="CF104" i="1"/>
  <c r="BJ103" i="1"/>
  <c r="BB103" i="1"/>
  <c r="AT103" i="1"/>
  <c r="CE103" i="1" s="1"/>
  <c r="CD102" i="1"/>
  <c r="BA101" i="1"/>
  <c r="AS101" i="1"/>
  <c r="CH100" i="1"/>
  <c r="BP100" i="1"/>
  <c r="BN100" i="1" s="1"/>
  <c r="AS180" i="1"/>
  <c r="AW180" i="1"/>
  <c r="BA180" i="1"/>
  <c r="BE180" i="1"/>
  <c r="BI180" i="1"/>
  <c r="AQ180" i="1"/>
  <c r="AU180" i="1"/>
  <c r="AY180" i="1"/>
  <c r="BC180" i="1"/>
  <c r="BG180" i="1"/>
  <c r="AT178" i="1"/>
  <c r="CE178" i="1" s="1"/>
  <c r="BF178" i="1"/>
  <c r="AX178" i="1"/>
  <c r="CD177" i="1"/>
  <c r="CE177" i="1"/>
  <c r="CG177" i="1"/>
  <c r="AS174" i="1"/>
  <c r="AT174" i="1"/>
  <c r="BJ174" i="1"/>
  <c r="BB174" i="1"/>
  <c r="CG171" i="1"/>
  <c r="CE171" i="1"/>
  <c r="BD183" i="1"/>
  <c r="CF182" i="1"/>
  <c r="CE182" i="1"/>
  <c r="BD180" i="1"/>
  <c r="AV180" i="1"/>
  <c r="BH177" i="1"/>
  <c r="AZ177" i="1"/>
  <c r="CG174" i="1"/>
  <c r="CH174" i="1"/>
  <c r="CE174" i="1"/>
  <c r="BH173" i="1"/>
  <c r="AZ173" i="1"/>
  <c r="CD172" i="1"/>
  <c r="AS172" i="1"/>
  <c r="AW172" i="1"/>
  <c r="BA172" i="1"/>
  <c r="BE172" i="1"/>
  <c r="BI172" i="1"/>
  <c r="AQ172" i="1"/>
  <c r="AU172" i="1"/>
  <c r="AY172" i="1"/>
  <c r="BC172" i="1"/>
  <c r="BG172" i="1"/>
  <c r="CD183" i="1"/>
  <c r="AQ183" i="1"/>
  <c r="AT183" i="1"/>
  <c r="CG183" i="1" s="1"/>
  <c r="AZ183" i="1"/>
  <c r="BE183" i="1"/>
  <c r="BJ183" i="1"/>
  <c r="AR183" i="1"/>
  <c r="AW183" i="1"/>
  <c r="BB183" i="1"/>
  <c r="BH183" i="1"/>
  <c r="BJ180" i="1"/>
  <c r="BB180" i="1"/>
  <c r="AT180" i="1"/>
  <c r="CG180" i="1" s="1"/>
  <c r="BJ178" i="1"/>
  <c r="AQ177" i="1"/>
  <c r="AU177" i="1"/>
  <c r="AY177" i="1"/>
  <c r="BC177" i="1"/>
  <c r="BG177" i="1"/>
  <c r="AS177" i="1"/>
  <c r="AW177" i="1"/>
  <c r="BA177" i="1"/>
  <c r="BE177" i="1"/>
  <c r="BI177" i="1"/>
  <c r="BF174" i="1"/>
  <c r="AS173" i="1"/>
  <c r="AW173" i="1"/>
  <c r="BA173" i="1"/>
  <c r="BE173" i="1"/>
  <c r="BI173" i="1"/>
  <c r="AQ173" i="1"/>
  <c r="AU173" i="1"/>
  <c r="AY173" i="1"/>
  <c r="BC173" i="1"/>
  <c r="BG173" i="1"/>
  <c r="AS184" i="1"/>
  <c r="AW184" i="1"/>
  <c r="BA184" i="1"/>
  <c r="BE184" i="1"/>
  <c r="BI184" i="1"/>
  <c r="BI183" i="1"/>
  <c r="AX183" i="1"/>
  <c r="BH180" i="1"/>
  <c r="AZ180" i="1"/>
  <c r="AR180" i="1"/>
  <c r="CD179" i="1"/>
  <c r="AQ179" i="1"/>
  <c r="AT179" i="1"/>
  <c r="CH179" i="1" s="1"/>
  <c r="AZ179" i="1"/>
  <c r="BE179" i="1"/>
  <c r="BJ179" i="1"/>
  <c r="AR179" i="1"/>
  <c r="AW179" i="1"/>
  <c r="BB179" i="1"/>
  <c r="BH179" i="1"/>
  <c r="BB178" i="1"/>
  <c r="CF177" i="1"/>
  <c r="BD177" i="1"/>
  <c r="AV177" i="1"/>
  <c r="AX174" i="1"/>
  <c r="CF173" i="1"/>
  <c r="BD173" i="1"/>
  <c r="AV173" i="1"/>
  <c r="BJ172" i="1"/>
  <c r="BB172" i="1"/>
  <c r="AT172" i="1"/>
  <c r="CH172" i="1" s="1"/>
  <c r="CH171" i="1"/>
  <c r="AR171" i="1"/>
  <c r="AT171" i="1"/>
  <c r="BJ171" i="1"/>
  <c r="BB171" i="1"/>
  <c r="CG170" i="1"/>
  <c r="CH170" i="1"/>
  <c r="CE170" i="1"/>
  <c r="CF168" i="1"/>
  <c r="CF167" i="1"/>
  <c r="CF164" i="1"/>
  <c r="CD164" i="1"/>
  <c r="CE162" i="1"/>
  <c r="CE161" i="1"/>
  <c r="CG161" i="1"/>
  <c r="BH160" i="1"/>
  <c r="AZ160" i="1"/>
  <c r="AT160" i="1"/>
  <c r="AR158" i="1"/>
  <c r="AV158" i="1"/>
  <c r="BG158" i="1"/>
  <c r="AU158" i="1"/>
  <c r="BJ158" i="1"/>
  <c r="CD154" i="1"/>
  <c r="CG154" i="1"/>
  <c r="CE154" i="1"/>
  <c r="AQ153" i="1"/>
  <c r="AS153" i="1"/>
  <c r="BC153" i="1"/>
  <c r="BA153" i="1"/>
  <c r="AU153" i="1"/>
  <c r="BI153" i="1"/>
  <c r="AS150" i="1"/>
  <c r="AX150" i="1"/>
  <c r="BD150" i="1"/>
  <c r="BI150" i="1"/>
  <c r="AV150" i="1"/>
  <c r="BB150" i="1"/>
  <c r="BJ150" i="1"/>
  <c r="AR150" i="1"/>
  <c r="AZ150" i="1"/>
  <c r="BF150" i="1"/>
  <c r="CD149" i="1"/>
  <c r="CE149" i="1"/>
  <c r="CH149" i="1"/>
  <c r="CD181" i="1"/>
  <c r="CE173" i="1"/>
  <c r="BI169" i="1"/>
  <c r="BE169" i="1"/>
  <c r="BA169" i="1"/>
  <c r="AW169" i="1"/>
  <c r="AS169" i="1"/>
  <c r="BI168" i="1"/>
  <c r="BE168" i="1"/>
  <c r="BA168" i="1"/>
  <c r="AW168" i="1"/>
  <c r="AS168" i="1"/>
  <c r="CE165" i="1"/>
  <c r="AQ165" i="1"/>
  <c r="AU165" i="1"/>
  <c r="AY165" i="1"/>
  <c r="CE163" i="1"/>
  <c r="CD162" i="1"/>
  <c r="CG162" i="1"/>
  <c r="AQ162" i="1"/>
  <c r="AY162" i="1"/>
  <c r="BG162" i="1"/>
  <c r="CH160" i="1"/>
  <c r="BF160" i="1"/>
  <c r="AY160" i="1"/>
  <c r="CF159" i="1"/>
  <c r="CD159" i="1"/>
  <c r="BB158" i="1"/>
  <c r="BA156" i="1"/>
  <c r="BB156" i="1"/>
  <c r="CG153" i="1"/>
  <c r="CH153" i="1"/>
  <c r="AR152" i="1"/>
  <c r="AX152" i="1"/>
  <c r="BC152" i="1"/>
  <c r="BH152" i="1"/>
  <c r="AU152" i="1"/>
  <c r="BB152" i="1"/>
  <c r="BJ152" i="1"/>
  <c r="AQ152" i="1"/>
  <c r="AY152" i="1"/>
  <c r="BF152" i="1"/>
  <c r="BA150" i="1"/>
  <c r="AS160" i="1"/>
  <c r="AW160" i="1"/>
  <c r="BA160" i="1"/>
  <c r="BE160" i="1"/>
  <c r="AQ160" i="1"/>
  <c r="AV160" i="1"/>
  <c r="BB160" i="1"/>
  <c r="BG160" i="1"/>
  <c r="CD156" i="1"/>
  <c r="CG156" i="1"/>
  <c r="BF153" i="1"/>
  <c r="CD150" i="1"/>
  <c r="CD184" i="1"/>
  <c r="CF181" i="1"/>
  <c r="CD180" i="1"/>
  <c r="CF176" i="1"/>
  <c r="BJ175" i="1"/>
  <c r="BB175" i="1"/>
  <c r="AT175" i="1"/>
  <c r="CF175" i="1" s="1"/>
  <c r="CG173" i="1"/>
  <c r="CF171" i="1"/>
  <c r="BJ170" i="1"/>
  <c r="BB170" i="1"/>
  <c r="AT170" i="1"/>
  <c r="BG169" i="1"/>
  <c r="BC169" i="1"/>
  <c r="AY169" i="1"/>
  <c r="AU169" i="1"/>
  <c r="CD168" i="1"/>
  <c r="CG168" i="1"/>
  <c r="BG168" i="1"/>
  <c r="BC168" i="1"/>
  <c r="AY168" i="1"/>
  <c r="AU168" i="1"/>
  <c r="CD167" i="1"/>
  <c r="AX167" i="1"/>
  <c r="BJ166" i="1"/>
  <c r="BB166" i="1"/>
  <c r="AT166" i="1"/>
  <c r="CF166" i="1" s="1"/>
  <c r="BG165" i="1"/>
  <c r="BC165" i="1"/>
  <c r="AX165" i="1"/>
  <c r="AS165" i="1"/>
  <c r="CH164" i="1"/>
  <c r="AR164" i="1"/>
  <c r="AV164" i="1"/>
  <c r="AZ164" i="1"/>
  <c r="BD164" i="1"/>
  <c r="BH164" i="1"/>
  <c r="CF163" i="1"/>
  <c r="CH163" i="1"/>
  <c r="CH162" i="1"/>
  <c r="BF162" i="1"/>
  <c r="AU162" i="1"/>
  <c r="BI160" i="1"/>
  <c r="BC160" i="1"/>
  <c r="AU160" i="1"/>
  <c r="AQ158" i="1"/>
  <c r="CF157" i="1"/>
  <c r="BF156" i="1"/>
  <c r="AX153" i="1"/>
  <c r="AV152" i="1"/>
  <c r="BH150" i="1"/>
  <c r="AT150" i="1"/>
  <c r="CG150" i="1" s="1"/>
  <c r="CF149" i="1"/>
  <c r="CD147" i="1"/>
  <c r="CH147" i="1"/>
  <c r="CG164" i="1"/>
  <c r="CF160" i="1"/>
  <c r="CF158" i="1"/>
  <c r="BG155" i="1"/>
  <c r="BA155" i="1"/>
  <c r="CE153" i="1"/>
  <c r="CF153" i="1"/>
  <c r="CE151" i="1"/>
  <c r="CH151" i="1"/>
  <c r="BI151" i="1"/>
  <c r="BC151" i="1"/>
  <c r="AX151" i="1"/>
  <c r="CE148" i="1"/>
  <c r="AQ148" i="1"/>
  <c r="AY148" i="1"/>
  <c r="BF148" i="1"/>
  <c r="BI147" i="1"/>
  <c r="BC147" i="1"/>
  <c r="AX147" i="1"/>
  <c r="CG146" i="1"/>
  <c r="CE145" i="1"/>
  <c r="BH144" i="1"/>
  <c r="AZ144" i="1"/>
  <c r="BI142" i="1"/>
  <c r="AX142" i="1"/>
  <c r="BF141" i="1"/>
  <c r="BO140" i="1"/>
  <c r="AS140" i="1"/>
  <c r="AT140" i="1"/>
  <c r="AY140" i="1"/>
  <c r="BD140" i="1"/>
  <c r="BJ140" i="1"/>
  <c r="CE139" i="1"/>
  <c r="CD137" i="1"/>
  <c r="CH137" i="1"/>
  <c r="CE136" i="1"/>
  <c r="CD136" i="1"/>
  <c r="AQ135" i="1"/>
  <c r="AY135" i="1"/>
  <c r="BJ135" i="1"/>
  <c r="AU135" i="1"/>
  <c r="BF135" i="1"/>
  <c r="AU130" i="1"/>
  <c r="BC130" i="1"/>
  <c r="AQ130" i="1"/>
  <c r="AY130" i="1"/>
  <c r="BG130" i="1"/>
  <c r="AT130" i="1"/>
  <c r="CF130" i="1" s="1"/>
  <c r="BB130" i="1"/>
  <c r="BJ130" i="1"/>
  <c r="BF128" i="1"/>
  <c r="CD126" i="1"/>
  <c r="CG126" i="1"/>
  <c r="CE126" i="1"/>
  <c r="CF126" i="1"/>
  <c r="BF123" i="1"/>
  <c r="CF146" i="1"/>
  <c r="CH146" i="1"/>
  <c r="CH145" i="1"/>
  <c r="BF142" i="1"/>
  <c r="AW142" i="1"/>
  <c r="BB141" i="1"/>
  <c r="AQ138" i="1"/>
  <c r="BF138" i="1"/>
  <c r="AZ138" i="1"/>
  <c r="AS129" i="1"/>
  <c r="AW129" i="1"/>
  <c r="BA129" i="1"/>
  <c r="BE129" i="1"/>
  <c r="BI129" i="1"/>
  <c r="AQ129" i="1"/>
  <c r="AU129" i="1"/>
  <c r="AY129" i="1"/>
  <c r="BC129" i="1"/>
  <c r="BG129" i="1"/>
  <c r="AR129" i="1"/>
  <c r="AV129" i="1"/>
  <c r="AZ129" i="1"/>
  <c r="BD129" i="1"/>
  <c r="BH129" i="1"/>
  <c r="BA128" i="1"/>
  <c r="CF127" i="1"/>
  <c r="CE127" i="1"/>
  <c r="CH127" i="1"/>
  <c r="AZ123" i="1"/>
  <c r="CG122" i="1"/>
  <c r="AR155" i="1"/>
  <c r="AS155" i="1"/>
  <c r="AX155" i="1"/>
  <c r="BC155" i="1"/>
  <c r="BI155" i="1"/>
  <c r="AR151" i="1"/>
  <c r="AV151" i="1"/>
  <c r="AZ151" i="1"/>
  <c r="BD151" i="1"/>
  <c r="BH151" i="1"/>
  <c r="AR147" i="1"/>
  <c r="AV147" i="1"/>
  <c r="AZ147" i="1"/>
  <c r="BD147" i="1"/>
  <c r="BH147" i="1"/>
  <c r="CF145" i="1"/>
  <c r="CE144" i="1"/>
  <c r="CF144" i="1"/>
  <c r="AS144" i="1"/>
  <c r="AQ144" i="1"/>
  <c r="AV144" i="1"/>
  <c r="BB144" i="1"/>
  <c r="BG144" i="1"/>
  <c r="BE142" i="1"/>
  <c r="CH139" i="1"/>
  <c r="BA135" i="1"/>
  <c r="AS133" i="1"/>
  <c r="AW133" i="1"/>
  <c r="BA133" i="1"/>
  <c r="BE133" i="1"/>
  <c r="BI133" i="1"/>
  <c r="AR133" i="1"/>
  <c r="AV133" i="1"/>
  <c r="AZ133" i="1"/>
  <c r="BD133" i="1"/>
  <c r="BH133" i="1"/>
  <c r="AT131" i="1"/>
  <c r="CE131" i="1" s="1"/>
  <c r="BF131" i="1"/>
  <c r="BF130" i="1"/>
  <c r="BB129" i="1"/>
  <c r="AR142" i="1"/>
  <c r="AT142" i="1"/>
  <c r="BB142" i="1"/>
  <c r="BJ142" i="1"/>
  <c r="AS141" i="1"/>
  <c r="AT141" i="1"/>
  <c r="CF141" i="1" s="1"/>
  <c r="BJ141" i="1"/>
  <c r="CE140" i="1"/>
  <c r="CG140" i="1"/>
  <c r="CE134" i="1"/>
  <c r="CG134" i="1"/>
  <c r="CF129" i="1"/>
  <c r="CE128" i="1"/>
  <c r="CD128" i="1"/>
  <c r="CH128" i="1"/>
  <c r="AQ128" i="1"/>
  <c r="AT128" i="1"/>
  <c r="AZ128" i="1"/>
  <c r="BE128" i="1"/>
  <c r="BJ128" i="1"/>
  <c r="AR128" i="1"/>
  <c r="AW128" i="1"/>
  <c r="BB128" i="1"/>
  <c r="BH128" i="1"/>
  <c r="AS128" i="1"/>
  <c r="AX128" i="1"/>
  <c r="BD128" i="1"/>
  <c r="BI128" i="1"/>
  <c r="AT123" i="1"/>
  <c r="AY123" i="1"/>
  <c r="BD123" i="1"/>
  <c r="BJ123" i="1"/>
  <c r="AQ123" i="1"/>
  <c r="AV123" i="1"/>
  <c r="BB123" i="1"/>
  <c r="BG123" i="1"/>
  <c r="AR123" i="1"/>
  <c r="AX123" i="1"/>
  <c r="BC123" i="1"/>
  <c r="BH123" i="1"/>
  <c r="CH136" i="1"/>
  <c r="BH132" i="1"/>
  <c r="BB132" i="1"/>
  <c r="AW132" i="1"/>
  <c r="AR132" i="1"/>
  <c r="CD131" i="1"/>
  <c r="BF124" i="1"/>
  <c r="AY124" i="1"/>
  <c r="AS124" i="1"/>
  <c r="CF123" i="1"/>
  <c r="BF121" i="1"/>
  <c r="AZ121" i="1"/>
  <c r="BI120" i="1"/>
  <c r="BH119" i="1"/>
  <c r="AZ119" i="1"/>
  <c r="AT119" i="1"/>
  <c r="CG119" i="1" s="1"/>
  <c r="BH118" i="1"/>
  <c r="BC118" i="1"/>
  <c r="AX118" i="1"/>
  <c r="AR118" i="1"/>
  <c r="CH117" i="1"/>
  <c r="BE117" i="1"/>
  <c r="CE116" i="1"/>
  <c r="AR115" i="1"/>
  <c r="AX115" i="1"/>
  <c r="BC115" i="1"/>
  <c r="BH115" i="1"/>
  <c r="AQ114" i="1"/>
  <c r="AU114" i="1"/>
  <c r="AY114" i="1"/>
  <c r="BC114" i="1"/>
  <c r="BG114" i="1"/>
  <c r="CF111" i="1"/>
  <c r="BH111" i="1"/>
  <c r="AZ111" i="1"/>
  <c r="AT111" i="1"/>
  <c r="BF110" i="1"/>
  <c r="AZ110" i="1"/>
  <c r="CD109" i="1"/>
  <c r="CG128" i="1"/>
  <c r="CF121" i="1"/>
  <c r="CH121" i="1"/>
  <c r="AR121" i="1"/>
  <c r="AW121" i="1"/>
  <c r="BB121" i="1"/>
  <c r="BH121" i="1"/>
  <c r="AQ120" i="1"/>
  <c r="BB120" i="1"/>
  <c r="BF119" i="1"/>
  <c r="AY119" i="1"/>
  <c r="BG118" i="1"/>
  <c r="BB118" i="1"/>
  <c r="AV118" i="1"/>
  <c r="CD117" i="1"/>
  <c r="AR117" i="1"/>
  <c r="AS117" i="1"/>
  <c r="BA117" i="1"/>
  <c r="BI117" i="1"/>
  <c r="CD116" i="1"/>
  <c r="CG116" i="1"/>
  <c r="BF111" i="1"/>
  <c r="AY111" i="1"/>
  <c r="AR110" i="1"/>
  <c r="AW110" i="1"/>
  <c r="BB110" i="1"/>
  <c r="BG110" i="1"/>
  <c r="CG108" i="1"/>
  <c r="CF108" i="1"/>
  <c r="AS119" i="1"/>
  <c r="AQ119" i="1"/>
  <c r="AV119" i="1"/>
  <c r="BB119" i="1"/>
  <c r="BG119" i="1"/>
  <c r="AS118" i="1"/>
  <c r="AW118" i="1"/>
  <c r="BA118" i="1"/>
  <c r="BE118" i="1"/>
  <c r="BI118" i="1"/>
  <c r="CF114" i="1"/>
  <c r="CG114" i="1"/>
  <c r="AS111" i="1"/>
  <c r="AQ111" i="1"/>
  <c r="AV111" i="1"/>
  <c r="BB111" i="1"/>
  <c r="BG111" i="1"/>
  <c r="AQ108" i="1"/>
  <c r="AZ108" i="1"/>
  <c r="AU108" i="1"/>
  <c r="CG157" i="1"/>
  <c r="CH156" i="1"/>
  <c r="CE152" i="1"/>
  <c r="CG149" i="1"/>
  <c r="CF142" i="1"/>
  <c r="CG139" i="1"/>
  <c r="BG137" i="1"/>
  <c r="BC137" i="1"/>
  <c r="AY137" i="1"/>
  <c r="AU137" i="1"/>
  <c r="AV136" i="1"/>
  <c r="CF133" i="1"/>
  <c r="BI132" i="1"/>
  <c r="BD132" i="1"/>
  <c r="AX132" i="1"/>
  <c r="AS132" i="1"/>
  <c r="BJ127" i="1"/>
  <c r="BG126" i="1"/>
  <c r="BC126" i="1"/>
  <c r="AY126" i="1"/>
  <c r="AU126" i="1"/>
  <c r="CG125" i="1"/>
  <c r="BI124" i="1"/>
  <c r="BA124" i="1"/>
  <c r="AT124" i="1"/>
  <c r="CG124" i="1" s="1"/>
  <c r="CG123" i="1"/>
  <c r="CD122" i="1"/>
  <c r="AR122" i="1"/>
  <c r="AV122" i="1"/>
  <c r="AZ122" i="1"/>
  <c r="BO122" i="1" s="1"/>
  <c r="BI121" i="1"/>
  <c r="BA121" i="1"/>
  <c r="AT121" i="1"/>
  <c r="AX120" i="1"/>
  <c r="BJ119" i="1"/>
  <c r="BC119" i="1"/>
  <c r="AU119" i="1"/>
  <c r="BJ118" i="1"/>
  <c r="BD118" i="1"/>
  <c r="AY118" i="1"/>
  <c r="AT118" i="1"/>
  <c r="CG118" i="1" s="1"/>
  <c r="BF117" i="1"/>
  <c r="AW117" i="1"/>
  <c r="CH116" i="1"/>
  <c r="CE115" i="1"/>
  <c r="CF115" i="1"/>
  <c r="BF115" i="1"/>
  <c r="AY115" i="1"/>
  <c r="AQ115" i="1"/>
  <c r="BH114" i="1"/>
  <c r="BB114" i="1"/>
  <c r="AW114" i="1"/>
  <c r="AR114" i="1"/>
  <c r="CF113" i="1"/>
  <c r="CD113" i="1"/>
  <c r="AR113" i="1"/>
  <c r="AW113" i="1"/>
  <c r="BE113" i="1"/>
  <c r="CE112" i="1"/>
  <c r="AT112" i="1"/>
  <c r="CG111" i="1"/>
  <c r="BJ111" i="1"/>
  <c r="BC111" i="1"/>
  <c r="AU111" i="1"/>
  <c r="BH110" i="1"/>
  <c r="BA110" i="1"/>
  <c r="AT110" i="1"/>
  <c r="CH109" i="1"/>
  <c r="CH107" i="1"/>
  <c r="BI106" i="1"/>
  <c r="BD106" i="1"/>
  <c r="AX106" i="1"/>
  <c r="AS106" i="1"/>
  <c r="CH105" i="1"/>
  <c r="CF103" i="1"/>
  <c r="BG103" i="1"/>
  <c r="BC103" i="1"/>
  <c r="AY103" i="1"/>
  <c r="AU103" i="1"/>
  <c r="AQ103" i="1"/>
  <c r="CE100" i="1"/>
  <c r="AW106" i="1"/>
  <c r="AR106" i="1"/>
  <c r="CG113" i="1"/>
  <c r="CG112" i="1"/>
  <c r="CF110" i="1"/>
  <c r="BF109" i="1"/>
  <c r="AX109" i="1"/>
  <c r="AQ109" i="1"/>
  <c r="BJ106" i="1"/>
  <c r="BE106" i="1"/>
  <c r="AZ106" i="1"/>
  <c r="AT106" i="1"/>
  <c r="CD104" i="1"/>
  <c r="BJ104" i="1"/>
  <c r="BH103" i="1"/>
  <c r="BD103" i="1"/>
  <c r="AZ103" i="1"/>
  <c r="AV103" i="1"/>
  <c r="CG102" i="1"/>
  <c r="BH102" i="1"/>
  <c r="BB102" i="1"/>
  <c r="AW102" i="1"/>
  <c r="CE101" i="1"/>
  <c r="CH178" i="1"/>
  <c r="CF184" i="1"/>
  <c r="BI182" i="1"/>
  <c r="BE182" i="1"/>
  <c r="BA182" i="1"/>
  <c r="AW182" i="1"/>
  <c r="AS182" i="1"/>
  <c r="BI178" i="1"/>
  <c r="BE178" i="1"/>
  <c r="BA178" i="1"/>
  <c r="AW178" i="1"/>
  <c r="AS178" i="1"/>
  <c r="BO184" i="1"/>
  <c r="CF183" i="1"/>
  <c r="BG183" i="1"/>
  <c r="BC183" i="1"/>
  <c r="AY183" i="1"/>
  <c r="AU183" i="1"/>
  <c r="CG182" i="1"/>
  <c r="BH182" i="1"/>
  <c r="BD182" i="1"/>
  <c r="AZ182" i="1"/>
  <c r="AV182" i="1"/>
  <c r="AR182" i="1"/>
  <c r="CH181" i="1"/>
  <c r="BI181" i="1"/>
  <c r="BE181" i="1"/>
  <c r="BA181" i="1"/>
  <c r="AW181" i="1"/>
  <c r="AS181" i="1"/>
  <c r="CE180" i="1"/>
  <c r="BO180" i="1"/>
  <c r="CF179" i="1"/>
  <c r="BG179" i="1"/>
  <c r="BC179" i="1"/>
  <c r="AY179" i="1"/>
  <c r="AU179" i="1"/>
  <c r="BH178" i="1"/>
  <c r="BD178" i="1"/>
  <c r="AZ178" i="1"/>
  <c r="AV178" i="1"/>
  <c r="AR178" i="1"/>
  <c r="CH177" i="1"/>
  <c r="BG175" i="1"/>
  <c r="BC175" i="1"/>
  <c r="AY175" i="1"/>
  <c r="AU175" i="1"/>
  <c r="AQ175" i="1"/>
  <c r="BH174" i="1"/>
  <c r="BD174" i="1"/>
  <c r="AZ174" i="1"/>
  <c r="AV174" i="1"/>
  <c r="AR174" i="1"/>
  <c r="CH173" i="1"/>
  <c r="CD173" i="1"/>
  <c r="BO172" i="1"/>
  <c r="BG171" i="1"/>
  <c r="BC171" i="1"/>
  <c r="AY171" i="1"/>
  <c r="AU171" i="1"/>
  <c r="AQ171" i="1"/>
  <c r="BH170" i="1"/>
  <c r="BD170" i="1"/>
  <c r="AZ170" i="1"/>
  <c r="AV170" i="1"/>
  <c r="AR170" i="1"/>
  <c r="CH169" i="1"/>
  <c r="CD169" i="1"/>
  <c r="BG167" i="1"/>
  <c r="BC167" i="1"/>
  <c r="AY167" i="1"/>
  <c r="AU167" i="1"/>
  <c r="AQ167" i="1"/>
  <c r="BH166" i="1"/>
  <c r="BD166" i="1"/>
  <c r="AZ166" i="1"/>
  <c r="BO166" i="1" s="1"/>
  <c r="AV166" i="1"/>
  <c r="AR166" i="1"/>
  <c r="CH165" i="1"/>
  <c r="CD165" i="1"/>
  <c r="CE164" i="1"/>
  <c r="BG163" i="1"/>
  <c r="BC163" i="1"/>
  <c r="AY163" i="1"/>
  <c r="AU163" i="1"/>
  <c r="AQ163" i="1"/>
  <c r="BH162" i="1"/>
  <c r="BD162" i="1"/>
  <c r="AZ162" i="1"/>
  <c r="AV162" i="1"/>
  <c r="AR162" i="1"/>
  <c r="CH161" i="1"/>
  <c r="CD161" i="1"/>
  <c r="CE160" i="1"/>
  <c r="BG159" i="1"/>
  <c r="BC159" i="1"/>
  <c r="AY159" i="1"/>
  <c r="AU159" i="1"/>
  <c r="AQ159" i="1"/>
  <c r="BH158" i="1"/>
  <c r="BC158" i="1"/>
  <c r="AX158" i="1"/>
  <c r="CF156" i="1"/>
  <c r="BI156" i="1"/>
  <c r="BD156" i="1"/>
  <c r="AX156" i="1"/>
  <c r="AS156" i="1"/>
  <c r="BB154" i="1"/>
  <c r="AT182" i="1"/>
  <c r="CH184" i="1"/>
  <c r="BG182" i="1"/>
  <c r="BC182" i="1"/>
  <c r="AY182" i="1"/>
  <c r="AU182" i="1"/>
  <c r="BH181" i="1"/>
  <c r="BD181" i="1"/>
  <c r="AZ181" i="1"/>
  <c r="AV181" i="1"/>
  <c r="CH180" i="1"/>
  <c r="BG178" i="1"/>
  <c r="BC178" i="1"/>
  <c r="AY178" i="1"/>
  <c r="AU178" i="1"/>
  <c r="AQ178" i="1"/>
  <c r="CH176" i="1"/>
  <c r="CD176" i="1"/>
  <c r="CE175" i="1"/>
  <c r="BG174" i="1"/>
  <c r="BC174" i="1"/>
  <c r="AY174" i="1"/>
  <c r="AU174" i="1"/>
  <c r="AQ174" i="1"/>
  <c r="AW156" i="1"/>
  <c r="AR156" i="1"/>
  <c r="CG155" i="1"/>
  <c r="CE155" i="1"/>
  <c r="AX154" i="1"/>
  <c r="BI171" i="1"/>
  <c r="BE171" i="1"/>
  <c r="BA171" i="1"/>
  <c r="AW171" i="1"/>
  <c r="AS171" i="1"/>
  <c r="CF169" i="1"/>
  <c r="CH167" i="1"/>
  <c r="BI167" i="1"/>
  <c r="BE167" i="1"/>
  <c r="BA167" i="1"/>
  <c r="AW167" i="1"/>
  <c r="AS167" i="1"/>
  <c r="CF165" i="1"/>
  <c r="BI163" i="1"/>
  <c r="BE163" i="1"/>
  <c r="BA163" i="1"/>
  <c r="AW163" i="1"/>
  <c r="AS163" i="1"/>
  <c r="CF161" i="1"/>
  <c r="CH159" i="1"/>
  <c r="BI159" i="1"/>
  <c r="BE159" i="1"/>
  <c r="BA159" i="1"/>
  <c r="AW159" i="1"/>
  <c r="AS159" i="1"/>
  <c r="AS158" i="1"/>
  <c r="AW158" i="1"/>
  <c r="BA158" i="1"/>
  <c r="BE158" i="1"/>
  <c r="AQ156" i="1"/>
  <c r="AU156" i="1"/>
  <c r="AY156" i="1"/>
  <c r="BC156" i="1"/>
  <c r="BG156" i="1"/>
  <c r="BH175" i="1"/>
  <c r="BD175" i="1"/>
  <c r="AZ175" i="1"/>
  <c r="AV175" i="1"/>
  <c r="BI174" i="1"/>
  <c r="BE174" i="1"/>
  <c r="BA174" i="1"/>
  <c r="AW174" i="1"/>
  <c r="BH171" i="1"/>
  <c r="BD171" i="1"/>
  <c r="AZ171" i="1"/>
  <c r="AV171" i="1"/>
  <c r="BI170" i="1"/>
  <c r="BE170" i="1"/>
  <c r="BA170" i="1"/>
  <c r="AW170" i="1"/>
  <c r="BH167" i="1"/>
  <c r="BD167" i="1"/>
  <c r="AZ167" i="1"/>
  <c r="AV167" i="1"/>
  <c r="CH166" i="1"/>
  <c r="BI166" i="1"/>
  <c r="BE166" i="1"/>
  <c r="BA166" i="1"/>
  <c r="AW166" i="1"/>
  <c r="BH163" i="1"/>
  <c r="BD163" i="1"/>
  <c r="AZ163" i="1"/>
  <c r="AV163" i="1"/>
  <c r="BI162" i="1"/>
  <c r="BE162" i="1"/>
  <c r="BA162" i="1"/>
  <c r="AW162" i="1"/>
  <c r="AS162" i="1"/>
  <c r="BH159" i="1"/>
  <c r="BD159" i="1"/>
  <c r="AZ159" i="1"/>
  <c r="AV159" i="1"/>
  <c r="BI158" i="1"/>
  <c r="BD158" i="1"/>
  <c r="AY158" i="1"/>
  <c r="AT158" i="1"/>
  <c r="CE157" i="1"/>
  <c r="BJ156" i="1"/>
  <c r="BE156" i="1"/>
  <c r="AZ156" i="1"/>
  <c r="AT156" i="1"/>
  <c r="CH155" i="1"/>
  <c r="AR154" i="1"/>
  <c r="AV154" i="1"/>
  <c r="AZ154" i="1"/>
  <c r="BD154" i="1"/>
  <c r="BH154" i="1"/>
  <c r="AS154" i="1"/>
  <c r="AW154" i="1"/>
  <c r="BA154" i="1"/>
  <c r="BE154" i="1"/>
  <c r="BI154" i="1"/>
  <c r="AQ154" i="1"/>
  <c r="AU154" i="1"/>
  <c r="AY154" i="1"/>
  <c r="BC154" i="1"/>
  <c r="BG154" i="1"/>
  <c r="CF154" i="1"/>
  <c r="BJ153" i="1"/>
  <c r="BE153" i="1"/>
  <c r="AY153" i="1"/>
  <c r="AT153" i="1"/>
  <c r="CG152" i="1"/>
  <c r="CG151" i="1"/>
  <c r="BG149" i="1"/>
  <c r="BB149" i="1"/>
  <c r="AW149" i="1"/>
  <c r="AS148" i="1"/>
  <c r="AW148" i="1"/>
  <c r="BA148" i="1"/>
  <c r="BE148" i="1"/>
  <c r="BI148" i="1"/>
  <c r="CF147" i="1"/>
  <c r="CE147" i="1"/>
  <c r="CO146" i="1"/>
  <c r="BG145" i="1"/>
  <c r="AY145" i="1"/>
  <c r="CO142" i="1"/>
  <c r="AR149" i="1"/>
  <c r="AV149" i="1"/>
  <c r="AZ149" i="1"/>
  <c r="BD149" i="1"/>
  <c r="BH149" i="1"/>
  <c r="CD148" i="1"/>
  <c r="CH148" i="1"/>
  <c r="AS145" i="1"/>
  <c r="AW145" i="1"/>
  <c r="BA145" i="1"/>
  <c r="BE145" i="1"/>
  <c r="BI145" i="1"/>
  <c r="AR145" i="1"/>
  <c r="AV145" i="1"/>
  <c r="AZ145" i="1"/>
  <c r="BD145" i="1"/>
  <c r="BH145" i="1"/>
  <c r="BH155" i="1"/>
  <c r="BD155" i="1"/>
  <c r="AZ155" i="1"/>
  <c r="AV155" i="1"/>
  <c r="CH154" i="1"/>
  <c r="BG153" i="1"/>
  <c r="BB153" i="1"/>
  <c r="AW153" i="1"/>
  <c r="AS152" i="1"/>
  <c r="AW152" i="1"/>
  <c r="BA152" i="1"/>
  <c r="BE152" i="1"/>
  <c r="BI152" i="1"/>
  <c r="CD151" i="1"/>
  <c r="CE150" i="1"/>
  <c r="AQ150" i="1"/>
  <c r="AU150" i="1"/>
  <c r="AY150" i="1"/>
  <c r="BC150" i="1"/>
  <c r="BG150" i="1"/>
  <c r="BJ149" i="1"/>
  <c r="BE149" i="1"/>
  <c r="AY149" i="1"/>
  <c r="AT149" i="1"/>
  <c r="CG148" i="1"/>
  <c r="BH148" i="1"/>
  <c r="BC148" i="1"/>
  <c r="AX148" i="1"/>
  <c r="AR148" i="1"/>
  <c r="CG147" i="1"/>
  <c r="CE146" i="1"/>
  <c r="AR146" i="1"/>
  <c r="AV146" i="1"/>
  <c r="AZ146" i="1"/>
  <c r="BD146" i="1"/>
  <c r="BH146" i="1"/>
  <c r="AQ146" i="1"/>
  <c r="AU146" i="1"/>
  <c r="AY146" i="1"/>
  <c r="BC146" i="1"/>
  <c r="BG146" i="1"/>
  <c r="BC145" i="1"/>
  <c r="AU145" i="1"/>
  <c r="CF143" i="1"/>
  <c r="CD143" i="1"/>
  <c r="CH143" i="1"/>
  <c r="CE143" i="1"/>
  <c r="CG142" i="1"/>
  <c r="CE142" i="1"/>
  <c r="AR153" i="1"/>
  <c r="AV153" i="1"/>
  <c r="AZ153" i="1"/>
  <c r="BO153" i="1" s="1"/>
  <c r="BD153" i="1"/>
  <c r="BH153" i="1"/>
  <c r="CD152" i="1"/>
  <c r="CH152" i="1"/>
  <c r="BI149" i="1"/>
  <c r="BC149" i="1"/>
  <c r="AX149" i="1"/>
  <c r="AS149" i="1"/>
  <c r="CF148" i="1"/>
  <c r="BJ145" i="1"/>
  <c r="BB145" i="1"/>
  <c r="AT145" i="1"/>
  <c r="CH144" i="1"/>
  <c r="CD144" i="1"/>
  <c r="BI144" i="1"/>
  <c r="BE144" i="1"/>
  <c r="BA144" i="1"/>
  <c r="AW144" i="1"/>
  <c r="BG142" i="1"/>
  <c r="BC142" i="1"/>
  <c r="AY142" i="1"/>
  <c r="AU142" i="1"/>
  <c r="AQ142" i="1"/>
  <c r="BH141" i="1"/>
  <c r="BD141" i="1"/>
  <c r="AZ141" i="1"/>
  <c r="AV141" i="1"/>
  <c r="AR141" i="1"/>
  <c r="CH140" i="1"/>
  <c r="CD140" i="1"/>
  <c r="BI140" i="1"/>
  <c r="BE140" i="1"/>
  <c r="BA140" i="1"/>
  <c r="AW140" i="1"/>
  <c r="BJ139" i="1"/>
  <c r="BE139" i="1"/>
  <c r="AY139" i="1"/>
  <c r="BH138" i="1"/>
  <c r="BC138" i="1"/>
  <c r="AX138" i="1"/>
  <c r="AR138" i="1"/>
  <c r="CF136" i="1"/>
  <c r="BI136" i="1"/>
  <c r="BD136" i="1"/>
  <c r="AX136" i="1"/>
  <c r="AS136" i="1"/>
  <c r="CF135" i="1"/>
  <c r="BG135" i="1"/>
  <c r="BB135" i="1"/>
  <c r="AW135" i="1"/>
  <c r="AS134" i="1"/>
  <c r="AW134" i="1"/>
  <c r="BA134" i="1"/>
  <c r="BE134" i="1"/>
  <c r="BI134" i="1"/>
  <c r="CD133" i="1"/>
  <c r="CG132" i="1"/>
  <c r="AX131" i="1"/>
  <c r="BG141" i="1"/>
  <c r="BC141" i="1"/>
  <c r="AY141" i="1"/>
  <c r="AU141" i="1"/>
  <c r="AQ141" i="1"/>
  <c r="BG138" i="1"/>
  <c r="BB138" i="1"/>
  <c r="AV138" i="1"/>
  <c r="CF137" i="1"/>
  <c r="BH136" i="1"/>
  <c r="BB136" i="1"/>
  <c r="AW136" i="1"/>
  <c r="CE135" i="1"/>
  <c r="AR135" i="1"/>
  <c r="AV135" i="1"/>
  <c r="AZ135" i="1"/>
  <c r="BD135" i="1"/>
  <c r="BH135" i="1"/>
  <c r="CD134" i="1"/>
  <c r="CH134" i="1"/>
  <c r="BJ131" i="1"/>
  <c r="AS138" i="1"/>
  <c r="AW138" i="1"/>
  <c r="BA138" i="1"/>
  <c r="BE138" i="1"/>
  <c r="BI138" i="1"/>
  <c r="AQ136" i="1"/>
  <c r="AU136" i="1"/>
  <c r="AY136" i="1"/>
  <c r="BC136" i="1"/>
  <c r="BG136" i="1"/>
  <c r="BO133" i="1"/>
  <c r="CE132" i="1"/>
  <c r="CF132" i="1"/>
  <c r="CF131" i="1"/>
  <c r="AS131" i="1"/>
  <c r="AW131" i="1"/>
  <c r="BA131" i="1"/>
  <c r="BE131" i="1"/>
  <c r="BI131" i="1"/>
  <c r="AQ131" i="1"/>
  <c r="AU131" i="1"/>
  <c r="AY131" i="1"/>
  <c r="BC131" i="1"/>
  <c r="BG131" i="1"/>
  <c r="AR131" i="1"/>
  <c r="AV131" i="1"/>
  <c r="AZ131" i="1"/>
  <c r="BD131" i="1"/>
  <c r="BH131" i="1"/>
  <c r="BH142" i="1"/>
  <c r="BD142" i="1"/>
  <c r="AZ142" i="1"/>
  <c r="AV142" i="1"/>
  <c r="BI141" i="1"/>
  <c r="BE141" i="1"/>
  <c r="BA141" i="1"/>
  <c r="AW141" i="1"/>
  <c r="AR139" i="1"/>
  <c r="AV139" i="1"/>
  <c r="AZ139" i="1"/>
  <c r="BD139" i="1"/>
  <c r="BH139" i="1"/>
  <c r="CD138" i="1"/>
  <c r="BJ138" i="1"/>
  <c r="BD138" i="1"/>
  <c r="AY138" i="1"/>
  <c r="AT138" i="1"/>
  <c r="CE138" i="1" s="1"/>
  <c r="CE137" i="1"/>
  <c r="BJ136" i="1"/>
  <c r="BE136" i="1"/>
  <c r="AZ136" i="1"/>
  <c r="AT136" i="1"/>
  <c r="CH135" i="1"/>
  <c r="BI135" i="1"/>
  <c r="BC135" i="1"/>
  <c r="AX135" i="1"/>
  <c r="AS135" i="1"/>
  <c r="CH132" i="1"/>
  <c r="BB131" i="1"/>
  <c r="BG132" i="1"/>
  <c r="BC132" i="1"/>
  <c r="AY132" i="1"/>
  <c r="AU132" i="1"/>
  <c r="CG131" i="1"/>
  <c r="CH130" i="1"/>
  <c r="BI130" i="1"/>
  <c r="BE130" i="1"/>
  <c r="BA130" i="1"/>
  <c r="AW130" i="1"/>
  <c r="AS130" i="1"/>
  <c r="BO129" i="1"/>
  <c r="CF128" i="1"/>
  <c r="BG128" i="1"/>
  <c r="BC128" i="1"/>
  <c r="AY128" i="1"/>
  <c r="AU128" i="1"/>
  <c r="CG127" i="1"/>
  <c r="BH127" i="1"/>
  <c r="BD127" i="1"/>
  <c r="AZ127" i="1"/>
  <c r="AV127" i="1"/>
  <c r="AR127" i="1"/>
  <c r="CH126" i="1"/>
  <c r="CH125" i="1"/>
  <c r="CF125" i="1"/>
  <c r="BI125" i="1"/>
  <c r="BD125" i="1"/>
  <c r="AX125" i="1"/>
  <c r="AS125" i="1"/>
  <c r="CF124" i="1"/>
  <c r="BG124" i="1"/>
  <c r="BB124" i="1"/>
  <c r="AW124" i="1"/>
  <c r="AS123" i="1"/>
  <c r="AW123" i="1"/>
  <c r="BA123" i="1"/>
  <c r="BE123" i="1"/>
  <c r="BI123" i="1"/>
  <c r="CE121" i="1"/>
  <c r="AQ121" i="1"/>
  <c r="AU121" i="1"/>
  <c r="AY121" i="1"/>
  <c r="BC121" i="1"/>
  <c r="BG121" i="1"/>
  <c r="BJ120" i="1"/>
  <c r="BE120" i="1"/>
  <c r="AY120" i="1"/>
  <c r="CG117" i="1"/>
  <c r="CE117" i="1"/>
  <c r="CE109" i="1"/>
  <c r="BH130" i="1"/>
  <c r="BD130" i="1"/>
  <c r="AZ130" i="1"/>
  <c r="AV130" i="1"/>
  <c r="AR130" i="1"/>
  <c r="CH129" i="1"/>
  <c r="CD129" i="1"/>
  <c r="BG127" i="1"/>
  <c r="BC127" i="1"/>
  <c r="AY127" i="1"/>
  <c r="AU127" i="1"/>
  <c r="AQ127" i="1"/>
  <c r="BH125" i="1"/>
  <c r="BB125" i="1"/>
  <c r="AW125" i="1"/>
  <c r="CE124" i="1"/>
  <c r="AR124" i="1"/>
  <c r="AV124" i="1"/>
  <c r="AZ124" i="1"/>
  <c r="BD124" i="1"/>
  <c r="BH124" i="1"/>
  <c r="CD123" i="1"/>
  <c r="CH123" i="1"/>
  <c r="CE122" i="1"/>
  <c r="CO121" i="1"/>
  <c r="CD121" i="1"/>
  <c r="AS120" i="1"/>
  <c r="AW120" i="1"/>
  <c r="AR120" i="1"/>
  <c r="AV120" i="1"/>
  <c r="AZ120" i="1"/>
  <c r="BD120" i="1"/>
  <c r="BH120" i="1"/>
  <c r="AQ125" i="1"/>
  <c r="AU125" i="1"/>
  <c r="AY125" i="1"/>
  <c r="BC125" i="1"/>
  <c r="BG125" i="1"/>
  <c r="BO119" i="1"/>
  <c r="CO117" i="1"/>
  <c r="BI127" i="1"/>
  <c r="BE127" i="1"/>
  <c r="BA127" i="1"/>
  <c r="AW127" i="1"/>
  <c r="AS127" i="1"/>
  <c r="BJ125" i="1"/>
  <c r="BE125" i="1"/>
  <c r="AZ125" i="1"/>
  <c r="AT125" i="1"/>
  <c r="CH124" i="1"/>
  <c r="CG121" i="1"/>
  <c r="BF120" i="1"/>
  <c r="BA120" i="1"/>
  <c r="AT120" i="1"/>
  <c r="CE120" i="1" s="1"/>
  <c r="CE119" i="1"/>
  <c r="CD119" i="1"/>
  <c r="CH119" i="1"/>
  <c r="CE118" i="1"/>
  <c r="BI119" i="1"/>
  <c r="BE119" i="1"/>
  <c r="BA119" i="1"/>
  <c r="AW119" i="1"/>
  <c r="BG117" i="1"/>
  <c r="BC117" i="1"/>
  <c r="AY117" i="1"/>
  <c r="AU117" i="1"/>
  <c r="AQ117" i="1"/>
  <c r="BH116" i="1"/>
  <c r="BD116" i="1"/>
  <c r="AZ116" i="1"/>
  <c r="AV116" i="1"/>
  <c r="AR116" i="1"/>
  <c r="CH115" i="1"/>
  <c r="CD115" i="1"/>
  <c r="BI115" i="1"/>
  <c r="BE115" i="1"/>
  <c r="BA115" i="1"/>
  <c r="AW115" i="1"/>
  <c r="AS115" i="1"/>
  <c r="CE114" i="1"/>
  <c r="BG113" i="1"/>
  <c r="BC113" i="1"/>
  <c r="AY113" i="1"/>
  <c r="AU113" i="1"/>
  <c r="AQ113" i="1"/>
  <c r="BH112" i="1"/>
  <c r="BD112" i="1"/>
  <c r="AZ112" i="1"/>
  <c r="AV112" i="1"/>
  <c r="AR112" i="1"/>
  <c r="CH111" i="1"/>
  <c r="CD111" i="1"/>
  <c r="BI111" i="1"/>
  <c r="BE111" i="1"/>
  <c r="BA111" i="1"/>
  <c r="AW111" i="1"/>
  <c r="CE110" i="1"/>
  <c r="AQ110" i="1"/>
  <c r="AU110" i="1"/>
  <c r="AY110" i="1"/>
  <c r="BC110" i="1"/>
  <c r="CG109" i="1"/>
  <c r="BJ109" i="1"/>
  <c r="BE109" i="1"/>
  <c r="AY109" i="1"/>
  <c r="BH108" i="1"/>
  <c r="BC108" i="1"/>
  <c r="AX108" i="1"/>
  <c r="AR108" i="1"/>
  <c r="CG107" i="1"/>
  <c r="CG106" i="1"/>
  <c r="BG116" i="1"/>
  <c r="BC116" i="1"/>
  <c r="AY116" i="1"/>
  <c r="AU116" i="1"/>
  <c r="AQ116" i="1"/>
  <c r="CH114" i="1"/>
  <c r="CD114" i="1"/>
  <c r="CE113" i="1"/>
  <c r="BG112" i="1"/>
  <c r="BC112" i="1"/>
  <c r="AY112" i="1"/>
  <c r="AU112" i="1"/>
  <c r="AQ112" i="1"/>
  <c r="CH110" i="1"/>
  <c r="CD110" i="1"/>
  <c r="BG108" i="1"/>
  <c r="BB108" i="1"/>
  <c r="AV108" i="1"/>
  <c r="CF107" i="1"/>
  <c r="AS108" i="1"/>
  <c r="AW108" i="1"/>
  <c r="BA108" i="1"/>
  <c r="BE108" i="1"/>
  <c r="BI108" i="1"/>
  <c r="CE106" i="1"/>
  <c r="CF106" i="1"/>
  <c r="CE105" i="1"/>
  <c r="CF105" i="1"/>
  <c r="CG105" i="1"/>
  <c r="BH117" i="1"/>
  <c r="BD117" i="1"/>
  <c r="AZ117" i="1"/>
  <c r="AV117" i="1"/>
  <c r="BI116" i="1"/>
  <c r="BE116" i="1"/>
  <c r="BA116" i="1"/>
  <c r="AW116" i="1"/>
  <c r="BH113" i="1"/>
  <c r="BD113" i="1"/>
  <c r="AZ113" i="1"/>
  <c r="AV113" i="1"/>
  <c r="BI112" i="1"/>
  <c r="BE112" i="1"/>
  <c r="BA112" i="1"/>
  <c r="AW112" i="1"/>
  <c r="AS112" i="1"/>
  <c r="AR109" i="1"/>
  <c r="AV109" i="1"/>
  <c r="AZ109" i="1"/>
  <c r="BD109" i="1"/>
  <c r="BH109" i="1"/>
  <c r="CD108" i="1"/>
  <c r="CH108" i="1"/>
  <c r="BJ108" i="1"/>
  <c r="BD108" i="1"/>
  <c r="AY108" i="1"/>
  <c r="AT108" i="1"/>
  <c r="CE107" i="1"/>
  <c r="CH106" i="1"/>
  <c r="BG106" i="1"/>
  <c r="BC106" i="1"/>
  <c r="AY106" i="1"/>
  <c r="AU106" i="1"/>
  <c r="BH105" i="1"/>
  <c r="BD105" i="1"/>
  <c r="AZ105" i="1"/>
  <c r="AV105" i="1"/>
  <c r="AR105" i="1"/>
  <c r="CH104" i="1"/>
  <c r="BI104" i="1"/>
  <c r="BE104" i="1"/>
  <c r="BA104" i="1"/>
  <c r="AW104" i="1"/>
  <c r="AS104" i="1"/>
  <c r="CF102" i="1"/>
  <c r="BG102" i="1"/>
  <c r="BC102" i="1"/>
  <c r="AY102" i="1"/>
  <c r="AU102" i="1"/>
  <c r="AQ102" i="1"/>
  <c r="CG101" i="1"/>
  <c r="BH101" i="1"/>
  <c r="BD101" i="1"/>
  <c r="AZ101" i="1"/>
  <c r="AV101" i="1"/>
  <c r="AR101" i="1"/>
  <c r="BG105" i="1"/>
  <c r="BC105" i="1"/>
  <c r="AY105" i="1"/>
  <c r="AU105" i="1"/>
  <c r="BH104" i="1"/>
  <c r="BD104" i="1"/>
  <c r="AZ104" i="1"/>
  <c r="AV104" i="1"/>
  <c r="AR104" i="1"/>
  <c r="CH103" i="1"/>
  <c r="CE102" i="1"/>
  <c r="CF101" i="1"/>
  <c r="BG101" i="1"/>
  <c r="BC101" i="1"/>
  <c r="AY101" i="1"/>
  <c r="AU101" i="1"/>
  <c r="BG104" i="1"/>
  <c r="BC104" i="1"/>
  <c r="AY104" i="1"/>
  <c r="AU104" i="1"/>
  <c r="AQ104" i="1"/>
  <c r="CH10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" i="1"/>
  <c r="BH2" i="1"/>
  <c r="BG2" i="1"/>
  <c r="BF2" i="1"/>
  <c r="BE2" i="1"/>
  <c r="BD2" i="1"/>
  <c r="BA2" i="1"/>
  <c r="AZ2" i="1"/>
  <c r="AY2" i="1"/>
  <c r="AX2" i="1"/>
  <c r="AW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T3" i="1"/>
  <c r="AT4" i="1"/>
  <c r="CN116" i="1" s="1"/>
  <c r="AT5" i="1"/>
  <c r="AT6" i="1"/>
  <c r="AT7" i="1"/>
  <c r="CN102" i="1" s="1"/>
  <c r="AT8" i="1"/>
  <c r="AT9" i="1"/>
  <c r="CN183" i="1" s="1"/>
  <c r="AT10" i="1"/>
  <c r="AT11" i="1"/>
  <c r="AT12" i="1"/>
  <c r="AT13" i="1"/>
  <c r="AT14" i="1"/>
  <c r="CN184" i="1" s="1"/>
  <c r="AT15" i="1"/>
  <c r="AT16" i="1"/>
  <c r="CN159" i="1" s="1"/>
  <c r="AT17" i="1"/>
  <c r="AT18" i="1"/>
  <c r="CN163" i="1" s="1"/>
  <c r="AT19" i="1"/>
  <c r="AT20" i="1"/>
  <c r="CN109" i="1" s="1"/>
  <c r="AT21" i="1"/>
  <c r="CN132" i="1" s="1"/>
  <c r="AT22" i="1"/>
  <c r="CN115" i="1" s="1"/>
  <c r="AT23" i="1"/>
  <c r="CN106" i="1" s="1"/>
  <c r="AT24" i="1"/>
  <c r="AT25" i="1"/>
  <c r="AT26" i="1"/>
  <c r="AT27" i="1"/>
  <c r="AT28" i="1"/>
  <c r="AT29" i="1"/>
  <c r="CN103" i="1" s="1"/>
  <c r="AT30" i="1"/>
  <c r="CN146" i="1" s="1"/>
  <c r="AT31" i="1"/>
  <c r="CN140" i="1" s="1"/>
  <c r="AT32" i="1"/>
  <c r="AT33" i="1"/>
  <c r="AT34" i="1"/>
  <c r="CN180" i="1" s="1"/>
  <c r="AT35" i="1"/>
  <c r="AT36" i="1"/>
  <c r="AT37" i="1"/>
  <c r="AT38" i="1"/>
  <c r="CN110" i="1" s="1"/>
  <c r="AT39" i="1"/>
  <c r="AT40" i="1"/>
  <c r="CN170" i="1" s="1"/>
  <c r="AT41" i="1"/>
  <c r="CN152" i="1" s="1"/>
  <c r="AT42" i="1"/>
  <c r="AT43" i="1"/>
  <c r="AT44" i="1"/>
  <c r="AT45" i="1"/>
  <c r="CN104" i="1" s="1"/>
  <c r="AT46" i="1"/>
  <c r="AT47" i="1"/>
  <c r="AT48" i="1"/>
  <c r="AT49" i="1"/>
  <c r="CN155" i="1" s="1"/>
  <c r="AT50" i="1"/>
  <c r="AT51" i="1"/>
  <c r="CN123" i="1" s="1"/>
  <c r="AT52" i="1"/>
  <c r="AT53" i="1"/>
  <c r="AT54" i="1"/>
  <c r="CN145" i="1" s="1"/>
  <c r="AT55" i="1"/>
  <c r="CN108" i="1" s="1"/>
  <c r="AT56" i="1"/>
  <c r="AT57" i="1"/>
  <c r="AT58" i="1"/>
  <c r="CN179" i="1" s="1"/>
  <c r="AT59" i="1"/>
  <c r="AT60" i="1"/>
  <c r="AT61" i="1"/>
  <c r="AT62" i="1"/>
  <c r="AT63" i="1"/>
  <c r="CN171" i="1" s="1"/>
  <c r="AT64" i="1"/>
  <c r="AT65" i="1"/>
  <c r="CN173" i="1" s="1"/>
  <c r="AT66" i="1"/>
  <c r="AT67" i="1"/>
  <c r="CN113" i="1" s="1"/>
  <c r="AT68" i="1"/>
  <c r="CN120" i="1" s="1"/>
  <c r="AT69" i="1"/>
  <c r="AT70" i="1"/>
  <c r="AT71" i="1"/>
  <c r="AT72" i="1"/>
  <c r="AT73" i="1"/>
  <c r="CN117" i="1" s="1"/>
  <c r="AT74" i="1"/>
  <c r="AT75" i="1"/>
  <c r="CN164" i="1" s="1"/>
  <c r="AT76" i="1"/>
  <c r="AT77" i="1"/>
  <c r="AT78" i="1"/>
  <c r="CN105" i="1" s="1"/>
  <c r="AT79" i="1"/>
  <c r="CN143" i="1" s="1"/>
  <c r="AT80" i="1"/>
  <c r="AT81" i="1"/>
  <c r="AT82" i="1"/>
  <c r="CN162" i="1" s="1"/>
  <c r="AT83" i="1"/>
  <c r="CN182" i="1" s="1"/>
  <c r="AT84" i="1"/>
  <c r="AT85" i="1"/>
  <c r="AT86" i="1"/>
  <c r="AT87" i="1"/>
  <c r="CN167" i="1" s="1"/>
  <c r="AT88" i="1"/>
  <c r="AT89" i="1"/>
  <c r="CN178" i="1" s="1"/>
  <c r="AT90" i="1"/>
  <c r="CN165" i="1" s="1"/>
  <c r="AT91" i="1"/>
  <c r="AT92" i="1"/>
  <c r="AT93" i="1"/>
  <c r="AT94" i="1"/>
  <c r="AT95" i="1"/>
  <c r="AT96" i="1"/>
  <c r="CN125" i="1" s="1"/>
  <c r="AT97" i="1"/>
  <c r="AT98" i="1"/>
  <c r="AT99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U2" i="1"/>
  <c r="AT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" i="1"/>
  <c r="AQ3" i="1"/>
  <c r="BL3" i="1" s="1"/>
  <c r="AQ4" i="1"/>
  <c r="BL4" i="1" s="1"/>
  <c r="AQ5" i="1"/>
  <c r="BL5" i="1" s="1"/>
  <c r="AQ6" i="1"/>
  <c r="BL6" i="1" s="1"/>
  <c r="AQ7" i="1"/>
  <c r="BL7" i="1" s="1"/>
  <c r="AQ8" i="1"/>
  <c r="BL8" i="1" s="1"/>
  <c r="AQ9" i="1"/>
  <c r="BL9" i="1" s="1"/>
  <c r="AQ10" i="1"/>
  <c r="BL10" i="1" s="1"/>
  <c r="AQ11" i="1"/>
  <c r="BL11" i="1" s="1"/>
  <c r="AQ12" i="1"/>
  <c r="BL12" i="1" s="1"/>
  <c r="AQ13" i="1"/>
  <c r="BL13" i="1" s="1"/>
  <c r="AQ14" i="1"/>
  <c r="BL14" i="1" s="1"/>
  <c r="AQ15" i="1"/>
  <c r="BL15" i="1" s="1"/>
  <c r="AQ16" i="1"/>
  <c r="BL16" i="1" s="1"/>
  <c r="AQ17" i="1"/>
  <c r="BL17" i="1" s="1"/>
  <c r="AQ18" i="1"/>
  <c r="BL18" i="1" s="1"/>
  <c r="AQ19" i="1"/>
  <c r="BL19" i="1" s="1"/>
  <c r="AQ20" i="1"/>
  <c r="BL20" i="1" s="1"/>
  <c r="AQ21" i="1"/>
  <c r="BL21" i="1" s="1"/>
  <c r="AQ22" i="1"/>
  <c r="BL22" i="1" s="1"/>
  <c r="AQ23" i="1"/>
  <c r="BL23" i="1" s="1"/>
  <c r="AQ24" i="1"/>
  <c r="BL24" i="1" s="1"/>
  <c r="AQ25" i="1"/>
  <c r="BL25" i="1" s="1"/>
  <c r="AQ26" i="1"/>
  <c r="BL26" i="1" s="1"/>
  <c r="AQ27" i="1"/>
  <c r="BL27" i="1" s="1"/>
  <c r="AQ28" i="1"/>
  <c r="BL28" i="1" s="1"/>
  <c r="AQ29" i="1"/>
  <c r="BL29" i="1" s="1"/>
  <c r="AQ30" i="1"/>
  <c r="BL30" i="1" s="1"/>
  <c r="AQ31" i="1"/>
  <c r="BL31" i="1" s="1"/>
  <c r="AQ32" i="1"/>
  <c r="BL32" i="1" s="1"/>
  <c r="AQ33" i="1"/>
  <c r="BL33" i="1" s="1"/>
  <c r="AQ34" i="1"/>
  <c r="BL34" i="1" s="1"/>
  <c r="AQ35" i="1"/>
  <c r="BL35" i="1" s="1"/>
  <c r="AQ36" i="1"/>
  <c r="BL36" i="1" s="1"/>
  <c r="AQ37" i="1"/>
  <c r="BL37" i="1" s="1"/>
  <c r="AQ38" i="1"/>
  <c r="BL38" i="1" s="1"/>
  <c r="AQ39" i="1"/>
  <c r="BL39" i="1" s="1"/>
  <c r="AQ40" i="1"/>
  <c r="BL40" i="1" s="1"/>
  <c r="AQ41" i="1"/>
  <c r="BL41" i="1" s="1"/>
  <c r="AQ42" i="1"/>
  <c r="BL42" i="1" s="1"/>
  <c r="AQ43" i="1"/>
  <c r="BL43" i="1" s="1"/>
  <c r="AQ44" i="1"/>
  <c r="BL44" i="1" s="1"/>
  <c r="AQ45" i="1"/>
  <c r="BL45" i="1" s="1"/>
  <c r="AQ46" i="1"/>
  <c r="BL46" i="1" s="1"/>
  <c r="AQ47" i="1"/>
  <c r="BL47" i="1" s="1"/>
  <c r="AQ48" i="1"/>
  <c r="BL48" i="1" s="1"/>
  <c r="AQ49" i="1"/>
  <c r="BL49" i="1" s="1"/>
  <c r="AQ50" i="1"/>
  <c r="BL50" i="1" s="1"/>
  <c r="AQ51" i="1"/>
  <c r="BL51" i="1" s="1"/>
  <c r="AQ52" i="1"/>
  <c r="BL52" i="1" s="1"/>
  <c r="AQ53" i="1"/>
  <c r="BL53" i="1" s="1"/>
  <c r="AQ54" i="1"/>
  <c r="BL54" i="1" s="1"/>
  <c r="AQ55" i="1"/>
  <c r="BL55" i="1" s="1"/>
  <c r="AQ56" i="1"/>
  <c r="BL56" i="1" s="1"/>
  <c r="AQ57" i="1"/>
  <c r="BL57" i="1" s="1"/>
  <c r="AQ58" i="1"/>
  <c r="BL58" i="1" s="1"/>
  <c r="AQ59" i="1"/>
  <c r="BL59" i="1" s="1"/>
  <c r="AQ60" i="1"/>
  <c r="BL60" i="1" s="1"/>
  <c r="AQ61" i="1"/>
  <c r="BL61" i="1" s="1"/>
  <c r="AQ62" i="1"/>
  <c r="BL62" i="1" s="1"/>
  <c r="AQ63" i="1"/>
  <c r="BL63" i="1" s="1"/>
  <c r="AQ64" i="1"/>
  <c r="BL64" i="1" s="1"/>
  <c r="AQ65" i="1"/>
  <c r="BL65" i="1" s="1"/>
  <c r="AQ66" i="1"/>
  <c r="BL66" i="1" s="1"/>
  <c r="AQ67" i="1"/>
  <c r="BL67" i="1" s="1"/>
  <c r="AQ68" i="1"/>
  <c r="BL68" i="1" s="1"/>
  <c r="AQ69" i="1"/>
  <c r="BL69" i="1" s="1"/>
  <c r="AQ70" i="1"/>
  <c r="BL70" i="1" s="1"/>
  <c r="AQ71" i="1"/>
  <c r="BL71" i="1" s="1"/>
  <c r="AQ72" i="1"/>
  <c r="BL72" i="1" s="1"/>
  <c r="AQ73" i="1"/>
  <c r="BL73" i="1" s="1"/>
  <c r="AQ74" i="1"/>
  <c r="BL74" i="1" s="1"/>
  <c r="AQ75" i="1"/>
  <c r="BL75" i="1" s="1"/>
  <c r="AQ76" i="1"/>
  <c r="BL76" i="1" s="1"/>
  <c r="AQ77" i="1"/>
  <c r="BL77" i="1" s="1"/>
  <c r="AQ78" i="1"/>
  <c r="BL78" i="1" s="1"/>
  <c r="AQ79" i="1"/>
  <c r="BL79" i="1" s="1"/>
  <c r="AQ80" i="1"/>
  <c r="BL80" i="1" s="1"/>
  <c r="AQ81" i="1"/>
  <c r="BL81" i="1" s="1"/>
  <c r="AQ82" i="1"/>
  <c r="BL82" i="1" s="1"/>
  <c r="AQ83" i="1"/>
  <c r="BL83" i="1" s="1"/>
  <c r="AQ84" i="1"/>
  <c r="BL84" i="1" s="1"/>
  <c r="AQ85" i="1"/>
  <c r="BL85" i="1" s="1"/>
  <c r="AQ86" i="1"/>
  <c r="BL86" i="1" s="1"/>
  <c r="AQ87" i="1"/>
  <c r="BL87" i="1" s="1"/>
  <c r="AQ88" i="1"/>
  <c r="BL88" i="1" s="1"/>
  <c r="AQ89" i="1"/>
  <c r="BL89" i="1" s="1"/>
  <c r="AQ90" i="1"/>
  <c r="BL90" i="1" s="1"/>
  <c r="AQ91" i="1"/>
  <c r="BL91" i="1" s="1"/>
  <c r="AQ92" i="1"/>
  <c r="BL92" i="1" s="1"/>
  <c r="AQ93" i="1"/>
  <c r="BL93" i="1" s="1"/>
  <c r="AQ94" i="1"/>
  <c r="BL94" i="1" s="1"/>
  <c r="AQ95" i="1"/>
  <c r="BL95" i="1" s="1"/>
  <c r="AQ96" i="1"/>
  <c r="BL96" i="1" s="1"/>
  <c r="AQ97" i="1"/>
  <c r="BL97" i="1" s="1"/>
  <c r="AQ98" i="1"/>
  <c r="BL98" i="1" s="1"/>
  <c r="AQ99" i="1"/>
  <c r="BL99" i="1" s="1"/>
  <c r="AQ236" i="1"/>
  <c r="BL236" i="1" s="1"/>
  <c r="AQ237" i="1"/>
  <c r="BL237" i="1" s="1"/>
  <c r="AQ238" i="1"/>
  <c r="BL238" i="1" s="1"/>
  <c r="AQ239" i="1"/>
  <c r="BL239" i="1" s="1"/>
  <c r="AQ240" i="1"/>
  <c r="BL240" i="1" s="1"/>
  <c r="AQ241" i="1"/>
  <c r="BL241" i="1" s="1"/>
  <c r="AQ242" i="1"/>
  <c r="BL242" i="1" s="1"/>
  <c r="AQ243" i="1"/>
  <c r="BL243" i="1" s="1"/>
  <c r="AQ244" i="1"/>
  <c r="BL244" i="1" s="1"/>
  <c r="AQ245" i="1"/>
  <c r="BL245" i="1" s="1"/>
  <c r="AQ246" i="1"/>
  <c r="BL246" i="1" s="1"/>
  <c r="AQ247" i="1"/>
  <c r="BL247" i="1" s="1"/>
  <c r="AQ248" i="1"/>
  <c r="BL248" i="1" s="1"/>
  <c r="AQ249" i="1"/>
  <c r="BL249" i="1" s="1"/>
  <c r="AQ250" i="1"/>
  <c r="BL250" i="1" s="1"/>
  <c r="AQ251" i="1"/>
  <c r="BL251" i="1" s="1"/>
  <c r="AQ252" i="1"/>
  <c r="BL252" i="1" s="1"/>
  <c r="AQ253" i="1"/>
  <c r="BL253" i="1" s="1"/>
  <c r="AQ254" i="1"/>
  <c r="BL254" i="1" s="1"/>
  <c r="AQ255" i="1"/>
  <c r="BL255" i="1" s="1"/>
  <c r="AQ256" i="1"/>
  <c r="BL256" i="1" s="1"/>
  <c r="AQ257" i="1"/>
  <c r="BL257" i="1" s="1"/>
  <c r="AQ258" i="1"/>
  <c r="BL258" i="1" s="1"/>
  <c r="AQ259" i="1"/>
  <c r="BL259" i="1" s="1"/>
  <c r="AQ260" i="1"/>
  <c r="BL260" i="1" s="1"/>
  <c r="AQ261" i="1"/>
  <c r="BL261" i="1" s="1"/>
  <c r="AQ2" i="1"/>
  <c r="BL2" i="1" s="1"/>
  <c r="CF178" i="1" l="1"/>
  <c r="BK33" i="1"/>
  <c r="BK29" i="1"/>
  <c r="BK13" i="1"/>
  <c r="BK260" i="1"/>
  <c r="BK256" i="1"/>
  <c r="BK252" i="1"/>
  <c r="BK248" i="1"/>
  <c r="BK244" i="1"/>
  <c r="BK240" i="1"/>
  <c r="BK236" i="1"/>
  <c r="BK96" i="1"/>
  <c r="BK92" i="1"/>
  <c r="BK88" i="1"/>
  <c r="BK84" i="1"/>
  <c r="BK80" i="1"/>
  <c r="BK76" i="1"/>
  <c r="BK72" i="1"/>
  <c r="BK68" i="1"/>
  <c r="BK64" i="1"/>
  <c r="BK60" i="1"/>
  <c r="BK56" i="1"/>
  <c r="BK52" i="1"/>
  <c r="BK48" i="1"/>
  <c r="BK44" i="1"/>
  <c r="BK40" i="1"/>
  <c r="BK36" i="1"/>
  <c r="BK32" i="1"/>
  <c r="BK28" i="1"/>
  <c r="BK24" i="1"/>
  <c r="BK20" i="1"/>
  <c r="BK16" i="1"/>
  <c r="BK12" i="1"/>
  <c r="BK8" i="1"/>
  <c r="BK4" i="1"/>
  <c r="BL112" i="1"/>
  <c r="BK112" i="1"/>
  <c r="BK116" i="1"/>
  <c r="BL116" i="1"/>
  <c r="BL110" i="1"/>
  <c r="BK110" i="1"/>
  <c r="BL125" i="1"/>
  <c r="BK125" i="1"/>
  <c r="BK127" i="1"/>
  <c r="BL127" i="1"/>
  <c r="BL121" i="1"/>
  <c r="BK121" i="1"/>
  <c r="BK135" i="1"/>
  <c r="BL135" i="1"/>
  <c r="BK131" i="1"/>
  <c r="BL131" i="1"/>
  <c r="BL149" i="1"/>
  <c r="BK149" i="1"/>
  <c r="BL145" i="1"/>
  <c r="BK145" i="1"/>
  <c r="BL156" i="1"/>
  <c r="BK156" i="1"/>
  <c r="BK167" i="1"/>
  <c r="BL167" i="1"/>
  <c r="BL171" i="1"/>
  <c r="BK171" i="1"/>
  <c r="BK115" i="1"/>
  <c r="BL115" i="1"/>
  <c r="BO118" i="1"/>
  <c r="BM118" i="1" s="1"/>
  <c r="BL118" i="1"/>
  <c r="BK118" i="1"/>
  <c r="BL130" i="1"/>
  <c r="BK130" i="1"/>
  <c r="BL173" i="1"/>
  <c r="BK173" i="1"/>
  <c r="BL177" i="1"/>
  <c r="BK177" i="1"/>
  <c r="BL107" i="1"/>
  <c r="BK107" i="1"/>
  <c r="BL124" i="1"/>
  <c r="BK124" i="1"/>
  <c r="BL134" i="1"/>
  <c r="BK134" i="1"/>
  <c r="BM140" i="1"/>
  <c r="BL140" i="1"/>
  <c r="BK140" i="1"/>
  <c r="BK259" i="1"/>
  <c r="BK255" i="1"/>
  <c r="BK251" i="1"/>
  <c r="BK247" i="1"/>
  <c r="BK243" i="1"/>
  <c r="BK239" i="1"/>
  <c r="BK99" i="1"/>
  <c r="BK95" i="1"/>
  <c r="BK91" i="1"/>
  <c r="BK87" i="1"/>
  <c r="BK83" i="1"/>
  <c r="BK79" i="1"/>
  <c r="BK75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11" i="1"/>
  <c r="BK7" i="1"/>
  <c r="BK3" i="1"/>
  <c r="BL102" i="1"/>
  <c r="BK102" i="1"/>
  <c r="BL106" i="1"/>
  <c r="BK106" i="1"/>
  <c r="BL117" i="1"/>
  <c r="BK117" i="1"/>
  <c r="BL128" i="1"/>
  <c r="BK128" i="1"/>
  <c r="BL154" i="1"/>
  <c r="BK154" i="1"/>
  <c r="BL174" i="1"/>
  <c r="BK174" i="1"/>
  <c r="BL178" i="1"/>
  <c r="BK178" i="1"/>
  <c r="BL158" i="1"/>
  <c r="BK158" i="1"/>
  <c r="BK175" i="1"/>
  <c r="BL175" i="1"/>
  <c r="BK103" i="1"/>
  <c r="BL103" i="1"/>
  <c r="BK151" i="1"/>
  <c r="BL151" i="1"/>
  <c r="BL169" i="1"/>
  <c r="BK169" i="1"/>
  <c r="BO176" i="1"/>
  <c r="BM176" i="1" s="1"/>
  <c r="BL176" i="1"/>
  <c r="BK176" i="1"/>
  <c r="BL161" i="1"/>
  <c r="BK161" i="1"/>
  <c r="BL109" i="1"/>
  <c r="BK109" i="1"/>
  <c r="BL144" i="1"/>
  <c r="BK144" i="1"/>
  <c r="BK164" i="1"/>
  <c r="BL164" i="1"/>
  <c r="BK143" i="1"/>
  <c r="BL143" i="1"/>
  <c r="BN152" i="1"/>
  <c r="BL181" i="1"/>
  <c r="BK181" i="1"/>
  <c r="BO2" i="1"/>
  <c r="BM2" i="1" s="1"/>
  <c r="D2" i="2" s="1"/>
  <c r="BK2" i="1"/>
  <c r="BK258" i="1"/>
  <c r="BK254" i="1"/>
  <c r="BK250" i="1"/>
  <c r="BK246" i="1"/>
  <c r="BK242" i="1"/>
  <c r="BK238" i="1"/>
  <c r="BK98" i="1"/>
  <c r="BK94" i="1"/>
  <c r="BK90" i="1"/>
  <c r="BK86" i="1"/>
  <c r="BK82" i="1"/>
  <c r="BK78" i="1"/>
  <c r="BK74" i="1"/>
  <c r="BK70" i="1"/>
  <c r="BK66" i="1"/>
  <c r="BK62" i="1"/>
  <c r="B62" i="2" s="1"/>
  <c r="BK58" i="1"/>
  <c r="BK54" i="1"/>
  <c r="BK50" i="1"/>
  <c r="BK46" i="1"/>
  <c r="B46" i="2" s="1"/>
  <c r="BK42" i="1"/>
  <c r="BK38" i="1"/>
  <c r="BK34" i="1"/>
  <c r="BK30" i="1"/>
  <c r="BK26" i="1"/>
  <c r="BK22" i="1"/>
  <c r="BK18" i="1"/>
  <c r="BK14" i="1"/>
  <c r="B14" i="2" s="1"/>
  <c r="BK10" i="1"/>
  <c r="BK6" i="1"/>
  <c r="BK104" i="1"/>
  <c r="BL104" i="1"/>
  <c r="BL101" i="1"/>
  <c r="BK101" i="1"/>
  <c r="BL105" i="1"/>
  <c r="BK105" i="1"/>
  <c r="BL108" i="1"/>
  <c r="BK108" i="1"/>
  <c r="BK132" i="1"/>
  <c r="BL132" i="1"/>
  <c r="BK136" i="1"/>
  <c r="BL136" i="1"/>
  <c r="BL141" i="1"/>
  <c r="BK141" i="1"/>
  <c r="BL142" i="1"/>
  <c r="BK142" i="1"/>
  <c r="BL146" i="1"/>
  <c r="BK146" i="1"/>
  <c r="BL182" i="1"/>
  <c r="BK182" i="1"/>
  <c r="BK159" i="1"/>
  <c r="BL159" i="1"/>
  <c r="BK183" i="1"/>
  <c r="BL183" i="1"/>
  <c r="BM119" i="1"/>
  <c r="BK119" i="1"/>
  <c r="BL119" i="1"/>
  <c r="BL137" i="1"/>
  <c r="BK137" i="1"/>
  <c r="BL155" i="1"/>
  <c r="BK155" i="1"/>
  <c r="BM129" i="1"/>
  <c r="BL129" i="1"/>
  <c r="BK129" i="1"/>
  <c r="BK147" i="1"/>
  <c r="BL147" i="1"/>
  <c r="BL165" i="1"/>
  <c r="BK165" i="1"/>
  <c r="BM180" i="1"/>
  <c r="BK180" i="1"/>
  <c r="BL180" i="1"/>
  <c r="BK120" i="1"/>
  <c r="BL120" i="1"/>
  <c r="BM122" i="1"/>
  <c r="BL122" i="1"/>
  <c r="BK122" i="1"/>
  <c r="BM184" i="1"/>
  <c r="BK184" i="1"/>
  <c r="BL184" i="1"/>
  <c r="BM166" i="1"/>
  <c r="BL166" i="1"/>
  <c r="BK166" i="1"/>
  <c r="BL162" i="1"/>
  <c r="BK162" i="1"/>
  <c r="BN143" i="1"/>
  <c r="BM133" i="1"/>
  <c r="BL133" i="1"/>
  <c r="BK133" i="1"/>
  <c r="BK261" i="1"/>
  <c r="BK257" i="1"/>
  <c r="BK253" i="1"/>
  <c r="BK249" i="1"/>
  <c r="BK245" i="1"/>
  <c r="BK241" i="1"/>
  <c r="BK237" i="1"/>
  <c r="BK97" i="1"/>
  <c r="B97" i="2" s="1"/>
  <c r="BK93" i="1"/>
  <c r="BK89" i="1"/>
  <c r="BK85" i="1"/>
  <c r="BK81" i="1"/>
  <c r="B81" i="2" s="1"/>
  <c r="BK77" i="1"/>
  <c r="BK73" i="1"/>
  <c r="BK69" i="1"/>
  <c r="BK65" i="1"/>
  <c r="B65" i="2" s="1"/>
  <c r="BK61" i="1"/>
  <c r="BK57" i="1"/>
  <c r="BK53" i="1"/>
  <c r="BK49" i="1"/>
  <c r="B49" i="2" s="1"/>
  <c r="BK45" i="1"/>
  <c r="BK41" i="1"/>
  <c r="BK37" i="1"/>
  <c r="BK25" i="1"/>
  <c r="B25" i="2" s="1"/>
  <c r="BK21" i="1"/>
  <c r="BK9" i="1"/>
  <c r="BK5" i="1"/>
  <c r="BL113" i="1"/>
  <c r="BK113" i="1"/>
  <c r="BL138" i="1"/>
  <c r="BK138" i="1"/>
  <c r="BK148" i="1"/>
  <c r="BL148" i="1"/>
  <c r="BL150" i="1"/>
  <c r="BK150" i="1"/>
  <c r="BK163" i="1"/>
  <c r="BL163" i="1"/>
  <c r="BK179" i="1"/>
  <c r="BL179" i="1"/>
  <c r="BK111" i="1"/>
  <c r="BL111" i="1"/>
  <c r="BL126" i="1"/>
  <c r="BK126" i="1"/>
  <c r="BL114" i="1"/>
  <c r="BK114" i="1"/>
  <c r="BL123" i="1"/>
  <c r="BK123" i="1"/>
  <c r="BO160" i="1"/>
  <c r="BM160" i="1" s="1"/>
  <c r="BL160" i="1"/>
  <c r="BK160" i="1"/>
  <c r="BK168" i="1"/>
  <c r="BL168" i="1"/>
  <c r="BK152" i="1"/>
  <c r="BL152" i="1"/>
  <c r="BM153" i="1"/>
  <c r="BL153" i="1"/>
  <c r="BK153" i="1"/>
  <c r="BM172" i="1"/>
  <c r="BK172" i="1"/>
  <c r="BL172" i="1"/>
  <c r="BL157" i="1"/>
  <c r="BK157" i="1"/>
  <c r="BL139" i="1"/>
  <c r="BK139" i="1"/>
  <c r="BN115" i="1"/>
  <c r="BL170" i="1"/>
  <c r="BK170" i="1"/>
  <c r="BK17" i="1"/>
  <c r="B17" i="2" s="1"/>
  <c r="BP134" i="1"/>
  <c r="BN134" i="1" s="1"/>
  <c r="CG129" i="1"/>
  <c r="CG159" i="1"/>
  <c r="CE169" i="1"/>
  <c r="CE130" i="1"/>
  <c r="CF150" i="1"/>
  <c r="CF180" i="1"/>
  <c r="CH118" i="1"/>
  <c r="BO162" i="1"/>
  <c r="BM162" i="1" s="1"/>
  <c r="CH141" i="1"/>
  <c r="CG179" i="1"/>
  <c r="CE179" i="1"/>
  <c r="BO177" i="1"/>
  <c r="BM177" i="1" s="1"/>
  <c r="BO151" i="1"/>
  <c r="BM151" i="1" s="1"/>
  <c r="BO103" i="1"/>
  <c r="BM103" i="1" s="1"/>
  <c r="BP148" i="1"/>
  <c r="BN148" i="1" s="1"/>
  <c r="BO164" i="1"/>
  <c r="BM164" i="1" s="1"/>
  <c r="BO143" i="1"/>
  <c r="BM143" i="1" s="1"/>
  <c r="BO168" i="1"/>
  <c r="BM168" i="1" s="1"/>
  <c r="CG172" i="1"/>
  <c r="CH131" i="1"/>
  <c r="BP170" i="1"/>
  <c r="BN170" i="1" s="1"/>
  <c r="CE172" i="1"/>
  <c r="CH122" i="1"/>
  <c r="CF118" i="1"/>
  <c r="BO124" i="1"/>
  <c r="BM124" i="1" s="1"/>
  <c r="BO155" i="1"/>
  <c r="BM155" i="1" s="1"/>
  <c r="BO144" i="1"/>
  <c r="BM144" i="1" s="1"/>
  <c r="CG178" i="1"/>
  <c r="CE184" i="1"/>
  <c r="CG103" i="1"/>
  <c r="CG167" i="1"/>
  <c r="BO157" i="1"/>
  <c r="BM157" i="1" s="1"/>
  <c r="CE176" i="1"/>
  <c r="BO134" i="1"/>
  <c r="BM134" i="1" s="1"/>
  <c r="CG138" i="1"/>
  <c r="BO173" i="1"/>
  <c r="BM173" i="1" s="1"/>
  <c r="CG141" i="1"/>
  <c r="CE141" i="1"/>
  <c r="BP259" i="1"/>
  <c r="BN259" i="1" s="1"/>
  <c r="BP255" i="1"/>
  <c r="BN255" i="1" s="1"/>
  <c r="BP251" i="1"/>
  <c r="BN251" i="1" s="1"/>
  <c r="BP247" i="1"/>
  <c r="BN247" i="1" s="1"/>
  <c r="BP243" i="1"/>
  <c r="BN243" i="1" s="1"/>
  <c r="BP239" i="1"/>
  <c r="BN239" i="1" s="1"/>
  <c r="BP99" i="1"/>
  <c r="BN99" i="1" s="1"/>
  <c r="BP95" i="1"/>
  <c r="BN95" i="1" s="1"/>
  <c r="BP91" i="1"/>
  <c r="BN91" i="1" s="1"/>
  <c r="BP87" i="1"/>
  <c r="BN87" i="1" s="1"/>
  <c r="BP83" i="1"/>
  <c r="BN83" i="1" s="1"/>
  <c r="BP79" i="1"/>
  <c r="BN79" i="1" s="1"/>
  <c r="BP75" i="1"/>
  <c r="BN75" i="1" s="1"/>
  <c r="BP71" i="1"/>
  <c r="BN71" i="1" s="1"/>
  <c r="BP67" i="1"/>
  <c r="BN67" i="1" s="1"/>
  <c r="BP63" i="1"/>
  <c r="BN63" i="1" s="1"/>
  <c r="BP59" i="1"/>
  <c r="BN59" i="1" s="1"/>
  <c r="BP55" i="1"/>
  <c r="BN55" i="1" s="1"/>
  <c r="BP51" i="1"/>
  <c r="BN51" i="1" s="1"/>
  <c r="BP47" i="1"/>
  <c r="BN47" i="1" s="1"/>
  <c r="BP43" i="1"/>
  <c r="BN43" i="1" s="1"/>
  <c r="BP39" i="1"/>
  <c r="BN39" i="1" s="1"/>
  <c r="BP35" i="1"/>
  <c r="BN35" i="1" s="1"/>
  <c r="BP31" i="1"/>
  <c r="BN31" i="1" s="1"/>
  <c r="BP27" i="1"/>
  <c r="BN27" i="1" s="1"/>
  <c r="BP23" i="1"/>
  <c r="BN23" i="1" s="1"/>
  <c r="BP19" i="1"/>
  <c r="BN19" i="1" s="1"/>
  <c r="BP15" i="1"/>
  <c r="BN15" i="1" s="1"/>
  <c r="BP11" i="1"/>
  <c r="BN11" i="1" s="1"/>
  <c r="BP7" i="1"/>
  <c r="BN7" i="1" s="1"/>
  <c r="BP3" i="1"/>
  <c r="BN3" i="1" s="1"/>
  <c r="BP106" i="1"/>
  <c r="BN106" i="1" s="1"/>
  <c r="BP113" i="1"/>
  <c r="BN113" i="1" s="1"/>
  <c r="BP125" i="1"/>
  <c r="BN125" i="1" s="1"/>
  <c r="BP121" i="1"/>
  <c r="BN121" i="1" s="1"/>
  <c r="BP135" i="1"/>
  <c r="BN135" i="1" s="1"/>
  <c r="BP142" i="1"/>
  <c r="BN142" i="1" s="1"/>
  <c r="BP150" i="1"/>
  <c r="BN150" i="1" s="1"/>
  <c r="BP153" i="1"/>
  <c r="BN153" i="1" s="1"/>
  <c r="BP182" i="1"/>
  <c r="BN182" i="1" s="1"/>
  <c r="BP179" i="1"/>
  <c r="BN179" i="1" s="1"/>
  <c r="BP183" i="1"/>
  <c r="BN183" i="1" s="1"/>
  <c r="BP119" i="1"/>
  <c r="BN119" i="1" s="1"/>
  <c r="BP114" i="1"/>
  <c r="BN114" i="1" s="1"/>
  <c r="BP144" i="1"/>
  <c r="BN144" i="1" s="1"/>
  <c r="BP130" i="1"/>
  <c r="BN130" i="1" s="1"/>
  <c r="BP155" i="1"/>
  <c r="BN155" i="1" s="1"/>
  <c r="BP168" i="1"/>
  <c r="BN168" i="1" s="1"/>
  <c r="BP158" i="1"/>
  <c r="BN158" i="1" s="1"/>
  <c r="BP173" i="1"/>
  <c r="BN173" i="1" s="1"/>
  <c r="BP172" i="1"/>
  <c r="BN172" i="1" s="1"/>
  <c r="BP109" i="1"/>
  <c r="BN109" i="1" s="1"/>
  <c r="BP122" i="1"/>
  <c r="BN122" i="1" s="1"/>
  <c r="BP181" i="1"/>
  <c r="BN181" i="1" s="1"/>
  <c r="BP140" i="1"/>
  <c r="BN140" i="1" s="1"/>
  <c r="BP147" i="1"/>
  <c r="BN147" i="1" s="1"/>
  <c r="BP151" i="1"/>
  <c r="BN151" i="1" s="1"/>
  <c r="BP2" i="1"/>
  <c r="BN2" i="1" s="1"/>
  <c r="BP258" i="1"/>
  <c r="BN258" i="1" s="1"/>
  <c r="BP254" i="1"/>
  <c r="BN254" i="1" s="1"/>
  <c r="BP250" i="1"/>
  <c r="BN250" i="1" s="1"/>
  <c r="BP246" i="1"/>
  <c r="BN246" i="1" s="1"/>
  <c r="BP242" i="1"/>
  <c r="BN242" i="1" s="1"/>
  <c r="BP238" i="1"/>
  <c r="BN238" i="1" s="1"/>
  <c r="BP98" i="1"/>
  <c r="BN98" i="1" s="1"/>
  <c r="BP94" i="1"/>
  <c r="BN94" i="1" s="1"/>
  <c r="BP90" i="1"/>
  <c r="BN90" i="1" s="1"/>
  <c r="BP86" i="1"/>
  <c r="BN86" i="1" s="1"/>
  <c r="BP82" i="1"/>
  <c r="BN82" i="1" s="1"/>
  <c r="BP78" i="1"/>
  <c r="BN78" i="1" s="1"/>
  <c r="BP74" i="1"/>
  <c r="BN74" i="1" s="1"/>
  <c r="BP70" i="1"/>
  <c r="BN70" i="1" s="1"/>
  <c r="BP66" i="1"/>
  <c r="BN66" i="1" s="1"/>
  <c r="BP62" i="1"/>
  <c r="BN62" i="1" s="1"/>
  <c r="BP58" i="1"/>
  <c r="BN58" i="1" s="1"/>
  <c r="BP54" i="1"/>
  <c r="BN54" i="1" s="1"/>
  <c r="BP50" i="1"/>
  <c r="BN50" i="1" s="1"/>
  <c r="BP46" i="1"/>
  <c r="BN46" i="1" s="1"/>
  <c r="BP42" i="1"/>
  <c r="BN42" i="1" s="1"/>
  <c r="BP38" i="1"/>
  <c r="BN38" i="1" s="1"/>
  <c r="BP34" i="1"/>
  <c r="BN34" i="1" s="1"/>
  <c r="BP30" i="1"/>
  <c r="BN30" i="1" s="1"/>
  <c r="BP26" i="1"/>
  <c r="BN26" i="1" s="1"/>
  <c r="BP22" i="1"/>
  <c r="BN22" i="1" s="1"/>
  <c r="BP18" i="1"/>
  <c r="BN18" i="1" s="1"/>
  <c r="BP14" i="1"/>
  <c r="BN14" i="1" s="1"/>
  <c r="BP10" i="1"/>
  <c r="BN10" i="1" s="1"/>
  <c r="BP6" i="1"/>
  <c r="BN6" i="1" s="1"/>
  <c r="BP104" i="1"/>
  <c r="BN104" i="1" s="1"/>
  <c r="BP101" i="1"/>
  <c r="BN101" i="1" s="1"/>
  <c r="BP102" i="1"/>
  <c r="BN102" i="1" s="1"/>
  <c r="BP127" i="1"/>
  <c r="BN127" i="1" s="1"/>
  <c r="BP132" i="1"/>
  <c r="BN132" i="1" s="1"/>
  <c r="BP141" i="1"/>
  <c r="BN141" i="1" s="1"/>
  <c r="BP159" i="1"/>
  <c r="BN159" i="1" s="1"/>
  <c r="BP171" i="1"/>
  <c r="BN171" i="1" s="1"/>
  <c r="BP175" i="1"/>
  <c r="BN175" i="1" s="1"/>
  <c r="BP123" i="1"/>
  <c r="BN123" i="1" s="1"/>
  <c r="BP177" i="1"/>
  <c r="BN177" i="1" s="1"/>
  <c r="BP180" i="1"/>
  <c r="BN180" i="1" s="1"/>
  <c r="BP133" i="1"/>
  <c r="BN133" i="1" s="1"/>
  <c r="BP184" i="1"/>
  <c r="BN184" i="1" s="1"/>
  <c r="BP261" i="1"/>
  <c r="BN261" i="1" s="1"/>
  <c r="BP257" i="1"/>
  <c r="BN257" i="1" s="1"/>
  <c r="BP253" i="1"/>
  <c r="BN253" i="1" s="1"/>
  <c r="BP249" i="1"/>
  <c r="BN249" i="1" s="1"/>
  <c r="BP245" i="1"/>
  <c r="BN245" i="1" s="1"/>
  <c r="BP241" i="1"/>
  <c r="BN241" i="1" s="1"/>
  <c r="BP237" i="1"/>
  <c r="BN237" i="1" s="1"/>
  <c r="BP97" i="1"/>
  <c r="BN97" i="1" s="1"/>
  <c r="BP93" i="1"/>
  <c r="BN93" i="1" s="1"/>
  <c r="BP89" i="1"/>
  <c r="BN89" i="1" s="1"/>
  <c r="BP85" i="1"/>
  <c r="BN85" i="1" s="1"/>
  <c r="BP81" i="1"/>
  <c r="BN81" i="1" s="1"/>
  <c r="BP77" i="1"/>
  <c r="BN77" i="1" s="1"/>
  <c r="BP73" i="1"/>
  <c r="BN73" i="1" s="1"/>
  <c r="BP69" i="1"/>
  <c r="BN69" i="1" s="1"/>
  <c r="BP65" i="1"/>
  <c r="BN65" i="1" s="1"/>
  <c r="BP61" i="1"/>
  <c r="BN61" i="1" s="1"/>
  <c r="BP57" i="1"/>
  <c r="BN57" i="1" s="1"/>
  <c r="BP53" i="1"/>
  <c r="BN53" i="1" s="1"/>
  <c r="BP49" i="1"/>
  <c r="BN49" i="1" s="1"/>
  <c r="BP45" i="1"/>
  <c r="BN45" i="1" s="1"/>
  <c r="BP41" i="1"/>
  <c r="BN41" i="1" s="1"/>
  <c r="BP37" i="1"/>
  <c r="BN37" i="1" s="1"/>
  <c r="BP33" i="1"/>
  <c r="BN33" i="1" s="1"/>
  <c r="BP29" i="1"/>
  <c r="BN29" i="1" s="1"/>
  <c r="BP25" i="1"/>
  <c r="BN25" i="1" s="1"/>
  <c r="BP21" i="1"/>
  <c r="BN21" i="1" s="1"/>
  <c r="BP17" i="1"/>
  <c r="BN17" i="1" s="1"/>
  <c r="BP13" i="1"/>
  <c r="BN13" i="1" s="1"/>
  <c r="BP9" i="1"/>
  <c r="BN9" i="1" s="1"/>
  <c r="BP5" i="1"/>
  <c r="BN5" i="1" s="1"/>
  <c r="BP105" i="1"/>
  <c r="BN105" i="1" s="1"/>
  <c r="BP108" i="1"/>
  <c r="BN108" i="1" s="1"/>
  <c r="BP112" i="1"/>
  <c r="BN112" i="1" s="1"/>
  <c r="BP124" i="1"/>
  <c r="BN124" i="1" s="1"/>
  <c r="BP131" i="1"/>
  <c r="BN131" i="1" s="1"/>
  <c r="BP136" i="1"/>
  <c r="BN136" i="1" s="1"/>
  <c r="BP149" i="1"/>
  <c r="BN149" i="1" s="1"/>
  <c r="BP156" i="1"/>
  <c r="BN156" i="1" s="1"/>
  <c r="BP174" i="1"/>
  <c r="BN174" i="1" s="1"/>
  <c r="BP163" i="1"/>
  <c r="BN163" i="1" s="1"/>
  <c r="BP167" i="1"/>
  <c r="BN167" i="1" s="1"/>
  <c r="BP126" i="1"/>
  <c r="BN126" i="1" s="1"/>
  <c r="BP165" i="1"/>
  <c r="BN165" i="1" s="1"/>
  <c r="BP169" i="1"/>
  <c r="BN169" i="1" s="1"/>
  <c r="BP160" i="1"/>
  <c r="BN160" i="1" s="1"/>
  <c r="BP162" i="1"/>
  <c r="BN162" i="1" s="1"/>
  <c r="CE166" i="1"/>
  <c r="BO107" i="1"/>
  <c r="BM107" i="1" s="1"/>
  <c r="CH183" i="1"/>
  <c r="BP164" i="1"/>
  <c r="BN164" i="1" s="1"/>
  <c r="BP157" i="1"/>
  <c r="BN157" i="1" s="1"/>
  <c r="BO161" i="1"/>
  <c r="BM161" i="1" s="1"/>
  <c r="BP260" i="1"/>
  <c r="BN260" i="1" s="1"/>
  <c r="BP256" i="1"/>
  <c r="BN256" i="1" s="1"/>
  <c r="BP252" i="1"/>
  <c r="BN252" i="1" s="1"/>
  <c r="BP248" i="1"/>
  <c r="BN248" i="1" s="1"/>
  <c r="BP244" i="1"/>
  <c r="BN244" i="1" s="1"/>
  <c r="BP240" i="1"/>
  <c r="BN240" i="1" s="1"/>
  <c r="BP236" i="1"/>
  <c r="BN236" i="1" s="1"/>
  <c r="BP96" i="1"/>
  <c r="BN96" i="1" s="1"/>
  <c r="BP92" i="1"/>
  <c r="BN92" i="1" s="1"/>
  <c r="BP88" i="1"/>
  <c r="BN88" i="1" s="1"/>
  <c r="BP84" i="1"/>
  <c r="BN84" i="1" s="1"/>
  <c r="BP80" i="1"/>
  <c r="BN80" i="1" s="1"/>
  <c r="BP76" i="1"/>
  <c r="BN76" i="1" s="1"/>
  <c r="BP72" i="1"/>
  <c r="BN72" i="1" s="1"/>
  <c r="BP68" i="1"/>
  <c r="BN68" i="1" s="1"/>
  <c r="BP64" i="1"/>
  <c r="BN64" i="1" s="1"/>
  <c r="BP60" i="1"/>
  <c r="BN60" i="1" s="1"/>
  <c r="BP56" i="1"/>
  <c r="BN56" i="1" s="1"/>
  <c r="BP52" i="1"/>
  <c r="BN52" i="1" s="1"/>
  <c r="BP48" i="1"/>
  <c r="BN48" i="1" s="1"/>
  <c r="BP44" i="1"/>
  <c r="BN44" i="1" s="1"/>
  <c r="BP40" i="1"/>
  <c r="BN40" i="1" s="1"/>
  <c r="BP36" i="1"/>
  <c r="BN36" i="1" s="1"/>
  <c r="BP32" i="1"/>
  <c r="BN32" i="1" s="1"/>
  <c r="BP28" i="1"/>
  <c r="BN28" i="1" s="1"/>
  <c r="BP24" i="1"/>
  <c r="BN24" i="1" s="1"/>
  <c r="BP20" i="1"/>
  <c r="BN20" i="1" s="1"/>
  <c r="BP16" i="1"/>
  <c r="BN16" i="1" s="1"/>
  <c r="BP12" i="1"/>
  <c r="BN12" i="1" s="1"/>
  <c r="BP8" i="1"/>
  <c r="BN8" i="1" s="1"/>
  <c r="BP4" i="1"/>
  <c r="BN4" i="1" s="1"/>
  <c r="BP116" i="1"/>
  <c r="BN116" i="1" s="1"/>
  <c r="BP117" i="1"/>
  <c r="BN117" i="1" s="1"/>
  <c r="BP128" i="1"/>
  <c r="BN128" i="1" s="1"/>
  <c r="BP138" i="1"/>
  <c r="BN138" i="1" s="1"/>
  <c r="BP146" i="1"/>
  <c r="BN146" i="1" s="1"/>
  <c r="BP145" i="1"/>
  <c r="BN145" i="1" s="1"/>
  <c r="BP154" i="1"/>
  <c r="BN154" i="1" s="1"/>
  <c r="BP178" i="1"/>
  <c r="BN178" i="1" s="1"/>
  <c r="BP103" i="1"/>
  <c r="BN103" i="1" s="1"/>
  <c r="BP137" i="1"/>
  <c r="BN137" i="1" s="1"/>
  <c r="BP111" i="1"/>
  <c r="BN111" i="1" s="1"/>
  <c r="BP110" i="1"/>
  <c r="BN110" i="1" s="1"/>
  <c r="BP118" i="1"/>
  <c r="BN118" i="1" s="1"/>
  <c r="BP129" i="1"/>
  <c r="BN129" i="1" s="1"/>
  <c r="CG166" i="1"/>
  <c r="CG175" i="1"/>
  <c r="CF172" i="1"/>
  <c r="BP107" i="1"/>
  <c r="BN107" i="1" s="1"/>
  <c r="BP120" i="1"/>
  <c r="BN120" i="1" s="1"/>
  <c r="CH168" i="1"/>
  <c r="BP139" i="1"/>
  <c r="BN139" i="1" s="1"/>
  <c r="BP176" i="1"/>
  <c r="BN176" i="1" s="1"/>
  <c r="BP161" i="1"/>
  <c r="BN161" i="1" s="1"/>
  <c r="BP166" i="1"/>
  <c r="BN166" i="1" s="1"/>
  <c r="BO137" i="1"/>
  <c r="BM137" i="1" s="1"/>
  <c r="BO115" i="1"/>
  <c r="BM115" i="1" s="1"/>
  <c r="BO123" i="1"/>
  <c r="BM123" i="1" s="1"/>
  <c r="BO165" i="1"/>
  <c r="BM165" i="1" s="1"/>
  <c r="BO169" i="1"/>
  <c r="BM169" i="1" s="1"/>
  <c r="CE183" i="1"/>
  <c r="CG120" i="1"/>
  <c r="CH150" i="1"/>
  <c r="BO152" i="1"/>
  <c r="BM152" i="1" s="1"/>
  <c r="BO126" i="1"/>
  <c r="BM126" i="1" s="1"/>
  <c r="BO114" i="1"/>
  <c r="BM114" i="1" s="1"/>
  <c r="CG130" i="1"/>
  <c r="BO147" i="1"/>
  <c r="BM147" i="1" s="1"/>
  <c r="CH175" i="1"/>
  <c r="BO111" i="1"/>
  <c r="BM111" i="1" s="1"/>
  <c r="CF119" i="1"/>
  <c r="CP178" i="1"/>
  <c r="CQ178" i="1"/>
  <c r="CP117" i="1"/>
  <c r="CQ117" i="1"/>
  <c r="CP173" i="1"/>
  <c r="CQ173" i="1"/>
  <c r="CP155" i="1"/>
  <c r="CQ155" i="1"/>
  <c r="CP104" i="1"/>
  <c r="CQ104" i="1"/>
  <c r="CQ152" i="1"/>
  <c r="CP152" i="1"/>
  <c r="CP103" i="1"/>
  <c r="CQ103" i="1"/>
  <c r="CP132" i="1"/>
  <c r="CQ132" i="1"/>
  <c r="CQ183" i="1"/>
  <c r="CP183" i="1"/>
  <c r="BO112" i="1"/>
  <c r="BM112" i="1" s="1"/>
  <c r="BO108" i="1"/>
  <c r="BM108" i="1" s="1"/>
  <c r="BO117" i="1"/>
  <c r="BM117" i="1" s="1"/>
  <c r="BO128" i="1"/>
  <c r="BM128" i="1" s="1"/>
  <c r="BO132" i="1"/>
  <c r="BM132" i="1" s="1"/>
  <c r="BO138" i="1"/>
  <c r="BM138" i="1" s="1"/>
  <c r="BO146" i="1"/>
  <c r="BM146" i="1" s="1"/>
  <c r="BO174" i="1"/>
  <c r="BM174" i="1" s="1"/>
  <c r="BO159" i="1"/>
  <c r="BM159" i="1" s="1"/>
  <c r="BO171" i="1"/>
  <c r="BM171" i="1" s="1"/>
  <c r="BO183" i="1"/>
  <c r="BM183" i="1" s="1"/>
  <c r="CP125" i="1"/>
  <c r="CQ125" i="1"/>
  <c r="CP120" i="1"/>
  <c r="CQ120" i="1"/>
  <c r="CQ170" i="1"/>
  <c r="CP170" i="1"/>
  <c r="CP109" i="1"/>
  <c r="CQ109" i="1"/>
  <c r="CP159" i="1"/>
  <c r="CQ159" i="1"/>
  <c r="CQ116" i="1"/>
  <c r="CP116" i="1"/>
  <c r="CF120" i="1"/>
  <c r="CH120" i="1"/>
  <c r="BO135" i="1"/>
  <c r="BM135" i="1" s="1"/>
  <c r="BO141" i="1"/>
  <c r="BM141" i="1" s="1"/>
  <c r="BO154" i="1"/>
  <c r="BM154" i="1" s="1"/>
  <c r="BO167" i="1"/>
  <c r="BM167" i="1" s="1"/>
  <c r="CP167" i="1"/>
  <c r="CQ167" i="1"/>
  <c r="CP182" i="1"/>
  <c r="CQ182" i="1"/>
  <c r="CQ143" i="1"/>
  <c r="CP143" i="1"/>
  <c r="CP164" i="1"/>
  <c r="CQ164" i="1"/>
  <c r="CP113" i="1"/>
  <c r="CQ113" i="1"/>
  <c r="CP171" i="1"/>
  <c r="CQ171" i="1"/>
  <c r="CQ108" i="1"/>
  <c r="CP108" i="1"/>
  <c r="CQ123" i="1"/>
  <c r="CP123" i="1"/>
  <c r="CP140" i="1"/>
  <c r="CQ140" i="1"/>
  <c r="CP106" i="1"/>
  <c r="CQ106" i="1"/>
  <c r="CP102" i="1"/>
  <c r="CQ102" i="1"/>
  <c r="BO104" i="1"/>
  <c r="BM104" i="1" s="1"/>
  <c r="BO101" i="1"/>
  <c r="BM101" i="1" s="1"/>
  <c r="BO102" i="1"/>
  <c r="BM102" i="1" s="1"/>
  <c r="BO106" i="1"/>
  <c r="BM106" i="1" s="1"/>
  <c r="BO116" i="1"/>
  <c r="BM116" i="1" s="1"/>
  <c r="BO110" i="1"/>
  <c r="BM110" i="1" s="1"/>
  <c r="CF138" i="1"/>
  <c r="CH138" i="1"/>
  <c r="BO142" i="1"/>
  <c r="BM142" i="1" s="1"/>
  <c r="BO145" i="1"/>
  <c r="BM145" i="1" s="1"/>
  <c r="BO148" i="1"/>
  <c r="BM148" i="1" s="1"/>
  <c r="BO156" i="1"/>
  <c r="BM156" i="1" s="1"/>
  <c r="BO170" i="1"/>
  <c r="BM170" i="1" s="1"/>
  <c r="BO178" i="1"/>
  <c r="BM178" i="1" s="1"/>
  <c r="BO175" i="1"/>
  <c r="BM175" i="1" s="1"/>
  <c r="BO179" i="1"/>
  <c r="BM179" i="1" s="1"/>
  <c r="CP165" i="1"/>
  <c r="CQ165" i="1"/>
  <c r="CQ162" i="1"/>
  <c r="CP162" i="1"/>
  <c r="CP105" i="1"/>
  <c r="CQ105" i="1"/>
  <c r="CQ179" i="1"/>
  <c r="CP179" i="1"/>
  <c r="CQ145" i="1"/>
  <c r="CP145" i="1"/>
  <c r="CP110" i="1"/>
  <c r="CQ110" i="1"/>
  <c r="CQ180" i="1"/>
  <c r="CP180" i="1"/>
  <c r="CP146" i="1"/>
  <c r="CQ146" i="1"/>
  <c r="CP115" i="1"/>
  <c r="CQ115" i="1"/>
  <c r="CP163" i="1"/>
  <c r="CQ163" i="1"/>
  <c r="CQ184" i="1"/>
  <c r="CP184" i="1"/>
  <c r="BO105" i="1"/>
  <c r="BM105" i="1" s="1"/>
  <c r="BO109" i="1"/>
  <c r="BM109" i="1" s="1"/>
  <c r="BO113" i="1"/>
  <c r="BM113" i="1" s="1"/>
  <c r="BO125" i="1"/>
  <c r="BM125" i="1" s="1"/>
  <c r="BO120" i="1"/>
  <c r="BM120" i="1" s="1"/>
  <c r="BO127" i="1"/>
  <c r="BM127" i="1" s="1"/>
  <c r="BO121" i="1"/>
  <c r="BM121" i="1" s="1"/>
  <c r="BO139" i="1"/>
  <c r="BM139" i="1" s="1"/>
  <c r="BO130" i="1"/>
  <c r="BM130" i="1" s="1"/>
  <c r="BO131" i="1"/>
  <c r="BM131" i="1" s="1"/>
  <c r="BO136" i="1"/>
  <c r="BM136" i="1" s="1"/>
  <c r="BO149" i="1"/>
  <c r="BM149" i="1" s="1"/>
  <c r="BO150" i="1"/>
  <c r="BM150" i="1" s="1"/>
  <c r="BO182" i="1"/>
  <c r="BM182" i="1" s="1"/>
  <c r="BO158" i="1"/>
  <c r="BM158" i="1" s="1"/>
  <c r="BO163" i="1"/>
  <c r="BM163" i="1" s="1"/>
  <c r="BO181" i="1"/>
  <c r="BM181" i="1" s="1"/>
  <c r="BO260" i="1"/>
  <c r="BM260" i="1" s="1"/>
  <c r="BO256" i="1"/>
  <c r="BM256" i="1" s="1"/>
  <c r="BO252" i="1"/>
  <c r="BM252" i="1" s="1"/>
  <c r="BO248" i="1"/>
  <c r="BM248" i="1" s="1"/>
  <c r="BO244" i="1"/>
  <c r="BM244" i="1" s="1"/>
  <c r="BO240" i="1"/>
  <c r="BM240" i="1" s="1"/>
  <c r="BO236" i="1"/>
  <c r="BM236" i="1" s="1"/>
  <c r="BO97" i="1"/>
  <c r="BM97" i="1" s="1"/>
  <c r="BO93" i="1"/>
  <c r="BO89" i="1"/>
  <c r="BO85" i="1"/>
  <c r="BO81" i="1"/>
  <c r="BM81" i="1" s="1"/>
  <c r="BO77" i="1"/>
  <c r="BO73" i="1"/>
  <c r="BO69" i="1"/>
  <c r="BO65" i="1"/>
  <c r="BM65" i="1" s="1"/>
  <c r="BO61" i="1"/>
  <c r="BO57" i="1"/>
  <c r="BO53" i="1"/>
  <c r="BO49" i="1"/>
  <c r="BM49" i="1" s="1"/>
  <c r="BO45" i="1"/>
  <c r="BO41" i="1"/>
  <c r="BO37" i="1"/>
  <c r="BM37" i="1" s="1"/>
  <c r="BO33" i="1"/>
  <c r="BO29" i="1"/>
  <c r="BO25" i="1"/>
  <c r="BO21" i="1"/>
  <c r="BM21" i="1" s="1"/>
  <c r="BO17" i="1"/>
  <c r="BO13" i="1"/>
  <c r="BO9" i="1"/>
  <c r="BO5" i="1"/>
  <c r="BO259" i="1"/>
  <c r="BM259" i="1" s="1"/>
  <c r="BO255" i="1"/>
  <c r="BM255" i="1" s="1"/>
  <c r="BO251" i="1"/>
  <c r="BM251" i="1" s="1"/>
  <c r="BO247" i="1"/>
  <c r="BM247" i="1" s="1"/>
  <c r="BO243" i="1"/>
  <c r="BM243" i="1" s="1"/>
  <c r="BO239" i="1"/>
  <c r="BM239" i="1" s="1"/>
  <c r="BO96" i="1"/>
  <c r="BO92" i="1"/>
  <c r="BO88" i="1"/>
  <c r="BM88" i="1" s="1"/>
  <c r="BO84" i="1"/>
  <c r="BO80" i="1"/>
  <c r="BO76" i="1"/>
  <c r="BO72" i="1"/>
  <c r="BM72" i="1" s="1"/>
  <c r="BO68" i="1"/>
  <c r="BO64" i="1"/>
  <c r="BO60" i="1"/>
  <c r="BO56" i="1"/>
  <c r="BM56" i="1" s="1"/>
  <c r="BO52" i="1"/>
  <c r="BO48" i="1"/>
  <c r="BO44" i="1"/>
  <c r="BO40" i="1"/>
  <c r="BM40" i="1" s="1"/>
  <c r="BO36" i="1"/>
  <c r="BO32" i="1"/>
  <c r="BO28" i="1"/>
  <c r="BO24" i="1"/>
  <c r="BM24" i="1" s="1"/>
  <c r="BO20" i="1"/>
  <c r="BO16" i="1"/>
  <c r="BO12" i="1"/>
  <c r="BO8" i="1"/>
  <c r="BM8" i="1" s="1"/>
  <c r="BO4" i="1"/>
  <c r="BO258" i="1"/>
  <c r="BM258" i="1" s="1"/>
  <c r="BO254" i="1"/>
  <c r="BM254" i="1" s="1"/>
  <c r="BO250" i="1"/>
  <c r="BM250" i="1" s="1"/>
  <c r="BO246" i="1"/>
  <c r="BM246" i="1" s="1"/>
  <c r="BO242" i="1"/>
  <c r="BM242" i="1" s="1"/>
  <c r="BO238" i="1"/>
  <c r="BM238" i="1" s="1"/>
  <c r="BO99" i="1"/>
  <c r="BM99" i="1" s="1"/>
  <c r="BO95" i="1"/>
  <c r="BO91" i="1"/>
  <c r="BM91" i="1" s="1"/>
  <c r="BO87" i="1"/>
  <c r="BO83" i="1"/>
  <c r="BM83" i="1" s="1"/>
  <c r="BO79" i="1"/>
  <c r="BO75" i="1"/>
  <c r="BM75" i="1" s="1"/>
  <c r="BO71" i="1"/>
  <c r="BO67" i="1"/>
  <c r="BM67" i="1" s="1"/>
  <c r="BO63" i="1"/>
  <c r="BO59" i="1"/>
  <c r="BM59" i="1" s="1"/>
  <c r="BO55" i="1"/>
  <c r="BO51" i="1"/>
  <c r="BM51" i="1" s="1"/>
  <c r="BO47" i="1"/>
  <c r="BO43" i="1"/>
  <c r="BM43" i="1" s="1"/>
  <c r="BO39" i="1"/>
  <c r="BO35" i="1"/>
  <c r="BM35" i="1" s="1"/>
  <c r="BO31" i="1"/>
  <c r="BO27" i="1"/>
  <c r="BM27" i="1" s="1"/>
  <c r="BO23" i="1"/>
  <c r="BO19" i="1"/>
  <c r="BM19" i="1" s="1"/>
  <c r="BO15" i="1"/>
  <c r="BO11" i="1"/>
  <c r="BM11" i="1" s="1"/>
  <c r="BO7" i="1"/>
  <c r="BO3" i="1"/>
  <c r="BM3" i="1" s="1"/>
  <c r="BO261" i="1"/>
  <c r="BM261" i="1" s="1"/>
  <c r="BO257" i="1"/>
  <c r="BM257" i="1" s="1"/>
  <c r="BO253" i="1"/>
  <c r="BM253" i="1" s="1"/>
  <c r="BO249" i="1"/>
  <c r="BM249" i="1" s="1"/>
  <c r="BO245" i="1"/>
  <c r="BM245" i="1" s="1"/>
  <c r="BO241" i="1"/>
  <c r="BM241" i="1" s="1"/>
  <c r="BO237" i="1"/>
  <c r="BM237" i="1" s="1"/>
  <c r="BO98" i="1"/>
  <c r="BO94" i="1"/>
  <c r="BO90" i="1"/>
  <c r="BM90" i="1" s="1"/>
  <c r="BO86" i="1"/>
  <c r="BM86" i="1" s="1"/>
  <c r="BO82" i="1"/>
  <c r="BO78" i="1"/>
  <c r="BO74" i="1"/>
  <c r="BM74" i="1" s="1"/>
  <c r="BO70" i="1"/>
  <c r="BM70" i="1" s="1"/>
  <c r="BO66" i="1"/>
  <c r="BO62" i="1"/>
  <c r="BO58" i="1"/>
  <c r="BM58" i="1" s="1"/>
  <c r="BO54" i="1"/>
  <c r="BM54" i="1" s="1"/>
  <c r="BO50" i="1"/>
  <c r="BO46" i="1"/>
  <c r="BO42" i="1"/>
  <c r="BM42" i="1" s="1"/>
  <c r="BO38" i="1"/>
  <c r="BM38" i="1" s="1"/>
  <c r="BO34" i="1"/>
  <c r="BO30" i="1"/>
  <c r="BO26" i="1"/>
  <c r="BM26" i="1" s="1"/>
  <c r="BO22" i="1"/>
  <c r="BM22" i="1" s="1"/>
  <c r="BO18" i="1"/>
  <c r="BO14" i="1"/>
  <c r="BO10" i="1"/>
  <c r="BM10" i="1" s="1"/>
  <c r="BO6" i="1"/>
  <c r="BM6" i="1" s="1"/>
  <c r="B2" i="2"/>
  <c r="B93" i="2"/>
  <c r="B89" i="2"/>
  <c r="B85" i="2"/>
  <c r="B77" i="2"/>
  <c r="B73" i="2"/>
  <c r="B69" i="2"/>
  <c r="B61" i="2"/>
  <c r="B57" i="2"/>
  <c r="C53" i="2"/>
  <c r="B45" i="2"/>
  <c r="B33" i="2"/>
  <c r="B29" i="2"/>
  <c r="B21" i="2"/>
  <c r="B13" i="2"/>
  <c r="B9" i="2"/>
  <c r="B5" i="2"/>
  <c r="C5" i="2"/>
  <c r="B96" i="2"/>
  <c r="B92" i="2"/>
  <c r="B88" i="2"/>
  <c r="B80" i="2"/>
  <c r="B76" i="2"/>
  <c r="B64" i="2"/>
  <c r="B60" i="2"/>
  <c r="B56" i="2"/>
  <c r="B48" i="2"/>
  <c r="B44" i="2"/>
  <c r="B40" i="2"/>
  <c r="B32" i="2"/>
  <c r="B28" i="2"/>
  <c r="B24" i="2"/>
  <c r="B16" i="2"/>
  <c r="B12" i="2"/>
  <c r="B8" i="2"/>
  <c r="B99" i="2"/>
  <c r="B87" i="2"/>
  <c r="B83" i="2"/>
  <c r="C83" i="2"/>
  <c r="B79" i="2"/>
  <c r="B75" i="2"/>
  <c r="C75" i="2"/>
  <c r="B67" i="2"/>
  <c r="C67" i="2"/>
  <c r="B63" i="2"/>
  <c r="C59" i="2"/>
  <c r="B55" i="2"/>
  <c r="B51" i="2"/>
  <c r="C51" i="2"/>
  <c r="B47" i="2"/>
  <c r="C43" i="2"/>
  <c r="B35" i="2"/>
  <c r="C35" i="2"/>
  <c r="B31" i="2"/>
  <c r="C27" i="2"/>
  <c r="B23" i="2"/>
  <c r="B19" i="2"/>
  <c r="C19" i="2"/>
  <c r="B15" i="2"/>
  <c r="B11" i="2"/>
  <c r="C11" i="2"/>
  <c r="B3" i="2"/>
  <c r="C3" i="2"/>
  <c r="B98" i="2"/>
  <c r="B94" i="2"/>
  <c r="B90" i="2"/>
  <c r="B82" i="2"/>
  <c r="C78" i="2"/>
  <c r="B78" i="2"/>
  <c r="B74" i="2"/>
  <c r="B66" i="2"/>
  <c r="B58" i="2"/>
  <c r="B54" i="2"/>
  <c r="B50" i="2"/>
  <c r="B42" i="2"/>
  <c r="B38" i="2"/>
  <c r="B34" i="2"/>
  <c r="C30" i="2"/>
  <c r="B30" i="2"/>
  <c r="B26" i="2"/>
  <c r="B22" i="2"/>
  <c r="B18" i="2"/>
  <c r="C14" i="2"/>
  <c r="B10" i="2"/>
  <c r="B6" i="2"/>
  <c r="C77" i="2"/>
  <c r="C61" i="2"/>
  <c r="C45" i="2"/>
  <c r="C62" i="2"/>
  <c r="C46" i="2"/>
  <c r="C2" i="2"/>
  <c r="C97" i="2"/>
  <c r="C73" i="2"/>
  <c r="C69" i="2"/>
  <c r="C65" i="2"/>
  <c r="C57" i="2"/>
  <c r="C49" i="2"/>
  <c r="C41" i="2"/>
  <c r="C37" i="2"/>
  <c r="C33" i="2"/>
  <c r="C29" i="2"/>
  <c r="C25" i="2"/>
  <c r="C21" i="2"/>
  <c r="C17" i="2"/>
  <c r="C13" i="2"/>
  <c r="C9" i="2"/>
  <c r="C92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79" i="2"/>
  <c r="C71" i="2"/>
  <c r="C63" i="2"/>
  <c r="C55" i="2"/>
  <c r="C47" i="2"/>
  <c r="C39" i="2"/>
  <c r="C31" i="2"/>
  <c r="C23" i="2"/>
  <c r="C15" i="2"/>
  <c r="C7" i="2"/>
  <c r="C86" i="2"/>
  <c r="C82" i="2"/>
  <c r="C74" i="2"/>
  <c r="C70" i="2"/>
  <c r="C66" i="2"/>
  <c r="C58" i="2"/>
  <c r="C54" i="2"/>
  <c r="C50" i="2"/>
  <c r="C42" i="2"/>
  <c r="C38" i="2"/>
  <c r="C34" i="2"/>
  <c r="C26" i="2"/>
  <c r="C22" i="2"/>
  <c r="C18" i="2"/>
  <c r="C10" i="2"/>
  <c r="C6" i="2"/>
  <c r="B86" i="2"/>
  <c r="B70" i="2"/>
  <c r="B53" i="2"/>
  <c r="B41" i="2"/>
  <c r="B37" i="2"/>
  <c r="B84" i="2"/>
  <c r="B72" i="2"/>
  <c r="B68" i="2"/>
  <c r="B52" i="2"/>
  <c r="B36" i="2"/>
  <c r="B20" i="2"/>
  <c r="B4" i="2"/>
  <c r="B95" i="2"/>
  <c r="B91" i="2"/>
  <c r="B71" i="2"/>
  <c r="B59" i="2"/>
  <c r="B43" i="2"/>
  <c r="B39" i="2"/>
  <c r="B27" i="2"/>
  <c r="B7" i="2"/>
  <c r="BW3" i="1"/>
  <c r="BX3" i="1"/>
  <c r="BY3" i="1"/>
  <c r="BZ3" i="1"/>
  <c r="CA3" i="1"/>
  <c r="CB3" i="1"/>
  <c r="CC3" i="1"/>
  <c r="BW4" i="1"/>
  <c r="BX4" i="1"/>
  <c r="BY4" i="1"/>
  <c r="BZ4" i="1"/>
  <c r="CA4" i="1"/>
  <c r="CB4" i="1"/>
  <c r="CC4" i="1"/>
  <c r="BW5" i="1"/>
  <c r="BX5" i="1"/>
  <c r="BY5" i="1"/>
  <c r="BZ5" i="1"/>
  <c r="CA5" i="1"/>
  <c r="CB5" i="1"/>
  <c r="CC5" i="1"/>
  <c r="BW6" i="1"/>
  <c r="BX6" i="1"/>
  <c r="BY6" i="1"/>
  <c r="BZ6" i="1"/>
  <c r="CA6" i="1"/>
  <c r="CB6" i="1"/>
  <c r="CC6" i="1"/>
  <c r="BW7" i="1"/>
  <c r="BX7" i="1"/>
  <c r="BY7" i="1"/>
  <c r="BZ7" i="1"/>
  <c r="CA7" i="1"/>
  <c r="CB7" i="1"/>
  <c r="CC7" i="1"/>
  <c r="BW8" i="1"/>
  <c r="BX8" i="1"/>
  <c r="BY8" i="1"/>
  <c r="BZ8" i="1"/>
  <c r="CA8" i="1"/>
  <c r="CB8" i="1"/>
  <c r="CC8" i="1"/>
  <c r="BW9" i="1"/>
  <c r="BX9" i="1"/>
  <c r="BY9" i="1"/>
  <c r="BZ9" i="1"/>
  <c r="CA9" i="1"/>
  <c r="CB9" i="1"/>
  <c r="CC9" i="1"/>
  <c r="BW10" i="1"/>
  <c r="BX10" i="1"/>
  <c r="BY10" i="1"/>
  <c r="BZ10" i="1"/>
  <c r="CA10" i="1"/>
  <c r="CB10" i="1"/>
  <c r="CC10" i="1"/>
  <c r="BW11" i="1"/>
  <c r="BX11" i="1"/>
  <c r="BY11" i="1"/>
  <c r="BZ11" i="1"/>
  <c r="CA11" i="1"/>
  <c r="CB11" i="1"/>
  <c r="CC11" i="1"/>
  <c r="BW12" i="1"/>
  <c r="BX12" i="1"/>
  <c r="BY12" i="1"/>
  <c r="BZ12" i="1"/>
  <c r="CA12" i="1"/>
  <c r="CB12" i="1"/>
  <c r="CC12" i="1"/>
  <c r="BW13" i="1"/>
  <c r="BX13" i="1"/>
  <c r="BY13" i="1"/>
  <c r="BZ13" i="1"/>
  <c r="CA13" i="1"/>
  <c r="CB13" i="1"/>
  <c r="CC13" i="1"/>
  <c r="BW14" i="1"/>
  <c r="BX14" i="1"/>
  <c r="BY14" i="1"/>
  <c r="BZ14" i="1"/>
  <c r="CA14" i="1"/>
  <c r="CB14" i="1"/>
  <c r="CC14" i="1"/>
  <c r="BW15" i="1"/>
  <c r="BX15" i="1"/>
  <c r="BY15" i="1"/>
  <c r="BZ15" i="1"/>
  <c r="CA15" i="1"/>
  <c r="CB15" i="1"/>
  <c r="CC15" i="1"/>
  <c r="BW16" i="1"/>
  <c r="BX16" i="1"/>
  <c r="BY16" i="1"/>
  <c r="BZ16" i="1"/>
  <c r="CA16" i="1"/>
  <c r="CB16" i="1"/>
  <c r="CC16" i="1"/>
  <c r="BW17" i="1"/>
  <c r="BX17" i="1"/>
  <c r="BY17" i="1"/>
  <c r="BZ17" i="1"/>
  <c r="CA17" i="1"/>
  <c r="CB17" i="1"/>
  <c r="CC17" i="1"/>
  <c r="BW18" i="1"/>
  <c r="BX18" i="1"/>
  <c r="BY18" i="1"/>
  <c r="BZ18" i="1"/>
  <c r="CA18" i="1"/>
  <c r="CB18" i="1"/>
  <c r="CC18" i="1"/>
  <c r="BW19" i="1"/>
  <c r="BX19" i="1"/>
  <c r="BY19" i="1"/>
  <c r="BZ19" i="1"/>
  <c r="CA19" i="1"/>
  <c r="CB19" i="1"/>
  <c r="CC19" i="1"/>
  <c r="BW20" i="1"/>
  <c r="BX20" i="1"/>
  <c r="BY20" i="1"/>
  <c r="BZ20" i="1"/>
  <c r="CA20" i="1"/>
  <c r="CB20" i="1"/>
  <c r="CC20" i="1"/>
  <c r="BW21" i="1"/>
  <c r="BX21" i="1"/>
  <c r="BY21" i="1"/>
  <c r="BZ21" i="1"/>
  <c r="CA21" i="1"/>
  <c r="CB21" i="1"/>
  <c r="CC21" i="1"/>
  <c r="BW22" i="1"/>
  <c r="BX22" i="1"/>
  <c r="BY22" i="1"/>
  <c r="BZ22" i="1"/>
  <c r="CA22" i="1"/>
  <c r="CB22" i="1"/>
  <c r="CC22" i="1"/>
  <c r="BW23" i="1"/>
  <c r="BX23" i="1"/>
  <c r="BY23" i="1"/>
  <c r="BZ23" i="1"/>
  <c r="CA23" i="1"/>
  <c r="CB23" i="1"/>
  <c r="CC23" i="1"/>
  <c r="BW24" i="1"/>
  <c r="BX24" i="1"/>
  <c r="BY24" i="1"/>
  <c r="BZ24" i="1"/>
  <c r="CA24" i="1"/>
  <c r="CB24" i="1"/>
  <c r="CC24" i="1"/>
  <c r="BW25" i="1"/>
  <c r="BX25" i="1"/>
  <c r="BY25" i="1"/>
  <c r="BZ25" i="1"/>
  <c r="CA25" i="1"/>
  <c r="CB25" i="1"/>
  <c r="CC25" i="1"/>
  <c r="BW26" i="1"/>
  <c r="BX26" i="1"/>
  <c r="BY26" i="1"/>
  <c r="BZ26" i="1"/>
  <c r="CA26" i="1"/>
  <c r="CB26" i="1"/>
  <c r="CC26" i="1"/>
  <c r="BW27" i="1"/>
  <c r="BX27" i="1"/>
  <c r="BY27" i="1"/>
  <c r="BZ27" i="1"/>
  <c r="CA27" i="1"/>
  <c r="CB27" i="1"/>
  <c r="CC27" i="1"/>
  <c r="BW28" i="1"/>
  <c r="BX28" i="1"/>
  <c r="BY28" i="1"/>
  <c r="BZ28" i="1"/>
  <c r="CA28" i="1"/>
  <c r="CB28" i="1"/>
  <c r="CC28" i="1"/>
  <c r="BW29" i="1"/>
  <c r="BX29" i="1"/>
  <c r="BY29" i="1"/>
  <c r="BZ29" i="1"/>
  <c r="CA29" i="1"/>
  <c r="CB29" i="1"/>
  <c r="CC29" i="1"/>
  <c r="BW30" i="1"/>
  <c r="BX30" i="1"/>
  <c r="BY30" i="1"/>
  <c r="BZ30" i="1"/>
  <c r="CA30" i="1"/>
  <c r="CB30" i="1"/>
  <c r="CC30" i="1"/>
  <c r="BW31" i="1"/>
  <c r="BX31" i="1"/>
  <c r="BY31" i="1"/>
  <c r="BZ31" i="1"/>
  <c r="CA31" i="1"/>
  <c r="CB31" i="1"/>
  <c r="CC31" i="1"/>
  <c r="BW32" i="1"/>
  <c r="BX32" i="1"/>
  <c r="BY32" i="1"/>
  <c r="BZ32" i="1"/>
  <c r="CA32" i="1"/>
  <c r="CB32" i="1"/>
  <c r="CC32" i="1"/>
  <c r="BW33" i="1"/>
  <c r="BX33" i="1"/>
  <c r="BY33" i="1"/>
  <c r="BZ33" i="1"/>
  <c r="CA33" i="1"/>
  <c r="CB33" i="1"/>
  <c r="CC33" i="1"/>
  <c r="BW34" i="1"/>
  <c r="BX34" i="1"/>
  <c r="BY34" i="1"/>
  <c r="BZ34" i="1"/>
  <c r="CA34" i="1"/>
  <c r="CB34" i="1"/>
  <c r="CC34" i="1"/>
  <c r="BW35" i="1"/>
  <c r="BX35" i="1"/>
  <c r="BY35" i="1"/>
  <c r="BZ35" i="1"/>
  <c r="CA35" i="1"/>
  <c r="CB35" i="1"/>
  <c r="CC35" i="1"/>
  <c r="BW36" i="1"/>
  <c r="BX36" i="1"/>
  <c r="BY36" i="1"/>
  <c r="BZ36" i="1"/>
  <c r="CA36" i="1"/>
  <c r="CB36" i="1"/>
  <c r="CC36" i="1"/>
  <c r="BW37" i="1"/>
  <c r="BX37" i="1"/>
  <c r="BY37" i="1"/>
  <c r="BZ37" i="1"/>
  <c r="CA37" i="1"/>
  <c r="CB37" i="1"/>
  <c r="CC37" i="1"/>
  <c r="BW38" i="1"/>
  <c r="BX38" i="1"/>
  <c r="BY38" i="1"/>
  <c r="BZ38" i="1"/>
  <c r="CA38" i="1"/>
  <c r="CB38" i="1"/>
  <c r="CC38" i="1"/>
  <c r="BW39" i="1"/>
  <c r="BX39" i="1"/>
  <c r="BY39" i="1"/>
  <c r="BZ39" i="1"/>
  <c r="CA39" i="1"/>
  <c r="CB39" i="1"/>
  <c r="CC39" i="1"/>
  <c r="BW40" i="1"/>
  <c r="BX40" i="1"/>
  <c r="BY40" i="1"/>
  <c r="BZ40" i="1"/>
  <c r="CA40" i="1"/>
  <c r="CB40" i="1"/>
  <c r="CC40" i="1"/>
  <c r="BW41" i="1"/>
  <c r="BX41" i="1"/>
  <c r="BY41" i="1"/>
  <c r="BZ41" i="1"/>
  <c r="CA41" i="1"/>
  <c r="CB41" i="1"/>
  <c r="CC41" i="1"/>
  <c r="BW42" i="1"/>
  <c r="BX42" i="1"/>
  <c r="BY42" i="1"/>
  <c r="BZ42" i="1"/>
  <c r="CA42" i="1"/>
  <c r="CB42" i="1"/>
  <c r="CC42" i="1"/>
  <c r="BW43" i="1"/>
  <c r="BX43" i="1"/>
  <c r="BY43" i="1"/>
  <c r="BZ43" i="1"/>
  <c r="CA43" i="1"/>
  <c r="CB43" i="1"/>
  <c r="CC43" i="1"/>
  <c r="BW44" i="1"/>
  <c r="BX44" i="1"/>
  <c r="BY44" i="1"/>
  <c r="BZ44" i="1"/>
  <c r="CA44" i="1"/>
  <c r="CB44" i="1"/>
  <c r="CC44" i="1"/>
  <c r="BW45" i="1"/>
  <c r="BX45" i="1"/>
  <c r="BY45" i="1"/>
  <c r="BZ45" i="1"/>
  <c r="CA45" i="1"/>
  <c r="CB45" i="1"/>
  <c r="CC45" i="1"/>
  <c r="BW46" i="1"/>
  <c r="BX46" i="1"/>
  <c r="BY46" i="1"/>
  <c r="BZ46" i="1"/>
  <c r="CA46" i="1"/>
  <c r="CB46" i="1"/>
  <c r="CC46" i="1"/>
  <c r="BW47" i="1"/>
  <c r="BX47" i="1"/>
  <c r="BY47" i="1"/>
  <c r="BZ47" i="1"/>
  <c r="CA47" i="1"/>
  <c r="CB47" i="1"/>
  <c r="CC47" i="1"/>
  <c r="BW48" i="1"/>
  <c r="BX48" i="1"/>
  <c r="BY48" i="1"/>
  <c r="BZ48" i="1"/>
  <c r="CA48" i="1"/>
  <c r="CB48" i="1"/>
  <c r="CC48" i="1"/>
  <c r="BW49" i="1"/>
  <c r="BX49" i="1"/>
  <c r="BY49" i="1"/>
  <c r="BZ49" i="1"/>
  <c r="CA49" i="1"/>
  <c r="CB49" i="1"/>
  <c r="CC49" i="1"/>
  <c r="BW50" i="1"/>
  <c r="BX50" i="1"/>
  <c r="BY50" i="1"/>
  <c r="BZ50" i="1"/>
  <c r="CA50" i="1"/>
  <c r="CB50" i="1"/>
  <c r="CC50" i="1"/>
  <c r="BW51" i="1"/>
  <c r="BX51" i="1"/>
  <c r="BY51" i="1"/>
  <c r="BZ51" i="1"/>
  <c r="CA51" i="1"/>
  <c r="CB51" i="1"/>
  <c r="CC51" i="1"/>
  <c r="BW52" i="1"/>
  <c r="BX52" i="1"/>
  <c r="BY52" i="1"/>
  <c r="BZ52" i="1"/>
  <c r="CA52" i="1"/>
  <c r="CB52" i="1"/>
  <c r="CC52" i="1"/>
  <c r="BW53" i="1"/>
  <c r="BX53" i="1"/>
  <c r="BY53" i="1"/>
  <c r="BZ53" i="1"/>
  <c r="CA53" i="1"/>
  <c r="CB53" i="1"/>
  <c r="CC53" i="1"/>
  <c r="BW54" i="1"/>
  <c r="BX54" i="1"/>
  <c r="BY54" i="1"/>
  <c r="BZ54" i="1"/>
  <c r="CA54" i="1"/>
  <c r="CB54" i="1"/>
  <c r="CC54" i="1"/>
  <c r="BW55" i="1"/>
  <c r="BX55" i="1"/>
  <c r="BY55" i="1"/>
  <c r="BZ55" i="1"/>
  <c r="CA55" i="1"/>
  <c r="CB55" i="1"/>
  <c r="CC55" i="1"/>
  <c r="BW56" i="1"/>
  <c r="BX56" i="1"/>
  <c r="BY56" i="1"/>
  <c r="BZ56" i="1"/>
  <c r="CA56" i="1"/>
  <c r="CB56" i="1"/>
  <c r="CC56" i="1"/>
  <c r="BW57" i="1"/>
  <c r="BX57" i="1"/>
  <c r="BY57" i="1"/>
  <c r="BZ57" i="1"/>
  <c r="CA57" i="1"/>
  <c r="CB57" i="1"/>
  <c r="CC57" i="1"/>
  <c r="BW58" i="1"/>
  <c r="BX58" i="1"/>
  <c r="BY58" i="1"/>
  <c r="BZ58" i="1"/>
  <c r="CA58" i="1"/>
  <c r="CB58" i="1"/>
  <c r="CC58" i="1"/>
  <c r="BW59" i="1"/>
  <c r="BX59" i="1"/>
  <c r="BY59" i="1"/>
  <c r="BZ59" i="1"/>
  <c r="CA59" i="1"/>
  <c r="CB59" i="1"/>
  <c r="CC59" i="1"/>
  <c r="BW60" i="1"/>
  <c r="BX60" i="1"/>
  <c r="BY60" i="1"/>
  <c r="BZ60" i="1"/>
  <c r="CA60" i="1"/>
  <c r="CB60" i="1"/>
  <c r="CC60" i="1"/>
  <c r="BW61" i="1"/>
  <c r="BX61" i="1"/>
  <c r="BY61" i="1"/>
  <c r="BZ61" i="1"/>
  <c r="CA61" i="1"/>
  <c r="CB61" i="1"/>
  <c r="CC61" i="1"/>
  <c r="BW62" i="1"/>
  <c r="BX62" i="1"/>
  <c r="BY62" i="1"/>
  <c r="BZ62" i="1"/>
  <c r="CA62" i="1"/>
  <c r="CB62" i="1"/>
  <c r="CC62" i="1"/>
  <c r="BW63" i="1"/>
  <c r="BX63" i="1"/>
  <c r="BY63" i="1"/>
  <c r="BZ63" i="1"/>
  <c r="CA63" i="1"/>
  <c r="CB63" i="1"/>
  <c r="CC63" i="1"/>
  <c r="BW64" i="1"/>
  <c r="BX64" i="1"/>
  <c r="BY64" i="1"/>
  <c r="BZ64" i="1"/>
  <c r="CA64" i="1"/>
  <c r="CB64" i="1"/>
  <c r="CC64" i="1"/>
  <c r="BW65" i="1"/>
  <c r="BX65" i="1"/>
  <c r="BY65" i="1"/>
  <c r="BZ65" i="1"/>
  <c r="CA65" i="1"/>
  <c r="CB65" i="1"/>
  <c r="CC65" i="1"/>
  <c r="BW66" i="1"/>
  <c r="BX66" i="1"/>
  <c r="BY66" i="1"/>
  <c r="BZ66" i="1"/>
  <c r="CA66" i="1"/>
  <c r="CB66" i="1"/>
  <c r="CC66" i="1"/>
  <c r="BW67" i="1"/>
  <c r="BX67" i="1"/>
  <c r="BY67" i="1"/>
  <c r="BZ67" i="1"/>
  <c r="CA67" i="1"/>
  <c r="CB67" i="1"/>
  <c r="CC67" i="1"/>
  <c r="BW68" i="1"/>
  <c r="BX68" i="1"/>
  <c r="BY68" i="1"/>
  <c r="BZ68" i="1"/>
  <c r="CA68" i="1"/>
  <c r="CB68" i="1"/>
  <c r="CC68" i="1"/>
  <c r="BW69" i="1"/>
  <c r="BX69" i="1"/>
  <c r="BY69" i="1"/>
  <c r="BZ69" i="1"/>
  <c r="CA69" i="1"/>
  <c r="CB69" i="1"/>
  <c r="CC69" i="1"/>
  <c r="BW70" i="1"/>
  <c r="BX70" i="1"/>
  <c r="BY70" i="1"/>
  <c r="BZ70" i="1"/>
  <c r="CA70" i="1"/>
  <c r="CB70" i="1"/>
  <c r="CC70" i="1"/>
  <c r="BW71" i="1"/>
  <c r="BX71" i="1"/>
  <c r="BY71" i="1"/>
  <c r="BZ71" i="1"/>
  <c r="CA71" i="1"/>
  <c r="CB71" i="1"/>
  <c r="CC71" i="1"/>
  <c r="BW72" i="1"/>
  <c r="BX72" i="1"/>
  <c r="BY72" i="1"/>
  <c r="BZ72" i="1"/>
  <c r="CA72" i="1"/>
  <c r="CB72" i="1"/>
  <c r="CC72" i="1"/>
  <c r="BW73" i="1"/>
  <c r="BX73" i="1"/>
  <c r="BY73" i="1"/>
  <c r="BZ73" i="1"/>
  <c r="CA73" i="1"/>
  <c r="CB73" i="1"/>
  <c r="CC73" i="1"/>
  <c r="BW74" i="1"/>
  <c r="BX74" i="1"/>
  <c r="BY74" i="1"/>
  <c r="BZ74" i="1"/>
  <c r="CA74" i="1"/>
  <c r="CB74" i="1"/>
  <c r="CC74" i="1"/>
  <c r="BW75" i="1"/>
  <c r="BX75" i="1"/>
  <c r="BY75" i="1"/>
  <c r="BZ75" i="1"/>
  <c r="CA75" i="1"/>
  <c r="CB75" i="1"/>
  <c r="CC75" i="1"/>
  <c r="BW76" i="1"/>
  <c r="BX76" i="1"/>
  <c r="BY76" i="1"/>
  <c r="BZ76" i="1"/>
  <c r="CA76" i="1"/>
  <c r="CB76" i="1"/>
  <c r="CC76" i="1"/>
  <c r="BW77" i="1"/>
  <c r="BX77" i="1"/>
  <c r="BY77" i="1"/>
  <c r="BZ77" i="1"/>
  <c r="CA77" i="1"/>
  <c r="CB77" i="1"/>
  <c r="CC77" i="1"/>
  <c r="BW78" i="1"/>
  <c r="BX78" i="1"/>
  <c r="BY78" i="1"/>
  <c r="BZ78" i="1"/>
  <c r="CA78" i="1"/>
  <c r="CB78" i="1"/>
  <c r="CC78" i="1"/>
  <c r="BW79" i="1"/>
  <c r="BX79" i="1"/>
  <c r="BY79" i="1"/>
  <c r="BZ79" i="1"/>
  <c r="CA79" i="1"/>
  <c r="CB79" i="1"/>
  <c r="CC79" i="1"/>
  <c r="BW80" i="1"/>
  <c r="BX80" i="1"/>
  <c r="BY80" i="1"/>
  <c r="BZ80" i="1"/>
  <c r="CA80" i="1"/>
  <c r="CB80" i="1"/>
  <c r="CC80" i="1"/>
  <c r="BW81" i="1"/>
  <c r="BX81" i="1"/>
  <c r="BY81" i="1"/>
  <c r="BZ81" i="1"/>
  <c r="CA81" i="1"/>
  <c r="CB81" i="1"/>
  <c r="CC81" i="1"/>
  <c r="BW82" i="1"/>
  <c r="BX82" i="1"/>
  <c r="BY82" i="1"/>
  <c r="BZ82" i="1"/>
  <c r="CA82" i="1"/>
  <c r="CB82" i="1"/>
  <c r="CC82" i="1"/>
  <c r="BW83" i="1"/>
  <c r="BX83" i="1"/>
  <c r="BY83" i="1"/>
  <c r="BZ83" i="1"/>
  <c r="CA83" i="1"/>
  <c r="CB83" i="1"/>
  <c r="CC83" i="1"/>
  <c r="BW84" i="1"/>
  <c r="BX84" i="1"/>
  <c r="BY84" i="1"/>
  <c r="BZ84" i="1"/>
  <c r="CA84" i="1"/>
  <c r="CB84" i="1"/>
  <c r="CC84" i="1"/>
  <c r="BW85" i="1"/>
  <c r="BX85" i="1"/>
  <c r="BY85" i="1"/>
  <c r="BZ85" i="1"/>
  <c r="CA85" i="1"/>
  <c r="CB85" i="1"/>
  <c r="CC85" i="1"/>
  <c r="BW86" i="1"/>
  <c r="BX86" i="1"/>
  <c r="BY86" i="1"/>
  <c r="BZ86" i="1"/>
  <c r="CA86" i="1"/>
  <c r="CB86" i="1"/>
  <c r="CC86" i="1"/>
  <c r="BW87" i="1"/>
  <c r="BX87" i="1"/>
  <c r="BY87" i="1"/>
  <c r="BZ87" i="1"/>
  <c r="CA87" i="1"/>
  <c r="CB87" i="1"/>
  <c r="CC87" i="1"/>
  <c r="BW88" i="1"/>
  <c r="BX88" i="1"/>
  <c r="BY88" i="1"/>
  <c r="BZ88" i="1"/>
  <c r="CA88" i="1"/>
  <c r="CB88" i="1"/>
  <c r="CC88" i="1"/>
  <c r="BW89" i="1"/>
  <c r="BX89" i="1"/>
  <c r="BY89" i="1"/>
  <c r="BZ89" i="1"/>
  <c r="CA89" i="1"/>
  <c r="CB89" i="1"/>
  <c r="CC89" i="1"/>
  <c r="BW90" i="1"/>
  <c r="BX90" i="1"/>
  <c r="BY90" i="1"/>
  <c r="BZ90" i="1"/>
  <c r="CA90" i="1"/>
  <c r="CB90" i="1"/>
  <c r="CC90" i="1"/>
  <c r="BW91" i="1"/>
  <c r="BX91" i="1"/>
  <c r="BY91" i="1"/>
  <c r="BZ91" i="1"/>
  <c r="CA91" i="1"/>
  <c r="CB91" i="1"/>
  <c r="CC91" i="1"/>
  <c r="BW92" i="1"/>
  <c r="BX92" i="1"/>
  <c r="BY92" i="1"/>
  <c r="BZ92" i="1"/>
  <c r="CA92" i="1"/>
  <c r="CB92" i="1"/>
  <c r="CC92" i="1"/>
  <c r="BW93" i="1"/>
  <c r="BX93" i="1"/>
  <c r="BY93" i="1"/>
  <c r="BZ93" i="1"/>
  <c r="CA93" i="1"/>
  <c r="CB93" i="1"/>
  <c r="CC93" i="1"/>
  <c r="BW94" i="1"/>
  <c r="BX94" i="1"/>
  <c r="BY94" i="1"/>
  <c r="BZ94" i="1"/>
  <c r="CA94" i="1"/>
  <c r="CB94" i="1"/>
  <c r="CC94" i="1"/>
  <c r="BW95" i="1"/>
  <c r="BX95" i="1"/>
  <c r="BY95" i="1"/>
  <c r="BZ95" i="1"/>
  <c r="CA95" i="1"/>
  <c r="CB95" i="1"/>
  <c r="CC95" i="1"/>
  <c r="BW96" i="1"/>
  <c r="BX96" i="1"/>
  <c r="BY96" i="1"/>
  <c r="BZ96" i="1"/>
  <c r="CA96" i="1"/>
  <c r="CB96" i="1"/>
  <c r="CC96" i="1"/>
  <c r="BW97" i="1"/>
  <c r="BX97" i="1"/>
  <c r="BY97" i="1"/>
  <c r="BZ97" i="1"/>
  <c r="CA97" i="1"/>
  <c r="CB97" i="1"/>
  <c r="CC97" i="1"/>
  <c r="BW98" i="1"/>
  <c r="BX98" i="1"/>
  <c r="BY98" i="1"/>
  <c r="BZ98" i="1"/>
  <c r="CA98" i="1"/>
  <c r="CB98" i="1"/>
  <c r="CC98" i="1"/>
  <c r="BW99" i="1"/>
  <c r="BX99" i="1"/>
  <c r="BY99" i="1"/>
  <c r="BZ99" i="1"/>
  <c r="CA99" i="1"/>
  <c r="CB99" i="1"/>
  <c r="CC99" i="1"/>
  <c r="BW185" i="1"/>
  <c r="BX185" i="1"/>
  <c r="BY185" i="1"/>
  <c r="BZ185" i="1"/>
  <c r="CA185" i="1"/>
  <c r="CB185" i="1"/>
  <c r="CC185" i="1"/>
  <c r="BW186" i="1"/>
  <c r="BX186" i="1"/>
  <c r="BY186" i="1"/>
  <c r="BZ186" i="1"/>
  <c r="CA186" i="1"/>
  <c r="CB186" i="1"/>
  <c r="CC186" i="1"/>
  <c r="BW187" i="1"/>
  <c r="BX187" i="1"/>
  <c r="BY187" i="1"/>
  <c r="BZ187" i="1"/>
  <c r="CA187" i="1"/>
  <c r="CB187" i="1"/>
  <c r="CC187" i="1"/>
  <c r="BW188" i="1"/>
  <c r="BX188" i="1"/>
  <c r="BY188" i="1"/>
  <c r="BZ188" i="1"/>
  <c r="CA188" i="1"/>
  <c r="CB188" i="1"/>
  <c r="CC188" i="1"/>
  <c r="BW189" i="1"/>
  <c r="BX189" i="1"/>
  <c r="BY189" i="1"/>
  <c r="BZ189" i="1"/>
  <c r="CA189" i="1"/>
  <c r="CB189" i="1"/>
  <c r="CC189" i="1"/>
  <c r="BW190" i="1"/>
  <c r="BX190" i="1"/>
  <c r="BY190" i="1"/>
  <c r="BZ190" i="1"/>
  <c r="CA190" i="1"/>
  <c r="CB190" i="1"/>
  <c r="CC190" i="1"/>
  <c r="BW191" i="1"/>
  <c r="BX191" i="1"/>
  <c r="BY191" i="1"/>
  <c r="BZ191" i="1"/>
  <c r="CA191" i="1"/>
  <c r="CB191" i="1"/>
  <c r="CC191" i="1"/>
  <c r="BW192" i="1"/>
  <c r="BX192" i="1"/>
  <c r="BY192" i="1"/>
  <c r="BZ192" i="1"/>
  <c r="CA192" i="1"/>
  <c r="CB192" i="1"/>
  <c r="CC192" i="1"/>
  <c r="BW193" i="1"/>
  <c r="BX193" i="1"/>
  <c r="BY193" i="1"/>
  <c r="BZ193" i="1"/>
  <c r="CA193" i="1"/>
  <c r="CB193" i="1"/>
  <c r="CC193" i="1"/>
  <c r="BW194" i="1"/>
  <c r="BX194" i="1"/>
  <c r="BY194" i="1"/>
  <c r="BZ194" i="1"/>
  <c r="CA194" i="1"/>
  <c r="CB194" i="1"/>
  <c r="CC194" i="1"/>
  <c r="BW195" i="1"/>
  <c r="BX195" i="1"/>
  <c r="BY195" i="1"/>
  <c r="BZ195" i="1"/>
  <c r="CA195" i="1"/>
  <c r="CB195" i="1"/>
  <c r="CC195" i="1"/>
  <c r="BW196" i="1"/>
  <c r="BX196" i="1"/>
  <c r="BY196" i="1"/>
  <c r="BZ196" i="1"/>
  <c r="CA196" i="1"/>
  <c r="CB196" i="1"/>
  <c r="CC196" i="1"/>
  <c r="BW197" i="1"/>
  <c r="BX197" i="1"/>
  <c r="BY197" i="1"/>
  <c r="BZ197" i="1"/>
  <c r="CA197" i="1"/>
  <c r="CB197" i="1"/>
  <c r="CC197" i="1"/>
  <c r="BW198" i="1"/>
  <c r="BX198" i="1"/>
  <c r="BY198" i="1"/>
  <c r="BZ198" i="1"/>
  <c r="CA198" i="1"/>
  <c r="CB198" i="1"/>
  <c r="CC198" i="1"/>
  <c r="BW199" i="1"/>
  <c r="BX199" i="1"/>
  <c r="BY199" i="1"/>
  <c r="BZ199" i="1"/>
  <c r="CA199" i="1"/>
  <c r="CB199" i="1"/>
  <c r="CC199" i="1"/>
  <c r="BW200" i="1"/>
  <c r="BX200" i="1"/>
  <c r="BY200" i="1"/>
  <c r="BZ200" i="1"/>
  <c r="CA200" i="1"/>
  <c r="CB200" i="1"/>
  <c r="CC200" i="1"/>
  <c r="BW201" i="1"/>
  <c r="BX201" i="1"/>
  <c r="BY201" i="1"/>
  <c r="BZ201" i="1"/>
  <c r="CA201" i="1"/>
  <c r="CB201" i="1"/>
  <c r="CC201" i="1"/>
  <c r="BW202" i="1"/>
  <c r="BX202" i="1"/>
  <c r="BY202" i="1"/>
  <c r="BZ202" i="1"/>
  <c r="CA202" i="1"/>
  <c r="CB202" i="1"/>
  <c r="CC202" i="1"/>
  <c r="BW203" i="1"/>
  <c r="BX203" i="1"/>
  <c r="BY203" i="1"/>
  <c r="BZ203" i="1"/>
  <c r="CA203" i="1"/>
  <c r="CB203" i="1"/>
  <c r="CC203" i="1"/>
  <c r="BW204" i="1"/>
  <c r="BX204" i="1"/>
  <c r="BY204" i="1"/>
  <c r="BZ204" i="1"/>
  <c r="CA204" i="1"/>
  <c r="CB204" i="1"/>
  <c r="CC204" i="1"/>
  <c r="BW205" i="1"/>
  <c r="BX205" i="1"/>
  <c r="BY205" i="1"/>
  <c r="BZ205" i="1"/>
  <c r="CA205" i="1"/>
  <c r="CB205" i="1"/>
  <c r="CC205" i="1"/>
  <c r="BW206" i="1"/>
  <c r="BX206" i="1"/>
  <c r="BY206" i="1"/>
  <c r="BZ206" i="1"/>
  <c r="CA206" i="1"/>
  <c r="CB206" i="1"/>
  <c r="CC206" i="1"/>
  <c r="BW207" i="1"/>
  <c r="BX207" i="1"/>
  <c r="BY207" i="1"/>
  <c r="BZ207" i="1"/>
  <c r="CA207" i="1"/>
  <c r="CB207" i="1"/>
  <c r="CC207" i="1"/>
  <c r="BW208" i="1"/>
  <c r="BX208" i="1"/>
  <c r="BY208" i="1"/>
  <c r="BZ208" i="1"/>
  <c r="CA208" i="1"/>
  <c r="CB208" i="1"/>
  <c r="CC208" i="1"/>
  <c r="BW209" i="1"/>
  <c r="BX209" i="1"/>
  <c r="BY209" i="1"/>
  <c r="BZ209" i="1"/>
  <c r="CA209" i="1"/>
  <c r="CB209" i="1"/>
  <c r="CC209" i="1"/>
  <c r="BW210" i="1"/>
  <c r="BX210" i="1"/>
  <c r="BY210" i="1"/>
  <c r="BZ210" i="1"/>
  <c r="CA210" i="1"/>
  <c r="CB210" i="1"/>
  <c r="CC210" i="1"/>
  <c r="BW211" i="1"/>
  <c r="BX211" i="1"/>
  <c r="BY211" i="1"/>
  <c r="BZ211" i="1"/>
  <c r="CA211" i="1"/>
  <c r="CB211" i="1"/>
  <c r="CC211" i="1"/>
  <c r="BW212" i="1"/>
  <c r="BX212" i="1"/>
  <c r="BY212" i="1"/>
  <c r="BZ212" i="1"/>
  <c r="CA212" i="1"/>
  <c r="CB212" i="1"/>
  <c r="CC212" i="1"/>
  <c r="BW213" i="1"/>
  <c r="BX213" i="1"/>
  <c r="BY213" i="1"/>
  <c r="BZ213" i="1"/>
  <c r="CA213" i="1"/>
  <c r="CB213" i="1"/>
  <c r="CC213" i="1"/>
  <c r="BW214" i="1"/>
  <c r="BX214" i="1"/>
  <c r="BY214" i="1"/>
  <c r="BZ214" i="1"/>
  <c r="CA214" i="1"/>
  <c r="CB214" i="1"/>
  <c r="CC214" i="1"/>
  <c r="BW215" i="1"/>
  <c r="BX215" i="1"/>
  <c r="BY215" i="1"/>
  <c r="BZ215" i="1"/>
  <c r="CA215" i="1"/>
  <c r="CB215" i="1"/>
  <c r="CC215" i="1"/>
  <c r="BW216" i="1"/>
  <c r="BX216" i="1"/>
  <c r="BY216" i="1"/>
  <c r="BZ216" i="1"/>
  <c r="CA216" i="1"/>
  <c r="CB216" i="1"/>
  <c r="CC216" i="1"/>
  <c r="BW217" i="1"/>
  <c r="BX217" i="1"/>
  <c r="BY217" i="1"/>
  <c r="BZ217" i="1"/>
  <c r="CA217" i="1"/>
  <c r="CB217" i="1"/>
  <c r="CC217" i="1"/>
  <c r="BW218" i="1"/>
  <c r="BX218" i="1"/>
  <c r="BY218" i="1"/>
  <c r="BZ218" i="1"/>
  <c r="CA218" i="1"/>
  <c r="CB218" i="1"/>
  <c r="CC218" i="1"/>
  <c r="BW219" i="1"/>
  <c r="BX219" i="1"/>
  <c r="BY219" i="1"/>
  <c r="BZ219" i="1"/>
  <c r="CA219" i="1"/>
  <c r="CB219" i="1"/>
  <c r="CC219" i="1"/>
  <c r="BW220" i="1"/>
  <c r="BX220" i="1"/>
  <c r="BY220" i="1"/>
  <c r="BZ220" i="1"/>
  <c r="CA220" i="1"/>
  <c r="CB220" i="1"/>
  <c r="CC220" i="1"/>
  <c r="BW221" i="1"/>
  <c r="BX221" i="1"/>
  <c r="BY221" i="1"/>
  <c r="BZ221" i="1"/>
  <c r="CA221" i="1"/>
  <c r="CB221" i="1"/>
  <c r="CC221" i="1"/>
  <c r="BW222" i="1"/>
  <c r="BX222" i="1"/>
  <c r="BY222" i="1"/>
  <c r="BZ222" i="1"/>
  <c r="CA222" i="1"/>
  <c r="CB222" i="1"/>
  <c r="CC222" i="1"/>
  <c r="BW223" i="1"/>
  <c r="BX223" i="1"/>
  <c r="BY223" i="1"/>
  <c r="BZ223" i="1"/>
  <c r="CA223" i="1"/>
  <c r="CB223" i="1"/>
  <c r="CC223" i="1"/>
  <c r="BW224" i="1"/>
  <c r="BX224" i="1"/>
  <c r="BY224" i="1"/>
  <c r="BZ224" i="1"/>
  <c r="CA224" i="1"/>
  <c r="CB224" i="1"/>
  <c r="CC224" i="1"/>
  <c r="BW225" i="1"/>
  <c r="BX225" i="1"/>
  <c r="BY225" i="1"/>
  <c r="BZ225" i="1"/>
  <c r="CA225" i="1"/>
  <c r="CB225" i="1"/>
  <c r="CC225" i="1"/>
  <c r="BW226" i="1"/>
  <c r="BX226" i="1"/>
  <c r="BY226" i="1"/>
  <c r="BZ226" i="1"/>
  <c r="CA226" i="1"/>
  <c r="CB226" i="1"/>
  <c r="CC226" i="1"/>
  <c r="BW227" i="1"/>
  <c r="BX227" i="1"/>
  <c r="BY227" i="1"/>
  <c r="BZ227" i="1"/>
  <c r="CA227" i="1"/>
  <c r="CB227" i="1"/>
  <c r="CC227" i="1"/>
  <c r="BW228" i="1"/>
  <c r="BX228" i="1"/>
  <c r="BY228" i="1"/>
  <c r="BZ228" i="1"/>
  <c r="CA228" i="1"/>
  <c r="CB228" i="1"/>
  <c r="CC228" i="1"/>
  <c r="BW229" i="1"/>
  <c r="BX229" i="1"/>
  <c r="BY229" i="1"/>
  <c r="BZ229" i="1"/>
  <c r="CA229" i="1"/>
  <c r="CB229" i="1"/>
  <c r="CC229" i="1"/>
  <c r="BW230" i="1"/>
  <c r="BX230" i="1"/>
  <c r="BY230" i="1"/>
  <c r="BZ230" i="1"/>
  <c r="CA230" i="1"/>
  <c r="CB230" i="1"/>
  <c r="CC230" i="1"/>
  <c r="BW231" i="1"/>
  <c r="BX231" i="1"/>
  <c r="BY231" i="1"/>
  <c r="BZ231" i="1"/>
  <c r="CA231" i="1"/>
  <c r="CB231" i="1"/>
  <c r="CC231" i="1"/>
  <c r="BW232" i="1"/>
  <c r="BX232" i="1"/>
  <c r="BY232" i="1"/>
  <c r="BZ232" i="1"/>
  <c r="CA232" i="1"/>
  <c r="CB232" i="1"/>
  <c r="CC232" i="1"/>
  <c r="BW233" i="1"/>
  <c r="BX233" i="1"/>
  <c r="BY233" i="1"/>
  <c r="BZ233" i="1"/>
  <c r="CA233" i="1"/>
  <c r="CB233" i="1"/>
  <c r="CC233" i="1"/>
  <c r="BW234" i="1"/>
  <c r="BX234" i="1"/>
  <c r="BY234" i="1"/>
  <c r="BZ234" i="1"/>
  <c r="CA234" i="1"/>
  <c r="CB234" i="1"/>
  <c r="CC234" i="1"/>
  <c r="BW235" i="1"/>
  <c r="BX235" i="1"/>
  <c r="BY235" i="1"/>
  <c r="BZ235" i="1"/>
  <c r="CA235" i="1"/>
  <c r="CB235" i="1"/>
  <c r="CC235" i="1"/>
  <c r="BW236" i="1"/>
  <c r="BX236" i="1"/>
  <c r="BY236" i="1"/>
  <c r="BZ236" i="1"/>
  <c r="CA236" i="1"/>
  <c r="CB236" i="1"/>
  <c r="CC236" i="1"/>
  <c r="BW237" i="1"/>
  <c r="BX237" i="1"/>
  <c r="BY237" i="1"/>
  <c r="BZ237" i="1"/>
  <c r="CA237" i="1"/>
  <c r="CB237" i="1"/>
  <c r="CC237" i="1"/>
  <c r="BW238" i="1"/>
  <c r="BX238" i="1"/>
  <c r="BY238" i="1"/>
  <c r="BZ238" i="1"/>
  <c r="CA238" i="1"/>
  <c r="CB238" i="1"/>
  <c r="CC238" i="1"/>
  <c r="BW239" i="1"/>
  <c r="BX239" i="1"/>
  <c r="BY239" i="1"/>
  <c r="BZ239" i="1"/>
  <c r="CA239" i="1"/>
  <c r="CB239" i="1"/>
  <c r="CC239" i="1"/>
  <c r="CD239" i="1" s="1"/>
  <c r="BW240" i="1"/>
  <c r="BX240" i="1"/>
  <c r="BY240" i="1"/>
  <c r="BZ240" i="1"/>
  <c r="CA240" i="1"/>
  <c r="CB240" i="1"/>
  <c r="CC240" i="1"/>
  <c r="BW241" i="1"/>
  <c r="BX241" i="1"/>
  <c r="BY241" i="1"/>
  <c r="BZ241" i="1"/>
  <c r="CA241" i="1"/>
  <c r="CB241" i="1"/>
  <c r="CC241" i="1"/>
  <c r="BW242" i="1"/>
  <c r="BX242" i="1"/>
  <c r="BY242" i="1"/>
  <c r="BZ242" i="1"/>
  <c r="CA242" i="1"/>
  <c r="CB242" i="1"/>
  <c r="CC242" i="1"/>
  <c r="BW243" i="1"/>
  <c r="BX243" i="1"/>
  <c r="BY243" i="1"/>
  <c r="BZ243" i="1"/>
  <c r="CA243" i="1"/>
  <c r="CB243" i="1"/>
  <c r="CC243" i="1"/>
  <c r="CD243" i="1" s="1"/>
  <c r="BW244" i="1"/>
  <c r="BX244" i="1"/>
  <c r="BY244" i="1"/>
  <c r="BZ244" i="1"/>
  <c r="CA244" i="1"/>
  <c r="CB244" i="1"/>
  <c r="CC244" i="1"/>
  <c r="BW245" i="1"/>
  <c r="BX245" i="1"/>
  <c r="BY245" i="1"/>
  <c r="BZ245" i="1"/>
  <c r="CA245" i="1"/>
  <c r="CB245" i="1"/>
  <c r="CC245" i="1"/>
  <c r="BW246" i="1"/>
  <c r="BX246" i="1"/>
  <c r="BY246" i="1"/>
  <c r="BZ246" i="1"/>
  <c r="CA246" i="1"/>
  <c r="CB246" i="1"/>
  <c r="CC246" i="1"/>
  <c r="BW247" i="1"/>
  <c r="BX247" i="1"/>
  <c r="BY247" i="1"/>
  <c r="BZ247" i="1"/>
  <c r="CA247" i="1"/>
  <c r="CB247" i="1"/>
  <c r="CC247" i="1"/>
  <c r="CD247" i="1" s="1"/>
  <c r="BW248" i="1"/>
  <c r="BX248" i="1"/>
  <c r="BY248" i="1"/>
  <c r="BZ248" i="1"/>
  <c r="CA248" i="1"/>
  <c r="CB248" i="1"/>
  <c r="CC248" i="1"/>
  <c r="BW249" i="1"/>
  <c r="BX249" i="1"/>
  <c r="BY249" i="1"/>
  <c r="BZ249" i="1"/>
  <c r="CA249" i="1"/>
  <c r="CB249" i="1"/>
  <c r="CC249" i="1"/>
  <c r="BW250" i="1"/>
  <c r="BX250" i="1"/>
  <c r="BY250" i="1"/>
  <c r="BZ250" i="1"/>
  <c r="CA250" i="1"/>
  <c r="CB250" i="1"/>
  <c r="CC250" i="1"/>
  <c r="BW251" i="1"/>
  <c r="BX251" i="1"/>
  <c r="BY251" i="1"/>
  <c r="BZ251" i="1"/>
  <c r="CA251" i="1"/>
  <c r="CB251" i="1"/>
  <c r="CC251" i="1"/>
  <c r="CD251" i="1" s="1"/>
  <c r="BW252" i="1"/>
  <c r="BX252" i="1"/>
  <c r="BY252" i="1"/>
  <c r="BZ252" i="1"/>
  <c r="CA252" i="1"/>
  <c r="CB252" i="1"/>
  <c r="CC252" i="1"/>
  <c r="BW253" i="1"/>
  <c r="BX253" i="1"/>
  <c r="BY253" i="1"/>
  <c r="BZ253" i="1"/>
  <c r="CA253" i="1"/>
  <c r="CB253" i="1"/>
  <c r="CC253" i="1"/>
  <c r="BW254" i="1"/>
  <c r="BX254" i="1"/>
  <c r="BY254" i="1"/>
  <c r="BZ254" i="1"/>
  <c r="CA254" i="1"/>
  <c r="CB254" i="1"/>
  <c r="CC254" i="1"/>
  <c r="BW255" i="1"/>
  <c r="BX255" i="1"/>
  <c r="BY255" i="1"/>
  <c r="BZ255" i="1"/>
  <c r="CA255" i="1"/>
  <c r="CB255" i="1"/>
  <c r="CC255" i="1"/>
  <c r="CD255" i="1" s="1"/>
  <c r="BW256" i="1"/>
  <c r="BX256" i="1"/>
  <c r="BY256" i="1"/>
  <c r="BZ256" i="1"/>
  <c r="CA256" i="1"/>
  <c r="CB256" i="1"/>
  <c r="CC256" i="1"/>
  <c r="BW257" i="1"/>
  <c r="BX257" i="1"/>
  <c r="BY257" i="1"/>
  <c r="BZ257" i="1"/>
  <c r="CA257" i="1"/>
  <c r="CB257" i="1"/>
  <c r="CC257" i="1"/>
  <c r="BW258" i="1"/>
  <c r="BX258" i="1"/>
  <c r="BY258" i="1"/>
  <c r="BZ258" i="1"/>
  <c r="CA258" i="1"/>
  <c r="CB258" i="1"/>
  <c r="CC258" i="1"/>
  <c r="BW259" i="1"/>
  <c r="BX259" i="1"/>
  <c r="BY259" i="1"/>
  <c r="BZ259" i="1"/>
  <c r="CA259" i="1"/>
  <c r="CB259" i="1"/>
  <c r="CC259" i="1"/>
  <c r="CD259" i="1" s="1"/>
  <c r="BW260" i="1"/>
  <c r="BX260" i="1"/>
  <c r="BY260" i="1"/>
  <c r="BZ260" i="1"/>
  <c r="CA260" i="1"/>
  <c r="CB260" i="1"/>
  <c r="CC260" i="1"/>
  <c r="BW261" i="1"/>
  <c r="BX261" i="1"/>
  <c r="BY261" i="1"/>
  <c r="BZ261" i="1"/>
  <c r="CA261" i="1"/>
  <c r="CB261" i="1"/>
  <c r="CC261" i="1"/>
  <c r="CC2" i="1"/>
  <c r="CB2" i="1"/>
  <c r="CA2" i="1"/>
  <c r="BZ2" i="1"/>
  <c r="BY2" i="1"/>
  <c r="BX2" i="1"/>
  <c r="BW2" i="1"/>
  <c r="BM57" i="1" l="1"/>
  <c r="D57" i="2" s="1"/>
  <c r="BM9" i="1"/>
  <c r="D9" i="2" s="1"/>
  <c r="D3" i="2"/>
  <c r="D19" i="2"/>
  <c r="D35" i="2"/>
  <c r="D51" i="2"/>
  <c r="D67" i="2"/>
  <c r="D83" i="2"/>
  <c r="D99" i="2"/>
  <c r="BM73" i="1"/>
  <c r="D73" i="2" s="1"/>
  <c r="BM89" i="1"/>
  <c r="D89" i="2" s="1"/>
  <c r="BM18" i="1"/>
  <c r="D18" i="2" s="1"/>
  <c r="BM34" i="1"/>
  <c r="D34" i="2" s="1"/>
  <c r="BM66" i="1"/>
  <c r="D66" i="2" s="1"/>
  <c r="BM82" i="1"/>
  <c r="D82" i="2" s="1"/>
  <c r="BM98" i="1"/>
  <c r="D98" i="2" s="1"/>
  <c r="BM16" i="1"/>
  <c r="D16" i="2" s="1"/>
  <c r="BM32" i="1"/>
  <c r="D32" i="2" s="1"/>
  <c r="BM48" i="1"/>
  <c r="D48" i="2" s="1"/>
  <c r="BM64" i="1"/>
  <c r="D64" i="2" s="1"/>
  <c r="BM80" i="1"/>
  <c r="D80" i="2" s="1"/>
  <c r="BM96" i="1"/>
  <c r="D96" i="2" s="1"/>
  <c r="D6" i="2"/>
  <c r="D22" i="2"/>
  <c r="D38" i="2"/>
  <c r="D54" i="2"/>
  <c r="D70" i="2"/>
  <c r="D86" i="2"/>
  <c r="D8" i="2"/>
  <c r="D24" i="2"/>
  <c r="D40" i="2"/>
  <c r="D56" i="2"/>
  <c r="D72" i="2"/>
  <c r="D88" i="2"/>
  <c r="D49" i="2"/>
  <c r="D65" i="2"/>
  <c r="D81" i="2"/>
  <c r="D97" i="2"/>
  <c r="BM13" i="1"/>
  <c r="D13" i="2" s="1"/>
  <c r="BM29" i="1"/>
  <c r="D29" i="2" s="1"/>
  <c r="BM45" i="1"/>
  <c r="D45" i="2" s="1"/>
  <c r="BM61" i="1"/>
  <c r="D61" i="2" s="1"/>
  <c r="BM77" i="1"/>
  <c r="D77" i="2" s="1"/>
  <c r="BM93" i="1"/>
  <c r="D93" i="2" s="1"/>
  <c r="BM50" i="1"/>
  <c r="D50" i="2" s="1"/>
  <c r="BM15" i="1"/>
  <c r="D15" i="2" s="1"/>
  <c r="BM31" i="1"/>
  <c r="D31" i="2" s="1"/>
  <c r="BM47" i="1"/>
  <c r="D47" i="2" s="1"/>
  <c r="BM4" i="1"/>
  <c r="D4" i="2" s="1"/>
  <c r="BM20" i="1"/>
  <c r="D20" i="2" s="1"/>
  <c r="BM36" i="1"/>
  <c r="D36" i="2" s="1"/>
  <c r="D10" i="2"/>
  <c r="D26" i="2"/>
  <c r="D42" i="2"/>
  <c r="D58" i="2"/>
  <c r="D74" i="2"/>
  <c r="D90" i="2"/>
  <c r="D11" i="2"/>
  <c r="D27" i="2"/>
  <c r="D43" i="2"/>
  <c r="D59" i="2"/>
  <c r="D75" i="2"/>
  <c r="D91" i="2"/>
  <c r="D21" i="2"/>
  <c r="D37" i="2"/>
  <c r="BM25" i="1"/>
  <c r="D25" i="2" s="1"/>
  <c r="BM17" i="1"/>
  <c r="D17" i="2" s="1"/>
  <c r="BM33" i="1"/>
  <c r="D33" i="2" s="1"/>
  <c r="BM53" i="1"/>
  <c r="D53" i="2" s="1"/>
  <c r="BM69" i="1"/>
  <c r="D69" i="2" s="1"/>
  <c r="BM85" i="1"/>
  <c r="D85" i="2" s="1"/>
  <c r="BM14" i="1"/>
  <c r="D14" i="2" s="1"/>
  <c r="BM30" i="1"/>
  <c r="D30" i="2" s="1"/>
  <c r="BM46" i="1"/>
  <c r="D46" i="2" s="1"/>
  <c r="BM62" i="1"/>
  <c r="D62" i="2" s="1"/>
  <c r="BM78" i="1"/>
  <c r="D78" i="2" s="1"/>
  <c r="BM94" i="1"/>
  <c r="D94" i="2" s="1"/>
  <c r="BM7" i="1"/>
  <c r="D7" i="2" s="1"/>
  <c r="BM23" i="1"/>
  <c r="D23" i="2" s="1"/>
  <c r="BM39" i="1"/>
  <c r="D39" i="2" s="1"/>
  <c r="BM55" i="1"/>
  <c r="D55" i="2" s="1"/>
  <c r="BM63" i="1"/>
  <c r="D63" i="2" s="1"/>
  <c r="BM71" i="1"/>
  <c r="D71" i="2" s="1"/>
  <c r="BM79" i="1"/>
  <c r="D79" i="2" s="1"/>
  <c r="BM87" i="1"/>
  <c r="D87" i="2" s="1"/>
  <c r="BM95" i="1"/>
  <c r="D95" i="2" s="1"/>
  <c r="BM12" i="1"/>
  <c r="D12" i="2" s="1"/>
  <c r="BM28" i="1"/>
  <c r="D28" i="2" s="1"/>
  <c r="BM44" i="1"/>
  <c r="D44" i="2" s="1"/>
  <c r="BM52" i="1"/>
  <c r="D52" i="2" s="1"/>
  <c r="BM60" i="1"/>
  <c r="D60" i="2" s="1"/>
  <c r="BM68" i="1"/>
  <c r="D68" i="2" s="1"/>
  <c r="BM76" i="1"/>
  <c r="D76" i="2" s="1"/>
  <c r="BM84" i="1"/>
  <c r="D84" i="2" s="1"/>
  <c r="BM92" i="1"/>
  <c r="D92" i="2" s="1"/>
  <c r="BM5" i="1"/>
  <c r="D5" i="2" s="1"/>
  <c r="BM41" i="1"/>
  <c r="D41" i="2" s="1"/>
  <c r="E4" i="2"/>
  <c r="E20" i="2"/>
  <c r="E36" i="2"/>
  <c r="E52" i="2"/>
  <c r="E68" i="2"/>
  <c r="E84" i="2"/>
  <c r="E13" i="2"/>
  <c r="E29" i="2"/>
  <c r="E14" i="2"/>
  <c r="E30" i="2"/>
  <c r="E46" i="2"/>
  <c r="E62" i="2"/>
  <c r="E78" i="2"/>
  <c r="E94" i="2"/>
  <c r="E3" i="2"/>
  <c r="E19" i="2"/>
  <c r="E35" i="2"/>
  <c r="E51" i="2"/>
  <c r="E67" i="2"/>
  <c r="E83" i="2"/>
  <c r="E99" i="2"/>
  <c r="E8" i="2"/>
  <c r="E24" i="2"/>
  <c r="E40" i="2"/>
  <c r="E56" i="2"/>
  <c r="E72" i="2"/>
  <c r="E88" i="2"/>
  <c r="E12" i="2"/>
  <c r="E28" i="2"/>
  <c r="E44" i="2"/>
  <c r="E60" i="2"/>
  <c r="E76" i="2"/>
  <c r="E16" i="2"/>
  <c r="E32" i="2"/>
  <c r="E64" i="2"/>
  <c r="E80" i="2"/>
  <c r="E96" i="2"/>
  <c r="E9" i="2"/>
  <c r="E25" i="2"/>
  <c r="E41" i="2"/>
  <c r="E57" i="2"/>
  <c r="E73" i="2"/>
  <c r="E89" i="2"/>
  <c r="E48" i="2"/>
  <c r="E7" i="2"/>
  <c r="E23" i="2"/>
  <c r="E39" i="2"/>
  <c r="E55" i="2"/>
  <c r="E71" i="2"/>
  <c r="E87" i="2"/>
  <c r="E6" i="2"/>
  <c r="E22" i="2"/>
  <c r="E38" i="2"/>
  <c r="E54" i="2"/>
  <c r="E70" i="2"/>
  <c r="E86" i="2"/>
  <c r="E11" i="2"/>
  <c r="E27" i="2"/>
  <c r="E43" i="2"/>
  <c r="E59" i="2"/>
  <c r="E75" i="2"/>
  <c r="E91" i="2"/>
  <c r="E45" i="2"/>
  <c r="E61" i="2"/>
  <c r="E77" i="2"/>
  <c r="E93" i="2"/>
  <c r="E5" i="2"/>
  <c r="E21" i="2"/>
  <c r="E37" i="2"/>
  <c r="E53" i="2"/>
  <c r="E69" i="2"/>
  <c r="E85" i="2"/>
  <c r="E10" i="2"/>
  <c r="E26" i="2"/>
  <c r="E42" i="2"/>
  <c r="E58" i="2"/>
  <c r="E74" i="2"/>
  <c r="E90" i="2"/>
  <c r="E15" i="2"/>
  <c r="E31" i="2"/>
  <c r="E47" i="2"/>
  <c r="E63" i="2"/>
  <c r="E79" i="2"/>
  <c r="E95" i="2"/>
  <c r="E92" i="2"/>
  <c r="E17" i="2"/>
  <c r="E33" i="2"/>
  <c r="E49" i="2"/>
  <c r="E65" i="2"/>
  <c r="E81" i="2"/>
  <c r="E97" i="2"/>
  <c r="E18" i="2"/>
  <c r="E34" i="2"/>
  <c r="E50" i="2"/>
  <c r="E66" i="2"/>
  <c r="E82" i="2"/>
  <c r="E98" i="2"/>
  <c r="E2" i="2"/>
  <c r="C87" i="2"/>
  <c r="C88" i="2"/>
  <c r="C85" i="2"/>
  <c r="C84" i="2"/>
  <c r="C81" i="2"/>
  <c r="C89" i="2"/>
  <c r="CD258" i="1"/>
  <c r="CD254" i="1"/>
  <c r="CD250" i="1"/>
  <c r="CD246" i="1"/>
  <c r="CD242" i="1"/>
  <c r="CD238" i="1"/>
  <c r="CH260" i="1"/>
  <c r="CF260" i="1"/>
  <c r="CE260" i="1"/>
  <c r="CG260" i="1"/>
  <c r="CH244" i="1"/>
  <c r="CF244" i="1"/>
  <c r="CE244" i="1"/>
  <c r="CG244" i="1"/>
  <c r="CH256" i="1"/>
  <c r="CG256" i="1"/>
  <c r="CE256" i="1"/>
  <c r="CF256" i="1"/>
  <c r="CH261" i="1"/>
  <c r="CF261" i="1"/>
  <c r="CG261" i="1"/>
  <c r="CE261" i="1"/>
  <c r="CH257" i="1"/>
  <c r="CF257" i="1"/>
  <c r="CG257" i="1"/>
  <c r="CE257" i="1"/>
  <c r="CH253" i="1"/>
  <c r="CF253" i="1"/>
  <c r="CG253" i="1"/>
  <c r="CE253" i="1"/>
  <c r="CH249" i="1"/>
  <c r="CF249" i="1"/>
  <c r="CG249" i="1"/>
  <c r="CE249" i="1"/>
  <c r="CH245" i="1"/>
  <c r="CF245" i="1"/>
  <c r="CG245" i="1"/>
  <c r="CE245" i="1"/>
  <c r="CH241" i="1"/>
  <c r="CF241" i="1"/>
  <c r="CG241" i="1"/>
  <c r="CE241" i="1"/>
  <c r="CH237" i="1"/>
  <c r="CF237" i="1"/>
  <c r="CG237" i="1"/>
  <c r="CE237" i="1"/>
  <c r="CD233" i="1"/>
  <c r="CD229" i="1"/>
  <c r="CD225" i="1"/>
  <c r="CD221" i="1"/>
  <c r="CH252" i="1"/>
  <c r="CF252" i="1"/>
  <c r="CE252" i="1"/>
  <c r="CG252" i="1"/>
  <c r="CH248" i="1"/>
  <c r="CG248" i="1"/>
  <c r="CE248" i="1"/>
  <c r="CF248" i="1"/>
  <c r="CH240" i="1"/>
  <c r="CF240" i="1"/>
  <c r="CG240" i="1"/>
  <c r="CE240" i="1"/>
  <c r="CH236" i="1"/>
  <c r="CE236" i="1"/>
  <c r="CG236" i="1"/>
  <c r="CF236" i="1"/>
  <c r="CG258" i="1"/>
  <c r="CE258" i="1"/>
  <c r="CH258" i="1"/>
  <c r="CF258" i="1"/>
  <c r="CG254" i="1"/>
  <c r="CF254" i="1"/>
  <c r="CH254" i="1"/>
  <c r="CE254" i="1"/>
  <c r="CG250" i="1"/>
  <c r="CE250" i="1"/>
  <c r="CH250" i="1"/>
  <c r="CF250" i="1"/>
  <c r="CG246" i="1"/>
  <c r="CF246" i="1"/>
  <c r="CH246" i="1"/>
  <c r="CE246" i="1"/>
  <c r="CG242" i="1"/>
  <c r="CE242" i="1"/>
  <c r="CH242" i="1"/>
  <c r="CF242" i="1"/>
  <c r="CG238" i="1"/>
  <c r="CF238" i="1"/>
  <c r="CH238" i="1"/>
  <c r="CE238" i="1"/>
  <c r="CD261" i="1"/>
  <c r="CD257" i="1"/>
  <c r="CD253" i="1"/>
  <c r="CD249" i="1"/>
  <c r="CD245" i="1"/>
  <c r="CD241" i="1"/>
  <c r="CD237" i="1"/>
  <c r="CG259" i="1"/>
  <c r="CE259" i="1"/>
  <c r="CH259" i="1"/>
  <c r="CF259" i="1"/>
  <c r="CG255" i="1"/>
  <c r="CE255" i="1"/>
  <c r="CH255" i="1"/>
  <c r="CF255" i="1"/>
  <c r="CG251" i="1"/>
  <c r="CE251" i="1"/>
  <c r="CH251" i="1"/>
  <c r="CF251" i="1"/>
  <c r="CG247" i="1"/>
  <c r="CE247" i="1"/>
  <c r="CH247" i="1"/>
  <c r="CF247" i="1"/>
  <c r="CG243" i="1"/>
  <c r="CE243" i="1"/>
  <c r="CH243" i="1"/>
  <c r="CF243" i="1"/>
  <c r="CG239" i="1"/>
  <c r="CE239" i="1"/>
  <c r="CH239" i="1"/>
  <c r="CF239" i="1"/>
  <c r="CD235" i="1"/>
  <c r="CD231" i="1"/>
  <c r="CD227" i="1"/>
  <c r="CD223" i="1"/>
  <c r="CD260" i="1"/>
  <c r="CD256" i="1"/>
  <c r="CD252" i="1"/>
  <c r="CD248" i="1"/>
  <c r="CD244" i="1"/>
  <c r="CD240" i="1"/>
  <c r="CD236" i="1"/>
  <c r="CG232" i="1"/>
  <c r="CE232" i="1"/>
  <c r="CH230" i="1"/>
  <c r="CF230" i="1"/>
  <c r="CG226" i="1"/>
  <c r="CE226" i="1"/>
  <c r="CH224" i="1"/>
  <c r="CF224" i="1"/>
  <c r="CG235" i="1"/>
  <c r="CE235" i="1"/>
  <c r="CG233" i="1"/>
  <c r="CE233" i="1"/>
  <c r="CH233" i="1"/>
  <c r="CF233" i="1"/>
  <c r="CG231" i="1"/>
  <c r="CE231" i="1"/>
  <c r="CH229" i="1"/>
  <c r="CF229" i="1"/>
  <c r="CH227" i="1"/>
  <c r="CF227" i="1"/>
  <c r="CG225" i="1"/>
  <c r="CE225" i="1"/>
  <c r="CG223" i="1"/>
  <c r="CE223" i="1"/>
  <c r="CH223" i="1"/>
  <c r="CF223" i="1"/>
  <c r="CD234" i="1"/>
  <c r="CD232" i="1"/>
  <c r="CD230" i="1"/>
  <c r="CD228" i="1"/>
  <c r="CD226" i="1"/>
  <c r="CD224" i="1"/>
  <c r="CD222" i="1"/>
  <c r="CD2" i="1"/>
  <c r="CD219" i="1"/>
  <c r="CD217" i="1"/>
  <c r="CD215" i="1"/>
  <c r="CD213" i="1"/>
  <c r="CD211" i="1"/>
  <c r="CD209" i="1"/>
  <c r="CD207" i="1"/>
  <c r="CD205" i="1"/>
  <c r="CD203" i="1"/>
  <c r="CD201" i="1"/>
  <c r="CD199" i="1"/>
  <c r="CD197" i="1"/>
  <c r="CD195" i="1"/>
  <c r="CD193" i="1"/>
  <c r="CD191" i="1"/>
  <c r="CD189" i="1"/>
  <c r="CD187" i="1"/>
  <c r="CD185" i="1"/>
  <c r="CD99" i="1"/>
  <c r="CD97" i="1"/>
  <c r="CD95" i="1"/>
  <c r="CD93" i="1"/>
  <c r="CD91" i="1"/>
  <c r="CD89" i="1"/>
  <c r="CD87" i="1"/>
  <c r="CD85" i="1"/>
  <c r="CD83" i="1"/>
  <c r="CD81" i="1"/>
  <c r="CD79" i="1"/>
  <c r="CD77" i="1"/>
  <c r="CD75" i="1"/>
  <c r="CD73" i="1"/>
  <c r="CD71" i="1"/>
  <c r="CD69" i="1"/>
  <c r="CD67" i="1"/>
  <c r="CD65" i="1"/>
  <c r="CD63" i="1"/>
  <c r="CD61" i="1"/>
  <c r="CD59" i="1"/>
  <c r="CD57" i="1"/>
  <c r="CD55" i="1"/>
  <c r="CD53" i="1"/>
  <c r="CD51" i="1"/>
  <c r="CD49" i="1"/>
  <c r="CD47" i="1"/>
  <c r="CD45" i="1"/>
  <c r="CD43" i="1"/>
  <c r="CD41" i="1"/>
  <c r="CD39" i="1"/>
  <c r="CD37" i="1"/>
  <c r="CD35" i="1"/>
  <c r="CD33" i="1"/>
  <c r="CD31" i="1"/>
  <c r="CD29" i="1"/>
  <c r="CD27" i="1"/>
  <c r="CD25" i="1"/>
  <c r="CD23" i="1"/>
  <c r="CD21" i="1"/>
  <c r="CD19" i="1"/>
  <c r="CD17" i="1"/>
  <c r="CD15" i="1"/>
  <c r="CD13" i="1"/>
  <c r="CD11" i="1"/>
  <c r="CD9" i="1"/>
  <c r="CD7" i="1"/>
  <c r="CD5" i="1"/>
  <c r="CD3" i="1"/>
  <c r="CD84" i="1"/>
  <c r="CD82" i="1"/>
  <c r="CD80" i="1"/>
  <c r="CD78" i="1"/>
  <c r="CD76" i="1"/>
  <c r="CD74" i="1"/>
  <c r="CD72" i="1"/>
  <c r="CD70" i="1"/>
  <c r="CD68" i="1"/>
  <c r="CD66" i="1"/>
  <c r="CD64" i="1"/>
  <c r="CD62" i="1"/>
  <c r="CD60" i="1"/>
  <c r="CD58" i="1"/>
  <c r="CD56" i="1"/>
  <c r="CD54" i="1"/>
  <c r="CD52" i="1"/>
  <c r="CD50" i="1"/>
  <c r="CD48" i="1"/>
  <c r="CD46" i="1"/>
  <c r="CD44" i="1"/>
  <c r="CD42" i="1"/>
  <c r="CD40" i="1"/>
  <c r="CD38" i="1"/>
  <c r="CD36" i="1"/>
  <c r="CD34" i="1"/>
  <c r="CD32" i="1"/>
  <c r="CD30" i="1"/>
  <c r="CD28" i="1"/>
  <c r="CD26" i="1"/>
  <c r="CD24" i="1"/>
  <c r="CD22" i="1"/>
  <c r="CD20" i="1"/>
  <c r="CD18" i="1"/>
  <c r="CD16" i="1"/>
  <c r="CD14" i="1"/>
  <c r="CD12" i="1"/>
  <c r="CD10" i="1"/>
  <c r="CD8" i="1"/>
  <c r="CD6" i="1"/>
  <c r="CD4" i="1"/>
  <c r="CD220" i="1"/>
  <c r="CD218" i="1"/>
  <c r="CD216" i="1"/>
  <c r="CD214" i="1"/>
  <c r="CD212" i="1"/>
  <c r="CD210" i="1"/>
  <c r="CD208" i="1"/>
  <c r="CD206" i="1"/>
  <c r="CD204" i="1"/>
  <c r="CD202" i="1"/>
  <c r="CD200" i="1"/>
  <c r="CD198" i="1"/>
  <c r="CD196" i="1"/>
  <c r="CD194" i="1"/>
  <c r="CD192" i="1"/>
  <c r="CD190" i="1"/>
  <c r="CD188" i="1"/>
  <c r="CD186" i="1"/>
  <c r="CD98" i="1"/>
  <c r="CD96" i="1"/>
  <c r="CD94" i="1"/>
  <c r="CD92" i="1"/>
  <c r="CD90" i="1"/>
  <c r="CD88" i="1"/>
  <c r="CD86" i="1"/>
  <c r="AP191" i="1"/>
  <c r="BQ191" i="1" s="1"/>
  <c r="CH191" i="1"/>
  <c r="CJ191" i="1"/>
  <c r="CK191" i="1"/>
  <c r="CL191" i="1"/>
  <c r="CM191" i="1"/>
  <c r="CO191" i="1" s="1"/>
  <c r="AP192" i="1"/>
  <c r="BQ192" i="1" s="1"/>
  <c r="CH192" i="1"/>
  <c r="CJ192" i="1"/>
  <c r="CK192" i="1"/>
  <c r="CL192" i="1"/>
  <c r="CM192" i="1"/>
  <c r="AP193" i="1"/>
  <c r="BQ193" i="1" s="1"/>
  <c r="CJ193" i="1"/>
  <c r="CK193" i="1"/>
  <c r="CL193" i="1"/>
  <c r="CM193" i="1"/>
  <c r="AP194" i="1"/>
  <c r="BQ194" i="1" s="1"/>
  <c r="CJ194" i="1"/>
  <c r="CK194" i="1"/>
  <c r="CL194" i="1"/>
  <c r="CM194" i="1"/>
  <c r="AP195" i="1"/>
  <c r="BQ195" i="1" s="1"/>
  <c r="CH195" i="1"/>
  <c r="CJ195" i="1"/>
  <c r="CK195" i="1"/>
  <c r="CL195" i="1"/>
  <c r="CM195" i="1"/>
  <c r="AP196" i="1"/>
  <c r="BQ196" i="1" s="1"/>
  <c r="CH196" i="1"/>
  <c r="CJ196" i="1"/>
  <c r="CK196" i="1"/>
  <c r="CL196" i="1"/>
  <c r="CM196" i="1"/>
  <c r="AP197" i="1"/>
  <c r="BQ197" i="1" s="1"/>
  <c r="CJ197" i="1"/>
  <c r="CK197" i="1"/>
  <c r="CL197" i="1"/>
  <c r="CM197" i="1"/>
  <c r="AP198" i="1"/>
  <c r="BQ198" i="1" s="1"/>
  <c r="CJ198" i="1"/>
  <c r="CK198" i="1"/>
  <c r="CL198" i="1"/>
  <c r="CM198" i="1"/>
  <c r="AP199" i="1"/>
  <c r="BQ199" i="1" s="1"/>
  <c r="CG199" i="1"/>
  <c r="CJ199" i="1"/>
  <c r="CK199" i="1"/>
  <c r="CL199" i="1"/>
  <c r="CM199" i="1"/>
  <c r="AP200" i="1"/>
  <c r="BQ200" i="1" s="1"/>
  <c r="CG200" i="1"/>
  <c r="CJ200" i="1"/>
  <c r="CK200" i="1"/>
  <c r="CL200" i="1"/>
  <c r="CM200" i="1"/>
  <c r="AP201" i="1"/>
  <c r="BQ201" i="1" s="1"/>
  <c r="CJ201" i="1"/>
  <c r="CK201" i="1"/>
  <c r="CL201" i="1"/>
  <c r="CM201" i="1"/>
  <c r="AP202" i="1"/>
  <c r="BQ202" i="1" s="1"/>
  <c r="CJ202" i="1"/>
  <c r="CK202" i="1"/>
  <c r="CL202" i="1"/>
  <c r="CM202" i="1"/>
  <c r="AP203" i="1"/>
  <c r="BQ203" i="1" s="1"/>
  <c r="CJ203" i="1"/>
  <c r="CK203" i="1"/>
  <c r="CL203" i="1"/>
  <c r="CM203" i="1"/>
  <c r="AP204" i="1"/>
  <c r="BQ204" i="1" s="1"/>
  <c r="CJ204" i="1"/>
  <c r="CK204" i="1"/>
  <c r="CL204" i="1"/>
  <c r="CM204" i="1"/>
  <c r="AP205" i="1"/>
  <c r="BQ205" i="1" s="1"/>
  <c r="CJ205" i="1"/>
  <c r="CK205" i="1"/>
  <c r="CL205" i="1"/>
  <c r="CM205" i="1"/>
  <c r="AP206" i="1"/>
  <c r="BQ206" i="1" s="1"/>
  <c r="CJ206" i="1"/>
  <c r="CK206" i="1"/>
  <c r="CL206" i="1"/>
  <c r="CM206" i="1"/>
  <c r="AP207" i="1"/>
  <c r="BQ207" i="1" s="1"/>
  <c r="CJ207" i="1"/>
  <c r="CK207" i="1"/>
  <c r="CL207" i="1"/>
  <c r="CM207" i="1"/>
  <c r="AP208" i="1"/>
  <c r="BQ208" i="1" s="1"/>
  <c r="CJ208" i="1"/>
  <c r="CK208" i="1"/>
  <c r="CL208" i="1"/>
  <c r="CM208" i="1"/>
  <c r="AP209" i="1"/>
  <c r="BQ209" i="1" s="1"/>
  <c r="CJ209" i="1"/>
  <c r="CK209" i="1"/>
  <c r="CL209" i="1"/>
  <c r="CM209" i="1"/>
  <c r="AP210" i="1"/>
  <c r="BQ210" i="1" s="1"/>
  <c r="CJ210" i="1"/>
  <c r="CK210" i="1"/>
  <c r="CL210" i="1"/>
  <c r="CM210" i="1"/>
  <c r="AP211" i="1"/>
  <c r="BQ211" i="1" s="1"/>
  <c r="CJ211" i="1"/>
  <c r="CK211" i="1"/>
  <c r="CL211" i="1"/>
  <c r="CM211" i="1"/>
  <c r="AP212" i="1"/>
  <c r="BQ212" i="1" s="1"/>
  <c r="CJ212" i="1"/>
  <c r="CK212" i="1"/>
  <c r="CL212" i="1"/>
  <c r="CM212" i="1"/>
  <c r="AP213" i="1"/>
  <c r="BQ213" i="1" s="1"/>
  <c r="CJ213" i="1"/>
  <c r="CK213" i="1"/>
  <c r="CL213" i="1"/>
  <c r="CM213" i="1"/>
  <c r="AP214" i="1"/>
  <c r="BQ214" i="1" s="1"/>
  <c r="CH214" i="1"/>
  <c r="CJ214" i="1"/>
  <c r="CK214" i="1"/>
  <c r="CL214" i="1"/>
  <c r="CM214" i="1"/>
  <c r="AP215" i="1"/>
  <c r="BQ215" i="1" s="1"/>
  <c r="CJ215" i="1"/>
  <c r="CK215" i="1"/>
  <c r="CL215" i="1"/>
  <c r="CM215" i="1"/>
  <c r="AP216" i="1"/>
  <c r="BQ216" i="1" s="1"/>
  <c r="CJ216" i="1"/>
  <c r="CK216" i="1"/>
  <c r="CL216" i="1"/>
  <c r="CM216" i="1"/>
  <c r="AP217" i="1"/>
  <c r="BQ217" i="1" s="1"/>
  <c r="CH217" i="1"/>
  <c r="CJ217" i="1"/>
  <c r="CK217" i="1"/>
  <c r="CL217" i="1"/>
  <c r="CM217" i="1"/>
  <c r="AP218" i="1"/>
  <c r="BQ218" i="1" s="1"/>
  <c r="CH218" i="1"/>
  <c r="CJ218" i="1"/>
  <c r="CK218" i="1"/>
  <c r="CL218" i="1"/>
  <c r="CM218" i="1"/>
  <c r="AP219" i="1"/>
  <c r="BQ219" i="1" s="1"/>
  <c r="CH219" i="1"/>
  <c r="CJ219" i="1"/>
  <c r="CK219" i="1"/>
  <c r="CL219" i="1"/>
  <c r="CM219" i="1"/>
  <c r="AP220" i="1"/>
  <c r="BQ220" i="1" s="1"/>
  <c r="CJ220" i="1"/>
  <c r="CK220" i="1"/>
  <c r="CL220" i="1"/>
  <c r="CM220" i="1"/>
  <c r="AP221" i="1"/>
  <c r="BQ221" i="1" s="1"/>
  <c r="CJ221" i="1"/>
  <c r="CK221" i="1"/>
  <c r="CL221" i="1"/>
  <c r="CM221" i="1"/>
  <c r="AP222" i="1"/>
  <c r="BQ222" i="1" s="1"/>
  <c r="CJ222" i="1"/>
  <c r="CK222" i="1"/>
  <c r="CL222" i="1"/>
  <c r="CM222" i="1"/>
  <c r="AP223" i="1"/>
  <c r="BQ223" i="1" s="1"/>
  <c r="CJ223" i="1"/>
  <c r="CK223" i="1"/>
  <c r="CL223" i="1"/>
  <c r="CM223" i="1"/>
  <c r="AP224" i="1"/>
  <c r="BQ224" i="1" s="1"/>
  <c r="CE224" i="1"/>
  <c r="CJ224" i="1"/>
  <c r="CK224" i="1"/>
  <c r="CL224" i="1"/>
  <c r="CM224" i="1"/>
  <c r="AP225" i="1"/>
  <c r="BQ225" i="1" s="1"/>
  <c r="CF225" i="1"/>
  <c r="CJ225" i="1"/>
  <c r="CK225" i="1"/>
  <c r="CL225" i="1"/>
  <c r="CM225" i="1"/>
  <c r="AP226" i="1"/>
  <c r="BQ226" i="1" s="1"/>
  <c r="CF226" i="1"/>
  <c r="CJ226" i="1"/>
  <c r="CK226" i="1"/>
  <c r="CL226" i="1"/>
  <c r="CM226" i="1"/>
  <c r="AP227" i="1"/>
  <c r="BQ227" i="1" s="1"/>
  <c r="CE227" i="1"/>
  <c r="CJ227" i="1"/>
  <c r="CK227" i="1"/>
  <c r="CL227" i="1"/>
  <c r="CM227" i="1"/>
  <c r="AP228" i="1"/>
  <c r="BQ228" i="1" s="1"/>
  <c r="CJ228" i="1"/>
  <c r="CK228" i="1"/>
  <c r="CL228" i="1"/>
  <c r="CM228" i="1"/>
  <c r="AP229" i="1"/>
  <c r="BQ229" i="1" s="1"/>
  <c r="CE229" i="1"/>
  <c r="CJ229" i="1"/>
  <c r="CK229" i="1"/>
  <c r="CL229" i="1"/>
  <c r="CM229" i="1"/>
  <c r="AP230" i="1"/>
  <c r="BQ230" i="1" s="1"/>
  <c r="CE230" i="1"/>
  <c r="CJ230" i="1"/>
  <c r="CK230" i="1"/>
  <c r="CL230" i="1"/>
  <c r="CM230" i="1"/>
  <c r="AP231" i="1"/>
  <c r="BQ231" i="1" s="1"/>
  <c r="CF231" i="1"/>
  <c r="CJ231" i="1"/>
  <c r="CK231" i="1"/>
  <c r="CL231" i="1"/>
  <c r="CM231" i="1"/>
  <c r="AP232" i="1"/>
  <c r="BQ232" i="1" s="1"/>
  <c r="CF232" i="1"/>
  <c r="CJ232" i="1"/>
  <c r="CK232" i="1"/>
  <c r="CL232" i="1"/>
  <c r="CM232" i="1"/>
  <c r="AP233" i="1"/>
  <c r="BQ233" i="1" s="1"/>
  <c r="CJ233" i="1"/>
  <c r="CK233" i="1"/>
  <c r="CL233" i="1"/>
  <c r="CM233" i="1"/>
  <c r="AP234" i="1"/>
  <c r="BQ234" i="1" s="1"/>
  <c r="CJ234" i="1"/>
  <c r="CK234" i="1"/>
  <c r="CL234" i="1"/>
  <c r="CM234" i="1"/>
  <c r="AP235" i="1"/>
  <c r="BQ235" i="1" s="1"/>
  <c r="CF235" i="1"/>
  <c r="CJ235" i="1"/>
  <c r="CK235" i="1"/>
  <c r="CL235" i="1"/>
  <c r="CM235" i="1"/>
  <c r="AP236" i="1"/>
  <c r="CJ236" i="1"/>
  <c r="CK236" i="1"/>
  <c r="CL236" i="1"/>
  <c r="CM236" i="1"/>
  <c r="AP237" i="1"/>
  <c r="CJ237" i="1"/>
  <c r="CK237" i="1"/>
  <c r="CL237" i="1"/>
  <c r="CM237" i="1"/>
  <c r="AP238" i="1"/>
  <c r="CJ238" i="1"/>
  <c r="CK238" i="1"/>
  <c r="CL238" i="1"/>
  <c r="CM238" i="1"/>
  <c r="AP239" i="1"/>
  <c r="CJ239" i="1"/>
  <c r="CK239" i="1"/>
  <c r="CL239" i="1"/>
  <c r="CM239" i="1"/>
  <c r="AP240" i="1"/>
  <c r="CJ240" i="1"/>
  <c r="CK240" i="1"/>
  <c r="CL240" i="1"/>
  <c r="CM240" i="1"/>
  <c r="AP241" i="1"/>
  <c r="CJ241" i="1"/>
  <c r="CK241" i="1"/>
  <c r="CL241" i="1"/>
  <c r="CM241" i="1"/>
  <c r="AP242" i="1"/>
  <c r="CJ242" i="1"/>
  <c r="CK242" i="1"/>
  <c r="CL242" i="1"/>
  <c r="CM242" i="1"/>
  <c r="AP243" i="1"/>
  <c r="CJ243" i="1"/>
  <c r="CK243" i="1"/>
  <c r="CL243" i="1"/>
  <c r="CM243" i="1"/>
  <c r="AP244" i="1"/>
  <c r="CJ244" i="1"/>
  <c r="CK244" i="1"/>
  <c r="CL244" i="1"/>
  <c r="CM244" i="1"/>
  <c r="AP245" i="1"/>
  <c r="CJ245" i="1"/>
  <c r="CK245" i="1"/>
  <c r="CL245" i="1"/>
  <c r="CM245" i="1"/>
  <c r="AP246" i="1"/>
  <c r="CJ246" i="1"/>
  <c r="CK246" i="1"/>
  <c r="CL246" i="1"/>
  <c r="CM246" i="1"/>
  <c r="AP247" i="1"/>
  <c r="CJ247" i="1"/>
  <c r="CK247" i="1"/>
  <c r="CL247" i="1"/>
  <c r="CM247" i="1"/>
  <c r="AP248" i="1"/>
  <c r="CJ248" i="1"/>
  <c r="CK248" i="1"/>
  <c r="CL248" i="1"/>
  <c r="CM248" i="1"/>
  <c r="AP249" i="1"/>
  <c r="CJ249" i="1"/>
  <c r="CK249" i="1"/>
  <c r="CL249" i="1"/>
  <c r="CM249" i="1"/>
  <c r="AP250" i="1"/>
  <c r="CJ250" i="1"/>
  <c r="CK250" i="1"/>
  <c r="CL250" i="1"/>
  <c r="CM250" i="1"/>
  <c r="AP251" i="1"/>
  <c r="CJ251" i="1"/>
  <c r="CK251" i="1"/>
  <c r="CL251" i="1"/>
  <c r="CM251" i="1"/>
  <c r="AP252" i="1"/>
  <c r="CJ252" i="1"/>
  <c r="CK252" i="1"/>
  <c r="CL252" i="1"/>
  <c r="CM252" i="1"/>
  <c r="AP253" i="1"/>
  <c r="CJ253" i="1"/>
  <c r="CK253" i="1"/>
  <c r="CL253" i="1"/>
  <c r="CM253" i="1"/>
  <c r="AP254" i="1"/>
  <c r="CJ254" i="1"/>
  <c r="CK254" i="1"/>
  <c r="CL254" i="1"/>
  <c r="CM254" i="1"/>
  <c r="AP255" i="1"/>
  <c r="CJ255" i="1"/>
  <c r="CK255" i="1"/>
  <c r="CL255" i="1"/>
  <c r="CM255" i="1"/>
  <c r="AP256" i="1"/>
  <c r="CJ256" i="1"/>
  <c r="CK256" i="1"/>
  <c r="CL256" i="1"/>
  <c r="CM256" i="1"/>
  <c r="AP257" i="1"/>
  <c r="CJ257" i="1"/>
  <c r="CK257" i="1"/>
  <c r="CL257" i="1"/>
  <c r="CM257" i="1"/>
  <c r="AP258" i="1"/>
  <c r="CJ258" i="1"/>
  <c r="CK258" i="1"/>
  <c r="CL258" i="1"/>
  <c r="CM258" i="1"/>
  <c r="AP259" i="1"/>
  <c r="CJ259" i="1"/>
  <c r="CK259" i="1"/>
  <c r="CL259" i="1"/>
  <c r="CM259" i="1"/>
  <c r="AP260" i="1"/>
  <c r="CJ260" i="1"/>
  <c r="CK260" i="1"/>
  <c r="CL260" i="1"/>
  <c r="CM260" i="1"/>
  <c r="AP261" i="1"/>
  <c r="CJ261" i="1"/>
  <c r="CK261" i="1"/>
  <c r="CL261" i="1"/>
  <c r="CM261" i="1"/>
  <c r="CO261" i="1" s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85" i="1"/>
  <c r="CM186" i="1"/>
  <c r="CM187" i="1"/>
  <c r="CM188" i="1"/>
  <c r="CM189" i="1"/>
  <c r="CM190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85" i="1"/>
  <c r="CL186" i="1"/>
  <c r="CL187" i="1"/>
  <c r="CL188" i="1"/>
  <c r="CL189" i="1"/>
  <c r="CL190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85" i="1"/>
  <c r="CK186" i="1"/>
  <c r="CK187" i="1"/>
  <c r="CK188" i="1"/>
  <c r="CK189" i="1"/>
  <c r="CK190" i="1"/>
  <c r="CM2" i="1"/>
  <c r="CL2" i="1"/>
  <c r="CK2" i="1"/>
  <c r="CJ3" i="1"/>
  <c r="CJ4" i="1"/>
  <c r="CJ5" i="1"/>
  <c r="CJ6" i="1"/>
  <c r="CO6" i="1" s="1"/>
  <c r="CJ7" i="1"/>
  <c r="CJ8" i="1"/>
  <c r="CJ9" i="1"/>
  <c r="CJ10" i="1"/>
  <c r="CO10" i="1" s="1"/>
  <c r="CJ11" i="1"/>
  <c r="CJ12" i="1"/>
  <c r="CJ13" i="1"/>
  <c r="CJ14" i="1"/>
  <c r="CO14" i="1" s="1"/>
  <c r="CJ15" i="1"/>
  <c r="CJ16" i="1"/>
  <c r="CJ17" i="1"/>
  <c r="CJ18" i="1"/>
  <c r="CO18" i="1" s="1"/>
  <c r="CJ19" i="1"/>
  <c r="CJ20" i="1"/>
  <c r="CJ21" i="1"/>
  <c r="CJ22" i="1"/>
  <c r="CO22" i="1" s="1"/>
  <c r="CJ23" i="1"/>
  <c r="CJ24" i="1"/>
  <c r="CJ25" i="1"/>
  <c r="CJ26" i="1"/>
  <c r="CO26" i="1" s="1"/>
  <c r="CJ27" i="1"/>
  <c r="CJ28" i="1"/>
  <c r="CJ29" i="1"/>
  <c r="CJ30" i="1"/>
  <c r="CO30" i="1" s="1"/>
  <c r="CJ31" i="1"/>
  <c r="CJ32" i="1"/>
  <c r="CJ33" i="1"/>
  <c r="CJ34" i="1"/>
  <c r="CO34" i="1" s="1"/>
  <c r="CJ35" i="1"/>
  <c r="CJ36" i="1"/>
  <c r="CJ37" i="1"/>
  <c r="CJ38" i="1"/>
  <c r="CO38" i="1" s="1"/>
  <c r="CJ39" i="1"/>
  <c r="CJ40" i="1"/>
  <c r="CJ41" i="1"/>
  <c r="CJ42" i="1"/>
  <c r="CO42" i="1" s="1"/>
  <c r="CJ43" i="1"/>
  <c r="CJ44" i="1"/>
  <c r="CJ45" i="1"/>
  <c r="CJ46" i="1"/>
  <c r="CO46" i="1" s="1"/>
  <c r="CJ47" i="1"/>
  <c r="CJ48" i="1"/>
  <c r="CJ49" i="1"/>
  <c r="CJ50" i="1"/>
  <c r="CO50" i="1" s="1"/>
  <c r="CJ51" i="1"/>
  <c r="CJ52" i="1"/>
  <c r="CJ53" i="1"/>
  <c r="CJ54" i="1"/>
  <c r="CO54" i="1" s="1"/>
  <c r="CJ55" i="1"/>
  <c r="CJ56" i="1"/>
  <c r="CJ57" i="1"/>
  <c r="CJ58" i="1"/>
  <c r="CO58" i="1" s="1"/>
  <c r="CJ59" i="1"/>
  <c r="CJ60" i="1"/>
  <c r="CJ61" i="1"/>
  <c r="CJ62" i="1"/>
  <c r="CO62" i="1" s="1"/>
  <c r="CJ63" i="1"/>
  <c r="CJ64" i="1"/>
  <c r="CJ65" i="1"/>
  <c r="CJ66" i="1"/>
  <c r="CO66" i="1" s="1"/>
  <c r="CJ67" i="1"/>
  <c r="CJ68" i="1"/>
  <c r="CJ69" i="1"/>
  <c r="CJ70" i="1"/>
  <c r="CO70" i="1" s="1"/>
  <c r="CJ71" i="1"/>
  <c r="CJ72" i="1"/>
  <c r="CJ73" i="1"/>
  <c r="CJ74" i="1"/>
  <c r="CO74" i="1" s="1"/>
  <c r="CJ75" i="1"/>
  <c r="CJ76" i="1"/>
  <c r="CJ77" i="1"/>
  <c r="CJ78" i="1"/>
  <c r="CO78" i="1" s="1"/>
  <c r="CJ79" i="1"/>
  <c r="CJ80" i="1"/>
  <c r="CJ81" i="1"/>
  <c r="CJ82" i="1"/>
  <c r="CO82" i="1" s="1"/>
  <c r="CJ83" i="1"/>
  <c r="CJ84" i="1"/>
  <c r="CJ85" i="1"/>
  <c r="CJ86" i="1"/>
  <c r="CO86" i="1" s="1"/>
  <c r="CJ87" i="1"/>
  <c r="CJ88" i="1"/>
  <c r="CJ89" i="1"/>
  <c r="CJ90" i="1"/>
  <c r="CO90" i="1" s="1"/>
  <c r="CJ91" i="1"/>
  <c r="CJ92" i="1"/>
  <c r="CJ93" i="1"/>
  <c r="CJ94" i="1"/>
  <c r="CO94" i="1" s="1"/>
  <c r="CJ95" i="1"/>
  <c r="CO95" i="1" s="1"/>
  <c r="CJ96" i="1"/>
  <c r="CO96" i="1" s="1"/>
  <c r="CJ97" i="1"/>
  <c r="CO97" i="1" s="1"/>
  <c r="CJ98" i="1"/>
  <c r="CO98" i="1" s="1"/>
  <c r="CJ99" i="1"/>
  <c r="CO99" i="1" s="1"/>
  <c r="CJ185" i="1"/>
  <c r="CO185" i="1" s="1"/>
  <c r="CJ186" i="1"/>
  <c r="CO186" i="1" s="1"/>
  <c r="CJ187" i="1"/>
  <c r="CO187" i="1" s="1"/>
  <c r="CJ188" i="1"/>
  <c r="CO188" i="1" s="1"/>
  <c r="CJ189" i="1"/>
  <c r="CO189" i="1" s="1"/>
  <c r="CJ190" i="1"/>
  <c r="CO190" i="1" s="1"/>
  <c r="CJ2" i="1"/>
  <c r="CO3" i="1"/>
  <c r="CO4" i="1"/>
  <c r="CO5" i="1"/>
  <c r="CO7" i="1"/>
  <c r="CO8" i="1"/>
  <c r="CO9" i="1"/>
  <c r="CO11" i="1"/>
  <c r="CO12" i="1"/>
  <c r="CO13" i="1"/>
  <c r="CO15" i="1"/>
  <c r="CO16" i="1"/>
  <c r="CO17" i="1"/>
  <c r="CO19" i="1"/>
  <c r="CO20" i="1"/>
  <c r="CO21" i="1"/>
  <c r="CO23" i="1"/>
  <c r="CO24" i="1"/>
  <c r="CO25" i="1"/>
  <c r="CO27" i="1"/>
  <c r="CO28" i="1"/>
  <c r="CO29" i="1"/>
  <c r="CO31" i="1"/>
  <c r="CO32" i="1"/>
  <c r="CO33" i="1"/>
  <c r="CO35" i="1"/>
  <c r="CO36" i="1"/>
  <c r="CO37" i="1"/>
  <c r="CO39" i="1"/>
  <c r="CO40" i="1"/>
  <c r="CO41" i="1"/>
  <c r="CO43" i="1"/>
  <c r="CO44" i="1"/>
  <c r="CO45" i="1"/>
  <c r="CO47" i="1"/>
  <c r="CO48" i="1"/>
  <c r="CO49" i="1"/>
  <c r="CO51" i="1"/>
  <c r="CO52" i="1"/>
  <c r="CO53" i="1"/>
  <c r="CO55" i="1"/>
  <c r="CO56" i="1"/>
  <c r="CO57" i="1"/>
  <c r="CO59" i="1"/>
  <c r="CO60" i="1"/>
  <c r="CO61" i="1"/>
  <c r="CO63" i="1"/>
  <c r="CO64" i="1"/>
  <c r="CO65" i="1"/>
  <c r="CO67" i="1"/>
  <c r="CO68" i="1"/>
  <c r="CO69" i="1"/>
  <c r="CO71" i="1"/>
  <c r="CO72" i="1"/>
  <c r="CO73" i="1"/>
  <c r="CO75" i="1"/>
  <c r="CO76" i="1"/>
  <c r="CO77" i="1"/>
  <c r="CO79" i="1"/>
  <c r="CO80" i="1"/>
  <c r="CO81" i="1"/>
  <c r="CO83" i="1"/>
  <c r="CO84" i="1"/>
  <c r="CO85" i="1"/>
  <c r="CO87" i="1"/>
  <c r="CO88" i="1"/>
  <c r="CO89" i="1"/>
  <c r="CO91" i="1"/>
  <c r="CO92" i="1"/>
  <c r="CO93" i="1"/>
  <c r="AP185" i="1"/>
  <c r="BQ185" i="1" s="1"/>
  <c r="AP186" i="1"/>
  <c r="BQ186" i="1" s="1"/>
  <c r="AP187" i="1"/>
  <c r="BQ187" i="1" s="1"/>
  <c r="AP188" i="1"/>
  <c r="BQ188" i="1" s="1"/>
  <c r="AP189" i="1"/>
  <c r="BQ189" i="1" s="1"/>
  <c r="AP190" i="1"/>
  <c r="BQ190" i="1" s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85" i="1"/>
  <c r="AO186" i="1"/>
  <c r="AO187" i="1"/>
  <c r="AO188" i="1"/>
  <c r="AO189" i="1"/>
  <c r="AO190" i="1"/>
  <c r="AO2" i="1"/>
  <c r="CN177" i="1" l="1"/>
  <c r="CN176" i="1"/>
  <c r="CN175" i="1"/>
  <c r="CN151" i="1"/>
  <c r="CN127" i="1"/>
  <c r="CN144" i="1"/>
  <c r="CN133" i="1"/>
  <c r="CN129" i="1"/>
  <c r="CN111" i="1"/>
  <c r="CN124" i="1"/>
  <c r="CN118" i="1"/>
  <c r="CN114" i="1"/>
  <c r="CN101" i="1"/>
  <c r="CN161" i="1"/>
  <c r="CN154" i="1"/>
  <c r="CN174" i="1"/>
  <c r="CN181" i="1"/>
  <c r="CN172" i="1"/>
  <c r="CN169" i="1"/>
  <c r="CN156" i="1"/>
  <c r="CN157" i="1"/>
  <c r="CN141" i="1"/>
  <c r="CN153" i="1"/>
  <c r="CN131" i="1"/>
  <c r="CN100" i="1"/>
  <c r="CN168" i="1"/>
  <c r="CN166" i="1"/>
  <c r="CN147" i="1"/>
  <c r="CN130" i="1"/>
  <c r="CN137" i="1"/>
  <c r="CN136" i="1"/>
  <c r="CN119" i="1"/>
  <c r="CN160" i="1"/>
  <c r="CN158" i="1"/>
  <c r="CN148" i="1"/>
  <c r="CN149" i="1"/>
  <c r="CN150" i="1"/>
  <c r="CN139" i="1"/>
  <c r="CN142" i="1"/>
  <c r="CN134" i="1"/>
  <c r="CN135" i="1"/>
  <c r="CN138" i="1"/>
  <c r="CN126" i="1"/>
  <c r="CN128" i="1"/>
  <c r="CN121" i="1"/>
  <c r="CN112" i="1"/>
  <c r="CN122" i="1"/>
  <c r="CN107" i="1"/>
  <c r="BB187" i="1"/>
  <c r="BC187" i="1"/>
  <c r="BB235" i="1"/>
  <c r="BC235" i="1"/>
  <c r="BB232" i="1"/>
  <c r="BC232" i="1"/>
  <c r="BB230" i="1"/>
  <c r="BC230" i="1"/>
  <c r="BB223" i="1"/>
  <c r="BC223" i="1"/>
  <c r="BB211" i="1"/>
  <c r="BC211" i="1"/>
  <c r="BB207" i="1"/>
  <c r="BC207" i="1"/>
  <c r="BB203" i="1"/>
  <c r="BC203" i="1"/>
  <c r="BB200" i="1"/>
  <c r="BC200" i="1"/>
  <c r="BB197" i="1"/>
  <c r="BC197" i="1"/>
  <c r="BB195" i="1"/>
  <c r="BC195" i="1"/>
  <c r="BB192" i="1"/>
  <c r="BC192" i="1"/>
  <c r="BB190" i="1"/>
  <c r="BC190" i="1"/>
  <c r="BB186" i="1"/>
  <c r="BC186" i="1"/>
  <c r="BB234" i="1"/>
  <c r="BC234" i="1"/>
  <c r="BB227" i="1"/>
  <c r="BC227" i="1"/>
  <c r="BB225" i="1"/>
  <c r="BC225" i="1"/>
  <c r="BB222" i="1"/>
  <c r="BC222" i="1"/>
  <c r="BB219" i="1"/>
  <c r="BC219" i="1"/>
  <c r="BB217" i="1"/>
  <c r="BC217" i="1"/>
  <c r="BB214" i="1"/>
  <c r="BC214" i="1"/>
  <c r="BB210" i="1"/>
  <c r="BC210" i="1"/>
  <c r="BB206" i="1"/>
  <c r="BC206" i="1"/>
  <c r="BB202" i="1"/>
  <c r="BC202" i="1"/>
  <c r="BB194" i="1"/>
  <c r="BC194" i="1"/>
  <c r="BB189" i="1"/>
  <c r="BC189" i="1"/>
  <c r="BB185" i="1"/>
  <c r="BC185" i="1"/>
  <c r="BB233" i="1"/>
  <c r="BC233" i="1"/>
  <c r="BB231" i="1"/>
  <c r="BC231" i="1"/>
  <c r="BB229" i="1"/>
  <c r="BC229" i="1"/>
  <c r="BB221" i="1"/>
  <c r="BC221" i="1"/>
  <c r="BB216" i="1"/>
  <c r="BC216" i="1"/>
  <c r="BB213" i="1"/>
  <c r="BC213" i="1"/>
  <c r="BB209" i="1"/>
  <c r="BC209" i="1"/>
  <c r="BB205" i="1"/>
  <c r="BC205" i="1"/>
  <c r="BB201" i="1"/>
  <c r="BC201" i="1"/>
  <c r="BB199" i="1"/>
  <c r="BC199" i="1"/>
  <c r="BB196" i="1"/>
  <c r="BC196" i="1"/>
  <c r="BB193" i="1"/>
  <c r="BC193" i="1"/>
  <c r="BB191" i="1"/>
  <c r="BC191" i="1"/>
  <c r="BB188" i="1"/>
  <c r="BC188" i="1"/>
  <c r="BB228" i="1"/>
  <c r="BC228" i="1"/>
  <c r="BB226" i="1"/>
  <c r="BC226" i="1"/>
  <c r="BB224" i="1"/>
  <c r="BC224" i="1"/>
  <c r="BB220" i="1"/>
  <c r="BC220" i="1"/>
  <c r="BB218" i="1"/>
  <c r="BC218" i="1"/>
  <c r="BB215" i="1"/>
  <c r="BC215" i="1"/>
  <c r="BB212" i="1"/>
  <c r="BC212" i="1"/>
  <c r="BB208" i="1"/>
  <c r="BC208" i="1"/>
  <c r="BB204" i="1"/>
  <c r="BC204" i="1"/>
  <c r="BB198" i="1"/>
  <c r="BC198" i="1"/>
  <c r="BJ212" i="1"/>
  <c r="AV212" i="1"/>
  <c r="AX212" i="1"/>
  <c r="AW212" i="1"/>
  <c r="AZ212" i="1"/>
  <c r="AY212" i="1"/>
  <c r="BA212" i="1"/>
  <c r="BE212" i="1"/>
  <c r="BD212" i="1"/>
  <c r="BG212" i="1"/>
  <c r="BF212" i="1"/>
  <c r="AS212" i="1"/>
  <c r="BI212" i="1"/>
  <c r="AT212" i="1"/>
  <c r="CG212" i="1" s="1"/>
  <c r="BH212" i="1"/>
  <c r="AU212" i="1"/>
  <c r="AR212" i="1"/>
  <c r="AQ212" i="1"/>
  <c r="BJ208" i="1"/>
  <c r="AV208" i="1"/>
  <c r="AX208" i="1"/>
  <c r="AW208" i="1"/>
  <c r="AY208" i="1"/>
  <c r="AZ208" i="1"/>
  <c r="BA208" i="1"/>
  <c r="BE208" i="1"/>
  <c r="BD208" i="1"/>
  <c r="BG208" i="1"/>
  <c r="BF208" i="1"/>
  <c r="AS208" i="1"/>
  <c r="BI208" i="1"/>
  <c r="AT208" i="1"/>
  <c r="BH208" i="1"/>
  <c r="AU208" i="1"/>
  <c r="AR208" i="1"/>
  <c r="AQ208" i="1"/>
  <c r="BJ204" i="1"/>
  <c r="AV204" i="1"/>
  <c r="AX204" i="1"/>
  <c r="AW204" i="1"/>
  <c r="AZ204" i="1"/>
  <c r="AY204" i="1"/>
  <c r="BA204" i="1"/>
  <c r="BE204" i="1"/>
  <c r="BD204" i="1"/>
  <c r="BG204" i="1"/>
  <c r="BF204" i="1"/>
  <c r="AS204" i="1"/>
  <c r="BI204" i="1"/>
  <c r="AT204" i="1"/>
  <c r="BH204" i="1"/>
  <c r="AU204" i="1"/>
  <c r="AR204" i="1"/>
  <c r="AQ204" i="1"/>
  <c r="BJ190" i="1"/>
  <c r="AV190" i="1"/>
  <c r="AW190" i="1"/>
  <c r="AX190" i="1"/>
  <c r="BA190" i="1"/>
  <c r="AZ190" i="1"/>
  <c r="AY190" i="1"/>
  <c r="BG190" i="1"/>
  <c r="BF190" i="1"/>
  <c r="BE190" i="1"/>
  <c r="BD190" i="1"/>
  <c r="BI190" i="1"/>
  <c r="AT190" i="1"/>
  <c r="BH190" i="1"/>
  <c r="AU190" i="1"/>
  <c r="AS190" i="1"/>
  <c r="AR190" i="1"/>
  <c r="AQ190" i="1"/>
  <c r="BJ186" i="1"/>
  <c r="AV186" i="1"/>
  <c r="AW186" i="1"/>
  <c r="AX186" i="1"/>
  <c r="AY186" i="1"/>
  <c r="BA186" i="1"/>
  <c r="AZ186" i="1"/>
  <c r="BG186" i="1"/>
  <c r="BF186" i="1"/>
  <c r="BE186" i="1"/>
  <c r="BD186" i="1"/>
  <c r="BI186" i="1"/>
  <c r="AT186" i="1"/>
  <c r="BH186" i="1"/>
  <c r="AU186" i="1"/>
  <c r="AS186" i="1"/>
  <c r="AR186" i="1"/>
  <c r="AQ186" i="1"/>
  <c r="BJ213" i="1"/>
  <c r="AV213" i="1"/>
  <c r="AX213" i="1"/>
  <c r="AW213" i="1"/>
  <c r="AY213" i="1"/>
  <c r="AZ213" i="1"/>
  <c r="BA213" i="1"/>
  <c r="BF213" i="1"/>
  <c r="BE213" i="1"/>
  <c r="BD213" i="1"/>
  <c r="BG213" i="1"/>
  <c r="BH213" i="1"/>
  <c r="AU213" i="1"/>
  <c r="AS213" i="1"/>
  <c r="BI213" i="1"/>
  <c r="AT213" i="1"/>
  <c r="AR213" i="1"/>
  <c r="AQ213" i="1"/>
  <c r="BJ209" i="1"/>
  <c r="AV209" i="1"/>
  <c r="AX209" i="1"/>
  <c r="AW209" i="1"/>
  <c r="AY209" i="1"/>
  <c r="AZ209" i="1"/>
  <c r="BA209" i="1"/>
  <c r="BF209" i="1"/>
  <c r="BE209" i="1"/>
  <c r="BD209" i="1"/>
  <c r="BG209" i="1"/>
  <c r="BH209" i="1"/>
  <c r="AU209" i="1"/>
  <c r="AS209" i="1"/>
  <c r="BI209" i="1"/>
  <c r="AT209" i="1"/>
  <c r="AR209" i="1"/>
  <c r="AQ209" i="1"/>
  <c r="BJ205" i="1"/>
  <c r="AV205" i="1"/>
  <c r="AX205" i="1"/>
  <c r="AW205" i="1"/>
  <c r="AZ205" i="1"/>
  <c r="AY205" i="1"/>
  <c r="BA205" i="1"/>
  <c r="BF205" i="1"/>
  <c r="BE205" i="1"/>
  <c r="BD205" i="1"/>
  <c r="BG205" i="1"/>
  <c r="BH205" i="1"/>
  <c r="AU205" i="1"/>
  <c r="AS205" i="1"/>
  <c r="BI205" i="1"/>
  <c r="AT205" i="1"/>
  <c r="AR205" i="1"/>
  <c r="AQ205" i="1"/>
  <c r="BJ201" i="1"/>
  <c r="AV201" i="1"/>
  <c r="AX201" i="1"/>
  <c r="AW201" i="1"/>
  <c r="AZ201" i="1"/>
  <c r="AY201" i="1"/>
  <c r="BA201" i="1"/>
  <c r="BF201" i="1"/>
  <c r="BE201" i="1"/>
  <c r="BD201" i="1"/>
  <c r="BG201" i="1"/>
  <c r="BH201" i="1"/>
  <c r="AU201" i="1"/>
  <c r="AS201" i="1"/>
  <c r="BI201" i="1"/>
  <c r="AT201" i="1"/>
  <c r="AR201" i="1"/>
  <c r="AQ201" i="1"/>
  <c r="BJ200" i="1"/>
  <c r="AV200" i="1"/>
  <c r="AX200" i="1"/>
  <c r="AW200" i="1"/>
  <c r="AZ200" i="1"/>
  <c r="AY200" i="1"/>
  <c r="BA200" i="1"/>
  <c r="BE200" i="1"/>
  <c r="BD200" i="1"/>
  <c r="BG200" i="1"/>
  <c r="BF200" i="1"/>
  <c r="AS200" i="1"/>
  <c r="BI200" i="1"/>
  <c r="AT200" i="1"/>
  <c r="BH200" i="1"/>
  <c r="AU200" i="1"/>
  <c r="AR200" i="1"/>
  <c r="AQ200" i="1"/>
  <c r="BJ199" i="1"/>
  <c r="AV199" i="1"/>
  <c r="AX199" i="1"/>
  <c r="AW199" i="1"/>
  <c r="AY199" i="1"/>
  <c r="BA199" i="1"/>
  <c r="AZ199" i="1"/>
  <c r="BD199" i="1"/>
  <c r="BG199" i="1"/>
  <c r="BF199" i="1"/>
  <c r="BE199" i="1"/>
  <c r="AS199" i="1"/>
  <c r="BI199" i="1"/>
  <c r="AT199" i="1"/>
  <c r="BH199" i="1"/>
  <c r="AU199" i="1"/>
  <c r="AR199" i="1"/>
  <c r="AQ199" i="1"/>
  <c r="BJ198" i="1"/>
  <c r="AV198" i="1"/>
  <c r="AW198" i="1"/>
  <c r="AX198" i="1"/>
  <c r="AY198" i="1"/>
  <c r="BA198" i="1"/>
  <c r="AZ198" i="1"/>
  <c r="BG198" i="1"/>
  <c r="BF198" i="1"/>
  <c r="BE198" i="1"/>
  <c r="BD198" i="1"/>
  <c r="BI198" i="1"/>
  <c r="AT198" i="1"/>
  <c r="CH198" i="1" s="1"/>
  <c r="BH198" i="1"/>
  <c r="AU198" i="1"/>
  <c r="AS198" i="1"/>
  <c r="AR198" i="1"/>
  <c r="AQ198" i="1"/>
  <c r="BJ197" i="1"/>
  <c r="AV197" i="1"/>
  <c r="AX197" i="1"/>
  <c r="AW197" i="1"/>
  <c r="AY197" i="1"/>
  <c r="AZ197" i="1"/>
  <c r="BA197" i="1"/>
  <c r="BF197" i="1"/>
  <c r="BE197" i="1"/>
  <c r="BD197" i="1"/>
  <c r="BG197" i="1"/>
  <c r="BH197" i="1"/>
  <c r="AU197" i="1"/>
  <c r="AS197" i="1"/>
  <c r="BI197" i="1"/>
  <c r="AT197" i="1"/>
  <c r="CH197" i="1" s="1"/>
  <c r="AR197" i="1"/>
  <c r="AQ197" i="1"/>
  <c r="BJ196" i="1"/>
  <c r="AV196" i="1"/>
  <c r="AX196" i="1"/>
  <c r="AW196" i="1"/>
  <c r="AZ196" i="1"/>
  <c r="AY196" i="1"/>
  <c r="BA196" i="1"/>
  <c r="BE196" i="1"/>
  <c r="BD196" i="1"/>
  <c r="BG196" i="1"/>
  <c r="BF196" i="1"/>
  <c r="AS196" i="1"/>
  <c r="BI196" i="1"/>
  <c r="AT196" i="1"/>
  <c r="BH196" i="1"/>
  <c r="AU196" i="1"/>
  <c r="AR196" i="1"/>
  <c r="AQ196" i="1"/>
  <c r="BJ195" i="1"/>
  <c r="AV195" i="1"/>
  <c r="AX195" i="1"/>
  <c r="AW195" i="1"/>
  <c r="AY195" i="1"/>
  <c r="BA195" i="1"/>
  <c r="AZ195" i="1"/>
  <c r="BD195" i="1"/>
  <c r="BG195" i="1"/>
  <c r="BF195" i="1"/>
  <c r="BE195" i="1"/>
  <c r="AS195" i="1"/>
  <c r="BI195" i="1"/>
  <c r="AT195" i="1"/>
  <c r="BH195" i="1"/>
  <c r="AU195" i="1"/>
  <c r="AR195" i="1"/>
  <c r="AQ195" i="1"/>
  <c r="BJ194" i="1"/>
  <c r="AV194" i="1"/>
  <c r="AW194" i="1"/>
  <c r="AX194" i="1"/>
  <c r="BA194" i="1"/>
  <c r="AY194" i="1"/>
  <c r="AZ194" i="1"/>
  <c r="BG194" i="1"/>
  <c r="BF194" i="1"/>
  <c r="BE194" i="1"/>
  <c r="BD194" i="1"/>
  <c r="BI194" i="1"/>
  <c r="AT194" i="1"/>
  <c r="CH194" i="1" s="1"/>
  <c r="BH194" i="1"/>
  <c r="AU194" i="1"/>
  <c r="AS194" i="1"/>
  <c r="AR194" i="1"/>
  <c r="AQ194" i="1"/>
  <c r="BJ193" i="1"/>
  <c r="AV193" i="1"/>
  <c r="AX193" i="1"/>
  <c r="AW193" i="1"/>
  <c r="AY193" i="1"/>
  <c r="AZ193" i="1"/>
  <c r="BA193" i="1"/>
  <c r="BF193" i="1"/>
  <c r="BE193" i="1"/>
  <c r="BD193" i="1"/>
  <c r="BG193" i="1"/>
  <c r="BH193" i="1"/>
  <c r="AU193" i="1"/>
  <c r="AS193" i="1"/>
  <c r="BI193" i="1"/>
  <c r="AT193" i="1"/>
  <c r="CH193" i="1" s="1"/>
  <c r="AR193" i="1"/>
  <c r="AQ193" i="1"/>
  <c r="BJ192" i="1"/>
  <c r="AV192" i="1"/>
  <c r="AX192" i="1"/>
  <c r="AW192" i="1"/>
  <c r="AY192" i="1"/>
  <c r="AZ192" i="1"/>
  <c r="BA192" i="1"/>
  <c r="BE192" i="1"/>
  <c r="BD192" i="1"/>
  <c r="BG192" i="1"/>
  <c r="BF192" i="1"/>
  <c r="AS192" i="1"/>
  <c r="BI192" i="1"/>
  <c r="AT192" i="1"/>
  <c r="BH192" i="1"/>
  <c r="AU192" i="1"/>
  <c r="AR192" i="1"/>
  <c r="AQ192" i="1"/>
  <c r="BJ191" i="1"/>
  <c r="AV191" i="1"/>
  <c r="AX191" i="1"/>
  <c r="AW191" i="1"/>
  <c r="AY191" i="1"/>
  <c r="BA191" i="1"/>
  <c r="AZ191" i="1"/>
  <c r="BD191" i="1"/>
  <c r="BG191" i="1"/>
  <c r="BF191" i="1"/>
  <c r="BE191" i="1"/>
  <c r="AS191" i="1"/>
  <c r="BI191" i="1"/>
  <c r="AT191" i="1"/>
  <c r="BH191" i="1"/>
  <c r="AU191" i="1"/>
  <c r="AR191" i="1"/>
  <c r="AQ191" i="1"/>
  <c r="BJ223" i="1"/>
  <c r="AV223" i="1"/>
  <c r="AX223" i="1"/>
  <c r="AW223" i="1"/>
  <c r="AY223" i="1"/>
  <c r="BA223" i="1"/>
  <c r="AZ223" i="1"/>
  <c r="BD223" i="1"/>
  <c r="BG223" i="1"/>
  <c r="BF223" i="1"/>
  <c r="BE223" i="1"/>
  <c r="AS223" i="1"/>
  <c r="BI223" i="1"/>
  <c r="AT223" i="1"/>
  <c r="BH223" i="1"/>
  <c r="AU223" i="1"/>
  <c r="AR223" i="1"/>
  <c r="AQ223" i="1"/>
  <c r="BJ222" i="1"/>
  <c r="AV222" i="1"/>
  <c r="AW222" i="1"/>
  <c r="AX222" i="1"/>
  <c r="BA222" i="1"/>
  <c r="AZ222" i="1"/>
  <c r="AY222" i="1"/>
  <c r="BG222" i="1"/>
  <c r="BF222" i="1"/>
  <c r="BE222" i="1"/>
  <c r="BD222" i="1"/>
  <c r="BI222" i="1"/>
  <c r="AT222" i="1"/>
  <c r="CE222" i="1" s="1"/>
  <c r="BH222" i="1"/>
  <c r="AU222" i="1"/>
  <c r="AS222" i="1"/>
  <c r="AR222" i="1"/>
  <c r="AQ222" i="1"/>
  <c r="BJ221" i="1"/>
  <c r="AV221" i="1"/>
  <c r="AX221" i="1"/>
  <c r="AW221" i="1"/>
  <c r="AZ221" i="1"/>
  <c r="AY221" i="1"/>
  <c r="BA221" i="1"/>
  <c r="BF221" i="1"/>
  <c r="BE221" i="1"/>
  <c r="BD221" i="1"/>
  <c r="BG221" i="1"/>
  <c r="BH221" i="1"/>
  <c r="AU221" i="1"/>
  <c r="AS221" i="1"/>
  <c r="BI221" i="1"/>
  <c r="AT221" i="1"/>
  <c r="CE221" i="1" s="1"/>
  <c r="AR221" i="1"/>
  <c r="AQ221" i="1"/>
  <c r="BJ220" i="1"/>
  <c r="AV220" i="1"/>
  <c r="AX220" i="1"/>
  <c r="AW220" i="1"/>
  <c r="AZ220" i="1"/>
  <c r="AY220" i="1"/>
  <c r="BA220" i="1"/>
  <c r="BE220" i="1"/>
  <c r="BD220" i="1"/>
  <c r="BG220" i="1"/>
  <c r="BF220" i="1"/>
  <c r="AS220" i="1"/>
  <c r="BI220" i="1"/>
  <c r="AT220" i="1"/>
  <c r="CE220" i="1" s="1"/>
  <c r="BH220" i="1"/>
  <c r="AU220" i="1"/>
  <c r="AR220" i="1"/>
  <c r="AQ220" i="1"/>
  <c r="BJ219" i="1"/>
  <c r="AV219" i="1"/>
  <c r="AX219" i="1"/>
  <c r="AW219" i="1"/>
  <c r="AY219" i="1"/>
  <c r="BA219" i="1"/>
  <c r="AZ219" i="1"/>
  <c r="BD219" i="1"/>
  <c r="BG219" i="1"/>
  <c r="BF219" i="1"/>
  <c r="BE219" i="1"/>
  <c r="AS219" i="1"/>
  <c r="BI219" i="1"/>
  <c r="AT219" i="1"/>
  <c r="BH219" i="1"/>
  <c r="AU219" i="1"/>
  <c r="AR219" i="1"/>
  <c r="AQ219" i="1"/>
  <c r="BJ218" i="1"/>
  <c r="AV218" i="1"/>
  <c r="AW218" i="1"/>
  <c r="AX218" i="1"/>
  <c r="AY218" i="1"/>
  <c r="BA218" i="1"/>
  <c r="AZ218" i="1"/>
  <c r="BG218" i="1"/>
  <c r="BF218" i="1"/>
  <c r="BE218" i="1"/>
  <c r="BD218" i="1"/>
  <c r="BI218" i="1"/>
  <c r="AT218" i="1"/>
  <c r="BH218" i="1"/>
  <c r="AU218" i="1"/>
  <c r="AS218" i="1"/>
  <c r="AR218" i="1"/>
  <c r="AQ218" i="1"/>
  <c r="BJ217" i="1"/>
  <c r="AV217" i="1"/>
  <c r="AX217" i="1"/>
  <c r="AW217" i="1"/>
  <c r="AZ217" i="1"/>
  <c r="AY217" i="1"/>
  <c r="BA217" i="1"/>
  <c r="BF217" i="1"/>
  <c r="BE217" i="1"/>
  <c r="BD217" i="1"/>
  <c r="BG217" i="1"/>
  <c r="BH217" i="1"/>
  <c r="AU217" i="1"/>
  <c r="AS217" i="1"/>
  <c r="BI217" i="1"/>
  <c r="AT217" i="1"/>
  <c r="AR217" i="1"/>
  <c r="AQ217" i="1"/>
  <c r="BJ216" i="1"/>
  <c r="AV216" i="1"/>
  <c r="AX216" i="1"/>
  <c r="AW216" i="1"/>
  <c r="AZ216" i="1"/>
  <c r="AY216" i="1"/>
  <c r="BA216" i="1"/>
  <c r="BE216" i="1"/>
  <c r="BD216" i="1"/>
  <c r="BG216" i="1"/>
  <c r="BF216" i="1"/>
  <c r="AS216" i="1"/>
  <c r="BI216" i="1"/>
  <c r="AT216" i="1"/>
  <c r="CG216" i="1" s="1"/>
  <c r="BH216" i="1"/>
  <c r="AU216" i="1"/>
  <c r="AR216" i="1"/>
  <c r="AQ216" i="1"/>
  <c r="BJ215" i="1"/>
  <c r="AV215" i="1"/>
  <c r="AX215" i="1"/>
  <c r="AW215" i="1"/>
  <c r="AY215" i="1"/>
  <c r="BA215" i="1"/>
  <c r="AZ215" i="1"/>
  <c r="BD215" i="1"/>
  <c r="BG215" i="1"/>
  <c r="BF215" i="1"/>
  <c r="BE215" i="1"/>
  <c r="AS215" i="1"/>
  <c r="BI215" i="1"/>
  <c r="AT215" i="1"/>
  <c r="CH215" i="1" s="1"/>
  <c r="BH215" i="1"/>
  <c r="AU215" i="1"/>
  <c r="AR215" i="1"/>
  <c r="AQ215" i="1"/>
  <c r="BJ214" i="1"/>
  <c r="AV214" i="1"/>
  <c r="AW214" i="1"/>
  <c r="AX214" i="1"/>
  <c r="AY214" i="1"/>
  <c r="BA214" i="1"/>
  <c r="AZ214" i="1"/>
  <c r="BG214" i="1"/>
  <c r="BF214" i="1"/>
  <c r="BE214" i="1"/>
  <c r="BD214" i="1"/>
  <c r="BI214" i="1"/>
  <c r="AT214" i="1"/>
  <c r="BH214" i="1"/>
  <c r="AU214" i="1"/>
  <c r="AS214" i="1"/>
  <c r="AR214" i="1"/>
  <c r="AQ214" i="1"/>
  <c r="BJ210" i="1"/>
  <c r="AV210" i="1"/>
  <c r="AW210" i="1"/>
  <c r="AX210" i="1"/>
  <c r="BA210" i="1"/>
  <c r="AY210" i="1"/>
  <c r="AZ210" i="1"/>
  <c r="BG210" i="1"/>
  <c r="BF210" i="1"/>
  <c r="BE210" i="1"/>
  <c r="BD210" i="1"/>
  <c r="BI210" i="1"/>
  <c r="AT210" i="1"/>
  <c r="BH210" i="1"/>
  <c r="AU210" i="1"/>
  <c r="AS210" i="1"/>
  <c r="AR210" i="1"/>
  <c r="AQ210" i="1"/>
  <c r="BJ206" i="1"/>
  <c r="AV206" i="1"/>
  <c r="AW206" i="1"/>
  <c r="AX206" i="1"/>
  <c r="BA206" i="1"/>
  <c r="AZ206" i="1"/>
  <c r="AY206" i="1"/>
  <c r="BG206" i="1"/>
  <c r="BF206" i="1"/>
  <c r="BE206" i="1"/>
  <c r="BD206" i="1"/>
  <c r="BI206" i="1"/>
  <c r="AT206" i="1"/>
  <c r="BH206" i="1"/>
  <c r="AU206" i="1"/>
  <c r="AS206" i="1"/>
  <c r="AR206" i="1"/>
  <c r="AQ206" i="1"/>
  <c r="BJ202" i="1"/>
  <c r="AV202" i="1"/>
  <c r="AW202" i="1"/>
  <c r="AX202" i="1"/>
  <c r="AY202" i="1"/>
  <c r="BA202" i="1"/>
  <c r="AZ202" i="1"/>
  <c r="BG202" i="1"/>
  <c r="BF202" i="1"/>
  <c r="BE202" i="1"/>
  <c r="BD202" i="1"/>
  <c r="BI202" i="1"/>
  <c r="AT202" i="1"/>
  <c r="BH202" i="1"/>
  <c r="AU202" i="1"/>
  <c r="AS202" i="1"/>
  <c r="AR202" i="1"/>
  <c r="AQ202" i="1"/>
  <c r="BJ187" i="1"/>
  <c r="AV187" i="1"/>
  <c r="AX187" i="1"/>
  <c r="AW187" i="1"/>
  <c r="AY187" i="1"/>
  <c r="BA187" i="1"/>
  <c r="AZ187" i="1"/>
  <c r="BD187" i="1"/>
  <c r="BG187" i="1"/>
  <c r="BF187" i="1"/>
  <c r="BE187" i="1"/>
  <c r="AS187" i="1"/>
  <c r="BI187" i="1"/>
  <c r="AT187" i="1"/>
  <c r="BH187" i="1"/>
  <c r="AU187" i="1"/>
  <c r="AR187" i="1"/>
  <c r="AQ187" i="1"/>
  <c r="BJ189" i="1"/>
  <c r="AV189" i="1"/>
  <c r="AY189" i="1"/>
  <c r="AX189" i="1"/>
  <c r="AW189" i="1"/>
  <c r="AZ189" i="1"/>
  <c r="BA189" i="1"/>
  <c r="BF189" i="1"/>
  <c r="BE189" i="1"/>
  <c r="BD189" i="1"/>
  <c r="BG189" i="1"/>
  <c r="BH189" i="1"/>
  <c r="AU189" i="1"/>
  <c r="AS189" i="1"/>
  <c r="BI189" i="1"/>
  <c r="AT189" i="1"/>
  <c r="AR189" i="1"/>
  <c r="AQ189" i="1"/>
  <c r="BJ185" i="1"/>
  <c r="AV185" i="1"/>
  <c r="AY185" i="1"/>
  <c r="AX185" i="1"/>
  <c r="AW185" i="1"/>
  <c r="AZ185" i="1"/>
  <c r="BA185" i="1"/>
  <c r="BF185" i="1"/>
  <c r="BE185" i="1"/>
  <c r="BD185" i="1"/>
  <c r="BG185" i="1"/>
  <c r="BH185" i="1"/>
  <c r="AU185" i="1"/>
  <c r="AS185" i="1"/>
  <c r="BI185" i="1"/>
  <c r="AT185" i="1"/>
  <c r="AR185" i="1"/>
  <c r="AQ185" i="1"/>
  <c r="BJ188" i="1"/>
  <c r="AV188" i="1"/>
  <c r="AX188" i="1"/>
  <c r="AW188" i="1"/>
  <c r="AZ188" i="1"/>
  <c r="AY188" i="1"/>
  <c r="BA188" i="1"/>
  <c r="BE188" i="1"/>
  <c r="BD188" i="1"/>
  <c r="BG188" i="1"/>
  <c r="BF188" i="1"/>
  <c r="AS188" i="1"/>
  <c r="BI188" i="1"/>
  <c r="AT188" i="1"/>
  <c r="BH188" i="1"/>
  <c r="AU188" i="1"/>
  <c r="AR188" i="1"/>
  <c r="AQ188" i="1"/>
  <c r="BJ235" i="1"/>
  <c r="AV235" i="1"/>
  <c r="AX235" i="1"/>
  <c r="AW235" i="1"/>
  <c r="AY235" i="1"/>
  <c r="AZ235" i="1"/>
  <c r="BA235" i="1"/>
  <c r="BD235" i="1"/>
  <c r="BG235" i="1"/>
  <c r="BF235" i="1"/>
  <c r="BE235" i="1"/>
  <c r="AS235" i="1"/>
  <c r="BI235" i="1"/>
  <c r="AT235" i="1"/>
  <c r="BH235" i="1"/>
  <c r="AU235" i="1"/>
  <c r="AR235" i="1"/>
  <c r="AQ235" i="1"/>
  <c r="BJ234" i="1"/>
  <c r="AV234" i="1"/>
  <c r="AW234" i="1"/>
  <c r="AX234" i="1"/>
  <c r="AY234" i="1"/>
  <c r="BA234" i="1"/>
  <c r="AZ234" i="1"/>
  <c r="BG234" i="1"/>
  <c r="BF234" i="1"/>
  <c r="BE234" i="1"/>
  <c r="BD234" i="1"/>
  <c r="BI234" i="1"/>
  <c r="AT234" i="1"/>
  <c r="CG234" i="1" s="1"/>
  <c r="BH234" i="1"/>
  <c r="AU234" i="1"/>
  <c r="AS234" i="1"/>
  <c r="AR234" i="1"/>
  <c r="AQ234" i="1"/>
  <c r="BJ233" i="1"/>
  <c r="AV233" i="1"/>
  <c r="AX233" i="1"/>
  <c r="AW233" i="1"/>
  <c r="AZ233" i="1"/>
  <c r="AY233" i="1"/>
  <c r="BA233" i="1"/>
  <c r="BF233" i="1"/>
  <c r="BE233" i="1"/>
  <c r="BD233" i="1"/>
  <c r="BG233" i="1"/>
  <c r="BH233" i="1"/>
  <c r="AU233" i="1"/>
  <c r="AS233" i="1"/>
  <c r="BI233" i="1"/>
  <c r="AT233" i="1"/>
  <c r="AR233" i="1"/>
  <c r="AQ233" i="1"/>
  <c r="BJ232" i="1"/>
  <c r="AV232" i="1"/>
  <c r="AX232" i="1"/>
  <c r="AW232" i="1"/>
  <c r="AZ232" i="1"/>
  <c r="AY232" i="1"/>
  <c r="BA232" i="1"/>
  <c r="BE232" i="1"/>
  <c r="BD232" i="1"/>
  <c r="BG232" i="1"/>
  <c r="BF232" i="1"/>
  <c r="AS232" i="1"/>
  <c r="BI232" i="1"/>
  <c r="AT232" i="1"/>
  <c r="BH232" i="1"/>
  <c r="AU232" i="1"/>
  <c r="AR232" i="1"/>
  <c r="AQ232" i="1"/>
  <c r="BJ231" i="1"/>
  <c r="AV231" i="1"/>
  <c r="AX231" i="1"/>
  <c r="AW231" i="1"/>
  <c r="AY231" i="1"/>
  <c r="AZ231" i="1"/>
  <c r="BA231" i="1"/>
  <c r="BD231" i="1"/>
  <c r="BG231" i="1"/>
  <c r="BF231" i="1"/>
  <c r="BE231" i="1"/>
  <c r="AS231" i="1"/>
  <c r="BI231" i="1"/>
  <c r="AT231" i="1"/>
  <c r="BH231" i="1"/>
  <c r="AU231" i="1"/>
  <c r="AR231" i="1"/>
  <c r="AQ231" i="1"/>
  <c r="BJ230" i="1"/>
  <c r="AV230" i="1"/>
  <c r="AW230" i="1"/>
  <c r="AX230" i="1"/>
  <c r="AY230" i="1"/>
  <c r="BA230" i="1"/>
  <c r="AZ230" i="1"/>
  <c r="BG230" i="1"/>
  <c r="BF230" i="1"/>
  <c r="BE230" i="1"/>
  <c r="BD230" i="1"/>
  <c r="BI230" i="1"/>
  <c r="AT230" i="1"/>
  <c r="BH230" i="1"/>
  <c r="AU230" i="1"/>
  <c r="AS230" i="1"/>
  <c r="AR230" i="1"/>
  <c r="AQ230" i="1"/>
  <c r="BJ229" i="1"/>
  <c r="AV229" i="1"/>
  <c r="AX229" i="1"/>
  <c r="AW229" i="1"/>
  <c r="AY229" i="1"/>
  <c r="AZ229" i="1"/>
  <c r="BA229" i="1"/>
  <c r="BF229" i="1"/>
  <c r="BE229" i="1"/>
  <c r="BD229" i="1"/>
  <c r="BG229" i="1"/>
  <c r="BH229" i="1"/>
  <c r="AU229" i="1"/>
  <c r="AS229" i="1"/>
  <c r="BI229" i="1"/>
  <c r="AT229" i="1"/>
  <c r="AR229" i="1"/>
  <c r="AQ229" i="1"/>
  <c r="BJ228" i="1"/>
  <c r="AV228" i="1"/>
  <c r="AX228" i="1"/>
  <c r="AW228" i="1"/>
  <c r="AZ228" i="1"/>
  <c r="AY228" i="1"/>
  <c r="BA228" i="1"/>
  <c r="BE228" i="1"/>
  <c r="BD228" i="1"/>
  <c r="BG228" i="1"/>
  <c r="BF228" i="1"/>
  <c r="AS228" i="1"/>
  <c r="BI228" i="1"/>
  <c r="AT228" i="1"/>
  <c r="CG228" i="1" s="1"/>
  <c r="BH228" i="1"/>
  <c r="AU228" i="1"/>
  <c r="AR228" i="1"/>
  <c r="AQ228" i="1"/>
  <c r="BJ227" i="1"/>
  <c r="AV227" i="1"/>
  <c r="AX227" i="1"/>
  <c r="AW227" i="1"/>
  <c r="AY227" i="1"/>
  <c r="BA227" i="1"/>
  <c r="AZ227" i="1"/>
  <c r="BD227" i="1"/>
  <c r="BG227" i="1"/>
  <c r="BF227" i="1"/>
  <c r="BE227" i="1"/>
  <c r="AS227" i="1"/>
  <c r="BI227" i="1"/>
  <c r="AT227" i="1"/>
  <c r="BH227" i="1"/>
  <c r="AU227" i="1"/>
  <c r="AR227" i="1"/>
  <c r="AQ227" i="1"/>
  <c r="BJ226" i="1"/>
  <c r="AV226" i="1"/>
  <c r="AW226" i="1"/>
  <c r="AX226" i="1"/>
  <c r="BA226" i="1"/>
  <c r="AY226" i="1"/>
  <c r="AZ226" i="1"/>
  <c r="BG226" i="1"/>
  <c r="BF226" i="1"/>
  <c r="BE226" i="1"/>
  <c r="BD226" i="1"/>
  <c r="BI226" i="1"/>
  <c r="AT226" i="1"/>
  <c r="BH226" i="1"/>
  <c r="AU226" i="1"/>
  <c r="AS226" i="1"/>
  <c r="AR226" i="1"/>
  <c r="AQ226" i="1"/>
  <c r="BJ225" i="1"/>
  <c r="AV225" i="1"/>
  <c r="AX225" i="1"/>
  <c r="AW225" i="1"/>
  <c r="AY225" i="1"/>
  <c r="AZ225" i="1"/>
  <c r="BA225" i="1"/>
  <c r="BF225" i="1"/>
  <c r="BE225" i="1"/>
  <c r="BD225" i="1"/>
  <c r="BG225" i="1"/>
  <c r="BH225" i="1"/>
  <c r="AU225" i="1"/>
  <c r="AS225" i="1"/>
  <c r="BI225" i="1"/>
  <c r="AT225" i="1"/>
  <c r="AR225" i="1"/>
  <c r="AQ225" i="1"/>
  <c r="BJ224" i="1"/>
  <c r="AV224" i="1"/>
  <c r="AX224" i="1"/>
  <c r="AW224" i="1"/>
  <c r="AY224" i="1"/>
  <c r="AZ224" i="1"/>
  <c r="BA224" i="1"/>
  <c r="BE224" i="1"/>
  <c r="BD224" i="1"/>
  <c r="BG224" i="1"/>
  <c r="BF224" i="1"/>
  <c r="AS224" i="1"/>
  <c r="BI224" i="1"/>
  <c r="AT224" i="1"/>
  <c r="BH224" i="1"/>
  <c r="AU224" i="1"/>
  <c r="AR224" i="1"/>
  <c r="AQ224" i="1"/>
  <c r="BJ211" i="1"/>
  <c r="AV211" i="1"/>
  <c r="AX211" i="1"/>
  <c r="AW211" i="1"/>
  <c r="AY211" i="1"/>
  <c r="BA211" i="1"/>
  <c r="AZ211" i="1"/>
  <c r="BD211" i="1"/>
  <c r="BG211" i="1"/>
  <c r="BF211" i="1"/>
  <c r="BE211" i="1"/>
  <c r="AS211" i="1"/>
  <c r="BI211" i="1"/>
  <c r="AT211" i="1"/>
  <c r="BH211" i="1"/>
  <c r="AU211" i="1"/>
  <c r="AR211" i="1"/>
  <c r="AQ211" i="1"/>
  <c r="BJ207" i="1"/>
  <c r="AV207" i="1"/>
  <c r="AX207" i="1"/>
  <c r="AW207" i="1"/>
  <c r="AY207" i="1"/>
  <c r="BA207" i="1"/>
  <c r="AZ207" i="1"/>
  <c r="BD207" i="1"/>
  <c r="BG207" i="1"/>
  <c r="BF207" i="1"/>
  <c r="BE207" i="1"/>
  <c r="AS207" i="1"/>
  <c r="BI207" i="1"/>
  <c r="AT207" i="1"/>
  <c r="CF207" i="1" s="1"/>
  <c r="BH207" i="1"/>
  <c r="AU207" i="1"/>
  <c r="AR207" i="1"/>
  <c r="AQ207" i="1"/>
  <c r="BJ203" i="1"/>
  <c r="AV203" i="1"/>
  <c r="AX203" i="1"/>
  <c r="AW203" i="1"/>
  <c r="AY203" i="1"/>
  <c r="BA203" i="1"/>
  <c r="AZ203" i="1"/>
  <c r="BD203" i="1"/>
  <c r="BG203" i="1"/>
  <c r="BF203" i="1"/>
  <c r="BE203" i="1"/>
  <c r="AS203" i="1"/>
  <c r="BI203" i="1"/>
  <c r="AT203" i="1"/>
  <c r="BH203" i="1"/>
  <c r="AU203" i="1"/>
  <c r="AR203" i="1"/>
  <c r="AQ203" i="1"/>
  <c r="CH225" i="1"/>
  <c r="CG227" i="1"/>
  <c r="CG229" i="1"/>
  <c r="CH231" i="1"/>
  <c r="CH235" i="1"/>
  <c r="CG222" i="1"/>
  <c r="CG224" i="1"/>
  <c r="CH226" i="1"/>
  <c r="CG230" i="1"/>
  <c r="CH232" i="1"/>
  <c r="CG219" i="1"/>
  <c r="CE219" i="1"/>
  <c r="CG215" i="1"/>
  <c r="CG194" i="1"/>
  <c r="CE194" i="1"/>
  <c r="CE204" i="1"/>
  <c r="CE208" i="1"/>
  <c r="CG204" i="1"/>
  <c r="CE198" i="1"/>
  <c r="CE214" i="1"/>
  <c r="CG191" i="1"/>
  <c r="CG193" i="1"/>
  <c r="CG201" i="1"/>
  <c r="CE191" i="1"/>
  <c r="CE193" i="1"/>
  <c r="CE201" i="1"/>
  <c r="CG209" i="1"/>
  <c r="CE209" i="1"/>
  <c r="CE197" i="1"/>
  <c r="CG196" i="1"/>
  <c r="CE211" i="1"/>
  <c r="CE196" i="1"/>
  <c r="CG198" i="1"/>
  <c r="CG208" i="1"/>
  <c r="CG214" i="1"/>
  <c r="CF191" i="1"/>
  <c r="CG197" i="1"/>
  <c r="CG211" i="1"/>
  <c r="CG192" i="1"/>
  <c r="CH200" i="1"/>
  <c r="CH202" i="1"/>
  <c r="CH206" i="1"/>
  <c r="CH210" i="1"/>
  <c r="CG218" i="1"/>
  <c r="CG195" i="1"/>
  <c r="CH199" i="1"/>
  <c r="CH203" i="1"/>
  <c r="CH205" i="1"/>
  <c r="CG213" i="1"/>
  <c r="CG217" i="1"/>
  <c r="CE192" i="1"/>
  <c r="CF200" i="1"/>
  <c r="CF202" i="1"/>
  <c r="CF206" i="1"/>
  <c r="CF210" i="1"/>
  <c r="CE218" i="1"/>
  <c r="CE195" i="1"/>
  <c r="CF199" i="1"/>
  <c r="CF203" i="1"/>
  <c r="CF205" i="1"/>
  <c r="CE213" i="1"/>
  <c r="CE217" i="1"/>
  <c r="CF192" i="1"/>
  <c r="CF194" i="1"/>
  <c r="CF196" i="1"/>
  <c r="CF198" i="1"/>
  <c r="CF204" i="1"/>
  <c r="CH204" i="1"/>
  <c r="CH208" i="1"/>
  <c r="CH212" i="1"/>
  <c r="CF214" i="1"/>
  <c r="CF218" i="1"/>
  <c r="CF193" i="1"/>
  <c r="CF195" i="1"/>
  <c r="CF197" i="1"/>
  <c r="CF201" i="1"/>
  <c r="CH201" i="1"/>
  <c r="CF209" i="1"/>
  <c r="CH209" i="1"/>
  <c r="CF211" i="1"/>
  <c r="CH211" i="1"/>
  <c r="CF213" i="1"/>
  <c r="CH213" i="1"/>
  <c r="CF217" i="1"/>
  <c r="CF219" i="1"/>
  <c r="CE200" i="1"/>
  <c r="CE202" i="1"/>
  <c r="CG202" i="1"/>
  <c r="CE206" i="1"/>
  <c r="CG206" i="1"/>
  <c r="CE210" i="1"/>
  <c r="CG210" i="1"/>
  <c r="CE199" i="1"/>
  <c r="CE203" i="1"/>
  <c r="CG203" i="1"/>
  <c r="CE205" i="1"/>
  <c r="CG205" i="1"/>
  <c r="CO256" i="1"/>
  <c r="CO254" i="1"/>
  <c r="CO252" i="1"/>
  <c r="CO250" i="1"/>
  <c r="CO247" i="1"/>
  <c r="CO245" i="1"/>
  <c r="CO243" i="1"/>
  <c r="CO259" i="1"/>
  <c r="CO242" i="1"/>
  <c r="CO241" i="1"/>
  <c r="CO240" i="1"/>
  <c r="CO239" i="1"/>
  <c r="CO238" i="1"/>
  <c r="CO237" i="1"/>
  <c r="CO236" i="1"/>
  <c r="CO235" i="1"/>
  <c r="CO234" i="1"/>
  <c r="CO233" i="1"/>
  <c r="CO232" i="1"/>
  <c r="CO231" i="1"/>
  <c r="CO230" i="1"/>
  <c r="CO229" i="1"/>
  <c r="CO228" i="1"/>
  <c r="CO227" i="1"/>
  <c r="CO226" i="1"/>
  <c r="CO225" i="1"/>
  <c r="CO224" i="1"/>
  <c r="CO223" i="1"/>
  <c r="CO222" i="1"/>
  <c r="CO221" i="1"/>
  <c r="CO220" i="1"/>
  <c r="CO219" i="1"/>
  <c r="CO218" i="1"/>
  <c r="CO217" i="1"/>
  <c r="CO216" i="1"/>
  <c r="CO215" i="1"/>
  <c r="CO214" i="1"/>
  <c r="CO213" i="1"/>
  <c r="CO212" i="1"/>
  <c r="CO211" i="1"/>
  <c r="CO210" i="1"/>
  <c r="CO209" i="1"/>
  <c r="CO208" i="1"/>
  <c r="CO207" i="1"/>
  <c r="CO206" i="1"/>
  <c r="CO205" i="1"/>
  <c r="CO204" i="1"/>
  <c r="CO203" i="1"/>
  <c r="CO202" i="1"/>
  <c r="CO201" i="1"/>
  <c r="CO200" i="1"/>
  <c r="CO199" i="1"/>
  <c r="CO198" i="1"/>
  <c r="CO197" i="1"/>
  <c r="CO196" i="1"/>
  <c r="CO195" i="1"/>
  <c r="CO194" i="1"/>
  <c r="CO193" i="1"/>
  <c r="CO260" i="1"/>
  <c r="CO257" i="1"/>
  <c r="CO255" i="1"/>
  <c r="CO253" i="1"/>
  <c r="CO251" i="1"/>
  <c r="CO248" i="1"/>
  <c r="CO258" i="1"/>
  <c r="CO249" i="1"/>
  <c r="CO246" i="1"/>
  <c r="CO244" i="1"/>
  <c r="CO192" i="1"/>
  <c r="CN242" i="1"/>
  <c r="CQ242" i="1" s="1"/>
  <c r="CN241" i="1"/>
  <c r="CQ241" i="1" s="1"/>
  <c r="CN250" i="1"/>
  <c r="CP250" i="1" s="1"/>
  <c r="CN249" i="1"/>
  <c r="CQ249" i="1" s="1"/>
  <c r="CN248" i="1"/>
  <c r="CP248" i="1" s="1"/>
  <c r="CN246" i="1"/>
  <c r="CP246" i="1" s="1"/>
  <c r="CN240" i="1"/>
  <c r="CQ240" i="1" s="1"/>
  <c r="CN239" i="1"/>
  <c r="CQ239" i="1" s="1"/>
  <c r="CN238" i="1"/>
  <c r="CQ238" i="1" s="1"/>
  <c r="CN237" i="1"/>
  <c r="CQ237" i="1" s="1"/>
  <c r="CN236" i="1"/>
  <c r="CQ236" i="1" s="1"/>
  <c r="CN235" i="1"/>
  <c r="CQ235" i="1" s="1"/>
  <c r="CN234" i="1"/>
  <c r="CQ234" i="1" s="1"/>
  <c r="CN233" i="1"/>
  <c r="CQ233" i="1" s="1"/>
  <c r="CN261" i="1"/>
  <c r="CP261" i="1" s="1"/>
  <c r="CN260" i="1"/>
  <c r="CP260" i="1" s="1"/>
  <c r="CN259" i="1"/>
  <c r="CP259" i="1" s="1"/>
  <c r="CN258" i="1"/>
  <c r="CQ258" i="1" s="1"/>
  <c r="CN257" i="1"/>
  <c r="CP257" i="1" s="1"/>
  <c r="CN256" i="1"/>
  <c r="CP256" i="1" s="1"/>
  <c r="CN255" i="1"/>
  <c r="CP255" i="1" s="1"/>
  <c r="CN254" i="1"/>
  <c r="CQ254" i="1" s="1"/>
  <c r="CN253" i="1"/>
  <c r="CP253" i="1" s="1"/>
  <c r="CN251" i="1"/>
  <c r="CP251" i="1" s="1"/>
  <c r="CN232" i="1"/>
  <c r="CN231" i="1"/>
  <c r="CN230" i="1"/>
  <c r="CN229" i="1"/>
  <c r="CN228" i="1"/>
  <c r="CN227" i="1"/>
  <c r="CN226" i="1"/>
  <c r="CN225" i="1"/>
  <c r="CN224" i="1"/>
  <c r="CN223" i="1"/>
  <c r="CN222" i="1"/>
  <c r="CN220" i="1"/>
  <c r="CN218" i="1"/>
  <c r="CN216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52" i="1"/>
  <c r="CN247" i="1"/>
  <c r="CN245" i="1"/>
  <c r="CN244" i="1"/>
  <c r="CN243" i="1"/>
  <c r="CN221" i="1"/>
  <c r="CN219" i="1"/>
  <c r="CN217" i="1"/>
  <c r="CN215" i="1"/>
  <c r="CN199" i="1"/>
  <c r="CN198" i="1"/>
  <c r="CN197" i="1"/>
  <c r="CN196" i="1"/>
  <c r="CN195" i="1"/>
  <c r="CN194" i="1"/>
  <c r="CN193" i="1"/>
  <c r="CN192" i="1"/>
  <c r="CN191" i="1"/>
  <c r="CN200" i="1"/>
  <c r="CO2" i="1"/>
  <c r="BL204" i="1" l="1"/>
  <c r="BK204" i="1"/>
  <c r="BL212" i="1"/>
  <c r="BK212" i="1"/>
  <c r="BL218" i="1"/>
  <c r="BK218" i="1"/>
  <c r="BL224" i="1"/>
  <c r="BK224" i="1"/>
  <c r="BL228" i="1"/>
  <c r="BK228" i="1"/>
  <c r="BK191" i="1"/>
  <c r="BL191" i="1"/>
  <c r="BL196" i="1"/>
  <c r="BK196" i="1"/>
  <c r="BL201" i="1"/>
  <c r="BK201" i="1"/>
  <c r="BL209" i="1"/>
  <c r="BK209" i="1"/>
  <c r="BL216" i="1"/>
  <c r="BK216" i="1"/>
  <c r="BL229" i="1"/>
  <c r="BK229" i="1"/>
  <c r="BL233" i="1"/>
  <c r="BK233" i="1"/>
  <c r="BL189" i="1"/>
  <c r="BK189" i="1"/>
  <c r="BL202" i="1"/>
  <c r="BK202" i="1"/>
  <c r="BL210" i="1"/>
  <c r="BK210" i="1"/>
  <c r="BL217" i="1"/>
  <c r="BK217" i="1"/>
  <c r="BL222" i="1"/>
  <c r="BK222" i="1"/>
  <c r="BK227" i="1"/>
  <c r="BL227" i="1"/>
  <c r="BL186" i="1"/>
  <c r="BK186" i="1"/>
  <c r="BL192" i="1"/>
  <c r="BK192" i="1"/>
  <c r="BL197" i="1"/>
  <c r="BK197" i="1"/>
  <c r="BL203" i="1"/>
  <c r="BK203" i="1"/>
  <c r="BK211" i="1"/>
  <c r="BL211" i="1"/>
  <c r="BL230" i="1"/>
  <c r="BK230" i="1"/>
  <c r="BL235" i="1"/>
  <c r="BK235" i="1"/>
  <c r="BL198" i="1"/>
  <c r="BK198" i="1"/>
  <c r="BL208" i="1"/>
  <c r="BK208" i="1"/>
  <c r="BK215" i="1"/>
  <c r="BL215" i="1"/>
  <c r="BL220" i="1"/>
  <c r="BK220" i="1"/>
  <c r="BL226" i="1"/>
  <c r="BK226" i="1"/>
  <c r="BL188" i="1"/>
  <c r="BK188" i="1"/>
  <c r="BL193" i="1"/>
  <c r="BK193" i="1"/>
  <c r="BK199" i="1"/>
  <c r="BL199" i="1"/>
  <c r="BL205" i="1"/>
  <c r="BK205" i="1"/>
  <c r="BL213" i="1"/>
  <c r="BK213" i="1"/>
  <c r="BL221" i="1"/>
  <c r="BK221" i="1"/>
  <c r="BK231" i="1"/>
  <c r="BL231" i="1"/>
  <c r="BL185" i="1"/>
  <c r="BK185" i="1"/>
  <c r="BL194" i="1"/>
  <c r="BK194" i="1"/>
  <c r="BL206" i="1"/>
  <c r="BK206" i="1"/>
  <c r="BL214" i="1"/>
  <c r="BK214" i="1"/>
  <c r="BL219" i="1"/>
  <c r="BK219" i="1"/>
  <c r="BL225" i="1"/>
  <c r="BK225" i="1"/>
  <c r="BL234" i="1"/>
  <c r="BK234" i="1"/>
  <c r="BL190" i="1"/>
  <c r="BK190" i="1"/>
  <c r="BK195" i="1"/>
  <c r="BL195" i="1"/>
  <c r="BL200" i="1"/>
  <c r="BK200" i="1"/>
  <c r="BK207" i="1"/>
  <c r="BL207" i="1"/>
  <c r="BK223" i="1"/>
  <c r="BL223" i="1"/>
  <c r="BL232" i="1"/>
  <c r="BK232" i="1"/>
  <c r="BL187" i="1"/>
  <c r="BK187" i="1"/>
  <c r="CG221" i="1"/>
  <c r="CF216" i="1"/>
  <c r="CE215" i="1"/>
  <c r="CF212" i="1"/>
  <c r="CH216" i="1"/>
  <c r="CG220" i="1"/>
  <c r="CH222" i="1"/>
  <c r="CF222" i="1"/>
  <c r="BP203" i="1"/>
  <c r="BN203" i="1" s="1"/>
  <c r="BP211" i="1"/>
  <c r="BN211" i="1" s="1"/>
  <c r="BP227" i="1"/>
  <c r="BN227" i="1" s="1"/>
  <c r="BP231" i="1"/>
  <c r="BN231" i="1" s="1"/>
  <c r="BP235" i="1"/>
  <c r="BN235" i="1" s="1"/>
  <c r="BP189" i="1"/>
  <c r="BN189" i="1" s="1"/>
  <c r="BP187" i="1"/>
  <c r="BN187" i="1" s="1"/>
  <c r="BP217" i="1"/>
  <c r="BN217" i="1" s="1"/>
  <c r="BP221" i="1"/>
  <c r="BN221" i="1" s="1"/>
  <c r="BP191" i="1"/>
  <c r="BN191" i="1" s="1"/>
  <c r="BP195" i="1"/>
  <c r="BN195" i="1" s="1"/>
  <c r="BP199" i="1"/>
  <c r="BN199" i="1" s="1"/>
  <c r="BP205" i="1"/>
  <c r="BN205" i="1" s="1"/>
  <c r="BP213" i="1"/>
  <c r="BN213" i="1" s="1"/>
  <c r="BP224" i="1"/>
  <c r="BN224" i="1" s="1"/>
  <c r="BP228" i="1"/>
  <c r="BN228" i="1" s="1"/>
  <c r="BP232" i="1"/>
  <c r="BN232" i="1" s="1"/>
  <c r="BP188" i="1"/>
  <c r="BN188" i="1" s="1"/>
  <c r="BP206" i="1"/>
  <c r="BN206" i="1" s="1"/>
  <c r="BP214" i="1"/>
  <c r="BN214" i="1" s="1"/>
  <c r="BP218" i="1"/>
  <c r="BN218" i="1" s="1"/>
  <c r="BP222" i="1"/>
  <c r="BN222" i="1" s="1"/>
  <c r="BP192" i="1"/>
  <c r="BN192" i="1" s="1"/>
  <c r="BP196" i="1"/>
  <c r="BN196" i="1" s="1"/>
  <c r="BP200" i="1"/>
  <c r="BN200" i="1" s="1"/>
  <c r="BP186" i="1"/>
  <c r="BN186" i="1" s="1"/>
  <c r="BP208" i="1"/>
  <c r="BN208" i="1" s="1"/>
  <c r="BP207" i="1"/>
  <c r="BN207" i="1" s="1"/>
  <c r="BP225" i="1"/>
  <c r="BN225" i="1" s="1"/>
  <c r="BP229" i="1"/>
  <c r="BN229" i="1" s="1"/>
  <c r="BP233" i="1"/>
  <c r="BN233" i="1" s="1"/>
  <c r="BP185" i="1"/>
  <c r="BN185" i="1" s="1"/>
  <c r="BP215" i="1"/>
  <c r="BN215" i="1" s="1"/>
  <c r="BP219" i="1"/>
  <c r="BN219" i="1" s="1"/>
  <c r="BP223" i="1"/>
  <c r="BN223" i="1" s="1"/>
  <c r="BP193" i="1"/>
  <c r="BN193" i="1" s="1"/>
  <c r="BP197" i="1"/>
  <c r="BN197" i="1" s="1"/>
  <c r="BP201" i="1"/>
  <c r="BN201" i="1" s="1"/>
  <c r="BP209" i="1"/>
  <c r="BN209" i="1" s="1"/>
  <c r="BP226" i="1"/>
  <c r="BN226" i="1" s="1"/>
  <c r="BP230" i="1"/>
  <c r="BN230" i="1" s="1"/>
  <c r="BP234" i="1"/>
  <c r="BN234" i="1" s="1"/>
  <c r="BP202" i="1"/>
  <c r="BN202" i="1" s="1"/>
  <c r="BP210" i="1"/>
  <c r="BN210" i="1" s="1"/>
  <c r="BP216" i="1"/>
  <c r="BN216" i="1" s="1"/>
  <c r="BP220" i="1"/>
  <c r="BN220" i="1" s="1"/>
  <c r="BP194" i="1"/>
  <c r="BN194" i="1" s="1"/>
  <c r="BP198" i="1"/>
  <c r="BN198" i="1" s="1"/>
  <c r="BP190" i="1"/>
  <c r="BN190" i="1" s="1"/>
  <c r="BP204" i="1"/>
  <c r="BN204" i="1" s="1"/>
  <c r="BP212" i="1"/>
  <c r="BN212" i="1" s="1"/>
  <c r="CQ107" i="1"/>
  <c r="CP107" i="1"/>
  <c r="CP128" i="1"/>
  <c r="CQ128" i="1"/>
  <c r="CQ134" i="1"/>
  <c r="CP134" i="1"/>
  <c r="CP149" i="1"/>
  <c r="CQ149" i="1"/>
  <c r="CQ119" i="1"/>
  <c r="CP119" i="1"/>
  <c r="CP147" i="1"/>
  <c r="CQ147" i="1"/>
  <c r="CP131" i="1"/>
  <c r="CQ131" i="1"/>
  <c r="CQ156" i="1"/>
  <c r="CP156" i="1"/>
  <c r="CQ174" i="1"/>
  <c r="CP174" i="1"/>
  <c r="CQ114" i="1"/>
  <c r="CP114" i="1"/>
  <c r="CQ129" i="1"/>
  <c r="CP129" i="1"/>
  <c r="CP151" i="1"/>
  <c r="CQ151" i="1"/>
  <c r="CP122" i="1"/>
  <c r="CQ122" i="1"/>
  <c r="CQ126" i="1"/>
  <c r="CP126" i="1"/>
  <c r="CP142" i="1"/>
  <c r="CQ142" i="1"/>
  <c r="CQ148" i="1"/>
  <c r="CP148" i="1"/>
  <c r="CP136" i="1"/>
  <c r="CQ136" i="1"/>
  <c r="CP166" i="1"/>
  <c r="CQ166" i="1"/>
  <c r="CQ153" i="1"/>
  <c r="CP153" i="1"/>
  <c r="CP169" i="1"/>
  <c r="CQ169" i="1"/>
  <c r="CP154" i="1"/>
  <c r="CQ154" i="1"/>
  <c r="CP118" i="1"/>
  <c r="CQ118" i="1"/>
  <c r="CP133" i="1"/>
  <c r="CQ133" i="1"/>
  <c r="CP175" i="1"/>
  <c r="CQ175" i="1"/>
  <c r="CP112" i="1"/>
  <c r="CQ112" i="1"/>
  <c r="CQ138" i="1"/>
  <c r="CP138" i="1"/>
  <c r="CP139" i="1"/>
  <c r="CQ139" i="1"/>
  <c r="CQ158" i="1"/>
  <c r="CP158" i="1"/>
  <c r="CP137" i="1"/>
  <c r="CQ137" i="1"/>
  <c r="CP168" i="1"/>
  <c r="CQ168" i="1"/>
  <c r="CQ141" i="1"/>
  <c r="CP141" i="1"/>
  <c r="CQ172" i="1"/>
  <c r="CP172" i="1"/>
  <c r="CQ161" i="1"/>
  <c r="CP161" i="1"/>
  <c r="CP124" i="1"/>
  <c r="CQ124" i="1"/>
  <c r="CQ144" i="1"/>
  <c r="CP144" i="1"/>
  <c r="CP176" i="1"/>
  <c r="CQ176" i="1"/>
  <c r="CP121" i="1"/>
  <c r="CQ121" i="1"/>
  <c r="CP135" i="1"/>
  <c r="CQ135" i="1"/>
  <c r="CP150" i="1"/>
  <c r="CQ150" i="1"/>
  <c r="CP160" i="1"/>
  <c r="CQ160" i="1"/>
  <c r="CP130" i="1"/>
  <c r="CQ130" i="1"/>
  <c r="CQ100" i="1"/>
  <c r="CP100" i="1"/>
  <c r="CP157" i="1"/>
  <c r="CQ157" i="1"/>
  <c r="CP181" i="1"/>
  <c r="CQ181" i="1"/>
  <c r="CP101" i="1"/>
  <c r="CQ101" i="1"/>
  <c r="CQ111" i="1"/>
  <c r="CP111" i="1"/>
  <c r="CQ127" i="1"/>
  <c r="CP127" i="1"/>
  <c r="CP177" i="1"/>
  <c r="CQ177" i="1"/>
  <c r="CH228" i="1"/>
  <c r="BO207" i="1"/>
  <c r="BM207" i="1" s="1"/>
  <c r="BO224" i="1"/>
  <c r="BM224" i="1" s="1"/>
  <c r="BO228" i="1"/>
  <c r="BM228" i="1" s="1"/>
  <c r="BO231" i="1"/>
  <c r="BM231" i="1" s="1"/>
  <c r="BO232" i="1"/>
  <c r="BM232" i="1" s="1"/>
  <c r="BO188" i="1"/>
  <c r="BM188" i="1" s="1"/>
  <c r="BO215" i="1"/>
  <c r="BM215" i="1" s="1"/>
  <c r="BO216" i="1"/>
  <c r="BM216" i="1" s="1"/>
  <c r="BO220" i="1"/>
  <c r="BM220" i="1" s="1"/>
  <c r="BO223" i="1"/>
  <c r="BM223" i="1" s="1"/>
  <c r="BO191" i="1"/>
  <c r="BM191" i="1" s="1"/>
  <c r="BO192" i="1"/>
  <c r="BM192" i="1" s="1"/>
  <c r="BO196" i="1"/>
  <c r="BM196" i="1" s="1"/>
  <c r="BO199" i="1"/>
  <c r="BM199" i="1" s="1"/>
  <c r="BO200" i="1"/>
  <c r="BM200" i="1" s="1"/>
  <c r="BO204" i="1"/>
  <c r="BM204" i="1" s="1"/>
  <c r="BO208" i="1"/>
  <c r="BM208" i="1" s="1"/>
  <c r="BO212" i="1"/>
  <c r="BM212" i="1" s="1"/>
  <c r="BO229" i="1"/>
  <c r="BM229" i="1" s="1"/>
  <c r="BO189" i="1"/>
  <c r="BM189" i="1" s="1"/>
  <c r="BO221" i="1"/>
  <c r="BM221" i="1" s="1"/>
  <c r="BO197" i="1"/>
  <c r="BM197" i="1" s="1"/>
  <c r="BO205" i="1"/>
  <c r="BM205" i="1" s="1"/>
  <c r="BO213" i="1"/>
  <c r="BM213" i="1" s="1"/>
  <c r="BO203" i="1"/>
  <c r="BM203" i="1" s="1"/>
  <c r="BO211" i="1"/>
  <c r="BM211" i="1" s="1"/>
  <c r="BO227" i="1"/>
  <c r="BM227" i="1" s="1"/>
  <c r="BO235" i="1"/>
  <c r="BM235" i="1" s="1"/>
  <c r="BO187" i="1"/>
  <c r="BM187" i="1" s="1"/>
  <c r="BO219" i="1"/>
  <c r="BM219" i="1" s="1"/>
  <c r="BO195" i="1"/>
  <c r="BM195" i="1" s="1"/>
  <c r="BO225" i="1"/>
  <c r="BM225" i="1" s="1"/>
  <c r="BO226" i="1"/>
  <c r="BM226" i="1" s="1"/>
  <c r="BO230" i="1"/>
  <c r="BM230" i="1" s="1"/>
  <c r="BO233" i="1"/>
  <c r="BM233" i="1" s="1"/>
  <c r="BO234" i="1"/>
  <c r="BM234" i="1" s="1"/>
  <c r="BO185" i="1"/>
  <c r="BM185" i="1" s="1"/>
  <c r="BO202" i="1"/>
  <c r="BM202" i="1" s="1"/>
  <c r="BO206" i="1"/>
  <c r="BM206" i="1" s="1"/>
  <c r="BO210" i="1"/>
  <c r="BM210" i="1" s="1"/>
  <c r="BO214" i="1"/>
  <c r="BM214" i="1" s="1"/>
  <c r="BO217" i="1"/>
  <c r="BM217" i="1" s="1"/>
  <c r="BO218" i="1"/>
  <c r="BM218" i="1" s="1"/>
  <c r="BO222" i="1"/>
  <c r="BM222" i="1" s="1"/>
  <c r="BO193" i="1"/>
  <c r="BM193" i="1" s="1"/>
  <c r="BO194" i="1"/>
  <c r="BM194" i="1" s="1"/>
  <c r="BO198" i="1"/>
  <c r="BM198" i="1" s="1"/>
  <c r="BO201" i="1"/>
  <c r="BM201" i="1" s="1"/>
  <c r="BO209" i="1"/>
  <c r="BM209" i="1" s="1"/>
  <c r="BO186" i="1"/>
  <c r="BM186" i="1" s="1"/>
  <c r="BO190" i="1"/>
  <c r="BM190" i="1" s="1"/>
  <c r="CH207" i="1"/>
  <c r="CE207" i="1"/>
  <c r="CG207" i="1"/>
  <c r="CF228" i="1"/>
  <c r="CE228" i="1"/>
  <c r="CF215" i="1"/>
  <c r="CF208" i="1"/>
  <c r="CE212" i="1"/>
  <c r="CH220" i="1"/>
  <c r="CE216" i="1"/>
  <c r="CF220" i="1"/>
  <c r="CE234" i="1"/>
  <c r="CH234" i="1"/>
  <c r="CF234" i="1"/>
  <c r="CP238" i="1"/>
  <c r="C96" i="2"/>
  <c r="C95" i="2"/>
  <c r="C99" i="2"/>
  <c r="C91" i="2"/>
  <c r="C93" i="2"/>
  <c r="CH221" i="1"/>
  <c r="CF221" i="1"/>
  <c r="C90" i="2"/>
  <c r="C94" i="2"/>
  <c r="C98" i="2"/>
  <c r="CE185" i="1"/>
  <c r="CG185" i="1"/>
  <c r="CF187" i="1"/>
  <c r="CH187" i="1"/>
  <c r="CE190" i="1"/>
  <c r="CG190" i="1"/>
  <c r="CG186" i="1"/>
  <c r="CE186" i="1"/>
  <c r="CH189" i="1"/>
  <c r="CF189" i="1"/>
  <c r="CF188" i="1"/>
  <c r="CH188" i="1"/>
  <c r="CG189" i="1"/>
  <c r="CE189" i="1"/>
  <c r="CG187" i="1"/>
  <c r="CE187" i="1"/>
  <c r="CH185" i="1"/>
  <c r="CF185" i="1"/>
  <c r="CH190" i="1"/>
  <c r="CF190" i="1"/>
  <c r="CG188" i="1"/>
  <c r="CE188" i="1"/>
  <c r="CH186" i="1"/>
  <c r="CF186" i="1"/>
  <c r="CE63" i="1"/>
  <c r="CG63" i="1"/>
  <c r="CE4" i="1"/>
  <c r="CG4" i="1"/>
  <c r="CE88" i="1"/>
  <c r="CG88" i="1"/>
  <c r="CE46" i="1"/>
  <c r="CG46" i="1"/>
  <c r="CQ259" i="1"/>
  <c r="CE22" i="1"/>
  <c r="CG22" i="1"/>
  <c r="CE2" i="1"/>
  <c r="CG2" i="1"/>
  <c r="CE41" i="1"/>
  <c r="CG41" i="1"/>
  <c r="CE49" i="1"/>
  <c r="CG49" i="1"/>
  <c r="CE27" i="1"/>
  <c r="CG27" i="1"/>
  <c r="CE13" i="1"/>
  <c r="CG13" i="1"/>
  <c r="CE5" i="1"/>
  <c r="CG5" i="1"/>
  <c r="CE32" i="1"/>
  <c r="CG32" i="1"/>
  <c r="CQ250" i="1"/>
  <c r="CE95" i="1"/>
  <c r="CG95" i="1"/>
  <c r="CE93" i="1"/>
  <c r="CG93" i="1"/>
  <c r="CE83" i="1"/>
  <c r="CG83" i="1"/>
  <c r="CE73" i="1"/>
  <c r="CG73" i="1"/>
  <c r="CE19" i="1"/>
  <c r="CG19" i="1"/>
  <c r="CE15" i="1"/>
  <c r="CG15" i="1"/>
  <c r="CE43" i="1"/>
  <c r="CG43" i="1"/>
  <c r="CE33" i="1"/>
  <c r="CG33" i="1"/>
  <c r="CE25" i="1"/>
  <c r="CG25" i="1"/>
  <c r="CF86" i="1"/>
  <c r="CH86" i="1"/>
  <c r="CE84" i="1"/>
  <c r="CG84" i="1"/>
  <c r="CE76" i="1"/>
  <c r="CG76" i="1"/>
  <c r="CE48" i="1"/>
  <c r="CG48" i="1"/>
  <c r="CE18" i="1"/>
  <c r="CG18" i="1"/>
  <c r="CE99" i="1"/>
  <c r="CG99" i="1"/>
  <c r="CE75" i="1"/>
  <c r="CG75" i="1"/>
  <c r="CF45" i="1"/>
  <c r="CH45" i="1"/>
  <c r="CE11" i="1"/>
  <c r="CG11" i="1"/>
  <c r="CF38" i="1"/>
  <c r="CH38" i="1"/>
  <c r="CE26" i="1"/>
  <c r="CG26" i="1"/>
  <c r="CF97" i="1"/>
  <c r="CH97" i="1"/>
  <c r="CF85" i="1"/>
  <c r="CH85" i="1"/>
  <c r="CE79" i="1"/>
  <c r="CG79" i="1"/>
  <c r="CE77" i="1"/>
  <c r="CG77" i="1"/>
  <c r="CF71" i="1"/>
  <c r="CH71" i="1"/>
  <c r="CE57" i="1"/>
  <c r="CG57" i="1"/>
  <c r="CE53" i="1"/>
  <c r="CG53" i="1"/>
  <c r="CE39" i="1"/>
  <c r="CG39" i="1"/>
  <c r="CF35" i="1"/>
  <c r="CH35" i="1"/>
  <c r="CE17" i="1"/>
  <c r="CG17" i="1"/>
  <c r="CF96" i="1"/>
  <c r="CH96" i="1"/>
  <c r="CF94" i="1"/>
  <c r="CH94" i="1"/>
  <c r="CE70" i="1"/>
  <c r="CG70" i="1"/>
  <c r="CE54" i="1"/>
  <c r="CG54" i="1"/>
  <c r="CE42" i="1"/>
  <c r="CG42" i="1"/>
  <c r="CF34" i="1"/>
  <c r="CH34" i="1"/>
  <c r="CE30" i="1"/>
  <c r="CG30" i="1"/>
  <c r="CF16" i="1"/>
  <c r="CH16" i="1"/>
  <c r="CE12" i="1"/>
  <c r="CG12" i="1"/>
  <c r="CF61" i="1"/>
  <c r="CH61" i="1"/>
  <c r="CE59" i="1"/>
  <c r="CG59" i="1"/>
  <c r="CE51" i="1"/>
  <c r="CG51" i="1"/>
  <c r="CF47" i="1"/>
  <c r="CH47" i="1"/>
  <c r="CG45" i="1"/>
  <c r="CE45" i="1"/>
  <c r="CE37" i="1"/>
  <c r="CG37" i="1"/>
  <c r="CE9" i="1"/>
  <c r="CG9" i="1"/>
  <c r="CF7" i="1"/>
  <c r="CH7" i="1"/>
  <c r="CH5" i="1"/>
  <c r="CF5" i="1"/>
  <c r="CF98" i="1"/>
  <c r="CH98" i="1"/>
  <c r="CE72" i="1"/>
  <c r="CG72" i="1"/>
  <c r="CE64" i="1"/>
  <c r="CG64" i="1"/>
  <c r="CF60" i="1"/>
  <c r="CH60" i="1"/>
  <c r="CE50" i="1"/>
  <c r="CG50" i="1"/>
  <c r="CF44" i="1"/>
  <c r="CH44" i="1"/>
  <c r="CE28" i="1"/>
  <c r="CG28" i="1"/>
  <c r="CE24" i="1"/>
  <c r="CG24" i="1"/>
  <c r="CH22" i="1"/>
  <c r="CF22" i="1"/>
  <c r="CF20" i="1"/>
  <c r="CH20" i="1"/>
  <c r="CH12" i="1"/>
  <c r="CF12" i="1"/>
  <c r="CE10" i="1"/>
  <c r="CG10" i="1"/>
  <c r="CF8" i="1"/>
  <c r="CH8" i="1"/>
  <c r="CG97" i="1"/>
  <c r="CE97" i="1"/>
  <c r="CF91" i="1"/>
  <c r="CH91" i="1"/>
  <c r="CF89" i="1"/>
  <c r="CH89" i="1"/>
  <c r="CE87" i="1"/>
  <c r="CG87" i="1"/>
  <c r="CF81" i="1"/>
  <c r="CH81" i="1"/>
  <c r="CH79" i="1"/>
  <c r="CF79" i="1"/>
  <c r="CH75" i="1"/>
  <c r="CF75" i="1"/>
  <c r="CF69" i="1"/>
  <c r="CH69" i="1"/>
  <c r="CE67" i="1"/>
  <c r="CG67" i="1"/>
  <c r="CF65" i="1"/>
  <c r="CH65" i="1"/>
  <c r="CH63" i="1"/>
  <c r="CF63" i="1"/>
  <c r="CE55" i="1"/>
  <c r="CG55" i="1"/>
  <c r="CH53" i="1"/>
  <c r="CF53" i="1"/>
  <c r="CH33" i="1"/>
  <c r="CF33" i="1"/>
  <c r="CE31" i="1"/>
  <c r="CG31" i="1"/>
  <c r="CF29" i="1"/>
  <c r="CH29" i="1"/>
  <c r="CF23" i="1"/>
  <c r="CH23" i="1"/>
  <c r="CF21" i="1"/>
  <c r="CH21" i="1"/>
  <c r="CF3" i="1"/>
  <c r="CH3" i="1"/>
  <c r="CF92" i="1"/>
  <c r="CH92" i="1"/>
  <c r="CE90" i="1"/>
  <c r="CG90" i="1"/>
  <c r="CG86" i="1"/>
  <c r="CE86" i="1"/>
  <c r="CF82" i="1"/>
  <c r="CH82" i="1"/>
  <c r="CF80" i="1"/>
  <c r="CH80" i="1"/>
  <c r="CF78" i="1"/>
  <c r="CH78" i="1"/>
  <c r="CE74" i="1"/>
  <c r="CG74" i="1"/>
  <c r="CH72" i="1"/>
  <c r="CF72" i="1"/>
  <c r="CF68" i="1"/>
  <c r="CH68" i="1"/>
  <c r="CF66" i="1"/>
  <c r="CH66" i="1"/>
  <c r="CF62" i="1"/>
  <c r="CH62" i="1"/>
  <c r="CF58" i="1"/>
  <c r="CH58" i="1"/>
  <c r="CE56" i="1"/>
  <c r="CG56" i="1"/>
  <c r="CF52" i="1"/>
  <c r="CH52" i="1"/>
  <c r="CH42" i="1"/>
  <c r="CF42" i="1"/>
  <c r="CE40" i="1"/>
  <c r="CG40" i="1"/>
  <c r="CF36" i="1"/>
  <c r="CH36" i="1"/>
  <c r="CG34" i="1"/>
  <c r="CE34" i="1"/>
  <c r="CH32" i="1"/>
  <c r="CF32" i="1"/>
  <c r="CG16" i="1"/>
  <c r="CE16" i="1"/>
  <c r="CF14" i="1"/>
  <c r="CH14" i="1"/>
  <c r="CG8" i="1"/>
  <c r="CE8" i="1"/>
  <c r="CF6" i="1"/>
  <c r="CH6" i="1"/>
  <c r="CH2" i="1"/>
  <c r="CF2" i="1"/>
  <c r="CH99" i="1"/>
  <c r="CF99" i="1"/>
  <c r="CH95" i="1"/>
  <c r="CF95" i="1"/>
  <c r="CH93" i="1"/>
  <c r="CF93" i="1"/>
  <c r="CG91" i="1"/>
  <c r="CE91" i="1"/>
  <c r="CG89" i="1"/>
  <c r="CE89" i="1"/>
  <c r="CH87" i="1"/>
  <c r="CF87" i="1"/>
  <c r="CG85" i="1"/>
  <c r="CE85" i="1"/>
  <c r="CH83" i="1"/>
  <c r="CF83" i="1"/>
  <c r="CG81" i="1"/>
  <c r="CE81" i="1"/>
  <c r="CH77" i="1"/>
  <c r="CF77" i="1"/>
  <c r="CH73" i="1"/>
  <c r="CF73" i="1"/>
  <c r="CG71" i="1"/>
  <c r="CE71" i="1"/>
  <c r="CG69" i="1"/>
  <c r="CE69" i="1"/>
  <c r="CH67" i="1"/>
  <c r="CF67" i="1"/>
  <c r="CG65" i="1"/>
  <c r="CE65" i="1"/>
  <c r="CG61" i="1"/>
  <c r="CE61" i="1"/>
  <c r="CH59" i="1"/>
  <c r="CF59" i="1"/>
  <c r="CH57" i="1"/>
  <c r="CF57" i="1"/>
  <c r="CH55" i="1"/>
  <c r="CF55" i="1"/>
  <c r="CH51" i="1"/>
  <c r="CF51" i="1"/>
  <c r="CH49" i="1"/>
  <c r="CF49" i="1"/>
  <c r="CG47" i="1"/>
  <c r="CE47" i="1"/>
  <c r="CH43" i="1"/>
  <c r="CF43" i="1"/>
  <c r="CH41" i="1"/>
  <c r="CF41" i="1"/>
  <c r="CH39" i="1"/>
  <c r="CF39" i="1"/>
  <c r="CH37" i="1"/>
  <c r="CF37" i="1"/>
  <c r="CG35" i="1"/>
  <c r="CE35" i="1"/>
  <c r="CH31" i="1"/>
  <c r="CF31" i="1"/>
  <c r="CG29" i="1"/>
  <c r="CE29" i="1"/>
  <c r="CH27" i="1"/>
  <c r="CF27" i="1"/>
  <c r="CH25" i="1"/>
  <c r="CF25" i="1"/>
  <c r="CG23" i="1"/>
  <c r="CE23" i="1"/>
  <c r="CG21" i="1"/>
  <c r="CE21" i="1"/>
  <c r="CH19" i="1"/>
  <c r="CF19" i="1"/>
  <c r="CH17" i="1"/>
  <c r="CF17" i="1"/>
  <c r="CH15" i="1"/>
  <c r="CF15" i="1"/>
  <c r="CH13" i="1"/>
  <c r="CF13" i="1"/>
  <c r="CH11" i="1"/>
  <c r="CF11" i="1"/>
  <c r="CH9" i="1"/>
  <c r="CF9" i="1"/>
  <c r="CG7" i="1"/>
  <c r="CE7" i="1"/>
  <c r="CG3" i="1"/>
  <c r="CE3" i="1"/>
  <c r="CG98" i="1"/>
  <c r="CE98" i="1"/>
  <c r="CG96" i="1"/>
  <c r="CE96" i="1"/>
  <c r="CG94" i="1"/>
  <c r="CE94" i="1"/>
  <c r="CG92" i="1"/>
  <c r="CE92" i="1"/>
  <c r="CH90" i="1"/>
  <c r="CF90" i="1"/>
  <c r="CH88" i="1"/>
  <c r="CF88" i="1"/>
  <c r="CH84" i="1"/>
  <c r="CF84" i="1"/>
  <c r="CG82" i="1"/>
  <c r="CE82" i="1"/>
  <c r="CG80" i="1"/>
  <c r="CE80" i="1"/>
  <c r="CG78" i="1"/>
  <c r="CE78" i="1"/>
  <c r="CH76" i="1"/>
  <c r="CF76" i="1"/>
  <c r="CH74" i="1"/>
  <c r="CF74" i="1"/>
  <c r="CH70" i="1"/>
  <c r="CF70" i="1"/>
  <c r="CG68" i="1"/>
  <c r="CE68" i="1"/>
  <c r="CG66" i="1"/>
  <c r="CE66" i="1"/>
  <c r="CH64" i="1"/>
  <c r="CF64" i="1"/>
  <c r="CG62" i="1"/>
  <c r="CE62" i="1"/>
  <c r="CG60" i="1"/>
  <c r="CE60" i="1"/>
  <c r="CG58" i="1"/>
  <c r="CE58" i="1"/>
  <c r="CH56" i="1"/>
  <c r="CF56" i="1"/>
  <c r="CH54" i="1"/>
  <c r="CF54" i="1"/>
  <c r="CG52" i="1"/>
  <c r="CE52" i="1"/>
  <c r="CH50" i="1"/>
  <c r="CF50" i="1"/>
  <c r="CH48" i="1"/>
  <c r="CF48" i="1"/>
  <c r="CH46" i="1"/>
  <c r="CF46" i="1"/>
  <c r="CG44" i="1"/>
  <c r="CE44" i="1"/>
  <c r="CH40" i="1"/>
  <c r="CF40" i="1"/>
  <c r="CG38" i="1"/>
  <c r="CE38" i="1"/>
  <c r="CG36" i="1"/>
  <c r="CE36" i="1"/>
  <c r="CH30" i="1"/>
  <c r="CF30" i="1"/>
  <c r="CH28" i="1"/>
  <c r="CF28" i="1"/>
  <c r="CH26" i="1"/>
  <c r="CF26" i="1"/>
  <c r="CH24" i="1"/>
  <c r="CF24" i="1"/>
  <c r="CG20" i="1"/>
  <c r="CE20" i="1"/>
  <c r="CH18" i="1"/>
  <c r="CF18" i="1"/>
  <c r="CG14" i="1"/>
  <c r="CE14" i="1"/>
  <c r="CH10" i="1"/>
  <c r="CF10" i="1"/>
  <c r="CG6" i="1"/>
  <c r="CE6" i="1"/>
  <c r="CH4" i="1"/>
  <c r="CF4" i="1"/>
  <c r="CQ248" i="1"/>
  <c r="CP234" i="1"/>
  <c r="CP237" i="1"/>
  <c r="CQ246" i="1"/>
  <c r="CP249" i="1"/>
  <c r="CP241" i="1"/>
  <c r="CP239" i="1"/>
  <c r="CP235" i="1"/>
  <c r="CP258" i="1"/>
  <c r="CQ260" i="1"/>
  <c r="CP233" i="1"/>
  <c r="CQ256" i="1"/>
  <c r="CQ261" i="1"/>
  <c r="CP236" i="1"/>
  <c r="CP240" i="1"/>
  <c r="CQ251" i="1"/>
  <c r="CP254" i="1"/>
  <c r="CQ257" i="1"/>
  <c r="CQ253" i="1"/>
  <c r="CQ255" i="1"/>
  <c r="CP242" i="1"/>
  <c r="CQ191" i="1"/>
  <c r="CP191" i="1"/>
  <c r="CQ193" i="1"/>
  <c r="CP193" i="1"/>
  <c r="CQ195" i="1"/>
  <c r="CP195" i="1"/>
  <c r="CQ197" i="1"/>
  <c r="CP197" i="1"/>
  <c r="CQ199" i="1"/>
  <c r="CP199" i="1"/>
  <c r="CQ215" i="1"/>
  <c r="CP215" i="1"/>
  <c r="CQ217" i="1"/>
  <c r="CP217" i="1"/>
  <c r="CQ219" i="1"/>
  <c r="CP219" i="1"/>
  <c r="CQ221" i="1"/>
  <c r="CP221" i="1"/>
  <c r="CP247" i="1"/>
  <c r="CQ247" i="1"/>
  <c r="CP252" i="1"/>
  <c r="CQ252" i="1"/>
  <c r="CQ202" i="1"/>
  <c r="CP202" i="1"/>
  <c r="CQ204" i="1"/>
  <c r="CP204" i="1"/>
  <c r="CQ206" i="1"/>
  <c r="CP206" i="1"/>
  <c r="CQ208" i="1"/>
  <c r="CP208" i="1"/>
  <c r="CQ210" i="1"/>
  <c r="CP210" i="1"/>
  <c r="CQ212" i="1"/>
  <c r="CP212" i="1"/>
  <c r="CQ214" i="1"/>
  <c r="CP214" i="1"/>
  <c r="CQ218" i="1"/>
  <c r="CP218" i="1"/>
  <c r="CQ222" i="1"/>
  <c r="CP222" i="1"/>
  <c r="CQ224" i="1"/>
  <c r="CP224" i="1"/>
  <c r="CQ226" i="1"/>
  <c r="CP226" i="1"/>
  <c r="CQ228" i="1"/>
  <c r="CP228" i="1"/>
  <c r="CQ230" i="1"/>
  <c r="CP230" i="1"/>
  <c r="CQ232" i="1"/>
  <c r="CP232" i="1"/>
  <c r="CQ200" i="1"/>
  <c r="CP200" i="1"/>
  <c r="CQ192" i="1"/>
  <c r="CP192" i="1"/>
  <c r="CQ194" i="1"/>
  <c r="CP194" i="1"/>
  <c r="CQ196" i="1"/>
  <c r="CP196" i="1"/>
  <c r="CQ198" i="1"/>
  <c r="CP198" i="1"/>
  <c r="CP243" i="1"/>
  <c r="CQ243" i="1"/>
  <c r="CP244" i="1"/>
  <c r="CQ244" i="1"/>
  <c r="CP245" i="1"/>
  <c r="CQ245" i="1"/>
  <c r="CQ201" i="1"/>
  <c r="CP201" i="1"/>
  <c r="CQ203" i="1"/>
  <c r="CP203" i="1"/>
  <c r="CQ205" i="1"/>
  <c r="CP205" i="1"/>
  <c r="CQ207" i="1"/>
  <c r="CP207" i="1"/>
  <c r="CQ209" i="1"/>
  <c r="CP209" i="1"/>
  <c r="CQ211" i="1"/>
  <c r="CP211" i="1"/>
  <c r="CQ213" i="1"/>
  <c r="CP213" i="1"/>
  <c r="CQ216" i="1"/>
  <c r="CP216" i="1"/>
  <c r="CQ220" i="1"/>
  <c r="CP220" i="1"/>
  <c r="CQ223" i="1"/>
  <c r="CP223" i="1"/>
  <c r="CQ225" i="1"/>
  <c r="CP225" i="1"/>
  <c r="CQ227" i="1"/>
  <c r="CP227" i="1"/>
  <c r="CQ229" i="1"/>
  <c r="CP229" i="1"/>
  <c r="CQ231" i="1"/>
  <c r="CP231" i="1"/>
  <c r="CN188" i="1"/>
  <c r="CQ188" i="1" s="1"/>
  <c r="CN40" i="1"/>
  <c r="CQ40" i="1" s="1"/>
  <c r="CN27" i="1"/>
  <c r="CP27" i="1" s="1"/>
  <c r="CN78" i="1"/>
  <c r="CQ78" i="1" s="1"/>
  <c r="CN13" i="1"/>
  <c r="CQ13" i="1" s="1"/>
  <c r="CN45" i="1"/>
  <c r="CP45" i="1" s="1"/>
  <c r="CN75" i="1"/>
  <c r="CP75" i="1" s="1"/>
  <c r="CN42" i="1"/>
  <c r="CQ42" i="1" s="1"/>
  <c r="CN89" i="1"/>
  <c r="CP89" i="1" s="1"/>
  <c r="CN76" i="1"/>
  <c r="CQ76" i="1" s="1"/>
  <c r="CN30" i="1"/>
  <c r="CQ30" i="1" s="1"/>
  <c r="CN35" i="1"/>
  <c r="CN44" i="1"/>
  <c r="CN31" i="1"/>
  <c r="CN32" i="1"/>
  <c r="CN2" i="1"/>
  <c r="CN88" i="1"/>
  <c r="CN11" i="1"/>
  <c r="CN34" i="1"/>
  <c r="CN56" i="1"/>
  <c r="CN24" i="1"/>
  <c r="CN28" i="1"/>
  <c r="CN80" i="1"/>
  <c r="CN18" i="1"/>
  <c r="CN61" i="1"/>
  <c r="CN23" i="1"/>
  <c r="CN186" i="1"/>
  <c r="CN98" i="1"/>
  <c r="CN189" i="1"/>
  <c r="CN7" i="1"/>
  <c r="CN93" i="1"/>
  <c r="CN19" i="1"/>
  <c r="CN20" i="1"/>
  <c r="CN46" i="1"/>
  <c r="CN84" i="1"/>
  <c r="CN6" i="1"/>
  <c r="CN73" i="1"/>
  <c r="CN25" i="1"/>
  <c r="CN39" i="1"/>
  <c r="CN70" i="1"/>
  <c r="CN81" i="1"/>
  <c r="CN87" i="1"/>
  <c r="CN187" i="1"/>
  <c r="CN55" i="1"/>
  <c r="CN69" i="1"/>
  <c r="CN64" i="1"/>
  <c r="CN43" i="1"/>
  <c r="CN41" i="1"/>
  <c r="CN72" i="1"/>
  <c r="CN67" i="1"/>
  <c r="CN12" i="1"/>
  <c r="CN52" i="1"/>
  <c r="CN66" i="1"/>
  <c r="CN62" i="1"/>
  <c r="CN79" i="1"/>
  <c r="CN97" i="1"/>
  <c r="CN71" i="1"/>
  <c r="CN3" i="1"/>
  <c r="CN94" i="1"/>
  <c r="CN5" i="1"/>
  <c r="CN190" i="1"/>
  <c r="CN15" i="1"/>
  <c r="CN90" i="1"/>
  <c r="CN36" i="1"/>
  <c r="CN99" i="1"/>
  <c r="CN26" i="1"/>
  <c r="CN57" i="1"/>
  <c r="CN17" i="1"/>
  <c r="CN22" i="1"/>
  <c r="CN48" i="1"/>
  <c r="CN77" i="1"/>
  <c r="CN63" i="1"/>
  <c r="CN8" i="1"/>
  <c r="CN49" i="1"/>
  <c r="CN82" i="1"/>
  <c r="CN21" i="1"/>
  <c r="CN9" i="1"/>
  <c r="CN4" i="1"/>
  <c r="CN92" i="1"/>
  <c r="CN185" i="1"/>
  <c r="CN38" i="1"/>
  <c r="CN59" i="1"/>
  <c r="CN91" i="1"/>
  <c r="CN86" i="1"/>
  <c r="CN10" i="1"/>
  <c r="CN83" i="1"/>
  <c r="CN85" i="1"/>
  <c r="CN14" i="1"/>
  <c r="CN65" i="1"/>
  <c r="CN16" i="1"/>
  <c r="CN51" i="1"/>
  <c r="CN54" i="1"/>
  <c r="CN68" i="1"/>
  <c r="CN95" i="1"/>
  <c r="CN60" i="1"/>
  <c r="CN29" i="1"/>
  <c r="CN37" i="1"/>
  <c r="CN53" i="1"/>
  <c r="CN74" i="1"/>
  <c r="CN33" i="1"/>
  <c r="CN58" i="1"/>
  <c r="CN47" i="1"/>
  <c r="CN50" i="1"/>
  <c r="CN96" i="1"/>
  <c r="CQ45" i="1" l="1"/>
  <c r="CP13" i="1"/>
  <c r="CQ27" i="1"/>
  <c r="CP42" i="1"/>
  <c r="CP188" i="1"/>
  <c r="CP40" i="1"/>
  <c r="CQ75" i="1"/>
  <c r="CP78" i="1"/>
  <c r="CP30" i="1"/>
  <c r="CP76" i="1"/>
  <c r="CQ89" i="1"/>
  <c r="CQ33" i="1"/>
  <c r="CP33" i="1"/>
  <c r="CP74" i="1"/>
  <c r="CQ74" i="1"/>
  <c r="CQ53" i="1"/>
  <c r="CP53" i="1"/>
  <c r="CP60" i="1"/>
  <c r="CQ60" i="1"/>
  <c r="CQ65" i="1"/>
  <c r="CP65" i="1"/>
  <c r="CQ91" i="1"/>
  <c r="CP91" i="1"/>
  <c r="CP38" i="1"/>
  <c r="CQ38" i="1"/>
  <c r="CP9" i="1"/>
  <c r="CQ9" i="1"/>
  <c r="CQ49" i="1"/>
  <c r="CP49" i="1"/>
  <c r="CQ77" i="1"/>
  <c r="CP77" i="1"/>
  <c r="CP48" i="1"/>
  <c r="CQ48" i="1"/>
  <c r="CP22" i="1"/>
  <c r="CQ22" i="1"/>
  <c r="CP90" i="1"/>
  <c r="CQ90" i="1"/>
  <c r="CP5" i="1"/>
  <c r="CQ5" i="1"/>
  <c r="CP94" i="1"/>
  <c r="CQ94" i="1"/>
  <c r="CP3" i="1"/>
  <c r="CQ3" i="1"/>
  <c r="CQ97" i="1"/>
  <c r="CP97" i="1"/>
  <c r="CP66" i="1"/>
  <c r="CQ66" i="1"/>
  <c r="CQ12" i="1"/>
  <c r="CP12" i="1"/>
  <c r="CP72" i="1"/>
  <c r="CQ72" i="1"/>
  <c r="CQ43" i="1"/>
  <c r="CP43" i="1"/>
  <c r="CQ69" i="1"/>
  <c r="CP69" i="1"/>
  <c r="CQ187" i="1"/>
  <c r="CP187" i="1"/>
  <c r="CQ87" i="1"/>
  <c r="CP87" i="1"/>
  <c r="CQ81" i="1"/>
  <c r="CP81" i="1"/>
  <c r="CQ39" i="1"/>
  <c r="CP39" i="1"/>
  <c r="CQ25" i="1"/>
  <c r="CP25" i="1"/>
  <c r="CP84" i="1"/>
  <c r="CQ84" i="1"/>
  <c r="CP20" i="1"/>
  <c r="CQ20" i="1"/>
  <c r="CQ93" i="1"/>
  <c r="CP93" i="1"/>
  <c r="CQ189" i="1"/>
  <c r="CP189" i="1"/>
  <c r="CQ23" i="1"/>
  <c r="CP23" i="1"/>
  <c r="CQ61" i="1"/>
  <c r="CP61" i="1"/>
  <c r="CP18" i="1"/>
  <c r="CQ18" i="1"/>
  <c r="CP28" i="1"/>
  <c r="CQ28" i="1"/>
  <c r="CP56" i="1"/>
  <c r="CQ56" i="1"/>
  <c r="CP11" i="1"/>
  <c r="CQ11" i="1"/>
  <c r="CP88" i="1"/>
  <c r="CQ88" i="1"/>
  <c r="CP32" i="1"/>
  <c r="CQ32" i="1"/>
  <c r="CQ35" i="1"/>
  <c r="CP35" i="1"/>
  <c r="CP96" i="1"/>
  <c r="CQ96" i="1"/>
  <c r="CP50" i="1"/>
  <c r="CQ50" i="1"/>
  <c r="CQ47" i="1"/>
  <c r="CP47" i="1"/>
  <c r="CP58" i="1"/>
  <c r="CQ58" i="1"/>
  <c r="CQ37" i="1"/>
  <c r="CP37" i="1"/>
  <c r="CQ29" i="1"/>
  <c r="CP29" i="1"/>
  <c r="CQ95" i="1"/>
  <c r="CP95" i="1"/>
  <c r="CP68" i="1"/>
  <c r="CQ68" i="1"/>
  <c r="CP54" i="1"/>
  <c r="CQ54" i="1"/>
  <c r="CQ51" i="1"/>
  <c r="CP51" i="1"/>
  <c r="CP16" i="1"/>
  <c r="CQ16" i="1"/>
  <c r="CQ14" i="1"/>
  <c r="CP14" i="1"/>
  <c r="CQ85" i="1"/>
  <c r="CP85" i="1"/>
  <c r="CQ83" i="1"/>
  <c r="CP83" i="1"/>
  <c r="CQ10" i="1"/>
  <c r="CP10" i="1"/>
  <c r="CP86" i="1"/>
  <c r="CQ86" i="1"/>
  <c r="CQ59" i="1"/>
  <c r="CP59" i="1"/>
  <c r="CQ185" i="1"/>
  <c r="CP185" i="1"/>
  <c r="CP92" i="1"/>
  <c r="CQ92" i="1"/>
  <c r="CQ4" i="1"/>
  <c r="CP4" i="1"/>
  <c r="CQ21" i="1"/>
  <c r="CP21" i="1"/>
  <c r="CP82" i="1"/>
  <c r="CQ82" i="1"/>
  <c r="CQ8" i="1"/>
  <c r="CP8" i="1"/>
  <c r="CQ63" i="1"/>
  <c r="CP63" i="1"/>
  <c r="CQ17" i="1"/>
  <c r="CP17" i="1"/>
  <c r="CQ57" i="1"/>
  <c r="CP57" i="1"/>
  <c r="CP26" i="1"/>
  <c r="CQ26" i="1"/>
  <c r="CQ99" i="1"/>
  <c r="CP99" i="1"/>
  <c r="CP36" i="1"/>
  <c r="CQ36" i="1"/>
  <c r="CP15" i="1"/>
  <c r="CQ15" i="1"/>
  <c r="CP190" i="1"/>
  <c r="CQ190" i="1"/>
  <c r="CQ71" i="1"/>
  <c r="CP71" i="1"/>
  <c r="CQ79" i="1"/>
  <c r="CP79" i="1"/>
  <c r="CP62" i="1"/>
  <c r="CQ62" i="1"/>
  <c r="CP52" i="1"/>
  <c r="CQ52" i="1"/>
  <c r="CQ67" i="1"/>
  <c r="CP67" i="1"/>
  <c r="CQ41" i="1"/>
  <c r="CP41" i="1"/>
  <c r="CP64" i="1"/>
  <c r="CQ64" i="1"/>
  <c r="CQ55" i="1"/>
  <c r="CP55" i="1"/>
  <c r="CP70" i="1"/>
  <c r="CQ70" i="1"/>
  <c r="CQ73" i="1"/>
  <c r="CP73" i="1"/>
  <c r="CQ6" i="1"/>
  <c r="CP6" i="1"/>
  <c r="CP46" i="1"/>
  <c r="CQ46" i="1"/>
  <c r="CQ19" i="1"/>
  <c r="CP19" i="1"/>
  <c r="CP7" i="1"/>
  <c r="CQ7" i="1"/>
  <c r="CP98" i="1"/>
  <c r="CQ98" i="1"/>
  <c r="CP186" i="1"/>
  <c r="CQ186" i="1"/>
  <c r="CP80" i="1"/>
  <c r="CQ80" i="1"/>
  <c r="CP24" i="1"/>
  <c r="CQ24" i="1"/>
  <c r="CP34" i="1"/>
  <c r="CQ34" i="1"/>
  <c r="CQ2" i="1"/>
  <c r="CP2" i="1"/>
  <c r="CQ31" i="1"/>
  <c r="CP31" i="1"/>
  <c r="CP44" i="1"/>
  <c r="CQ44" i="1"/>
</calcChain>
</file>

<file path=xl/sharedStrings.xml><?xml version="1.0" encoding="utf-8"?>
<sst xmlns="http://schemas.openxmlformats.org/spreadsheetml/2006/main" count="2865" uniqueCount="429">
  <si>
    <t>change</t>
  </si>
  <si>
    <t>stock_name</t>
  </si>
  <si>
    <t>APOLLOTYRE</t>
  </si>
  <si>
    <t>BATAINDIA</t>
  </si>
  <si>
    <t>IBVENTURES</t>
  </si>
  <si>
    <t>SKFINDIA</t>
  </si>
  <si>
    <t>CRISIL</t>
  </si>
  <si>
    <t>ICICIPRULI</t>
  </si>
  <si>
    <t>BAJAJHLDNG</t>
  </si>
  <si>
    <t>HEROMOTOCO</t>
  </si>
  <si>
    <t>ADANIGREEN</t>
  </si>
  <si>
    <t>CADILAHC</t>
  </si>
  <si>
    <t>JUBLFOOD</t>
  </si>
  <si>
    <t>KANSAINER</t>
  </si>
  <si>
    <t>SUNTECK</t>
  </si>
  <si>
    <t>CESC</t>
  </si>
  <si>
    <t>BIOCON</t>
  </si>
  <si>
    <t>ASHOKLEY</t>
  </si>
  <si>
    <t>INFRATEL</t>
  </si>
  <si>
    <t>CHOLAFIN</t>
  </si>
  <si>
    <t>MCDOWELL-N</t>
  </si>
  <si>
    <t>RECLTD</t>
  </si>
  <si>
    <t>BAJAJ-AUTO</t>
  </si>
  <si>
    <t>INDIGO</t>
  </si>
  <si>
    <t>SUNDARMFIN</t>
  </si>
  <si>
    <t>LUPIN</t>
  </si>
  <si>
    <t>GLENMARK</t>
  </si>
  <si>
    <t>TATAELXSI</t>
  </si>
  <si>
    <t>ITC</t>
  </si>
  <si>
    <t>ICICIBANK</t>
  </si>
  <si>
    <t>BRITANNIA</t>
  </si>
  <si>
    <t>SUNTV</t>
  </si>
  <si>
    <t>HINDPETRO</t>
  </si>
  <si>
    <t>PHOENIXLTD</t>
  </si>
  <si>
    <t>HINDZINC</t>
  </si>
  <si>
    <t>MOTHERSUMI</t>
  </si>
  <si>
    <t>VEDL</t>
  </si>
  <si>
    <t>UBL</t>
  </si>
  <si>
    <t>EXIDEIND</t>
  </si>
  <si>
    <t>SIEMENS</t>
  </si>
  <si>
    <t>GODREJPROP</t>
  </si>
  <si>
    <t>MAHLIFE</t>
  </si>
  <si>
    <t>HONAUT</t>
  </si>
  <si>
    <t>DRREDDY</t>
  </si>
  <si>
    <t>ASIANPAINT</t>
  </si>
  <si>
    <t>ADANIPORTS</t>
  </si>
  <si>
    <t>CIPLA</t>
  </si>
  <si>
    <t>DABUR</t>
  </si>
  <si>
    <t>RELIANCE</t>
  </si>
  <si>
    <t>HCLTECH</t>
  </si>
  <si>
    <t>WIPRO</t>
  </si>
  <si>
    <t>SHOPERSTOP</t>
  </si>
  <si>
    <t>MOIL</t>
  </si>
  <si>
    <t>CUMMINSIND</t>
  </si>
  <si>
    <t>MARUTI</t>
  </si>
  <si>
    <t>ZEEL</t>
  </si>
  <si>
    <t>ADANITRANS</t>
  </si>
  <si>
    <t>HDFCLIFE</t>
  </si>
  <si>
    <t>PETRONET</t>
  </si>
  <si>
    <t>EICHERMOT</t>
  </si>
  <si>
    <t>HINDALCO</t>
  </si>
  <si>
    <t>DLF</t>
  </si>
  <si>
    <t>ITI</t>
  </si>
  <si>
    <t>GLAXO</t>
  </si>
  <si>
    <t>TECHM</t>
  </si>
  <si>
    <t>UPL</t>
  </si>
  <si>
    <t>HDFCBANK</t>
  </si>
  <si>
    <t>BHARATFORG</t>
  </si>
  <si>
    <t>EMAMILTD</t>
  </si>
  <si>
    <t>MARICO</t>
  </si>
  <si>
    <t>INDUSINDBK</t>
  </si>
  <si>
    <t>SRTRANSFIN</t>
  </si>
  <si>
    <t>AMARAJABAT</t>
  </si>
  <si>
    <t>STRTECH</t>
  </si>
  <si>
    <t>OFSS</t>
  </si>
  <si>
    <t>PVR</t>
  </si>
  <si>
    <t>TITAN</t>
  </si>
  <si>
    <t>SUNDRMFAST</t>
  </si>
  <si>
    <t>M&amp;MFIN</t>
  </si>
  <si>
    <t>ULTRACEMCO</t>
  </si>
  <si>
    <t>NTPC</t>
  </si>
  <si>
    <t>INOXLEISUR</t>
  </si>
  <si>
    <t>BOSCHLTD</t>
  </si>
  <si>
    <t>PFIZER</t>
  </si>
  <si>
    <t>ONGC</t>
  </si>
  <si>
    <t>M&amp;M</t>
  </si>
  <si>
    <t>SUNPHARMA</t>
  </si>
  <si>
    <t>IBULHSGFIN</t>
  </si>
  <si>
    <t>GODREJCP</t>
  </si>
  <si>
    <t>AMBUJACEM</t>
  </si>
  <si>
    <t>BHARTIARTL</t>
  </si>
  <si>
    <t>NESTLEIND</t>
  </si>
  <si>
    <t>PRESTIGE</t>
  </si>
  <si>
    <t>SOBHA</t>
  </si>
  <si>
    <t>FEDERALBNK</t>
  </si>
  <si>
    <t>AUROPHARMA</t>
  </si>
  <si>
    <t>INDIANB</t>
  </si>
  <si>
    <t>COLPAL</t>
  </si>
  <si>
    <t>KOTAKBANK</t>
  </si>
  <si>
    <t>YESBANK</t>
  </si>
  <si>
    <t>WELCORP</t>
  </si>
  <si>
    <t>HINDCOPPER</t>
  </si>
  <si>
    <t>PNB</t>
  </si>
  <si>
    <t>CANBK</t>
  </si>
  <si>
    <t>NIITTECH</t>
  </si>
  <si>
    <t>TCS</t>
  </si>
  <si>
    <t>BAJFINANCE</t>
  </si>
  <si>
    <t>NMDC</t>
  </si>
  <si>
    <t>RBLBANK</t>
  </si>
  <si>
    <t>DCBBANK</t>
  </si>
  <si>
    <t>BPCL</t>
  </si>
  <si>
    <t>OBEROIRLTY</t>
  </si>
  <si>
    <t>INDIACEM</t>
  </si>
  <si>
    <t>HDFC</t>
  </si>
  <si>
    <t>BRIGADE</t>
  </si>
  <si>
    <t>ALKEM</t>
  </si>
  <si>
    <t>3MINDIA</t>
  </si>
  <si>
    <t>WHIRLPOOL</t>
  </si>
  <si>
    <t>COALINDIA</t>
  </si>
  <si>
    <t>BANKBARODA</t>
  </si>
  <si>
    <t>GODREJIND</t>
  </si>
  <si>
    <t>GAIL</t>
  </si>
  <si>
    <t>HINDUNILVR</t>
  </si>
  <si>
    <t>RAMCOCEM</t>
  </si>
  <si>
    <t>MRF</t>
  </si>
  <si>
    <t>LICHSGFIN</t>
  </si>
  <si>
    <t>LT</t>
  </si>
  <si>
    <t>NATIONALUM</t>
  </si>
  <si>
    <t>TVSMOTOR</t>
  </si>
  <si>
    <t>MINDTREE</t>
  </si>
  <si>
    <t>SCHAEFFLER</t>
  </si>
  <si>
    <t>APLAPOLLO</t>
  </si>
  <si>
    <t>TATASTEEL</t>
  </si>
  <si>
    <t>IOC</t>
  </si>
  <si>
    <t>CONCOR</t>
  </si>
  <si>
    <t>SONATSOFTW</t>
  </si>
  <si>
    <t>MPHASIS</t>
  </si>
  <si>
    <t>PHILIPCARB</t>
  </si>
  <si>
    <t>AXISBANK</t>
  </si>
  <si>
    <t>GRASIM</t>
  </si>
  <si>
    <t>JSWSTEEL</t>
  </si>
  <si>
    <t>JINDALSTEL</t>
  </si>
  <si>
    <t>TATAPOWER</t>
  </si>
  <si>
    <t>DIVISLAB</t>
  </si>
  <si>
    <t>HEXAWARE</t>
  </si>
  <si>
    <t>POWERGRID</t>
  </si>
  <si>
    <t>TATAMOTORS</t>
  </si>
  <si>
    <t>BAJAJFINSV</t>
  </si>
  <si>
    <t>INFY</t>
  </si>
  <si>
    <t>SBIN</t>
  </si>
  <si>
    <t>PEL</t>
  </si>
  <si>
    <t>EDELWEISS</t>
  </si>
  <si>
    <t>JUSTDIAL</t>
  </si>
  <si>
    <t>INDIA VIX</t>
  </si>
  <si>
    <t>SENSEX</t>
  </si>
  <si>
    <t>NIFTY BANK</t>
  </si>
  <si>
    <t>NIFTY 50</t>
  </si>
  <si>
    <t>COALINDIA20JUN150CE</t>
  </si>
  <si>
    <t>NIFTY206049000PE</t>
  </si>
  <si>
    <t>NIFTY20JUN9400CE</t>
  </si>
  <si>
    <t>NIFTY20JUN9200PE</t>
  </si>
  <si>
    <t>NIFTY206049900CE</t>
  </si>
  <si>
    <t>NIFTY20JUN10100CE</t>
  </si>
  <si>
    <t>NIFTY206049400PE</t>
  </si>
  <si>
    <t>NIFTY20JUN9700CE</t>
  </si>
  <si>
    <t>NIFTY20JUN9900CE</t>
  </si>
  <si>
    <t>NIFTY20JUN10000CE</t>
  </si>
  <si>
    <t>NIFTY206049800CE</t>
  </si>
  <si>
    <t>NIFTY2060410000CE</t>
  </si>
  <si>
    <t>NIFTY206049600CE</t>
  </si>
  <si>
    <t>NIFTY20JUN9800CE</t>
  </si>
  <si>
    <t>NIFTY206049500PE</t>
  </si>
  <si>
    <t>NIFTY206049500CE</t>
  </si>
  <si>
    <t>NIFTY20JUN9300PE</t>
  </si>
  <si>
    <t>NIFTY206049200PE</t>
  </si>
  <si>
    <t>NIFTY206049300PE</t>
  </si>
  <si>
    <t>NIFTY206049100PE</t>
  </si>
  <si>
    <t>NIFTY20JUN9000PE</t>
  </si>
  <si>
    <t>NIFTY20JUN9400PE</t>
  </si>
  <si>
    <t>NIFTY20JUN9100PE</t>
  </si>
  <si>
    <t>NIFTY20JUN9600CE</t>
  </si>
  <si>
    <t>NIFTY20JUN9500CE</t>
  </si>
  <si>
    <t>1 15 low</t>
  </si>
  <si>
    <t>1 15 high</t>
  </si>
  <si>
    <t>1 15 close</t>
  </si>
  <si>
    <t>ltp</t>
  </si>
  <si>
    <t>INDUSINDBK20JUN500CE</t>
  </si>
  <si>
    <t>NIFTY20JUN9000CE</t>
  </si>
  <si>
    <t>NIFTY20JUN9100CE</t>
  </si>
  <si>
    <t>NIFTY20JUN9200CE</t>
  </si>
  <si>
    <t>NIFTY20JUN9300CE</t>
  </si>
  <si>
    <t>2 15 low</t>
  </si>
  <si>
    <t>2 15 high</t>
  </si>
  <si>
    <t>2 15 close</t>
  </si>
  <si>
    <t>2 15 open</t>
  </si>
  <si>
    <t>NIFTY206189650PE</t>
  </si>
  <si>
    <t>NIFTY206189750PE</t>
  </si>
  <si>
    <t>NIFTY20JUN10400CE</t>
  </si>
  <si>
    <t>NIFTY206189950CE</t>
  </si>
  <si>
    <t>NIFTY206189900PE</t>
  </si>
  <si>
    <t>NIFTY20JUN10200CE</t>
  </si>
  <si>
    <t>NIFTY206189750CE</t>
  </si>
  <si>
    <t>NIFTY206189850CE</t>
  </si>
  <si>
    <t>NIFTY206189800PE</t>
  </si>
  <si>
    <t>NIFTY206189850PE</t>
  </si>
  <si>
    <t>NIFTY2061810000PE</t>
  </si>
  <si>
    <t>NIFTY20JUL10400CE</t>
  </si>
  <si>
    <t>NIFTY206189400PE</t>
  </si>
  <si>
    <t>NIFTY2061810100CE</t>
  </si>
  <si>
    <t>NIFTY206189300PE</t>
  </si>
  <si>
    <t>NIFTY2061810300CE</t>
  </si>
  <si>
    <t>NIFTY2061810250CE</t>
  </si>
  <si>
    <t>NIFTY20JUN9500PE</t>
  </si>
  <si>
    <t>NIFTY20JUL10300CE</t>
  </si>
  <si>
    <t>NIFTY2061810050CE</t>
  </si>
  <si>
    <t>NIFTY20JUN10300CE</t>
  </si>
  <si>
    <t>NIFTY206189700CE</t>
  </si>
  <si>
    <t>NIFTY20JUL10000CE</t>
  </si>
  <si>
    <t>NIFTY20JUL10200CE</t>
  </si>
  <si>
    <t>NIFTY2061810000CE</t>
  </si>
  <si>
    <t>NIFTY206189950PE</t>
  </si>
  <si>
    <t>NIFTY2061810200CE</t>
  </si>
  <si>
    <t>NIFTY206189800CE</t>
  </si>
  <si>
    <t>NIFTY2061810350CE</t>
  </si>
  <si>
    <t>NIFTY206189600PE</t>
  </si>
  <si>
    <t>NIFTY2061810150CE</t>
  </si>
  <si>
    <t>NIFTY206189500PE</t>
  </si>
  <si>
    <t>NIFTY206189900CE</t>
  </si>
  <si>
    <t>NIFTY206189700PE</t>
  </si>
  <si>
    <t>NIFTY20JUN10500CE</t>
  </si>
  <si>
    <t>Strike Price</t>
  </si>
  <si>
    <t>NIFTY20JUN10050PE</t>
  </si>
  <si>
    <t>NIFTY20JUN9800PE</t>
  </si>
  <si>
    <t>NIFTY20JUN10050CE</t>
  </si>
  <si>
    <t>NIFTY20JUN10150PE</t>
  </si>
  <si>
    <t>NIFTY20JUN9650PE</t>
  </si>
  <si>
    <t>NIFTY20JUN10500PE</t>
  </si>
  <si>
    <t>NIFTY20JUN10650PE</t>
  </si>
  <si>
    <t>NIFTY20JUN9700PE</t>
  </si>
  <si>
    <t>NIFTY20JUN9750CE</t>
  </si>
  <si>
    <t>NIFTY20JUN10350PE</t>
  </si>
  <si>
    <t>NIFTY20JUN10450CE</t>
  </si>
  <si>
    <t>NIFTY20JUN10200PE</t>
  </si>
  <si>
    <t>NIFTY20JUN9750PE</t>
  </si>
  <si>
    <t>NIFTY20JUL10100CE</t>
  </si>
  <si>
    <t>NIFTY20JUN10250CE</t>
  </si>
  <si>
    <t>NIFTY20JUN9950PE</t>
  </si>
  <si>
    <t>NIFTY20JUN10400PE</t>
  </si>
  <si>
    <t>NIFTY20JUL10900CE</t>
  </si>
  <si>
    <t>NIFTY20JUN10600PE</t>
  </si>
  <si>
    <t>NIFTY20JUN10550PE</t>
  </si>
  <si>
    <t>NIFTY20JUL10700CE</t>
  </si>
  <si>
    <t>NIFTY20JUN10700CE</t>
  </si>
  <si>
    <t>NIFTY20JUN10150CE</t>
  </si>
  <si>
    <t>NIFTY20JUN9850CE</t>
  </si>
  <si>
    <t>NIFTY20JUN10650CE</t>
  </si>
  <si>
    <t>NIFTY20JUL10500CE</t>
  </si>
  <si>
    <t>NIFTY20JUN9550PE</t>
  </si>
  <si>
    <t>NIFTY20JUN10550CE</t>
  </si>
  <si>
    <t>NIFTY20JUN9950CE</t>
  </si>
  <si>
    <t>NIFTY20JUN9650CE</t>
  </si>
  <si>
    <t>NIFTY20JUL10600CE</t>
  </si>
  <si>
    <t>NIFTY20JUL11000CE</t>
  </si>
  <si>
    <t>NIFTY20JUN10250PE</t>
  </si>
  <si>
    <t>NIFTY20JUN10700PE</t>
  </si>
  <si>
    <t>NIFTY20JUN9850PE</t>
  </si>
  <si>
    <t>NIFTY20JUN10000PE</t>
  </si>
  <si>
    <t>NIFTY20JUN10450PE</t>
  </si>
  <si>
    <t>NIFTY20JUN9600PE</t>
  </si>
  <si>
    <t>NIFTY20JUN10600CE</t>
  </si>
  <si>
    <t>NIFTY20JUN10300PE</t>
  </si>
  <si>
    <t>NIFTY20JUN10350CE</t>
  </si>
  <si>
    <t>SHREECEM</t>
  </si>
  <si>
    <t>NIFTY20JUN10100PE</t>
  </si>
  <si>
    <t>NIFTY20JUN9900PE</t>
  </si>
  <si>
    <t>NIFTY20JUL10800CE</t>
  </si>
  <si>
    <t>NIFTY20JUN9550CE</t>
  </si>
  <si>
    <t>INFY20JUN720CE</t>
  </si>
  <si>
    <t>BANKNIFTY20JUN21200CE</t>
  </si>
  <si>
    <t>VEDL20JUN112.5CE</t>
  </si>
  <si>
    <t>INFRATEL20JUN225CE</t>
  </si>
  <si>
    <t>BANKNIFTY20JUN18500PE</t>
  </si>
  <si>
    <t>BANKNIFTY20JUN19500PE</t>
  </si>
  <si>
    <t>BANKNIFTY20JUN18200PE</t>
  </si>
  <si>
    <t>BANKNIFTY20JUN20200PE</t>
  </si>
  <si>
    <t>HDFCBANK20JUN1100CE</t>
  </si>
  <si>
    <t>BANKNIFTY20JUN19800PE</t>
  </si>
  <si>
    <t>BANKNIFTY20JUN22500CE</t>
  </si>
  <si>
    <t>BANKNIFTY20JUN20000CE</t>
  </si>
  <si>
    <t>JSWSTEEL20JUN200CE</t>
  </si>
  <si>
    <t>BAJAJFINSV20JUN6500CE</t>
  </si>
  <si>
    <t>DRREDDY20JUN4200CE</t>
  </si>
  <si>
    <t>BATAINDIA20JUN1400CE</t>
  </si>
  <si>
    <t>BANKNIFTY20JUN20200CE</t>
  </si>
  <si>
    <t>BANKNIFTY20JUN21500CE</t>
  </si>
  <si>
    <t>BANKNIFTY20JUN22800PE</t>
  </si>
  <si>
    <t>ONGC20JUN90CE</t>
  </si>
  <si>
    <t>BANKNIFTY20JUN21000CE</t>
  </si>
  <si>
    <t>BANKNIFTY20JUN18800PE</t>
  </si>
  <si>
    <t>UPL20JUN460CE</t>
  </si>
  <si>
    <t>BANKNIFTY20JUN19200PE</t>
  </si>
  <si>
    <t>BANKNIFTY20JUN23000CE</t>
  </si>
  <si>
    <t>BANKNIFTY20JUN20100PE</t>
  </si>
  <si>
    <t>UBL20JUN1100CE</t>
  </si>
  <si>
    <t>BANKNIFTY20JUN18500CE</t>
  </si>
  <si>
    <t>BANKNIFTY20JUN22200PE</t>
  </si>
  <si>
    <t>HINDALCO20JUN155CE</t>
  </si>
  <si>
    <t>BANKNIFTY20JUN22000CE</t>
  </si>
  <si>
    <t>ULTRACEMCO20JUN4200CE</t>
  </si>
  <si>
    <t>BANKNIFTY20JUN19800CE</t>
  </si>
  <si>
    <t>BANKNIFTY20JUN24000PE</t>
  </si>
  <si>
    <t>BANKNIFTY20JUN24000CE</t>
  </si>
  <si>
    <t>ZEEL20JUN185CE</t>
  </si>
  <si>
    <t>BANKNIFTY20JUN21800PE</t>
  </si>
  <si>
    <t>SUNPHARMA20JUN500CE</t>
  </si>
  <si>
    <t>BANKNIFTY20JUN20800CE</t>
  </si>
  <si>
    <t>COLPAL20JUN1400CE</t>
  </si>
  <si>
    <t>MARUTI20JUN6500CE</t>
  </si>
  <si>
    <t>BANKNIFTY20JUN22200CE</t>
  </si>
  <si>
    <t>BANKNIFTY20JUN20100CE</t>
  </si>
  <si>
    <t>BANKNIFTY20JUN20500PE</t>
  </si>
  <si>
    <t>BANKNIFTY20JUN21500PE</t>
  </si>
  <si>
    <t>HEROMOTOCO20JUN2500CE</t>
  </si>
  <si>
    <t>BANKNIFTY20JUN22000PE</t>
  </si>
  <si>
    <t>RELIANCE20JUN1800CE</t>
  </si>
  <si>
    <t>GAIL20JUN102.5CE</t>
  </si>
  <si>
    <t>KOTAKBANK20JUN1450CE</t>
  </si>
  <si>
    <t>SIEMENS20JUN1200CE</t>
  </si>
  <si>
    <t>BANKNIFTY20JUN19000PE</t>
  </si>
  <si>
    <t>BPCL20JUN390CE</t>
  </si>
  <si>
    <t>POWERGRID20JUN175CE</t>
  </si>
  <si>
    <t>BHARTIARTL20JUN590CE</t>
  </si>
  <si>
    <t>TITAN20JUN1060CE</t>
  </si>
  <si>
    <t>BANKNIFTY20JUN19500CE</t>
  </si>
  <si>
    <t>BANKNIFTY20JUN21200PE</t>
  </si>
  <si>
    <t>BANKNIFTY20JUN24500PE</t>
  </si>
  <si>
    <t>BANKNIFTY20JUN21800CE</t>
  </si>
  <si>
    <t>GRASIM20JUN640CE</t>
  </si>
  <si>
    <t>BAJAJ-AUTO20JUN2850CE</t>
  </si>
  <si>
    <t>BANKNIFTY20JUN23500PE</t>
  </si>
  <si>
    <t>BAJFINANCE20JUN3000CE</t>
  </si>
  <si>
    <t>AXISBANK20JUN440CE</t>
  </si>
  <si>
    <t>BANKNIFTY20JUN18000CE</t>
  </si>
  <si>
    <t>BRITANNIA20JUN3600CE</t>
  </si>
  <si>
    <t>BANKNIFTY20JUN20800PE</t>
  </si>
  <si>
    <t>SBIN20JUN195CE</t>
  </si>
  <si>
    <t>WIPRO20JUN230CE</t>
  </si>
  <si>
    <t>BANKNIFTY20JUN22500PE</t>
  </si>
  <si>
    <t>BANKNIFTY20JUN19000CE</t>
  </si>
  <si>
    <t>BANKNIFTY20JUN23000PE</t>
  </si>
  <si>
    <t>BANKNIFTY20JUN20000PE</t>
  </si>
  <si>
    <t>BANKNIFTY20JUN21000PE</t>
  </si>
  <si>
    <t>BANKNIFTY20JUN18000PE</t>
  </si>
  <si>
    <t>BANKNIFTY20JUN22800CE</t>
  </si>
  <si>
    <t>ICICIBANK20JUN380CE</t>
  </si>
  <si>
    <t>BANKNIFTY20JUN19200CE</t>
  </si>
  <si>
    <t>BANKNIFTY20JUN23500CE</t>
  </si>
  <si>
    <t>ITC20JUN190CE</t>
  </si>
  <si>
    <t>TCS20JUN2200CE</t>
  </si>
  <si>
    <t>HDFC20JUN1950CE</t>
  </si>
  <si>
    <t>ADANIPORTS20JUN355CE</t>
  </si>
  <si>
    <t>BANKNIFTY20JUN18800CE</t>
  </si>
  <si>
    <t>BANKNIFTY20JUN20500CE</t>
  </si>
  <si>
    <t>TATAMOTORS20JUN110CE</t>
  </si>
  <si>
    <t>ASIANPAINT20JUN1700CE</t>
  </si>
  <si>
    <t>HINDUNILVR20JUN2200CE</t>
  </si>
  <si>
    <t>NTPC20JUN95CE</t>
  </si>
  <si>
    <t>BANKNIFTY20JUN24500CE</t>
  </si>
  <si>
    <t>IOC20JUN87.5CE</t>
  </si>
  <si>
    <t>BANKNIFTY20JUN18200CE</t>
  </si>
  <si>
    <t>TATASTEEL20JUN340CE</t>
  </si>
  <si>
    <t>BANKNIFTY20JUN</t>
  </si>
  <si>
    <t>CE</t>
  </si>
  <si>
    <t>NFO-OPT</t>
  </si>
  <si>
    <t>BAJAJFINSV20JUN7000CE</t>
  </si>
  <si>
    <t>10 L</t>
  </si>
  <si>
    <t>high</t>
  </si>
  <si>
    <t>low</t>
  </si>
  <si>
    <t>scandle</t>
  </si>
  <si>
    <t>10 S</t>
  </si>
  <si>
    <t>10 H</t>
  </si>
  <si>
    <t>BAJFINANCE20JUN3200CE</t>
  </si>
  <si>
    <t>open</t>
  </si>
  <si>
    <t>close</t>
  </si>
  <si>
    <t>RELIANCE20JUN1840CE</t>
  </si>
  <si>
    <t>mode</t>
  </si>
  <si>
    <t>token</t>
  </si>
  <si>
    <t>isTradeable</t>
  </si>
  <si>
    <t>volume</t>
  </si>
  <si>
    <t>lastQuantity</t>
  </si>
  <si>
    <t>totalBuyQuantity</t>
  </si>
  <si>
    <t>totalSellQuantity</t>
  </si>
  <si>
    <t>lastPrice</t>
  </si>
  <si>
    <t>averagePrice</t>
  </si>
  <si>
    <t>openPrice</t>
  </si>
  <si>
    <t>highPrice</t>
  </si>
  <si>
    <t>lowPrice</t>
  </si>
  <si>
    <t>closePrice</t>
  </si>
  <si>
    <t>absoluteChange</t>
  </si>
  <si>
    <t>instrument_token</t>
  </si>
  <si>
    <t>10m_william_R_13</t>
  </si>
  <si>
    <t>10EMA</t>
  </si>
  <si>
    <t>10SMA</t>
  </si>
  <si>
    <t>10BOLU15</t>
  </si>
  <si>
    <t>10BOLM15</t>
  </si>
  <si>
    <t>10BOLD15</t>
  </si>
  <si>
    <t>1 3 open</t>
  </si>
  <si>
    <t>1 3 high</t>
  </si>
  <si>
    <t>1 3 low</t>
  </si>
  <si>
    <t>1 3 close</t>
  </si>
  <si>
    <t>2 3 open</t>
  </si>
  <si>
    <t>2 3 high</t>
  </si>
  <si>
    <t>2 3 low</t>
  </si>
  <si>
    <t>2 3 close</t>
  </si>
  <si>
    <t>3 3 open</t>
  </si>
  <si>
    <t>3 3 high</t>
  </si>
  <si>
    <t>3 3 low</t>
  </si>
  <si>
    <t>3 3 close</t>
  </si>
  <si>
    <t>SMI</t>
  </si>
  <si>
    <t>SMIsignal</t>
  </si>
  <si>
    <t>quote</t>
  </si>
  <si>
    <t>full</t>
  </si>
  <si>
    <t>5 EMA</t>
  </si>
  <si>
    <t>10 SMA</t>
  </si>
  <si>
    <t>Morning -9:20</t>
  </si>
  <si>
    <t>Trading Trend</t>
  </si>
  <si>
    <t>Scandle 1% U/D</t>
  </si>
  <si>
    <t>Live Scandle .50%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</si>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</sst>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\-0.00\ 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164" fontId="0" fillId="2" borderId="0" xfId="0" applyNumberFormat="1" applyFill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1" xfId="0" applyFont="1" applyBorder="1">
      <alignment vertical="center"/>
    </xf>
    <xf numFmtId="0" fontId="5" fillId="2" borderId="0" xfId="0" applyFont="1" applyFill="1" applyAlignment="1">
      <alignment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64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Q261"/>
  <sheetViews>
    <sheetView tabSelected="1" topLeftCell="H1" workbookViewId="0">
      <selection activeCell="K15" sqref="K15"/>
    </sheetView>
  </sheetViews>
  <sheetFormatPr defaultRowHeight="15"/>
  <cols>
    <col min="17" max="17" width="10.85546875" customWidth="1"/>
    <col min="20" max="20" width="11.42578125" customWidth="1"/>
    <col min="29" max="30" width="9.140625" style="8"/>
    <col min="33" max="33" width="11.42578125" customWidth="1"/>
    <col min="34" max="34" width="11" customWidth="1"/>
    <col min="42" max="42" width="22.28515625" customWidth="1"/>
    <col min="45" max="45" width="11" customWidth="1"/>
    <col min="46" max="46" width="11.85546875" customWidth="1"/>
    <col min="47" max="47" width="10" customWidth="1"/>
    <col min="54" max="54" width="10" bestFit="1" customWidth="1"/>
    <col min="55" max="55" width="10" customWidth="1"/>
    <col min="56" max="56" width="11.28515625" customWidth="1"/>
    <col min="58" max="58" width="8.140625" customWidth="1"/>
    <col min="59" max="59" width="9.28515625" style="2" customWidth="1"/>
    <col min="60" max="60" width="6.5703125" style="13" customWidth="1"/>
    <col min="61" max="61" width="9.140625" style="13"/>
    <col min="62" max="62" width="10.85546875" style="13" customWidth="1"/>
    <col min="67" max="67" width="9.140625" style="27"/>
    <col min="68" max="68" width="8.5703125" style="27" customWidth="1"/>
    <col min="69" max="69" width="14.28515625" customWidth="1"/>
    <col min="70" max="70" width="7.42578125" customWidth="1"/>
    <col min="71" max="71" width="6.28515625" customWidth="1"/>
    <col min="72" max="72" width="5.5703125" customWidth="1"/>
    <col min="73" max="73" width="8.140625" customWidth="1"/>
    <col min="74" max="74" width="9.7109375" customWidth="1"/>
    <col min="75" max="86" width="8.140625" customWidth="1"/>
    <col min="87" max="87" width="19.140625" customWidth="1"/>
  </cols>
  <sheetData>
    <row r="1" spans="1:95">
      <c r="A1" s="6"/>
      <c r="B1" s="6" t="s">
        <v>385</v>
      </c>
      <c r="C1" s="6" t="s">
        <v>386</v>
      </c>
      <c r="D1" s="6" t="s">
        <v>387</v>
      </c>
      <c r="E1" s="6" t="s">
        <v>388</v>
      </c>
      <c r="F1" s="6" t="s">
        <v>389</v>
      </c>
      <c r="G1" s="6" t="s">
        <v>390</v>
      </c>
      <c r="H1" s="6" t="s">
        <v>391</v>
      </c>
      <c r="I1" s="6" t="s">
        <v>392</v>
      </c>
      <c r="J1" s="6" t="s">
        <v>393</v>
      </c>
      <c r="K1" s="6" t="s">
        <v>394</v>
      </c>
      <c r="L1" s="6" t="s">
        <v>395</v>
      </c>
      <c r="M1" s="6" t="s">
        <v>396</v>
      </c>
      <c r="N1" s="6" t="s">
        <v>397</v>
      </c>
      <c r="O1" s="6" t="s">
        <v>0</v>
      </c>
      <c r="P1" s="6" t="s">
        <v>398</v>
      </c>
      <c r="Q1" s="6" t="s">
        <v>1</v>
      </c>
      <c r="R1" s="6" t="s">
        <v>399</v>
      </c>
      <c r="S1" s="6" t="s">
        <v>400</v>
      </c>
      <c r="T1" s="6" t="s">
        <v>401</v>
      </c>
      <c r="U1" s="6" t="s">
        <v>402</v>
      </c>
      <c r="V1" s="6" t="s">
        <v>403</v>
      </c>
      <c r="W1" s="6" t="s">
        <v>404</v>
      </c>
      <c r="X1" s="6" t="s">
        <v>405</v>
      </c>
      <c r="Y1" s="7" t="s">
        <v>406</v>
      </c>
      <c r="Z1" s="7" t="s">
        <v>407</v>
      </c>
      <c r="AA1" s="7" t="s">
        <v>408</v>
      </c>
      <c r="AB1" s="7" t="s">
        <v>409</v>
      </c>
      <c r="AC1" s="7" t="s">
        <v>410</v>
      </c>
      <c r="AD1" s="7" t="s">
        <v>411</v>
      </c>
      <c r="AE1" s="7" t="s">
        <v>412</v>
      </c>
      <c r="AF1" s="7" t="s">
        <v>413</v>
      </c>
      <c r="AG1" s="7" t="s">
        <v>414</v>
      </c>
      <c r="AH1" s="7" t="s">
        <v>415</v>
      </c>
      <c r="AI1" s="1" t="s">
        <v>416</v>
      </c>
      <c r="AJ1" s="7" t="s">
        <v>417</v>
      </c>
      <c r="AK1" s="1" t="s">
        <v>418</v>
      </c>
      <c r="AL1" s="7" t="s">
        <v>419</v>
      </c>
      <c r="AM1" s="7"/>
      <c r="AN1" s="7"/>
      <c r="AO1" s="7" t="s">
        <v>378</v>
      </c>
      <c r="AP1" s="4" t="s">
        <v>1</v>
      </c>
      <c r="AQ1" s="6" t="s">
        <v>422</v>
      </c>
      <c r="AR1" s="4" t="s">
        <v>423</v>
      </c>
      <c r="AS1" s="6" t="s">
        <v>403</v>
      </c>
      <c r="AT1" s="6" t="s">
        <v>404</v>
      </c>
      <c r="AU1" s="6" t="s">
        <v>405</v>
      </c>
      <c r="AV1" s="7" t="s">
        <v>406</v>
      </c>
      <c r="AW1" s="7" t="s">
        <v>407</v>
      </c>
      <c r="AX1" s="7" t="s">
        <v>408</v>
      </c>
      <c r="AY1" s="7" t="s">
        <v>409</v>
      </c>
      <c r="AZ1" s="7" t="s">
        <v>410</v>
      </c>
      <c r="BA1" s="7" t="s">
        <v>411</v>
      </c>
      <c r="BB1" s="7" t="s">
        <v>412</v>
      </c>
      <c r="BC1" s="7" t="s">
        <v>413</v>
      </c>
      <c r="BD1" s="7" t="s">
        <v>414</v>
      </c>
      <c r="BE1" s="7" t="s">
        <v>415</v>
      </c>
      <c r="BF1" s="1" t="s">
        <v>416</v>
      </c>
      <c r="BG1" s="7" t="s">
        <v>417</v>
      </c>
      <c r="BH1" s="1" t="s">
        <v>418</v>
      </c>
      <c r="BI1" s="7" t="s">
        <v>419</v>
      </c>
      <c r="BJ1" s="6" t="s">
        <v>400</v>
      </c>
      <c r="BK1" s="22"/>
      <c r="BL1" s="22"/>
      <c r="BM1" s="22"/>
      <c r="BN1" s="22"/>
      <c r="BO1" s="25"/>
      <c r="BP1" s="25" t="s">
        <v>428</v>
      </c>
      <c r="BQ1" s="13"/>
      <c r="BR1" s="13"/>
      <c r="BS1" s="13"/>
      <c r="BT1" s="13"/>
      <c r="BU1" s="13"/>
      <c r="BV1" s="7"/>
      <c r="BW1" s="7" t="s">
        <v>183</v>
      </c>
      <c r="BX1" s="7" t="s">
        <v>182</v>
      </c>
      <c r="BY1" s="7" t="s">
        <v>184</v>
      </c>
      <c r="BZ1" s="7" t="s">
        <v>194</v>
      </c>
      <c r="CA1" s="7" t="s">
        <v>192</v>
      </c>
      <c r="CB1" s="7" t="s">
        <v>191</v>
      </c>
      <c r="CC1" s="7" t="s">
        <v>193</v>
      </c>
      <c r="CD1" s="13" t="s">
        <v>378</v>
      </c>
      <c r="CE1" s="13"/>
      <c r="CF1" s="13"/>
      <c r="CG1" s="13"/>
      <c r="CH1" s="13"/>
      <c r="CI1" s="4" t="s">
        <v>1</v>
      </c>
      <c r="CJ1" s="13" t="s">
        <v>382</v>
      </c>
      <c r="CK1" s="13" t="s">
        <v>376</v>
      </c>
      <c r="CL1" s="13" t="s">
        <v>377</v>
      </c>
      <c r="CM1" s="13" t="s">
        <v>383</v>
      </c>
      <c r="CN1" s="13" t="s">
        <v>185</v>
      </c>
      <c r="CO1" s="13" t="s">
        <v>379</v>
      </c>
      <c r="CP1" s="13" t="s">
        <v>380</v>
      </c>
      <c r="CQ1" s="13" t="s">
        <v>375</v>
      </c>
    </row>
    <row r="2" spans="1:95">
      <c r="A2">
        <v>0</v>
      </c>
      <c r="B2" t="s">
        <v>420</v>
      </c>
      <c r="C2">
        <v>1688577</v>
      </c>
      <c r="D2" t="b">
        <v>1</v>
      </c>
      <c r="E2">
        <v>248572</v>
      </c>
      <c r="F2">
        <v>50</v>
      </c>
      <c r="G2">
        <v>363</v>
      </c>
      <c r="H2">
        <v>0</v>
      </c>
      <c r="I2">
        <v>235.65</v>
      </c>
      <c r="J2">
        <v>235.08</v>
      </c>
      <c r="K2">
        <v>230.05</v>
      </c>
      <c r="L2">
        <v>237.15</v>
      </c>
      <c r="M2">
        <v>230.05</v>
      </c>
      <c r="N2">
        <v>229.6</v>
      </c>
      <c r="O2">
        <v>2.6350174216027926</v>
      </c>
      <c r="P2">
        <v>6.0500000000000114</v>
      </c>
      <c r="Q2" t="s">
        <v>135</v>
      </c>
      <c r="R2">
        <v>1688577</v>
      </c>
      <c r="S2">
        <v>-76.92</v>
      </c>
      <c r="T2" s="2">
        <v>699.38832946648836</v>
      </c>
      <c r="U2" s="2">
        <v>699.05500000000006</v>
      </c>
      <c r="V2" s="2">
        <v>703.20404637637773</v>
      </c>
      <c r="W2" s="2">
        <v>699.05500000000006</v>
      </c>
      <c r="X2" s="2">
        <v>694.90595362362239</v>
      </c>
      <c r="Y2" s="2">
        <v>704.9</v>
      </c>
      <c r="Z2" s="2">
        <v>708</v>
      </c>
      <c r="AA2" s="2">
        <v>698.25</v>
      </c>
      <c r="AB2" s="2">
        <v>699.5</v>
      </c>
      <c r="AC2" s="9">
        <v>699.5</v>
      </c>
      <c r="AD2" s="9">
        <v>703.05</v>
      </c>
      <c r="AE2">
        <v>698.55</v>
      </c>
      <c r="AF2">
        <v>700</v>
      </c>
      <c r="AG2">
        <v>700</v>
      </c>
      <c r="AH2">
        <v>703.4</v>
      </c>
      <c r="AI2">
        <v>697.35</v>
      </c>
      <c r="AJ2">
        <v>698</v>
      </c>
      <c r="AK2">
        <v>-24.239426109763048</v>
      </c>
      <c r="AL2">
        <v>-0.60003410337822949</v>
      </c>
      <c r="AO2" s="13" t="str">
        <f>IF(AG2&gt;AE2,"G","R")</f>
        <v>G</v>
      </c>
      <c r="AP2" t="s">
        <v>45</v>
      </c>
      <c r="AQ2" s="4">
        <f>VLOOKUP(AP2,$Q$1:$AK$250,4,0)</f>
        <v>760.29354575578486</v>
      </c>
      <c r="AR2" s="4">
        <f>VLOOKUP(AP2,$Q$1:$AK$250,5,0)</f>
        <v>760.2700000000001</v>
      </c>
      <c r="AS2" s="4">
        <f>VLOOKUP(AP2,$Q$1:$AK$250,6,0)</f>
        <v>761.16027835846751</v>
      </c>
      <c r="AT2" s="4">
        <f>VLOOKUP(AP2,$Q$1:$AK$250,7,0)</f>
        <v>760.2700000000001</v>
      </c>
      <c r="AU2" s="5">
        <f>VLOOKUP(AP2,$Q$1:$AK$250,8,0)</f>
        <v>759.37972164153268</v>
      </c>
      <c r="AV2" s="4">
        <f>VLOOKUP(AP2,$Q$1:$AK$250,9,0)</f>
        <v>760.1</v>
      </c>
      <c r="AW2" s="5">
        <f>VLOOKUP(AP2,$Q$1:$AK$250,10,0)</f>
        <v>761.15</v>
      </c>
      <c r="AX2" s="4">
        <f>VLOOKUP(AP2,$Q$1:$AK$250,11,0)</f>
        <v>759.7</v>
      </c>
      <c r="AY2" s="5">
        <f>VLOOKUP(AP2,$Q$1:$AK$250,12,0)</f>
        <v>760.7</v>
      </c>
      <c r="AZ2" s="2">
        <f>VLOOKUP(AP2,$Q$1:$AK$250,13,0)</f>
        <v>760.7</v>
      </c>
      <c r="BA2" s="2">
        <f>VLOOKUP(AP2,$Q$1:$AK$250,14,0)</f>
        <v>761</v>
      </c>
      <c r="BB2" s="2">
        <f>VLOOKUP(AP2,$Q$1:$AK$250,15,0)</f>
        <v>759.85</v>
      </c>
      <c r="BC2" s="2">
        <f>VLOOKUP(AP2,$Q$1:$AK$250,16,0)</f>
        <v>760.45</v>
      </c>
      <c r="BD2" s="2">
        <f>VLOOKUP(AP2,$Q$1:$AK$250,17,0)</f>
        <v>760.25</v>
      </c>
      <c r="BE2" s="2">
        <f>VLOOKUP(AP2,$Q$1:$AK$250,18,0)</f>
        <v>762</v>
      </c>
      <c r="BF2">
        <f>VLOOKUP(AP2,$Q$1:$AK$250,19,0)</f>
        <v>760.05</v>
      </c>
      <c r="BG2" s="2">
        <f>VLOOKUP(AP2,$Q$1:$AK$250,20,0)</f>
        <v>760.05</v>
      </c>
      <c r="BH2">
        <f>VLOOKUP(AP2,$Q$1:$AK$250,21,0)</f>
        <v>-24.67166657251471</v>
      </c>
      <c r="BI2">
        <f>VLOOKUP(AP2,$Q$1:$AL$250,22,0)</f>
        <v>-8.7943201892386114</v>
      </c>
      <c r="BJ2" s="13">
        <f>VLOOKUP(AP2,$Q$1:$AL$250,3,0)</f>
        <v>-54.17</v>
      </c>
      <c r="BK2" t="str">
        <f>IF(AND(BC2&gt;AZ2,AZ2&lt;AU2),"Gopen&lt;BolD-SBuy",IF(AND(BC2&lt;AZ2,AZ2&gt;AS2),"Ropen&gt;BolU-SSell"," "))</f>
        <v xml:space="preserve"> </v>
      </c>
      <c r="BL2" t="str">
        <f>IF(AND(BC2&gt;AQ2,BJ2&gt;-70,BC2&gt;AZ2),"G&gt;5+ | Buy",IF(AND(BC2&lt;AQ2,BJ2&lt;-30,BC2&lt;AZ2),"R&lt;5- | Sell"," "))</f>
        <v xml:space="preserve"> </v>
      </c>
      <c r="BM2" s="2" t="str">
        <f>IF(AND(BC2&gt;AZ2,BO2&gt;1),"G -1% | UP", IF(AND(BC2&lt;AZ2,BO2&lt;-1),"R -1% | Down"," "))</f>
        <v xml:space="preserve"> </v>
      </c>
      <c r="BN2" s="2" t="str">
        <f>IF(AND(BG2&gt;BD2,BP2&gt;0.5),"G +.5% | UP", IF(AND(BG2&lt;BD2,BP2&lt;-0.5),"R -.5% | Down"," "))</f>
        <v xml:space="preserve"> </v>
      </c>
      <c r="BO2" s="28">
        <f>((BC2-AZ2)/AZ2)*100</f>
        <v>-3.2864466938346257E-2</v>
      </c>
      <c r="BP2" s="28">
        <f>((BG2-BD2)/BD2)*100</f>
        <v>-2.6307135810594601E-2</v>
      </c>
      <c r="BQ2" t="str">
        <f>AP2</f>
        <v>ADANIPORTS</v>
      </c>
      <c r="BV2" s="2"/>
      <c r="BW2" s="2">
        <f t="shared" ref="BW2:CC2" si="0">Z2</f>
        <v>708</v>
      </c>
      <c r="BX2" s="2">
        <f t="shared" si="0"/>
        <v>698.25</v>
      </c>
      <c r="BY2" s="2">
        <f t="shared" si="0"/>
        <v>699.5</v>
      </c>
      <c r="BZ2" s="2">
        <f t="shared" si="0"/>
        <v>699.5</v>
      </c>
      <c r="CA2" s="2">
        <f t="shared" si="0"/>
        <v>703.05</v>
      </c>
      <c r="CB2" s="2">
        <f t="shared" si="0"/>
        <v>698.55</v>
      </c>
      <c r="CC2" s="2">
        <f t="shared" si="0"/>
        <v>700</v>
      </c>
      <c r="CD2" s="2" t="str">
        <f>IF(CC2&gt;BZ2,"G","R")</f>
        <v>G</v>
      </c>
      <c r="CE2" s="2" t="str">
        <f>IF(CC2&gt;BZ2,IF(AT2&gt;(CB2+(CB2*7.5)/100),"SB","B-G"),"S-R")</f>
        <v>SB</v>
      </c>
      <c r="CF2" s="2" t="str">
        <f>IF(CC2&lt;BZ2,IF(AT2&lt;(CA2-(CA2*7.5)/100),"SS","S-R"),"B-G")</f>
        <v>B-G</v>
      </c>
      <c r="CG2" s="2" t="str">
        <f>IF(CC2&gt;BZ2,IF(AT2&gt;(BX2+(BX2*10.5)/100),"SB","B-G"),"S-R")</f>
        <v>B-G</v>
      </c>
      <c r="CH2" s="2" t="str">
        <f>IF(CC2&lt;BZ2,IF(AT2&lt;(BW2-(BW2*10.5)/100),"SS","S-R"),"B-G")</f>
        <v>B-G</v>
      </c>
      <c r="CI2" t="s">
        <v>353</v>
      </c>
      <c r="CJ2">
        <f>VLOOKUP(CI2,Sheet4!$I$1:$M$248,2,0)</f>
        <v>170</v>
      </c>
      <c r="CK2">
        <f>VLOOKUP(CI2,Sheet4!$I$1:$M$248,3,0)</f>
        <v>193.7</v>
      </c>
      <c r="CL2">
        <f>VLOOKUP(CI2,Sheet4!$I$1:$M$248,4,0)</f>
        <v>141.55000000000001</v>
      </c>
      <c r="CM2">
        <f>VLOOKUP(CI2,Sheet4!$I$1:$M$248,5,0)</f>
        <v>151.6</v>
      </c>
      <c r="CN2" t="e">
        <f>VLOOKUP(CI2,$AP$1:$BI$251,5,0)</f>
        <v>#N/A</v>
      </c>
      <c r="CO2" t="str">
        <f>IF(CJ2&gt;CM2,"G","R")</f>
        <v>G</v>
      </c>
      <c r="CP2" t="e">
        <f>IF(CN2&gt;CK2," HH-B", "HL-S")</f>
        <v>#N/A</v>
      </c>
      <c r="CQ2" t="e">
        <f>IF(CN2&gt;CL2," LH-B", "LL-S")</f>
        <v>#N/A</v>
      </c>
    </row>
    <row r="3" spans="1:95">
      <c r="A3">
        <v>1</v>
      </c>
      <c r="B3" t="s">
        <v>420</v>
      </c>
      <c r="C3">
        <v>1207553</v>
      </c>
      <c r="D3" t="b">
        <v>1</v>
      </c>
      <c r="E3">
        <v>29516897</v>
      </c>
      <c r="F3">
        <v>69</v>
      </c>
      <c r="G3">
        <v>1884</v>
      </c>
      <c r="H3">
        <v>0</v>
      </c>
      <c r="I3">
        <v>105.55</v>
      </c>
      <c r="J3">
        <v>105.91</v>
      </c>
      <c r="K3">
        <v>104.45</v>
      </c>
      <c r="L3">
        <v>107.5</v>
      </c>
      <c r="M3">
        <v>103.05</v>
      </c>
      <c r="N3">
        <v>102.7</v>
      </c>
      <c r="O3">
        <v>2.7750730282375797</v>
      </c>
      <c r="P3">
        <v>2.8499999999999943</v>
      </c>
      <c r="T3" s="2"/>
      <c r="U3" s="2"/>
      <c r="V3" s="2"/>
      <c r="W3" s="2"/>
      <c r="X3" s="2"/>
      <c r="Y3" s="2"/>
      <c r="Z3" s="2"/>
      <c r="AA3" s="2"/>
      <c r="AB3" s="2"/>
      <c r="AC3" s="9"/>
      <c r="AD3" s="9"/>
      <c r="AO3" s="13" t="str">
        <f t="shared" ref="AO3:AO66" si="1">IF(AG3&gt;AE3,"G","R")</f>
        <v>R</v>
      </c>
      <c r="AP3" t="s">
        <v>115</v>
      </c>
      <c r="AQ3" s="4">
        <f t="shared" ref="AQ3:AQ66" si="2">VLOOKUP(AP3,$Q$1:$AK$250,4,0)</f>
        <v>3140.1461863123104</v>
      </c>
      <c r="AR3" s="4">
        <f t="shared" ref="AR3:AR66" si="3">VLOOKUP(AP3,$Q$1:$AK$250,5,0)</f>
        <v>3126.7400000000002</v>
      </c>
      <c r="AS3" s="4">
        <f t="shared" ref="AS3:AS66" si="4">VLOOKUP(AP3,$Q$1:$AK$250,6,0)</f>
        <v>3159.0269829979693</v>
      </c>
      <c r="AT3" s="4">
        <f t="shared" ref="AT3:AT66" si="5">VLOOKUP(AP3,$Q$1:$AK$250,7,0)</f>
        <v>3126.7400000000002</v>
      </c>
      <c r="AU3" s="5">
        <f t="shared" ref="AU3:AU66" si="6">VLOOKUP(AP3,$Q$1:$AK$250,8,0)</f>
        <v>3094.4530170020312</v>
      </c>
      <c r="AV3" s="4">
        <f t="shared" ref="AV3:AV66" si="7">VLOOKUP(AP3,$Q$1:$AK$250,9,0)</f>
        <v>3135.35</v>
      </c>
      <c r="AW3" s="5">
        <f t="shared" ref="AW3:AW66" si="8">VLOOKUP(AP3,$Q$1:$AK$250,10,0)</f>
        <v>3148</v>
      </c>
      <c r="AX3" s="4">
        <f t="shared" ref="AX3:AX66" si="9">VLOOKUP(AP3,$Q$1:$AK$250,11,0)</f>
        <v>3128.6</v>
      </c>
      <c r="AY3" s="5">
        <f t="shared" ref="AY3:AY66" si="10">VLOOKUP(AP3,$Q$1:$AK$250,12,0)</f>
        <v>3143.35</v>
      </c>
      <c r="AZ3" s="2">
        <f t="shared" ref="AZ3:AZ66" si="11">VLOOKUP(AP3,$Q$1:$AK$250,13,0)</f>
        <v>3143.35</v>
      </c>
      <c r="BA3" s="2">
        <f t="shared" ref="BA3:BA66" si="12">VLOOKUP(AP3,$Q$1:$AK$250,14,0)</f>
        <v>3160.9</v>
      </c>
      <c r="BB3" s="2">
        <f t="shared" ref="BB3:BB66" si="13">VLOOKUP(AP3,$Q$1:$AK$250,15,0)</f>
        <v>3143.35</v>
      </c>
      <c r="BC3" s="2">
        <f t="shared" ref="BC3:BC66" si="14">VLOOKUP(AP3,$Q$1:$AK$250,16,0)</f>
        <v>3157.5</v>
      </c>
      <c r="BD3" s="2">
        <f t="shared" ref="BD3:BD66" si="15">VLOOKUP(AP3,$Q$1:$AK$250,17,0)</f>
        <v>3154.4</v>
      </c>
      <c r="BE3" s="2">
        <f t="shared" ref="BE3:BE66" si="16">VLOOKUP(AP3,$Q$1:$AK$250,18,0)</f>
        <v>3161</v>
      </c>
      <c r="BF3">
        <f t="shared" ref="BF3:BF66" si="17">VLOOKUP(AP3,$Q$1:$AK$250,19,0)</f>
        <v>3121.1</v>
      </c>
      <c r="BG3" s="2">
        <f t="shared" ref="BG3:BG66" si="18">VLOOKUP(AP3,$Q$1:$AK$250,20,0)</f>
        <v>3142.2</v>
      </c>
      <c r="BH3">
        <f t="shared" ref="BH3:BH66" si="19">VLOOKUP(AP3,$Q$1:$AK$250,21,0)</f>
        <v>58.259217426409514</v>
      </c>
      <c r="BI3">
        <f t="shared" ref="BI3:BI66" si="20">VLOOKUP(AP3,$Q$1:$AL$250,22,0)</f>
        <v>62.79975559410866</v>
      </c>
      <c r="BJ3" s="13">
        <f t="shared" ref="BJ3:BJ66" si="21">VLOOKUP(AP3,$Q$1:$AL$250,3,0)</f>
        <v>-34</v>
      </c>
      <c r="BK3" t="str">
        <f t="shared" ref="BK3:BK66" si="22">IF(AND(BC3&gt;AZ3,AZ3&lt;AU3),"Gopen&lt;BolD-SBuy",IF(AND(BC3&lt;AZ3,AZ3&gt;AS3),"Ropen&gt;BolU-SSell"," "))</f>
        <v xml:space="preserve"> </v>
      </c>
      <c r="BL3" t="str">
        <f t="shared" ref="BL3:BL66" si="23">IF(AND(BC3&gt;AQ3,BJ3&gt;-70,BC3&gt;AZ3),"G&gt;5+ | Buy",IF(AND(BC3&lt;AQ3,BJ3&lt;-30,BC3&lt;AZ3),"R&lt;5- | Sell"," "))</f>
        <v>G&gt;5+ | Buy</v>
      </c>
      <c r="BM3" s="2" t="str">
        <f t="shared" ref="BM3:BM66" si="24">IF(AND(BC3&gt;AZ3,BO3&gt;1),"G -1% | UP", IF(AND(BC3&lt;AZ3,BO3&lt;-1),"R -1% | Down"," "))</f>
        <v xml:space="preserve"> </v>
      </c>
      <c r="BN3" s="2" t="str">
        <f t="shared" ref="BN3:BN66" si="25">IF(AND(BG3&gt;BD3,BP3&gt;0.5),"G +.5% | UP", IF(AND(BG3&lt;BD3,BP3&lt;-0.5),"R -.5% | Down"," "))</f>
        <v xml:space="preserve"> </v>
      </c>
      <c r="BO3" s="28">
        <f t="shared" ref="BO3:BO66" si="26">((BC3-AZ3)/AZ3)*100</f>
        <v>0.45015667997518866</v>
      </c>
      <c r="BP3" s="28">
        <f t="shared" ref="BP3:BP66" si="27">((BG3-BD3)/BD3)*100</f>
        <v>-0.38676134922648592</v>
      </c>
      <c r="BQ3" t="str">
        <f t="shared" ref="BQ3:BQ66" si="28">AP3</f>
        <v>ALKEM</v>
      </c>
      <c r="BV3" s="2"/>
      <c r="BW3" s="2">
        <f t="shared" ref="BW3:BW66" si="29">Z3</f>
        <v>0</v>
      </c>
      <c r="BX3" s="2">
        <f t="shared" ref="BX3:BX66" si="30">AA3</f>
        <v>0</v>
      </c>
      <c r="BY3" s="2">
        <f t="shared" ref="BY3:BY66" si="31">AB3</f>
        <v>0</v>
      </c>
      <c r="BZ3" s="2">
        <f t="shared" ref="BZ3:BZ66" si="32">AC3</f>
        <v>0</v>
      </c>
      <c r="CA3" s="2">
        <f t="shared" ref="CA3:CA66" si="33">AD3</f>
        <v>0</v>
      </c>
      <c r="CB3" s="2">
        <f t="shared" ref="CB3:CB66" si="34">AE3</f>
        <v>0</v>
      </c>
      <c r="CC3" s="2">
        <f t="shared" ref="CC3:CC66" si="35">AF3</f>
        <v>0</v>
      </c>
      <c r="CD3" s="2" t="str">
        <f t="shared" ref="CD3:CD66" si="36">IF(CC3&gt;BZ3,"G","R")</f>
        <v>R</v>
      </c>
      <c r="CE3" s="2" t="str">
        <f t="shared" ref="CE3:CE66" si="37">IF(CC3&gt;BZ3,IF(AT3&gt;(CB3+(CB3*7.5)/100),"SB","B-G"),"S-R")</f>
        <v>S-R</v>
      </c>
      <c r="CF3" s="2" t="str">
        <f t="shared" ref="CF3:CF66" si="38">IF(CC3&lt;BZ3,IF(AT3&lt;(CA3-(CA3*7.5)/100),"SS","S-R"),"B-G")</f>
        <v>B-G</v>
      </c>
      <c r="CG3" s="2" t="str">
        <f t="shared" ref="CG3:CG66" si="39">IF(CC3&gt;BZ3,IF(AT3&gt;(BX3+(BX3*10.5)/100),"SB","B-G"),"S-R")</f>
        <v>S-R</v>
      </c>
      <c r="CH3" s="2" t="str">
        <f t="shared" ref="CH3:CH66" si="40">IF(CC3&lt;BZ3,IF(AT3&lt;(BW3-(BW3*10.5)/100),"SS","S-R"),"B-G")</f>
        <v>B-G</v>
      </c>
      <c r="CI3" t="s">
        <v>33</v>
      </c>
      <c r="CJ3">
        <f>VLOOKUP(CI3,Sheet4!$I$1:$M$248,2,0)</f>
        <v>608</v>
      </c>
      <c r="CK3">
        <f>VLOOKUP(CI3,Sheet4!$I$1:$M$248,3,0)</f>
        <v>608</v>
      </c>
      <c r="CL3">
        <f>VLOOKUP(CI3,Sheet4!$I$1:$M$248,4,0)</f>
        <v>597.4</v>
      </c>
      <c r="CM3">
        <f>VLOOKUP(CI3,Sheet4!$I$1:$M$248,5,0)</f>
        <v>598.70000000000005</v>
      </c>
      <c r="CN3">
        <f t="shared" ref="CN3:CN66" si="41">VLOOKUP(CI3,$AP$1:$BI$251,5,0)</f>
        <v>1214.2</v>
      </c>
      <c r="CO3" t="str">
        <f t="shared" ref="CO3:CO66" si="42">IF(CJ3&gt;CM3,"G","R")</f>
        <v>G</v>
      </c>
      <c r="CP3" t="str">
        <f t="shared" ref="CP3:CP66" si="43">IF(CN3&gt;CK3," HH-B", "HL-S")</f>
        <v xml:space="preserve"> HH-B</v>
      </c>
      <c r="CQ3" t="str">
        <f t="shared" ref="CQ3:CQ66" si="44">IF(CN3&gt;CL3," LH-B", "LL-S")</f>
        <v xml:space="preserve"> LH-B</v>
      </c>
    </row>
    <row r="4" spans="1:95">
      <c r="A4">
        <v>2</v>
      </c>
      <c r="B4" t="s">
        <v>420</v>
      </c>
      <c r="C4">
        <v>177665</v>
      </c>
      <c r="D4" t="b">
        <v>1</v>
      </c>
      <c r="E4">
        <v>4354463</v>
      </c>
      <c r="F4">
        <v>63</v>
      </c>
      <c r="G4">
        <v>0</v>
      </c>
      <c r="H4">
        <v>137</v>
      </c>
      <c r="I4">
        <v>639.04999999999995</v>
      </c>
      <c r="J4">
        <v>639.30999999999995</v>
      </c>
      <c r="K4">
        <v>643.95000000000005</v>
      </c>
      <c r="L4">
        <v>643.95000000000005</v>
      </c>
      <c r="M4">
        <v>636.25</v>
      </c>
      <c r="N4">
        <v>634.4</v>
      </c>
      <c r="O4">
        <v>0.73297604035308594</v>
      </c>
      <c r="P4">
        <v>4.6499999999999773</v>
      </c>
      <c r="Q4" t="s">
        <v>46</v>
      </c>
      <c r="R4">
        <v>177665</v>
      </c>
      <c r="S4">
        <v>-1.25</v>
      </c>
      <c r="T4" s="2">
        <v>974.62655769878506</v>
      </c>
      <c r="U4" s="2">
        <v>974.05499999999995</v>
      </c>
      <c r="V4" s="2">
        <v>975.79663787854986</v>
      </c>
      <c r="W4" s="2">
        <v>974.05499999999995</v>
      </c>
      <c r="X4" s="2">
        <v>972.31336212145004</v>
      </c>
      <c r="Y4" s="2">
        <v>974.2</v>
      </c>
      <c r="Z4" s="2">
        <v>975</v>
      </c>
      <c r="AA4" s="2">
        <v>973.6</v>
      </c>
      <c r="AB4" s="2">
        <v>973.95</v>
      </c>
      <c r="AC4" s="9">
        <v>973.6</v>
      </c>
      <c r="AD4" s="9">
        <v>974</v>
      </c>
      <c r="AE4">
        <v>972.2</v>
      </c>
      <c r="AF4">
        <v>974</v>
      </c>
      <c r="AG4">
        <v>974</v>
      </c>
      <c r="AH4">
        <v>976</v>
      </c>
      <c r="AI4">
        <v>973.5</v>
      </c>
      <c r="AJ4">
        <v>975.95</v>
      </c>
      <c r="AK4">
        <v>30.377083687441065</v>
      </c>
      <c r="AL4">
        <v>9.3539492146330367</v>
      </c>
      <c r="AO4" s="13" t="str">
        <f t="shared" si="1"/>
        <v>G</v>
      </c>
      <c r="AP4" t="s">
        <v>131</v>
      </c>
      <c r="AQ4" s="4">
        <f t="shared" si="2"/>
        <v>910.85000686811907</v>
      </c>
      <c r="AR4" s="4">
        <f t="shared" si="3"/>
        <v>907.61</v>
      </c>
      <c r="AS4" s="4">
        <f t="shared" si="4"/>
        <v>925.387769326387</v>
      </c>
      <c r="AT4" s="4">
        <f t="shared" si="5"/>
        <v>907.61</v>
      </c>
      <c r="AU4" s="5">
        <f t="shared" si="6"/>
        <v>889.83223067361303</v>
      </c>
      <c r="AV4" s="4">
        <f t="shared" si="7"/>
        <v>911.95</v>
      </c>
      <c r="AW4" s="5">
        <f t="shared" si="8"/>
        <v>920.8</v>
      </c>
      <c r="AX4" s="4">
        <f t="shared" si="9"/>
        <v>909.25</v>
      </c>
      <c r="AY4" s="5">
        <f t="shared" si="10"/>
        <v>918</v>
      </c>
      <c r="AZ4" s="2">
        <f t="shared" si="11"/>
        <v>918.05</v>
      </c>
      <c r="BA4" s="2">
        <f t="shared" si="12"/>
        <v>918.45</v>
      </c>
      <c r="BB4" s="2">
        <f t="shared" si="13"/>
        <v>905</v>
      </c>
      <c r="BC4" s="2">
        <f t="shared" si="14"/>
        <v>909.95</v>
      </c>
      <c r="BD4" s="2">
        <f t="shared" si="15"/>
        <v>909.95</v>
      </c>
      <c r="BE4" s="2">
        <f t="shared" si="16"/>
        <v>910</v>
      </c>
      <c r="BF4">
        <f t="shared" si="17"/>
        <v>903.55</v>
      </c>
      <c r="BG4" s="2">
        <f t="shared" si="18"/>
        <v>909</v>
      </c>
      <c r="BH4">
        <f t="shared" si="19"/>
        <v>32.407626309886247</v>
      </c>
      <c r="BI4">
        <f t="shared" si="20"/>
        <v>52.711935207079797</v>
      </c>
      <c r="BJ4" s="13">
        <f t="shared" si="21"/>
        <v>-29.72</v>
      </c>
      <c r="BK4" t="str">
        <f t="shared" si="22"/>
        <v xml:space="preserve"> </v>
      </c>
      <c r="BL4" t="str">
        <f t="shared" si="23"/>
        <v xml:space="preserve"> </v>
      </c>
      <c r="BM4" s="2" t="str">
        <f t="shared" si="24"/>
        <v xml:space="preserve"> </v>
      </c>
      <c r="BN4" s="2" t="str">
        <f t="shared" si="25"/>
        <v xml:space="preserve"> </v>
      </c>
      <c r="BO4" s="28">
        <f t="shared" si="26"/>
        <v>-0.88230488535481832</v>
      </c>
      <c r="BP4" s="28">
        <f t="shared" si="27"/>
        <v>-0.10440134073301231</v>
      </c>
      <c r="BQ4" t="str">
        <f t="shared" si="28"/>
        <v>APLAPOLLO</v>
      </c>
      <c r="BV4" s="2"/>
      <c r="BW4" s="2">
        <f t="shared" si="29"/>
        <v>975</v>
      </c>
      <c r="BX4" s="2">
        <f t="shared" si="30"/>
        <v>973.6</v>
      </c>
      <c r="BY4" s="2">
        <f t="shared" si="31"/>
        <v>973.95</v>
      </c>
      <c r="BZ4" s="2">
        <f t="shared" si="32"/>
        <v>973.6</v>
      </c>
      <c r="CA4" s="2">
        <f t="shared" si="33"/>
        <v>974</v>
      </c>
      <c r="CB4" s="2">
        <f t="shared" si="34"/>
        <v>972.2</v>
      </c>
      <c r="CC4" s="2">
        <f t="shared" si="35"/>
        <v>974</v>
      </c>
      <c r="CD4" s="2" t="str">
        <f t="shared" si="36"/>
        <v>G</v>
      </c>
      <c r="CE4" s="2" t="str">
        <f t="shared" si="37"/>
        <v>B-G</v>
      </c>
      <c r="CF4" s="2" t="str">
        <f t="shared" si="38"/>
        <v>B-G</v>
      </c>
      <c r="CG4" s="2" t="str">
        <f t="shared" si="39"/>
        <v>B-G</v>
      </c>
      <c r="CH4" s="2" t="str">
        <f t="shared" si="40"/>
        <v>B-G</v>
      </c>
      <c r="CI4" t="s">
        <v>254</v>
      </c>
      <c r="CJ4">
        <f>VLOOKUP(CI4,Sheet4!$I$1:$M$248,2,0)</f>
        <v>660</v>
      </c>
      <c r="CK4">
        <f>VLOOKUP(CI4,Sheet4!$I$1:$M$248,3,0)</f>
        <v>660</v>
      </c>
      <c r="CL4">
        <f>VLOOKUP(CI4,Sheet4!$I$1:$M$248,4,0)</f>
        <v>637</v>
      </c>
      <c r="CM4">
        <f>VLOOKUP(CI4,Sheet4!$I$1:$M$248,5,0)</f>
        <v>637</v>
      </c>
      <c r="CN4" t="e">
        <f t="shared" si="41"/>
        <v>#N/A</v>
      </c>
      <c r="CO4" t="str">
        <f t="shared" si="42"/>
        <v>G</v>
      </c>
      <c r="CP4" t="e">
        <f t="shared" si="43"/>
        <v>#N/A</v>
      </c>
      <c r="CQ4" t="e">
        <f t="shared" si="44"/>
        <v>#N/A</v>
      </c>
    </row>
    <row r="5" spans="1:95">
      <c r="A5">
        <v>3</v>
      </c>
      <c r="B5" t="s">
        <v>420</v>
      </c>
      <c r="C5">
        <v>9721346</v>
      </c>
      <c r="D5" t="b">
        <v>1</v>
      </c>
      <c r="E5">
        <v>23720</v>
      </c>
      <c r="F5">
        <v>20</v>
      </c>
      <c r="G5">
        <v>12620</v>
      </c>
      <c r="H5">
        <v>9420</v>
      </c>
      <c r="I5">
        <v>1106.7</v>
      </c>
      <c r="J5">
        <v>1003.9</v>
      </c>
      <c r="K5">
        <v>920.05</v>
      </c>
      <c r="L5">
        <v>1140.95</v>
      </c>
      <c r="M5">
        <v>870.5</v>
      </c>
      <c r="N5">
        <v>837.7</v>
      </c>
      <c r="O5">
        <v>32.111734511161515</v>
      </c>
      <c r="P5">
        <v>269</v>
      </c>
      <c r="T5" s="2"/>
      <c r="U5" s="2"/>
      <c r="V5" s="2"/>
      <c r="W5" s="2"/>
      <c r="X5" s="2"/>
      <c r="Y5" s="2"/>
      <c r="Z5" s="2"/>
      <c r="AA5" s="2"/>
      <c r="AB5" s="2"/>
      <c r="AC5" s="9"/>
      <c r="AD5" s="9"/>
      <c r="AO5" s="13" t="str">
        <f t="shared" si="1"/>
        <v>R</v>
      </c>
      <c r="AP5" t="s">
        <v>44</v>
      </c>
      <c r="AQ5" s="4">
        <f t="shared" si="2"/>
        <v>3182.4623301551828</v>
      </c>
      <c r="AR5" s="4">
        <f t="shared" si="3"/>
        <v>3181.4700000000003</v>
      </c>
      <c r="AS5" s="4">
        <f t="shared" si="4"/>
        <v>3192.1041740002061</v>
      </c>
      <c r="AT5" s="4">
        <f t="shared" si="5"/>
        <v>3181.4700000000003</v>
      </c>
      <c r="AU5" s="5">
        <f t="shared" si="6"/>
        <v>3170.8358259997945</v>
      </c>
      <c r="AV5" s="4">
        <f t="shared" si="7"/>
        <v>3188.55</v>
      </c>
      <c r="AW5" s="5">
        <f t="shared" si="8"/>
        <v>3191.85</v>
      </c>
      <c r="AX5" s="4">
        <f t="shared" si="9"/>
        <v>3186.05</v>
      </c>
      <c r="AY5" s="5">
        <f t="shared" si="10"/>
        <v>3189</v>
      </c>
      <c r="AZ5" s="2">
        <f t="shared" si="11"/>
        <v>3189.3</v>
      </c>
      <c r="BA5" s="2">
        <f t="shared" si="12"/>
        <v>3192</v>
      </c>
      <c r="BB5" s="2">
        <f t="shared" si="13"/>
        <v>3181.1</v>
      </c>
      <c r="BC5" s="2">
        <f t="shared" si="14"/>
        <v>3183.2</v>
      </c>
      <c r="BD5" s="2">
        <f t="shared" si="15"/>
        <v>3182.65</v>
      </c>
      <c r="BE5" s="2">
        <f t="shared" si="16"/>
        <v>3183.9</v>
      </c>
      <c r="BF5">
        <f t="shared" si="17"/>
        <v>3175.3</v>
      </c>
      <c r="BG5" s="2">
        <f t="shared" si="18"/>
        <v>3178</v>
      </c>
      <c r="BH5">
        <f t="shared" si="19"/>
        <v>16.106739397178782</v>
      </c>
      <c r="BI5">
        <f t="shared" si="20"/>
        <v>39.114276279170255</v>
      </c>
      <c r="BJ5" s="13">
        <f t="shared" si="21"/>
        <v>-60.98</v>
      </c>
      <c r="BK5" t="str">
        <f t="shared" si="22"/>
        <v xml:space="preserve"> </v>
      </c>
      <c r="BL5" t="str">
        <f t="shared" si="23"/>
        <v xml:space="preserve"> </v>
      </c>
      <c r="BM5" s="2" t="str">
        <f t="shared" si="24"/>
        <v xml:space="preserve"> </v>
      </c>
      <c r="BN5" s="2" t="str">
        <f t="shared" si="25"/>
        <v xml:space="preserve"> </v>
      </c>
      <c r="BO5" s="28">
        <f t="shared" si="26"/>
        <v>-0.19126454080833924</v>
      </c>
      <c r="BP5" s="28">
        <f t="shared" si="27"/>
        <v>-0.14610466121000082</v>
      </c>
      <c r="BQ5" t="str">
        <f t="shared" si="28"/>
        <v>ASIANPAINT</v>
      </c>
      <c r="BV5" s="2"/>
      <c r="BW5" s="2">
        <f t="shared" si="29"/>
        <v>0</v>
      </c>
      <c r="BX5" s="2">
        <f t="shared" si="30"/>
        <v>0</v>
      </c>
      <c r="BY5" s="2">
        <f t="shared" si="31"/>
        <v>0</v>
      </c>
      <c r="BZ5" s="2">
        <f t="shared" si="32"/>
        <v>0</v>
      </c>
      <c r="CA5" s="2">
        <f t="shared" si="33"/>
        <v>0</v>
      </c>
      <c r="CB5" s="2">
        <f t="shared" si="34"/>
        <v>0</v>
      </c>
      <c r="CC5" s="2">
        <f t="shared" si="35"/>
        <v>0</v>
      </c>
      <c r="CD5" s="2" t="str">
        <f t="shared" si="36"/>
        <v>R</v>
      </c>
      <c r="CE5" s="2" t="str">
        <f t="shared" si="37"/>
        <v>S-R</v>
      </c>
      <c r="CF5" s="2" t="str">
        <f t="shared" si="38"/>
        <v>B-G</v>
      </c>
      <c r="CG5" s="2" t="str">
        <f t="shared" si="39"/>
        <v>S-R</v>
      </c>
      <c r="CH5" s="2" t="str">
        <f t="shared" si="40"/>
        <v>B-G</v>
      </c>
      <c r="CI5" t="s">
        <v>267</v>
      </c>
      <c r="CJ5">
        <f>VLOOKUP(CI5,Sheet4!$I$1:$M$248,2,0)</f>
        <v>49.45</v>
      </c>
      <c r="CK5">
        <f>VLOOKUP(CI5,Sheet4!$I$1:$M$248,3,0)</f>
        <v>63.3</v>
      </c>
      <c r="CL5">
        <f>VLOOKUP(CI5,Sheet4!$I$1:$M$248,4,0)</f>
        <v>49.45</v>
      </c>
      <c r="CM5">
        <f>VLOOKUP(CI5,Sheet4!$I$1:$M$248,5,0)</f>
        <v>57.7</v>
      </c>
      <c r="CN5" t="e">
        <f t="shared" si="41"/>
        <v>#N/A</v>
      </c>
      <c r="CO5" t="str">
        <f t="shared" si="42"/>
        <v>R</v>
      </c>
      <c r="CP5" t="e">
        <f t="shared" si="43"/>
        <v>#N/A</v>
      </c>
      <c r="CQ5" t="e">
        <f t="shared" si="44"/>
        <v>#N/A</v>
      </c>
    </row>
    <row r="6" spans="1:95">
      <c r="A6">
        <v>4</v>
      </c>
      <c r="B6" t="s">
        <v>420</v>
      </c>
      <c r="C6">
        <v>9724418</v>
      </c>
      <c r="D6" t="b">
        <v>1</v>
      </c>
      <c r="E6">
        <v>168780</v>
      </c>
      <c r="F6">
        <v>120</v>
      </c>
      <c r="G6">
        <v>9760</v>
      </c>
      <c r="H6">
        <v>8220</v>
      </c>
      <c r="I6">
        <v>807.25</v>
      </c>
      <c r="J6">
        <v>718.91</v>
      </c>
      <c r="K6">
        <v>631.6</v>
      </c>
      <c r="L6">
        <v>848.55</v>
      </c>
      <c r="M6">
        <v>567.20000000000005</v>
      </c>
      <c r="N6">
        <v>550.75</v>
      </c>
      <c r="O6">
        <v>46.572855197458011</v>
      </c>
      <c r="P6">
        <v>256.5</v>
      </c>
      <c r="T6" s="2"/>
      <c r="U6" s="2"/>
      <c r="V6" s="2"/>
      <c r="W6" s="2"/>
      <c r="X6" s="2"/>
      <c r="Y6" s="2"/>
      <c r="Z6" s="2"/>
      <c r="AA6" s="2"/>
      <c r="AB6" s="2"/>
      <c r="AC6" s="9"/>
      <c r="AD6" s="9"/>
      <c r="AO6" s="13" t="str">
        <f t="shared" si="1"/>
        <v>R</v>
      </c>
      <c r="AP6" t="s">
        <v>95</v>
      </c>
      <c r="AQ6" s="4">
        <f t="shared" si="2"/>
        <v>541.75740938316767</v>
      </c>
      <c r="AR6" s="4">
        <f t="shared" si="3"/>
        <v>541.78</v>
      </c>
      <c r="AS6" s="4">
        <f t="shared" si="4"/>
        <v>542.96840743106998</v>
      </c>
      <c r="AT6" s="4">
        <f t="shared" si="5"/>
        <v>541.78</v>
      </c>
      <c r="AU6" s="5">
        <f t="shared" si="6"/>
        <v>540.59159256892997</v>
      </c>
      <c r="AV6" s="4">
        <f t="shared" si="7"/>
        <v>542.29999999999995</v>
      </c>
      <c r="AW6" s="5">
        <f t="shared" si="8"/>
        <v>543.1</v>
      </c>
      <c r="AX6" s="4">
        <f t="shared" si="9"/>
        <v>541.79999999999995</v>
      </c>
      <c r="AY6" s="5">
        <f t="shared" si="10"/>
        <v>543</v>
      </c>
      <c r="AZ6" s="2">
        <f t="shared" si="11"/>
        <v>543</v>
      </c>
      <c r="BA6" s="2">
        <f t="shared" si="12"/>
        <v>543.5</v>
      </c>
      <c r="BB6" s="2">
        <f t="shared" si="13"/>
        <v>541.79999999999995</v>
      </c>
      <c r="BC6" s="2">
        <f t="shared" si="14"/>
        <v>542</v>
      </c>
      <c r="BD6" s="2">
        <f t="shared" si="15"/>
        <v>542</v>
      </c>
      <c r="BE6" s="2">
        <f t="shared" si="16"/>
        <v>542.5</v>
      </c>
      <c r="BF6">
        <f t="shared" si="17"/>
        <v>538.75</v>
      </c>
      <c r="BG6" s="2">
        <f t="shared" si="18"/>
        <v>541</v>
      </c>
      <c r="BH6">
        <f t="shared" si="19"/>
        <v>27.901434784136779</v>
      </c>
      <c r="BI6">
        <f t="shared" si="20"/>
        <v>50.789238971677946</v>
      </c>
      <c r="BJ6" s="13">
        <f t="shared" si="21"/>
        <v>-52.63</v>
      </c>
      <c r="BK6" t="str">
        <f t="shared" si="22"/>
        <v>Ropen&gt;BolU-SSell</v>
      </c>
      <c r="BL6" t="str">
        <f t="shared" si="23"/>
        <v xml:space="preserve"> </v>
      </c>
      <c r="BM6" s="2" t="str">
        <f t="shared" si="24"/>
        <v xml:space="preserve"> </v>
      </c>
      <c r="BN6" s="2" t="str">
        <f t="shared" si="25"/>
        <v xml:space="preserve"> </v>
      </c>
      <c r="BO6" s="28">
        <f t="shared" si="26"/>
        <v>-0.18416206261510129</v>
      </c>
      <c r="BP6" s="28">
        <f t="shared" si="27"/>
        <v>-0.18450184501845018</v>
      </c>
      <c r="BQ6" t="str">
        <f t="shared" si="28"/>
        <v>AUROPHARMA</v>
      </c>
      <c r="BV6" s="2"/>
      <c r="BW6" s="2">
        <f t="shared" si="29"/>
        <v>0</v>
      </c>
      <c r="BX6" s="2">
        <f t="shared" si="30"/>
        <v>0</v>
      </c>
      <c r="BY6" s="2">
        <f t="shared" si="31"/>
        <v>0</v>
      </c>
      <c r="BZ6" s="2">
        <f t="shared" si="32"/>
        <v>0</v>
      </c>
      <c r="CA6" s="2">
        <f t="shared" si="33"/>
        <v>0</v>
      </c>
      <c r="CB6" s="2">
        <f t="shared" si="34"/>
        <v>0</v>
      </c>
      <c r="CC6" s="2">
        <f t="shared" si="35"/>
        <v>0</v>
      </c>
      <c r="CD6" s="2" t="str">
        <f t="shared" si="36"/>
        <v>R</v>
      </c>
      <c r="CE6" s="2" t="str">
        <f t="shared" si="37"/>
        <v>S-R</v>
      </c>
      <c r="CF6" s="2" t="str">
        <f t="shared" si="38"/>
        <v>B-G</v>
      </c>
      <c r="CG6" s="2" t="str">
        <f t="shared" si="39"/>
        <v>S-R</v>
      </c>
      <c r="CH6" s="2" t="str">
        <f t="shared" si="40"/>
        <v>B-G</v>
      </c>
      <c r="CI6" t="s">
        <v>36</v>
      </c>
      <c r="CJ6">
        <f>VLOOKUP(CI6,Sheet4!$I$1:$M$248,2,0)</f>
        <v>111</v>
      </c>
      <c r="CK6">
        <f>VLOOKUP(CI6,Sheet4!$I$1:$M$248,3,0)</f>
        <v>112.2</v>
      </c>
      <c r="CL6">
        <f>VLOOKUP(CI6,Sheet4!$I$1:$M$248,4,0)</f>
        <v>110.9</v>
      </c>
      <c r="CM6">
        <f>VLOOKUP(CI6,Sheet4!$I$1:$M$248,5,0)</f>
        <v>111.15</v>
      </c>
      <c r="CN6" t="e">
        <f t="shared" si="41"/>
        <v>#N/A</v>
      </c>
      <c r="CO6" t="str">
        <f t="shared" si="42"/>
        <v>R</v>
      </c>
      <c r="CP6" t="e">
        <f t="shared" si="43"/>
        <v>#N/A</v>
      </c>
      <c r="CQ6" t="e">
        <f t="shared" si="44"/>
        <v>#N/A</v>
      </c>
    </row>
    <row r="7" spans="1:95">
      <c r="A7">
        <v>5</v>
      </c>
      <c r="B7" t="s">
        <v>420</v>
      </c>
      <c r="C7">
        <v>1895937</v>
      </c>
      <c r="D7" t="b">
        <v>1</v>
      </c>
      <c r="E7">
        <v>5093454</v>
      </c>
      <c r="F7">
        <v>50</v>
      </c>
      <c r="G7">
        <v>3293</v>
      </c>
      <c r="H7">
        <v>0</v>
      </c>
      <c r="I7">
        <v>431.95</v>
      </c>
      <c r="J7">
        <v>429.89</v>
      </c>
      <c r="K7">
        <v>423</v>
      </c>
      <c r="L7">
        <v>434.45</v>
      </c>
      <c r="M7">
        <v>420.45</v>
      </c>
      <c r="N7">
        <v>419.35</v>
      </c>
      <c r="O7">
        <v>3.0046500536544571</v>
      </c>
      <c r="P7">
        <v>12.599999999999966</v>
      </c>
      <c r="Q7" t="s">
        <v>26</v>
      </c>
      <c r="R7">
        <v>1895937</v>
      </c>
      <c r="S7">
        <v>-25.71</v>
      </c>
      <c r="T7" s="2">
        <v>376.55992198569561</v>
      </c>
      <c r="U7" s="2">
        <v>376.54</v>
      </c>
      <c r="V7" s="2">
        <v>377.02191631362024</v>
      </c>
      <c r="W7" s="2">
        <v>376.54</v>
      </c>
      <c r="X7" s="2">
        <v>376.0580836863798</v>
      </c>
      <c r="Y7" s="2">
        <v>376.25</v>
      </c>
      <c r="Z7" s="2">
        <v>376.9</v>
      </c>
      <c r="AA7" s="2">
        <v>375.5</v>
      </c>
      <c r="AB7" s="2">
        <v>376.35</v>
      </c>
      <c r="AC7" s="9">
        <v>376.5</v>
      </c>
      <c r="AD7" s="9">
        <v>376.85</v>
      </c>
      <c r="AE7">
        <v>375.95</v>
      </c>
      <c r="AF7">
        <v>376.45</v>
      </c>
      <c r="AG7">
        <v>376.45</v>
      </c>
      <c r="AH7">
        <v>377.15</v>
      </c>
      <c r="AI7">
        <v>376.05</v>
      </c>
      <c r="AJ7">
        <v>376.8</v>
      </c>
      <c r="AK7">
        <v>13.235535547589429</v>
      </c>
      <c r="AL7">
        <v>5.1149415716164937E-2</v>
      </c>
      <c r="AO7" s="13" t="str">
        <f t="shared" si="1"/>
        <v>G</v>
      </c>
      <c r="AP7" t="s">
        <v>138</v>
      </c>
      <c r="AQ7" s="4">
        <f t="shared" si="2"/>
        <v>719.18489258450154</v>
      </c>
      <c r="AR7" s="4">
        <f t="shared" si="3"/>
        <v>718.54499999999996</v>
      </c>
      <c r="AS7" s="4">
        <f t="shared" si="4"/>
        <v>720.31462558814633</v>
      </c>
      <c r="AT7" s="4">
        <f t="shared" si="5"/>
        <v>718.54499999999996</v>
      </c>
      <c r="AU7" s="5">
        <f t="shared" si="6"/>
        <v>716.77537441185359</v>
      </c>
      <c r="AV7" s="4">
        <f t="shared" si="7"/>
        <v>719.3</v>
      </c>
      <c r="AW7" s="5">
        <f t="shared" si="8"/>
        <v>719.45</v>
      </c>
      <c r="AX7" s="4">
        <f t="shared" si="9"/>
        <v>718.55</v>
      </c>
      <c r="AY7" s="5">
        <f t="shared" si="10"/>
        <v>718.65</v>
      </c>
      <c r="AZ7" s="2">
        <f t="shared" si="11"/>
        <v>718.65</v>
      </c>
      <c r="BA7" s="2">
        <f t="shared" si="12"/>
        <v>719.6</v>
      </c>
      <c r="BB7" s="2">
        <f t="shared" si="13"/>
        <v>718.35</v>
      </c>
      <c r="BC7" s="2">
        <f t="shared" si="14"/>
        <v>718.95</v>
      </c>
      <c r="BD7" s="2">
        <f t="shared" si="15"/>
        <v>718.85</v>
      </c>
      <c r="BE7" s="2">
        <f t="shared" si="16"/>
        <v>720.1</v>
      </c>
      <c r="BF7">
        <f t="shared" si="17"/>
        <v>717</v>
      </c>
      <c r="BG7" s="2">
        <f t="shared" si="18"/>
        <v>720</v>
      </c>
      <c r="BH7">
        <f t="shared" si="19"/>
        <v>46.216525830535844</v>
      </c>
      <c r="BI7">
        <f t="shared" si="20"/>
        <v>34.609149465433092</v>
      </c>
      <c r="BJ7" s="13">
        <f t="shared" si="21"/>
        <v>-2.86</v>
      </c>
      <c r="BK7" t="str">
        <f t="shared" si="22"/>
        <v xml:space="preserve"> </v>
      </c>
      <c r="BL7" t="str">
        <f t="shared" si="23"/>
        <v xml:space="preserve"> </v>
      </c>
      <c r="BM7" s="2" t="str">
        <f t="shared" si="24"/>
        <v xml:space="preserve"> </v>
      </c>
      <c r="BN7" s="2" t="str">
        <f t="shared" si="25"/>
        <v xml:space="preserve"> </v>
      </c>
      <c r="BO7" s="28">
        <f t="shared" si="26"/>
        <v>4.1744938426225314E-2</v>
      </c>
      <c r="BP7" s="28">
        <f t="shared" si="27"/>
        <v>0.15997774222716524</v>
      </c>
      <c r="BQ7" t="str">
        <f t="shared" si="28"/>
        <v>AXISBANK</v>
      </c>
      <c r="BV7" s="2"/>
      <c r="BW7" s="2">
        <f t="shared" si="29"/>
        <v>376.9</v>
      </c>
      <c r="BX7" s="2">
        <f t="shared" si="30"/>
        <v>375.5</v>
      </c>
      <c r="BY7" s="2">
        <f t="shared" si="31"/>
        <v>376.35</v>
      </c>
      <c r="BZ7" s="2">
        <f t="shared" si="32"/>
        <v>376.5</v>
      </c>
      <c r="CA7" s="2">
        <f t="shared" si="33"/>
        <v>376.85</v>
      </c>
      <c r="CB7" s="2">
        <f t="shared" si="34"/>
        <v>375.95</v>
      </c>
      <c r="CC7" s="2">
        <f t="shared" si="35"/>
        <v>376.45</v>
      </c>
      <c r="CD7" s="2" t="str">
        <f t="shared" si="36"/>
        <v>R</v>
      </c>
      <c r="CE7" s="2" t="str">
        <f t="shared" si="37"/>
        <v>S-R</v>
      </c>
      <c r="CF7" s="2" t="str">
        <f t="shared" si="38"/>
        <v>S-R</v>
      </c>
      <c r="CG7" s="2" t="str">
        <f t="shared" si="39"/>
        <v>S-R</v>
      </c>
      <c r="CH7" s="2" t="str">
        <f t="shared" si="40"/>
        <v>S-R</v>
      </c>
      <c r="CI7" t="s">
        <v>286</v>
      </c>
      <c r="CJ7">
        <f>VLOOKUP(CI7,Sheet4!$I$1:$M$248,2,0)</f>
        <v>10.199999999999999</v>
      </c>
      <c r="CK7">
        <f>VLOOKUP(CI7,Sheet4!$I$1:$M$248,3,0)</f>
        <v>10.75</v>
      </c>
      <c r="CL7">
        <f>VLOOKUP(CI7,Sheet4!$I$1:$M$248,4,0)</f>
        <v>7.15</v>
      </c>
      <c r="CM7">
        <f>VLOOKUP(CI7,Sheet4!$I$1:$M$248,5,0)</f>
        <v>9.1999999999999993</v>
      </c>
      <c r="CN7" t="e">
        <f t="shared" si="41"/>
        <v>#N/A</v>
      </c>
      <c r="CO7" t="str">
        <f t="shared" si="42"/>
        <v>G</v>
      </c>
      <c r="CP7" t="e">
        <f t="shared" si="43"/>
        <v>#N/A</v>
      </c>
      <c r="CQ7" t="e">
        <f t="shared" si="44"/>
        <v>#N/A</v>
      </c>
    </row>
    <row r="8" spans="1:95">
      <c r="A8">
        <v>6</v>
      </c>
      <c r="B8" t="s">
        <v>420</v>
      </c>
      <c r="C8">
        <v>10044162</v>
      </c>
      <c r="D8" t="b">
        <v>1</v>
      </c>
      <c r="E8">
        <v>7848525</v>
      </c>
      <c r="F8">
        <v>825</v>
      </c>
      <c r="G8">
        <v>54675</v>
      </c>
      <c r="H8">
        <v>12750</v>
      </c>
      <c r="I8">
        <v>85</v>
      </c>
      <c r="J8">
        <v>120</v>
      </c>
      <c r="K8">
        <v>172.65</v>
      </c>
      <c r="L8">
        <v>183.6</v>
      </c>
      <c r="M8">
        <v>78.3</v>
      </c>
      <c r="N8">
        <v>203.4</v>
      </c>
      <c r="O8">
        <v>-58.210422812192725</v>
      </c>
      <c r="P8">
        <v>-118.4</v>
      </c>
      <c r="T8" s="2"/>
      <c r="U8" s="2"/>
      <c r="V8" s="2"/>
      <c r="W8" s="2"/>
      <c r="X8" s="2"/>
      <c r="Y8" s="2"/>
      <c r="Z8" s="2"/>
      <c r="AA8" s="2"/>
      <c r="AB8" s="2"/>
      <c r="AC8" s="9"/>
      <c r="AD8" s="9"/>
      <c r="AO8" s="13" t="str">
        <f t="shared" si="1"/>
        <v>R</v>
      </c>
      <c r="AP8" t="s">
        <v>22</v>
      </c>
      <c r="AQ8" s="4">
        <f t="shared" si="2"/>
        <v>3884.5353513372138</v>
      </c>
      <c r="AR8" s="4">
        <f t="shared" si="3"/>
        <v>3875.9050000000002</v>
      </c>
      <c r="AS8" s="4">
        <f t="shared" si="4"/>
        <v>3900.2352833077075</v>
      </c>
      <c r="AT8" s="4">
        <f t="shared" si="5"/>
        <v>3875.9050000000002</v>
      </c>
      <c r="AU8" s="5">
        <f t="shared" si="6"/>
        <v>3851.5747166922929</v>
      </c>
      <c r="AV8" s="4">
        <f t="shared" si="7"/>
        <v>3885.95</v>
      </c>
      <c r="AW8" s="5">
        <f t="shared" si="8"/>
        <v>3895</v>
      </c>
      <c r="AX8" s="4">
        <f t="shared" si="9"/>
        <v>3885.3</v>
      </c>
      <c r="AY8" s="5">
        <f t="shared" si="10"/>
        <v>3893.6</v>
      </c>
      <c r="AZ8" s="2">
        <f t="shared" si="11"/>
        <v>3894.85</v>
      </c>
      <c r="BA8" s="2">
        <f t="shared" si="12"/>
        <v>3898</v>
      </c>
      <c r="BB8" s="2">
        <f t="shared" si="13"/>
        <v>3893</v>
      </c>
      <c r="BC8" s="2">
        <f t="shared" si="14"/>
        <v>3893.05</v>
      </c>
      <c r="BD8" s="2">
        <f t="shared" si="15"/>
        <v>3893.05</v>
      </c>
      <c r="BE8" s="2">
        <f t="shared" si="16"/>
        <v>3894</v>
      </c>
      <c r="BF8">
        <f t="shared" si="17"/>
        <v>3882.65</v>
      </c>
      <c r="BG8" s="2">
        <f t="shared" si="18"/>
        <v>3882.65</v>
      </c>
      <c r="BH8">
        <f t="shared" si="19"/>
        <v>55.60724339591539</v>
      </c>
      <c r="BI8">
        <f t="shared" si="20"/>
        <v>65.82812643551172</v>
      </c>
      <c r="BJ8" s="13">
        <f t="shared" si="21"/>
        <v>-36.81</v>
      </c>
      <c r="BK8" t="str">
        <f t="shared" si="22"/>
        <v xml:space="preserve"> </v>
      </c>
      <c r="BL8" t="str">
        <f t="shared" si="23"/>
        <v xml:space="preserve"> </v>
      </c>
      <c r="BM8" s="2" t="str">
        <f t="shared" si="24"/>
        <v xml:space="preserve"> </v>
      </c>
      <c r="BN8" s="2" t="str">
        <f t="shared" si="25"/>
        <v xml:space="preserve"> </v>
      </c>
      <c r="BO8" s="28">
        <f t="shared" si="26"/>
        <v>-4.6214873486776824E-2</v>
      </c>
      <c r="BP8" s="28">
        <f t="shared" si="27"/>
        <v>-0.26714272870885525</v>
      </c>
      <c r="BQ8" t="str">
        <f t="shared" si="28"/>
        <v>BAJAJ-AUTO</v>
      </c>
      <c r="BV8" s="2"/>
      <c r="BW8" s="2">
        <f t="shared" si="29"/>
        <v>0</v>
      </c>
      <c r="BX8" s="2">
        <f t="shared" si="30"/>
        <v>0</v>
      </c>
      <c r="BY8" s="2">
        <f t="shared" si="31"/>
        <v>0</v>
      </c>
      <c r="BZ8" s="2">
        <f t="shared" si="32"/>
        <v>0</v>
      </c>
      <c r="CA8" s="2">
        <f t="shared" si="33"/>
        <v>0</v>
      </c>
      <c r="CB8" s="2">
        <f t="shared" si="34"/>
        <v>0</v>
      </c>
      <c r="CC8" s="2">
        <f t="shared" si="35"/>
        <v>0</v>
      </c>
      <c r="CD8" s="2" t="str">
        <f t="shared" si="36"/>
        <v>R</v>
      </c>
      <c r="CE8" s="2" t="str">
        <f t="shared" si="37"/>
        <v>S-R</v>
      </c>
      <c r="CF8" s="2" t="str">
        <f t="shared" si="38"/>
        <v>B-G</v>
      </c>
      <c r="CG8" s="2" t="str">
        <f t="shared" si="39"/>
        <v>S-R</v>
      </c>
      <c r="CH8" s="2" t="str">
        <f t="shared" si="40"/>
        <v>B-G</v>
      </c>
      <c r="CI8" t="s">
        <v>299</v>
      </c>
      <c r="CJ8">
        <f>VLOOKUP(CI8,Sheet4!$I$1:$M$248,2,0)</f>
        <v>12</v>
      </c>
      <c r="CK8">
        <f>VLOOKUP(CI8,Sheet4!$I$1:$M$248,3,0)</f>
        <v>12.65</v>
      </c>
      <c r="CL8">
        <f>VLOOKUP(CI8,Sheet4!$I$1:$M$248,4,0)</f>
        <v>12</v>
      </c>
      <c r="CM8">
        <f>VLOOKUP(CI8,Sheet4!$I$1:$M$248,5,0)</f>
        <v>12.65</v>
      </c>
      <c r="CN8" t="e">
        <f t="shared" si="41"/>
        <v>#N/A</v>
      </c>
      <c r="CO8" t="str">
        <f t="shared" si="42"/>
        <v>R</v>
      </c>
      <c r="CP8" t="e">
        <f t="shared" si="43"/>
        <v>#N/A</v>
      </c>
      <c r="CQ8" t="e">
        <f t="shared" si="44"/>
        <v>#N/A</v>
      </c>
    </row>
    <row r="9" spans="1:95">
      <c r="A9">
        <v>7</v>
      </c>
      <c r="B9" t="s">
        <v>420</v>
      </c>
      <c r="C9">
        <v>738561</v>
      </c>
      <c r="D9" t="b">
        <v>1</v>
      </c>
      <c r="E9">
        <v>16807403</v>
      </c>
      <c r="F9">
        <v>10</v>
      </c>
      <c r="G9">
        <v>13307</v>
      </c>
      <c r="H9">
        <v>0</v>
      </c>
      <c r="I9">
        <v>1824.25</v>
      </c>
      <c r="J9">
        <v>1813.36</v>
      </c>
      <c r="K9">
        <v>1809</v>
      </c>
      <c r="L9">
        <v>1835</v>
      </c>
      <c r="M9">
        <v>1786.25</v>
      </c>
      <c r="N9">
        <v>1798</v>
      </c>
      <c r="O9">
        <v>1.4599555061179088</v>
      </c>
      <c r="P9">
        <v>26.25</v>
      </c>
      <c r="Q9" t="s">
        <v>48</v>
      </c>
      <c r="R9">
        <v>738561</v>
      </c>
      <c r="S9">
        <v>0</v>
      </c>
      <c r="T9" s="2">
        <v>2420.0020779352744</v>
      </c>
      <c r="U9" s="2">
        <v>2417.2349999999997</v>
      </c>
      <c r="V9" s="2">
        <v>2424.2021056679864</v>
      </c>
      <c r="W9" s="2">
        <v>2417.2349999999997</v>
      </c>
      <c r="X9" s="2">
        <v>2410.2678943320129</v>
      </c>
      <c r="Y9" s="2">
        <v>2419.5</v>
      </c>
      <c r="Z9" s="2">
        <v>2421</v>
      </c>
      <c r="AA9" s="2">
        <v>2419</v>
      </c>
      <c r="AB9" s="2">
        <v>2420.6</v>
      </c>
      <c r="AC9" s="9">
        <v>2420.6</v>
      </c>
      <c r="AD9" s="9">
        <v>2421</v>
      </c>
      <c r="AE9">
        <v>2418.5</v>
      </c>
      <c r="AF9">
        <v>2419.9499999999998</v>
      </c>
      <c r="AG9">
        <v>2420</v>
      </c>
      <c r="AH9">
        <v>2422</v>
      </c>
      <c r="AI9">
        <v>2418</v>
      </c>
      <c r="AJ9">
        <v>2422</v>
      </c>
      <c r="AK9">
        <v>79.298064670232662</v>
      </c>
      <c r="AL9">
        <v>71.645364136160055</v>
      </c>
      <c r="AO9" s="13" t="str">
        <f t="shared" si="1"/>
        <v>G</v>
      </c>
      <c r="AP9" t="s">
        <v>147</v>
      </c>
      <c r="AQ9" s="4">
        <f t="shared" si="2"/>
        <v>13314.333568919226</v>
      </c>
      <c r="AR9" s="4">
        <f t="shared" si="3"/>
        <v>13265.575000000001</v>
      </c>
      <c r="AS9" s="4">
        <f t="shared" si="4"/>
        <v>13395.165464203577</v>
      </c>
      <c r="AT9" s="4">
        <f t="shared" si="5"/>
        <v>13265.575000000001</v>
      </c>
      <c r="AU9" s="5">
        <f t="shared" si="6"/>
        <v>13135.984535796424</v>
      </c>
      <c r="AV9" s="4">
        <f t="shared" si="7"/>
        <v>13310.85</v>
      </c>
      <c r="AW9" s="5">
        <f t="shared" si="8"/>
        <v>13320</v>
      </c>
      <c r="AX9" s="4">
        <f t="shared" si="9"/>
        <v>13301.3</v>
      </c>
      <c r="AY9" s="5">
        <f t="shared" si="10"/>
        <v>13319.85</v>
      </c>
      <c r="AZ9" s="2">
        <f t="shared" si="11"/>
        <v>13320</v>
      </c>
      <c r="BA9" s="2">
        <f t="shared" si="12"/>
        <v>13330</v>
      </c>
      <c r="BB9" s="2">
        <f t="shared" si="13"/>
        <v>13304.55</v>
      </c>
      <c r="BC9" s="2">
        <f t="shared" si="14"/>
        <v>13328</v>
      </c>
      <c r="BD9" s="2">
        <f t="shared" si="15"/>
        <v>13328</v>
      </c>
      <c r="BE9" s="2">
        <f t="shared" si="16"/>
        <v>13338</v>
      </c>
      <c r="BF9">
        <f t="shared" si="17"/>
        <v>13320</v>
      </c>
      <c r="BG9" s="2">
        <f t="shared" si="18"/>
        <v>13338</v>
      </c>
      <c r="BH9">
        <f t="shared" si="19"/>
        <v>93.082014582279569</v>
      </c>
      <c r="BI9">
        <f t="shared" si="20"/>
        <v>89.210881853231186</v>
      </c>
      <c r="BJ9" s="13">
        <f t="shared" si="21"/>
        <v>0</v>
      </c>
      <c r="BK9" t="str">
        <f t="shared" si="22"/>
        <v xml:space="preserve"> </v>
      </c>
      <c r="BL9" t="str">
        <f t="shared" si="23"/>
        <v>G&gt;5+ | Buy</v>
      </c>
      <c r="BM9" s="2" t="str">
        <f t="shared" si="24"/>
        <v xml:space="preserve"> </v>
      </c>
      <c r="BN9" s="2" t="str">
        <f t="shared" si="25"/>
        <v xml:space="preserve"> </v>
      </c>
      <c r="BO9" s="28">
        <f t="shared" si="26"/>
        <v>6.006006006006006E-2</v>
      </c>
      <c r="BP9" s="28">
        <f t="shared" si="27"/>
        <v>7.503001200480193E-2</v>
      </c>
      <c r="BQ9" t="str">
        <f t="shared" si="28"/>
        <v>BAJAJFINSV</v>
      </c>
      <c r="BV9" s="2"/>
      <c r="BW9" s="2">
        <f t="shared" si="29"/>
        <v>2421</v>
      </c>
      <c r="BX9" s="2">
        <f t="shared" si="30"/>
        <v>2419</v>
      </c>
      <c r="BY9" s="2">
        <f t="shared" si="31"/>
        <v>2420.6</v>
      </c>
      <c r="BZ9" s="2">
        <f t="shared" si="32"/>
        <v>2420.6</v>
      </c>
      <c r="CA9" s="2">
        <f t="shared" si="33"/>
        <v>2421</v>
      </c>
      <c r="CB9" s="2">
        <f t="shared" si="34"/>
        <v>2418.5</v>
      </c>
      <c r="CC9" s="2">
        <f t="shared" si="35"/>
        <v>2419.9499999999998</v>
      </c>
      <c r="CD9" s="2" t="str">
        <f t="shared" si="36"/>
        <v>R</v>
      </c>
      <c r="CE9" s="2" t="str">
        <f t="shared" si="37"/>
        <v>S-R</v>
      </c>
      <c r="CF9" s="2" t="str">
        <f t="shared" si="38"/>
        <v>S-R</v>
      </c>
      <c r="CG9" s="2" t="str">
        <f t="shared" si="39"/>
        <v>S-R</v>
      </c>
      <c r="CH9" s="2" t="str">
        <f t="shared" si="40"/>
        <v>S-R</v>
      </c>
      <c r="CI9" t="s">
        <v>276</v>
      </c>
      <c r="CJ9">
        <f>VLOOKUP(CI9,Sheet4!$I$1:$M$248,2,0)</f>
        <v>958.65</v>
      </c>
      <c r="CK9">
        <f>VLOOKUP(CI9,Sheet4!$I$1:$M$248,3,0)</f>
        <v>958.65</v>
      </c>
      <c r="CL9">
        <f>VLOOKUP(CI9,Sheet4!$I$1:$M$248,4,0)</f>
        <v>958</v>
      </c>
      <c r="CM9">
        <f>VLOOKUP(CI9,Sheet4!$I$1:$M$248,5,0)</f>
        <v>958</v>
      </c>
      <c r="CN9" t="e">
        <f t="shared" si="41"/>
        <v>#N/A</v>
      </c>
      <c r="CO9" t="str">
        <f t="shared" si="42"/>
        <v>G</v>
      </c>
      <c r="CP9" t="e">
        <f t="shared" si="43"/>
        <v>#N/A</v>
      </c>
      <c r="CQ9" t="e">
        <f t="shared" si="44"/>
        <v>#N/A</v>
      </c>
    </row>
    <row r="10" spans="1:95">
      <c r="A10">
        <v>8</v>
      </c>
      <c r="B10" t="s">
        <v>420</v>
      </c>
      <c r="C10">
        <v>9878274</v>
      </c>
      <c r="D10" t="b">
        <v>1</v>
      </c>
      <c r="E10">
        <v>23294820</v>
      </c>
      <c r="F10">
        <v>20</v>
      </c>
      <c r="G10">
        <v>40000</v>
      </c>
      <c r="H10">
        <v>208100</v>
      </c>
      <c r="I10">
        <v>0.2</v>
      </c>
      <c r="J10">
        <v>73.430000000000007</v>
      </c>
      <c r="K10">
        <v>249.35</v>
      </c>
      <c r="L10">
        <v>296.8</v>
      </c>
      <c r="M10">
        <v>0.05</v>
      </c>
      <c r="N10">
        <v>377.75</v>
      </c>
      <c r="O10">
        <v>-99.947054930509594</v>
      </c>
      <c r="P10">
        <v>-377.55</v>
      </c>
      <c r="T10" s="2"/>
      <c r="U10" s="2"/>
      <c r="V10" s="2"/>
      <c r="W10" s="2"/>
      <c r="X10" s="2"/>
      <c r="Y10" s="2"/>
      <c r="Z10" s="2"/>
      <c r="AA10" s="2"/>
      <c r="AB10" s="2"/>
      <c r="AC10" s="9"/>
      <c r="AD10" s="9"/>
      <c r="AO10" s="13" t="str">
        <f t="shared" si="1"/>
        <v>R</v>
      </c>
      <c r="AP10" t="s">
        <v>8</v>
      </c>
      <c r="AQ10" s="4">
        <f t="shared" si="2"/>
        <v>4886.9249188527056</v>
      </c>
      <c r="AR10" s="4">
        <f t="shared" si="3"/>
        <v>4880.0199999999995</v>
      </c>
      <c r="AS10" s="4">
        <f t="shared" si="4"/>
        <v>4905.7899045184286</v>
      </c>
      <c r="AT10" s="4">
        <f t="shared" si="5"/>
        <v>4880.0199999999995</v>
      </c>
      <c r="AU10" s="5">
        <f t="shared" si="6"/>
        <v>4854.2500954815705</v>
      </c>
      <c r="AV10" s="4">
        <f t="shared" si="7"/>
        <v>4896.75</v>
      </c>
      <c r="AW10" s="5">
        <f t="shared" si="8"/>
        <v>4899</v>
      </c>
      <c r="AX10" s="4">
        <f t="shared" si="9"/>
        <v>4886.3999999999996</v>
      </c>
      <c r="AY10" s="5">
        <f t="shared" si="10"/>
        <v>4897.55</v>
      </c>
      <c r="AZ10" s="2">
        <f t="shared" si="11"/>
        <v>4898</v>
      </c>
      <c r="BA10" s="2">
        <f t="shared" si="12"/>
        <v>4899.95</v>
      </c>
      <c r="BB10" s="2">
        <f t="shared" si="13"/>
        <v>4884.6000000000004</v>
      </c>
      <c r="BC10" s="2">
        <f t="shared" si="14"/>
        <v>4895</v>
      </c>
      <c r="BD10" s="2">
        <f t="shared" si="15"/>
        <v>4895</v>
      </c>
      <c r="BE10" s="2">
        <f t="shared" si="16"/>
        <v>4909.6000000000004</v>
      </c>
      <c r="BF10">
        <f t="shared" si="17"/>
        <v>4880</v>
      </c>
      <c r="BG10" s="2">
        <f t="shared" si="18"/>
        <v>4880</v>
      </c>
      <c r="BH10">
        <f t="shared" si="19"/>
        <v>36.505676658514403</v>
      </c>
      <c r="BI10">
        <f t="shared" si="20"/>
        <v>57.289247337667788</v>
      </c>
      <c r="BJ10" s="13">
        <f t="shared" si="21"/>
        <v>-62.91</v>
      </c>
      <c r="BK10" t="str">
        <f t="shared" si="22"/>
        <v xml:space="preserve"> </v>
      </c>
      <c r="BL10" t="str">
        <f t="shared" si="23"/>
        <v xml:space="preserve"> </v>
      </c>
      <c r="BM10" s="2" t="str">
        <f t="shared" si="24"/>
        <v xml:space="preserve"> </v>
      </c>
      <c r="BN10" s="2" t="str">
        <f t="shared" si="25"/>
        <v xml:space="preserve"> </v>
      </c>
      <c r="BO10" s="28">
        <f t="shared" si="26"/>
        <v>-6.1249489587586775E-2</v>
      </c>
      <c r="BP10" s="28">
        <f t="shared" si="27"/>
        <v>-0.30643513789581206</v>
      </c>
      <c r="BQ10" t="str">
        <f t="shared" si="28"/>
        <v>BAJAJHLDNG</v>
      </c>
      <c r="BV10" s="2"/>
      <c r="BW10" s="2">
        <f t="shared" si="29"/>
        <v>0</v>
      </c>
      <c r="BX10" s="2">
        <f t="shared" si="30"/>
        <v>0</v>
      </c>
      <c r="BY10" s="2">
        <f t="shared" si="31"/>
        <v>0</v>
      </c>
      <c r="BZ10" s="2">
        <f t="shared" si="32"/>
        <v>0</v>
      </c>
      <c r="CA10" s="2">
        <f t="shared" si="33"/>
        <v>0</v>
      </c>
      <c r="CB10" s="2">
        <f t="shared" si="34"/>
        <v>0</v>
      </c>
      <c r="CC10" s="2">
        <f t="shared" si="35"/>
        <v>0</v>
      </c>
      <c r="CD10" s="2" t="str">
        <f t="shared" si="36"/>
        <v>R</v>
      </c>
      <c r="CE10" s="2" t="str">
        <f t="shared" si="37"/>
        <v>S-R</v>
      </c>
      <c r="CF10" s="2" t="str">
        <f t="shared" si="38"/>
        <v>B-G</v>
      </c>
      <c r="CG10" s="2" t="str">
        <f t="shared" si="39"/>
        <v>S-R</v>
      </c>
      <c r="CH10" s="2" t="str">
        <f t="shared" si="40"/>
        <v>B-G</v>
      </c>
      <c r="CI10" t="s">
        <v>235</v>
      </c>
      <c r="CJ10">
        <f>VLOOKUP(CI10,Sheet4!$I$1:$M$248,2,0)</f>
        <v>2.5499999999999998</v>
      </c>
      <c r="CK10">
        <f>VLOOKUP(CI10,Sheet4!$I$1:$M$248,3,0)</f>
        <v>3.35</v>
      </c>
      <c r="CL10">
        <f>VLOOKUP(CI10,Sheet4!$I$1:$M$248,4,0)</f>
        <v>2.4</v>
      </c>
      <c r="CM10">
        <f>VLOOKUP(CI10,Sheet4!$I$1:$M$248,5,0)</f>
        <v>3.2</v>
      </c>
      <c r="CN10" t="e">
        <f t="shared" si="41"/>
        <v>#N/A</v>
      </c>
      <c r="CO10" t="str">
        <f t="shared" si="42"/>
        <v>R</v>
      </c>
      <c r="CP10" t="e">
        <f t="shared" si="43"/>
        <v>#N/A</v>
      </c>
      <c r="CQ10" t="e">
        <f t="shared" si="44"/>
        <v>#N/A</v>
      </c>
    </row>
    <row r="11" spans="1:95">
      <c r="A11">
        <v>9</v>
      </c>
      <c r="B11" t="s">
        <v>420</v>
      </c>
      <c r="C11">
        <v>9799938</v>
      </c>
      <c r="D11" t="b">
        <v>1</v>
      </c>
      <c r="E11">
        <v>2704050</v>
      </c>
      <c r="F11">
        <v>525</v>
      </c>
      <c r="G11">
        <v>0</v>
      </c>
      <c r="H11">
        <v>227775</v>
      </c>
      <c r="I11">
        <v>0.05</v>
      </c>
      <c r="J11">
        <v>0.15</v>
      </c>
      <c r="K11">
        <v>0.2</v>
      </c>
      <c r="L11">
        <v>0.3</v>
      </c>
      <c r="M11">
        <v>0.05</v>
      </c>
      <c r="N11">
        <v>1.4</v>
      </c>
      <c r="O11">
        <v>-96.428571428571431</v>
      </c>
      <c r="P11">
        <v>-1.3499999999999999</v>
      </c>
      <c r="T11" s="2"/>
      <c r="U11" s="2"/>
      <c r="V11" s="2"/>
      <c r="W11" s="2"/>
      <c r="X11" s="2"/>
      <c r="Y11" s="2"/>
      <c r="Z11" s="2"/>
      <c r="AA11" s="2"/>
      <c r="AB11" s="2"/>
      <c r="AC11" s="9"/>
      <c r="AD11" s="9"/>
      <c r="AO11" s="13" t="str">
        <f t="shared" si="1"/>
        <v>R</v>
      </c>
      <c r="AP11" t="s">
        <v>106</v>
      </c>
      <c r="AQ11" s="4">
        <f t="shared" si="2"/>
        <v>6393.3791927984494</v>
      </c>
      <c r="AR11" s="4">
        <f t="shared" si="3"/>
        <v>6348.3150000000005</v>
      </c>
      <c r="AS11" s="4">
        <f t="shared" si="4"/>
        <v>6488.5092956528943</v>
      </c>
      <c r="AT11" s="4">
        <f t="shared" si="5"/>
        <v>6348.3150000000005</v>
      </c>
      <c r="AU11" s="5">
        <f t="shared" si="6"/>
        <v>6208.1207043471068</v>
      </c>
      <c r="AV11" s="4">
        <f t="shared" si="7"/>
        <v>6409.05</v>
      </c>
      <c r="AW11" s="5">
        <f t="shared" si="8"/>
        <v>6421</v>
      </c>
      <c r="AX11" s="4">
        <f t="shared" si="9"/>
        <v>6398.85</v>
      </c>
      <c r="AY11" s="5">
        <f t="shared" si="10"/>
        <v>6412</v>
      </c>
      <c r="AZ11" s="2">
        <f t="shared" si="11"/>
        <v>6412.15</v>
      </c>
      <c r="BA11" s="2">
        <f t="shared" si="12"/>
        <v>6420</v>
      </c>
      <c r="BB11" s="2">
        <f t="shared" si="13"/>
        <v>6393.3</v>
      </c>
      <c r="BC11" s="2">
        <f t="shared" si="14"/>
        <v>6397</v>
      </c>
      <c r="BD11" s="2">
        <f t="shared" si="15"/>
        <v>6395.1</v>
      </c>
      <c r="BE11" s="2">
        <f t="shared" si="16"/>
        <v>6408</v>
      </c>
      <c r="BF11">
        <f t="shared" si="17"/>
        <v>6391</v>
      </c>
      <c r="BG11" s="2">
        <f t="shared" si="18"/>
        <v>6408</v>
      </c>
      <c r="BH11">
        <f t="shared" si="19"/>
        <v>71.437216513955647</v>
      </c>
      <c r="BI11">
        <f t="shared" si="20"/>
        <v>73.983080514566794</v>
      </c>
      <c r="BJ11" s="13">
        <f t="shared" si="21"/>
        <v>-11.69</v>
      </c>
      <c r="BK11" t="str">
        <f t="shared" si="22"/>
        <v xml:space="preserve"> </v>
      </c>
      <c r="BL11" t="str">
        <f t="shared" si="23"/>
        <v xml:space="preserve"> </v>
      </c>
      <c r="BM11" s="2" t="str">
        <f t="shared" si="24"/>
        <v xml:space="preserve"> </v>
      </c>
      <c r="BN11" s="2" t="str">
        <f t="shared" si="25"/>
        <v xml:space="preserve"> </v>
      </c>
      <c r="BO11" s="28">
        <f t="shared" si="26"/>
        <v>-0.23627020578120658</v>
      </c>
      <c r="BP11" s="28">
        <f t="shared" si="27"/>
        <v>0.20171693953182335</v>
      </c>
      <c r="BQ11" t="str">
        <f t="shared" si="28"/>
        <v>BAJFINANCE</v>
      </c>
      <c r="BV11" s="2"/>
      <c r="BW11" s="2">
        <f t="shared" si="29"/>
        <v>0</v>
      </c>
      <c r="BX11" s="2">
        <f t="shared" si="30"/>
        <v>0</v>
      </c>
      <c r="BY11" s="2">
        <f t="shared" si="31"/>
        <v>0</v>
      </c>
      <c r="BZ11" s="2">
        <f t="shared" si="32"/>
        <v>0</v>
      </c>
      <c r="CA11" s="2">
        <f t="shared" si="33"/>
        <v>0</v>
      </c>
      <c r="CB11" s="2">
        <f t="shared" si="34"/>
        <v>0</v>
      </c>
      <c r="CC11" s="2">
        <f t="shared" si="35"/>
        <v>0</v>
      </c>
      <c r="CD11" s="2" t="str">
        <f t="shared" si="36"/>
        <v>R</v>
      </c>
      <c r="CE11" s="2" t="str">
        <f t="shared" si="37"/>
        <v>S-R</v>
      </c>
      <c r="CF11" s="2" t="str">
        <f t="shared" si="38"/>
        <v>B-G</v>
      </c>
      <c r="CG11" s="2" t="str">
        <f t="shared" si="39"/>
        <v>S-R</v>
      </c>
      <c r="CH11" s="2" t="str">
        <f t="shared" si="40"/>
        <v>B-G</v>
      </c>
      <c r="CI11" t="s">
        <v>132</v>
      </c>
      <c r="CJ11">
        <f>VLOOKUP(CI11,Sheet4!$I$1:$M$248,2,0)</f>
        <v>336.6</v>
      </c>
      <c r="CK11">
        <f>VLOOKUP(CI11,Sheet4!$I$1:$M$248,3,0)</f>
        <v>338.1</v>
      </c>
      <c r="CL11">
        <f>VLOOKUP(CI11,Sheet4!$I$1:$M$248,4,0)</f>
        <v>334.55</v>
      </c>
      <c r="CM11">
        <f>VLOOKUP(CI11,Sheet4!$I$1:$M$248,5,0)</f>
        <v>336.35</v>
      </c>
      <c r="CN11">
        <f t="shared" si="41"/>
        <v>957.77499999999998</v>
      </c>
      <c r="CO11" t="str">
        <f t="shared" si="42"/>
        <v>G</v>
      </c>
      <c r="CP11" t="str">
        <f t="shared" si="43"/>
        <v xml:space="preserve"> HH-B</v>
      </c>
      <c r="CQ11" t="str">
        <f t="shared" si="44"/>
        <v xml:space="preserve"> LH-B</v>
      </c>
    </row>
    <row r="12" spans="1:95">
      <c r="A12">
        <v>10</v>
      </c>
      <c r="B12" t="s">
        <v>420</v>
      </c>
      <c r="C12">
        <v>784129</v>
      </c>
      <c r="D12" t="b">
        <v>1</v>
      </c>
      <c r="E12">
        <v>20519184</v>
      </c>
      <c r="F12">
        <v>2</v>
      </c>
      <c r="G12">
        <v>50907</v>
      </c>
      <c r="H12">
        <v>0</v>
      </c>
      <c r="I12">
        <v>112</v>
      </c>
      <c r="J12">
        <v>112.97</v>
      </c>
      <c r="K12">
        <v>111.8</v>
      </c>
      <c r="L12">
        <v>114.45</v>
      </c>
      <c r="M12">
        <v>111.25</v>
      </c>
      <c r="N12">
        <v>110.4</v>
      </c>
      <c r="O12">
        <v>1.4492753623188352</v>
      </c>
      <c r="P12">
        <v>1.5999999999999943</v>
      </c>
      <c r="T12" s="2"/>
      <c r="U12" s="2"/>
      <c r="V12" s="2"/>
      <c r="W12" s="2"/>
      <c r="X12" s="2"/>
      <c r="Y12" s="2"/>
      <c r="Z12" s="2"/>
      <c r="AA12" s="2"/>
      <c r="AB12" s="2"/>
      <c r="AC12" s="9"/>
      <c r="AD12" s="9"/>
      <c r="AO12" s="13" t="str">
        <f t="shared" si="1"/>
        <v>R</v>
      </c>
      <c r="AP12" t="s">
        <v>3</v>
      </c>
      <c r="AQ12" s="4">
        <f t="shared" si="2"/>
        <v>1829.1261655574185</v>
      </c>
      <c r="AR12" s="4">
        <f t="shared" si="3"/>
        <v>1829.1</v>
      </c>
      <c r="AS12" s="4">
        <f t="shared" si="4"/>
        <v>1832.7155512873019</v>
      </c>
      <c r="AT12" s="4">
        <f t="shared" si="5"/>
        <v>1829.1</v>
      </c>
      <c r="AU12" s="5">
        <f t="shared" si="6"/>
        <v>1825.4844487126979</v>
      </c>
      <c r="AV12" s="4">
        <f t="shared" si="7"/>
        <v>1829.7</v>
      </c>
      <c r="AW12" s="5">
        <f t="shared" si="8"/>
        <v>1830.9</v>
      </c>
      <c r="AX12" s="4">
        <f t="shared" si="9"/>
        <v>1828.05</v>
      </c>
      <c r="AY12" s="5">
        <f t="shared" si="10"/>
        <v>1829.7</v>
      </c>
      <c r="AZ12" s="2">
        <f t="shared" si="11"/>
        <v>1829.7</v>
      </c>
      <c r="BA12" s="2">
        <f t="shared" si="12"/>
        <v>1829.75</v>
      </c>
      <c r="BB12" s="2">
        <f t="shared" si="13"/>
        <v>1826.5</v>
      </c>
      <c r="BC12" s="2">
        <f t="shared" si="14"/>
        <v>1826.9</v>
      </c>
      <c r="BD12" s="2">
        <f t="shared" si="15"/>
        <v>1826.85</v>
      </c>
      <c r="BE12" s="2">
        <f t="shared" si="16"/>
        <v>1832</v>
      </c>
      <c r="BF12">
        <f t="shared" si="17"/>
        <v>1825.15</v>
      </c>
      <c r="BG12" s="2">
        <f t="shared" si="18"/>
        <v>1829.85</v>
      </c>
      <c r="BH12">
        <f t="shared" si="19"/>
        <v>16.492767441361714</v>
      </c>
      <c r="BI12">
        <f t="shared" si="20"/>
        <v>25.944201072069703</v>
      </c>
      <c r="BJ12" s="13">
        <f t="shared" si="21"/>
        <v>-27.04</v>
      </c>
      <c r="BK12" t="str">
        <f t="shared" si="22"/>
        <v xml:space="preserve"> </v>
      </c>
      <c r="BL12" t="str">
        <f t="shared" si="23"/>
        <v xml:space="preserve"> </v>
      </c>
      <c r="BM12" s="2" t="str">
        <f t="shared" si="24"/>
        <v xml:space="preserve"> </v>
      </c>
      <c r="BN12" s="2" t="str">
        <f t="shared" si="25"/>
        <v xml:space="preserve"> </v>
      </c>
      <c r="BO12" s="28">
        <f t="shared" si="26"/>
        <v>-0.15303055145652042</v>
      </c>
      <c r="BP12" s="28">
        <f t="shared" si="27"/>
        <v>0.16421709499958947</v>
      </c>
      <c r="BQ12" t="str">
        <f t="shared" si="28"/>
        <v>BATAINDIA</v>
      </c>
      <c r="BV12" s="2"/>
      <c r="BW12" s="2">
        <f t="shared" si="29"/>
        <v>0</v>
      </c>
      <c r="BX12" s="2">
        <f t="shared" si="30"/>
        <v>0</v>
      </c>
      <c r="BY12" s="2">
        <f t="shared" si="31"/>
        <v>0</v>
      </c>
      <c r="BZ12" s="2">
        <f t="shared" si="32"/>
        <v>0</v>
      </c>
      <c r="CA12" s="2">
        <f t="shared" si="33"/>
        <v>0</v>
      </c>
      <c r="CB12" s="2">
        <f t="shared" si="34"/>
        <v>0</v>
      </c>
      <c r="CC12" s="2">
        <f t="shared" si="35"/>
        <v>0</v>
      </c>
      <c r="CD12" s="2" t="str">
        <f t="shared" si="36"/>
        <v>R</v>
      </c>
      <c r="CE12" s="2" t="str">
        <f t="shared" si="37"/>
        <v>S-R</v>
      </c>
      <c r="CF12" s="2" t="str">
        <f t="shared" si="38"/>
        <v>B-G</v>
      </c>
      <c r="CG12" s="2" t="str">
        <f t="shared" si="39"/>
        <v>S-R</v>
      </c>
      <c r="CH12" s="2" t="str">
        <f t="shared" si="40"/>
        <v>B-G</v>
      </c>
      <c r="CI12" t="s">
        <v>45</v>
      </c>
      <c r="CJ12">
        <f>VLOOKUP(CI12,Sheet4!$I$1:$M$248,2,0)</f>
        <v>355.35</v>
      </c>
      <c r="CK12">
        <f>VLOOKUP(CI12,Sheet4!$I$1:$M$248,3,0)</f>
        <v>355.85</v>
      </c>
      <c r="CL12">
        <f>VLOOKUP(CI12,Sheet4!$I$1:$M$248,4,0)</f>
        <v>353.55</v>
      </c>
      <c r="CM12">
        <f>VLOOKUP(CI12,Sheet4!$I$1:$M$248,5,0)</f>
        <v>355.6</v>
      </c>
      <c r="CN12">
        <f t="shared" si="41"/>
        <v>760.2700000000001</v>
      </c>
      <c r="CO12" t="str">
        <f t="shared" si="42"/>
        <v>R</v>
      </c>
      <c r="CP12" t="str">
        <f t="shared" si="43"/>
        <v xml:space="preserve"> HH-B</v>
      </c>
      <c r="CQ12" t="str">
        <f t="shared" si="44"/>
        <v xml:space="preserve"> LH-B</v>
      </c>
    </row>
    <row r="13" spans="1:95">
      <c r="A13">
        <v>11</v>
      </c>
      <c r="B13" t="s">
        <v>420</v>
      </c>
      <c r="C13">
        <v>11736322</v>
      </c>
      <c r="D13" t="b">
        <v>1</v>
      </c>
      <c r="E13">
        <v>1925</v>
      </c>
      <c r="F13">
        <v>25</v>
      </c>
      <c r="G13">
        <v>18225</v>
      </c>
      <c r="H13">
        <v>15000</v>
      </c>
      <c r="I13">
        <v>3053.75</v>
      </c>
      <c r="J13">
        <v>2917.22</v>
      </c>
      <c r="K13">
        <v>2841.05</v>
      </c>
      <c r="L13">
        <v>3053.75</v>
      </c>
      <c r="M13">
        <v>2780.3</v>
      </c>
      <c r="N13">
        <v>2756.5</v>
      </c>
      <c r="O13">
        <v>10.783602394340649</v>
      </c>
      <c r="P13">
        <v>297.25</v>
      </c>
      <c r="T13" s="2"/>
      <c r="U13" s="2"/>
      <c r="V13" s="2"/>
      <c r="W13" s="2"/>
      <c r="X13" s="2"/>
      <c r="Y13" s="2"/>
      <c r="Z13" s="2"/>
      <c r="AA13" s="2"/>
      <c r="AB13" s="2"/>
      <c r="AC13" s="9"/>
      <c r="AD13" s="9"/>
      <c r="AO13" s="13" t="str">
        <f t="shared" si="1"/>
        <v>R</v>
      </c>
      <c r="AP13" t="s">
        <v>67</v>
      </c>
      <c r="AQ13" s="4">
        <f t="shared" si="2"/>
        <v>713.5567591698798</v>
      </c>
      <c r="AR13" s="4">
        <f t="shared" si="3"/>
        <v>713.18500000000006</v>
      </c>
      <c r="AS13" s="4">
        <f t="shared" si="4"/>
        <v>714.97972073036453</v>
      </c>
      <c r="AT13" s="4">
        <f t="shared" si="5"/>
        <v>713.18500000000006</v>
      </c>
      <c r="AU13" s="5">
        <f t="shared" si="6"/>
        <v>711.39027926963558</v>
      </c>
      <c r="AV13" s="4">
        <f t="shared" si="7"/>
        <v>713.95</v>
      </c>
      <c r="AW13" s="5">
        <f t="shared" si="8"/>
        <v>714.65</v>
      </c>
      <c r="AX13" s="4">
        <f t="shared" si="9"/>
        <v>713.3</v>
      </c>
      <c r="AY13" s="5">
        <f t="shared" si="10"/>
        <v>713.7</v>
      </c>
      <c r="AZ13" s="2">
        <f t="shared" si="11"/>
        <v>713.8</v>
      </c>
      <c r="BA13" s="2">
        <f t="shared" si="12"/>
        <v>714.5</v>
      </c>
      <c r="BB13" s="2">
        <f t="shared" si="13"/>
        <v>713.55</v>
      </c>
      <c r="BC13" s="2">
        <f t="shared" si="14"/>
        <v>713.95</v>
      </c>
      <c r="BD13" s="2">
        <f t="shared" si="15"/>
        <v>713.95</v>
      </c>
      <c r="BE13" s="2">
        <f t="shared" si="16"/>
        <v>714.15</v>
      </c>
      <c r="BF13">
        <f t="shared" si="17"/>
        <v>713.1</v>
      </c>
      <c r="BG13" s="2">
        <f t="shared" si="18"/>
        <v>713.25</v>
      </c>
      <c r="BH13">
        <f t="shared" si="19"/>
        <v>17.697873798285293</v>
      </c>
      <c r="BI13">
        <f t="shared" si="20"/>
        <v>32.211982918368854</v>
      </c>
      <c r="BJ13" s="13">
        <f t="shared" si="21"/>
        <v>-41.56</v>
      </c>
      <c r="BK13" t="str">
        <f t="shared" si="22"/>
        <v xml:space="preserve"> </v>
      </c>
      <c r="BL13" t="str">
        <f t="shared" si="23"/>
        <v>G&gt;5+ | Buy</v>
      </c>
      <c r="BM13" s="2" t="str">
        <f t="shared" si="24"/>
        <v xml:space="preserve"> </v>
      </c>
      <c r="BN13" s="2" t="str">
        <f t="shared" si="25"/>
        <v xml:space="preserve"> </v>
      </c>
      <c r="BO13" s="28">
        <f t="shared" si="26"/>
        <v>2.101428971702031E-2</v>
      </c>
      <c r="BP13" s="28">
        <f t="shared" si="27"/>
        <v>-9.8046081658385811E-2</v>
      </c>
      <c r="BQ13" t="str">
        <f t="shared" si="28"/>
        <v>BHARATFORG</v>
      </c>
      <c r="BV13" s="2"/>
      <c r="BW13" s="2">
        <f t="shared" si="29"/>
        <v>0</v>
      </c>
      <c r="BX13" s="2">
        <f t="shared" si="30"/>
        <v>0</v>
      </c>
      <c r="BY13" s="2">
        <f t="shared" si="31"/>
        <v>0</v>
      </c>
      <c r="BZ13" s="2">
        <f t="shared" si="32"/>
        <v>0</v>
      </c>
      <c r="CA13" s="2">
        <f t="shared" si="33"/>
        <v>0</v>
      </c>
      <c r="CB13" s="2">
        <f t="shared" si="34"/>
        <v>0</v>
      </c>
      <c r="CC13" s="2">
        <f t="shared" si="35"/>
        <v>0</v>
      </c>
      <c r="CD13" s="2" t="str">
        <f t="shared" si="36"/>
        <v>R</v>
      </c>
      <c r="CE13" s="2" t="str">
        <f t="shared" si="37"/>
        <v>S-R</v>
      </c>
      <c r="CF13" s="2" t="str">
        <f t="shared" si="38"/>
        <v>B-G</v>
      </c>
      <c r="CG13" s="2" t="str">
        <f t="shared" si="39"/>
        <v>S-R</v>
      </c>
      <c r="CH13" s="2" t="str">
        <f t="shared" si="40"/>
        <v>B-G</v>
      </c>
      <c r="CI13" t="s">
        <v>320</v>
      </c>
      <c r="CJ13">
        <f>VLOOKUP(CI13,Sheet4!$I$1:$M$248,2,0)</f>
        <v>16.05</v>
      </c>
      <c r="CK13">
        <f>VLOOKUP(CI13,Sheet4!$I$1:$M$248,3,0)</f>
        <v>23.35</v>
      </c>
      <c r="CL13">
        <f>VLOOKUP(CI13,Sheet4!$I$1:$M$248,4,0)</f>
        <v>13.3</v>
      </c>
      <c r="CM13">
        <f>VLOOKUP(CI13,Sheet4!$I$1:$M$248,5,0)</f>
        <v>18.75</v>
      </c>
      <c r="CN13" t="e">
        <f t="shared" si="41"/>
        <v>#N/A</v>
      </c>
      <c r="CO13" t="str">
        <f t="shared" si="42"/>
        <v>R</v>
      </c>
      <c r="CP13" t="e">
        <f t="shared" si="43"/>
        <v>#N/A</v>
      </c>
      <c r="CQ13" t="e">
        <f t="shared" si="44"/>
        <v>#N/A</v>
      </c>
    </row>
    <row r="14" spans="1:95">
      <c r="A14">
        <v>12</v>
      </c>
      <c r="B14" t="s">
        <v>420</v>
      </c>
      <c r="C14">
        <v>2029825</v>
      </c>
      <c r="D14" t="b">
        <v>1</v>
      </c>
      <c r="E14">
        <v>2714917</v>
      </c>
      <c r="F14">
        <v>1</v>
      </c>
      <c r="G14">
        <v>811</v>
      </c>
      <c r="H14">
        <v>0</v>
      </c>
      <c r="I14">
        <v>356.05</v>
      </c>
      <c r="J14">
        <v>357.91</v>
      </c>
      <c r="K14">
        <v>361.1</v>
      </c>
      <c r="L14">
        <v>362.95</v>
      </c>
      <c r="M14">
        <v>355.3</v>
      </c>
      <c r="N14">
        <v>359.7</v>
      </c>
      <c r="O14">
        <v>-1.0147345009730269</v>
      </c>
      <c r="P14">
        <v>-3.6499999999999773</v>
      </c>
      <c r="T14" s="3"/>
      <c r="U14" s="3"/>
      <c r="V14" s="3"/>
      <c r="W14" s="3"/>
      <c r="X14" s="3"/>
      <c r="Y14" s="3"/>
      <c r="Z14" s="3"/>
      <c r="AA14" s="3"/>
      <c r="AB14" s="3"/>
      <c r="AC14" s="9"/>
      <c r="AD14" s="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3" t="str">
        <f t="shared" si="1"/>
        <v>R</v>
      </c>
      <c r="AP14" t="s">
        <v>90</v>
      </c>
      <c r="AQ14" s="4">
        <f t="shared" si="2"/>
        <v>675.01438974411099</v>
      </c>
      <c r="AR14" s="4">
        <f t="shared" si="3"/>
        <v>674.505</v>
      </c>
      <c r="AS14" s="4">
        <f t="shared" si="4"/>
        <v>676.29042159664823</v>
      </c>
      <c r="AT14" s="4">
        <f t="shared" si="5"/>
        <v>674.505</v>
      </c>
      <c r="AU14" s="5">
        <f t="shared" si="6"/>
        <v>672.71957840335176</v>
      </c>
      <c r="AV14" s="4">
        <f t="shared" si="7"/>
        <v>675.5</v>
      </c>
      <c r="AW14" s="5">
        <f t="shared" si="8"/>
        <v>676</v>
      </c>
      <c r="AX14" s="4">
        <f t="shared" si="9"/>
        <v>674.85</v>
      </c>
      <c r="AY14" s="5">
        <f t="shared" si="10"/>
        <v>675</v>
      </c>
      <c r="AZ14" s="2">
        <f t="shared" si="11"/>
        <v>675</v>
      </c>
      <c r="BA14" s="2">
        <f t="shared" si="12"/>
        <v>675.5</v>
      </c>
      <c r="BB14" s="2">
        <f t="shared" si="13"/>
        <v>675</v>
      </c>
      <c r="BC14" s="2">
        <f t="shared" si="14"/>
        <v>675.45</v>
      </c>
      <c r="BD14" s="2">
        <f t="shared" si="15"/>
        <v>675.45</v>
      </c>
      <c r="BE14" s="2">
        <f t="shared" si="16"/>
        <v>675.5</v>
      </c>
      <c r="BF14">
        <f t="shared" si="17"/>
        <v>674.55</v>
      </c>
      <c r="BG14" s="2">
        <f t="shared" si="18"/>
        <v>675</v>
      </c>
      <c r="BH14">
        <f t="shared" si="19"/>
        <v>32.501618565682222</v>
      </c>
      <c r="BI14">
        <f t="shared" si="20"/>
        <v>33.675573107354197</v>
      </c>
      <c r="BJ14" s="13">
        <f t="shared" si="21"/>
        <v>-35.29</v>
      </c>
      <c r="BK14" t="str">
        <f t="shared" si="22"/>
        <v xml:space="preserve"> </v>
      </c>
      <c r="BL14" t="str">
        <f t="shared" si="23"/>
        <v>G&gt;5+ | Buy</v>
      </c>
      <c r="BM14" s="2" t="str">
        <f t="shared" si="24"/>
        <v xml:space="preserve"> </v>
      </c>
      <c r="BN14" s="2" t="str">
        <f t="shared" si="25"/>
        <v xml:space="preserve"> </v>
      </c>
      <c r="BO14" s="28">
        <f t="shared" si="26"/>
        <v>6.666666666667341E-2</v>
      </c>
      <c r="BP14" s="28">
        <f t="shared" si="27"/>
        <v>-6.6622251832118645E-2</v>
      </c>
      <c r="BQ14" t="str">
        <f t="shared" si="28"/>
        <v>BHARTIARTL</v>
      </c>
      <c r="BV14" s="2"/>
      <c r="BW14" s="2">
        <f t="shared" si="29"/>
        <v>0</v>
      </c>
      <c r="BX14" s="2">
        <f t="shared" si="30"/>
        <v>0</v>
      </c>
      <c r="BY14" s="2">
        <f t="shared" si="31"/>
        <v>0</v>
      </c>
      <c r="BZ14" s="2">
        <f t="shared" si="32"/>
        <v>0</v>
      </c>
      <c r="CA14" s="2">
        <f t="shared" si="33"/>
        <v>0</v>
      </c>
      <c r="CB14" s="2">
        <f t="shared" si="34"/>
        <v>0</v>
      </c>
      <c r="CC14" s="2">
        <f t="shared" si="35"/>
        <v>0</v>
      </c>
      <c r="CD14" s="2" t="str">
        <f t="shared" si="36"/>
        <v>R</v>
      </c>
      <c r="CE14" s="2" t="str">
        <f t="shared" si="37"/>
        <v>S-R</v>
      </c>
      <c r="CF14" s="2" t="str">
        <f t="shared" si="38"/>
        <v>B-G</v>
      </c>
      <c r="CG14" s="2" t="str">
        <f t="shared" si="39"/>
        <v>S-R</v>
      </c>
      <c r="CH14" s="2" t="str">
        <f t="shared" si="40"/>
        <v>B-G</v>
      </c>
      <c r="CI14" t="s">
        <v>285</v>
      </c>
      <c r="CJ14">
        <f>VLOOKUP(CI14,Sheet4!$I$1:$M$248,2,0)</f>
        <v>2.95</v>
      </c>
      <c r="CK14">
        <f>VLOOKUP(CI14,Sheet4!$I$1:$M$248,3,0)</f>
        <v>3.6</v>
      </c>
      <c r="CL14">
        <f>VLOOKUP(CI14,Sheet4!$I$1:$M$248,4,0)</f>
        <v>2</v>
      </c>
      <c r="CM14">
        <f>VLOOKUP(CI14,Sheet4!$I$1:$M$248,5,0)</f>
        <v>2.25</v>
      </c>
      <c r="CN14" t="e">
        <f t="shared" si="41"/>
        <v>#N/A</v>
      </c>
      <c r="CO14" t="str">
        <f t="shared" si="42"/>
        <v>G</v>
      </c>
      <c r="CP14" t="e">
        <f t="shared" si="43"/>
        <v>#N/A</v>
      </c>
      <c r="CQ14" t="e">
        <f t="shared" si="44"/>
        <v>#N/A</v>
      </c>
    </row>
    <row r="15" spans="1:95">
      <c r="A15">
        <v>13</v>
      </c>
      <c r="B15" t="s">
        <v>421</v>
      </c>
      <c r="C15">
        <v>256265</v>
      </c>
      <c r="D15" t="b">
        <v>0</v>
      </c>
      <c r="I15">
        <v>10813.45</v>
      </c>
      <c r="K15">
        <v>10755.55</v>
      </c>
      <c r="L15">
        <v>10836.85</v>
      </c>
      <c r="M15">
        <v>10733</v>
      </c>
      <c r="N15">
        <v>10705.75</v>
      </c>
      <c r="O15">
        <v>1.0060014478201034</v>
      </c>
      <c r="P15">
        <v>107.70000000000073</v>
      </c>
      <c r="T15" s="2"/>
      <c r="U15" s="2"/>
      <c r="V15" s="2"/>
      <c r="W15" s="2"/>
      <c r="X15" s="2"/>
      <c r="Y15" s="2"/>
      <c r="Z15" s="2"/>
      <c r="AA15" s="2"/>
      <c r="AB15" s="2"/>
      <c r="AC15" s="9"/>
      <c r="AD15" s="9"/>
      <c r="AO15" s="13" t="str">
        <f t="shared" si="1"/>
        <v>R</v>
      </c>
      <c r="AP15" t="s">
        <v>16</v>
      </c>
      <c r="AQ15" s="4">
        <f t="shared" si="2"/>
        <v>323.04244864434628</v>
      </c>
      <c r="AR15" s="4">
        <f t="shared" si="3"/>
        <v>323.3</v>
      </c>
      <c r="AS15" s="4">
        <f t="shared" si="4"/>
        <v>324.1036099108951</v>
      </c>
      <c r="AT15" s="4">
        <f t="shared" si="5"/>
        <v>323.3</v>
      </c>
      <c r="AU15" s="5">
        <f t="shared" si="6"/>
        <v>322.49639008910492</v>
      </c>
      <c r="AV15" s="4">
        <f t="shared" si="7"/>
        <v>323.35000000000002</v>
      </c>
      <c r="AW15" s="5">
        <f t="shared" si="8"/>
        <v>323.55</v>
      </c>
      <c r="AX15" s="4">
        <f t="shared" si="9"/>
        <v>322.5</v>
      </c>
      <c r="AY15" s="5">
        <f t="shared" si="10"/>
        <v>322.5</v>
      </c>
      <c r="AZ15" s="2">
        <f t="shared" si="11"/>
        <v>322.5</v>
      </c>
      <c r="BA15" s="2">
        <f t="shared" si="12"/>
        <v>323.3</v>
      </c>
      <c r="BB15" s="2">
        <f t="shared" si="13"/>
        <v>322.5</v>
      </c>
      <c r="BC15" s="2">
        <f t="shared" si="14"/>
        <v>322.95</v>
      </c>
      <c r="BD15" s="2">
        <f t="shared" si="15"/>
        <v>322.89999999999998</v>
      </c>
      <c r="BE15" s="2">
        <f t="shared" si="16"/>
        <v>323.10000000000002</v>
      </c>
      <c r="BF15">
        <f t="shared" si="17"/>
        <v>322.2</v>
      </c>
      <c r="BG15" s="2">
        <f t="shared" si="18"/>
        <v>322.95</v>
      </c>
      <c r="BH15">
        <f t="shared" si="19"/>
        <v>-43.160431702012168</v>
      </c>
      <c r="BI15">
        <f t="shared" si="20"/>
        <v>-41.945182468303379</v>
      </c>
      <c r="BJ15" s="13">
        <f t="shared" si="21"/>
        <v>-64.290000000000006</v>
      </c>
      <c r="BK15" t="str">
        <f t="shared" si="22"/>
        <v xml:space="preserve"> </v>
      </c>
      <c r="BL15" t="str">
        <f t="shared" si="23"/>
        <v xml:space="preserve"> </v>
      </c>
      <c r="BM15" s="2" t="str">
        <f t="shared" si="24"/>
        <v xml:space="preserve"> </v>
      </c>
      <c r="BN15" s="2" t="str">
        <f t="shared" si="25"/>
        <v xml:space="preserve"> </v>
      </c>
      <c r="BO15" s="28">
        <f t="shared" si="26"/>
        <v>0.13953488372092671</v>
      </c>
      <c r="BP15" s="28">
        <f t="shared" si="27"/>
        <v>1.5484670176528763E-2</v>
      </c>
      <c r="BQ15" t="str">
        <f t="shared" si="28"/>
        <v>BIOCON</v>
      </c>
      <c r="BV15" s="2"/>
      <c r="BW15" s="2">
        <f t="shared" si="29"/>
        <v>0</v>
      </c>
      <c r="BX15" s="2">
        <f t="shared" si="30"/>
        <v>0</v>
      </c>
      <c r="BY15" s="2">
        <f t="shared" si="31"/>
        <v>0</v>
      </c>
      <c r="BZ15" s="2">
        <f t="shared" si="32"/>
        <v>0</v>
      </c>
      <c r="CA15" s="2">
        <f t="shared" si="33"/>
        <v>0</v>
      </c>
      <c r="CB15" s="2">
        <f t="shared" si="34"/>
        <v>0</v>
      </c>
      <c r="CC15" s="2">
        <f t="shared" si="35"/>
        <v>0</v>
      </c>
      <c r="CD15" s="2" t="str">
        <f t="shared" si="36"/>
        <v>R</v>
      </c>
      <c r="CE15" s="2" t="str">
        <f t="shared" si="37"/>
        <v>S-R</v>
      </c>
      <c r="CF15" s="2" t="str">
        <f t="shared" si="38"/>
        <v>B-G</v>
      </c>
      <c r="CG15" s="2" t="str">
        <f t="shared" si="39"/>
        <v>S-R</v>
      </c>
      <c r="CH15" s="2" t="str">
        <f t="shared" si="40"/>
        <v>B-G</v>
      </c>
      <c r="CI15" t="s">
        <v>250</v>
      </c>
      <c r="CJ15">
        <f>VLOOKUP(CI15,Sheet4!$I$1:$M$248,2,0)</f>
        <v>104.75</v>
      </c>
      <c r="CK15">
        <f>VLOOKUP(CI15,Sheet4!$I$1:$M$248,3,0)</f>
        <v>116.3</v>
      </c>
      <c r="CL15">
        <f>VLOOKUP(CI15,Sheet4!$I$1:$M$248,4,0)</f>
        <v>96.75</v>
      </c>
      <c r="CM15">
        <f>VLOOKUP(CI15,Sheet4!$I$1:$M$248,5,0)</f>
        <v>109.15</v>
      </c>
      <c r="CN15" t="e">
        <f t="shared" si="41"/>
        <v>#N/A</v>
      </c>
      <c r="CO15" t="str">
        <f t="shared" si="42"/>
        <v>R</v>
      </c>
      <c r="CP15" t="e">
        <f t="shared" si="43"/>
        <v>#N/A</v>
      </c>
      <c r="CQ15" t="e">
        <f t="shared" si="44"/>
        <v>#N/A</v>
      </c>
    </row>
    <row r="16" spans="1:95">
      <c r="A16">
        <v>14</v>
      </c>
      <c r="B16" t="s">
        <v>420</v>
      </c>
      <c r="C16">
        <v>2672641</v>
      </c>
      <c r="D16" t="b">
        <v>1</v>
      </c>
      <c r="E16">
        <v>2106003</v>
      </c>
      <c r="F16">
        <v>20</v>
      </c>
      <c r="G16">
        <v>0</v>
      </c>
      <c r="H16">
        <v>1</v>
      </c>
      <c r="I16">
        <v>867.05</v>
      </c>
      <c r="J16">
        <v>871.41</v>
      </c>
      <c r="K16">
        <v>871.4</v>
      </c>
      <c r="L16">
        <v>882</v>
      </c>
      <c r="M16">
        <v>862.5</v>
      </c>
      <c r="N16">
        <v>865.4</v>
      </c>
      <c r="O16">
        <v>0.19066327709729342</v>
      </c>
      <c r="P16">
        <v>1.6499999999999773</v>
      </c>
      <c r="Q16" t="s">
        <v>25</v>
      </c>
      <c r="R16">
        <v>2672641</v>
      </c>
      <c r="S16">
        <v>-23.08</v>
      </c>
      <c r="T16" s="2">
        <v>640.60910863106176</v>
      </c>
      <c r="U16" s="2">
        <v>640.2349999999999</v>
      </c>
      <c r="V16" s="2">
        <v>641.67508497048675</v>
      </c>
      <c r="W16" s="2">
        <v>640.2349999999999</v>
      </c>
      <c r="X16" s="2">
        <v>638.79491502951305</v>
      </c>
      <c r="Y16" s="2">
        <v>640.6</v>
      </c>
      <c r="Z16" s="2">
        <v>641.75</v>
      </c>
      <c r="AA16" s="2">
        <v>640</v>
      </c>
      <c r="AB16" s="2">
        <v>641.20000000000005</v>
      </c>
      <c r="AC16" s="9">
        <v>641.1</v>
      </c>
      <c r="AD16" s="9">
        <v>641.29999999999995</v>
      </c>
      <c r="AE16">
        <v>639.95000000000005</v>
      </c>
      <c r="AF16">
        <v>639.95000000000005</v>
      </c>
      <c r="AG16">
        <v>640</v>
      </c>
      <c r="AH16">
        <v>641</v>
      </c>
      <c r="AI16">
        <v>639.29999999999995</v>
      </c>
      <c r="AJ16">
        <v>641</v>
      </c>
      <c r="AK16">
        <v>22.199271921371274</v>
      </c>
      <c r="AL16">
        <v>31.966207069308858</v>
      </c>
      <c r="AO16" s="13" t="str">
        <f t="shared" si="1"/>
        <v>G</v>
      </c>
      <c r="AP16" t="s">
        <v>110</v>
      </c>
      <c r="AQ16" s="4">
        <f t="shared" si="2"/>
        <v>324.50908492193872</v>
      </c>
      <c r="AR16" s="4">
        <f t="shared" si="3"/>
        <v>324.38</v>
      </c>
      <c r="AS16" s="4">
        <f t="shared" si="4"/>
        <v>325.03695932564779</v>
      </c>
      <c r="AT16" s="4">
        <f t="shared" si="5"/>
        <v>324.38</v>
      </c>
      <c r="AU16" s="5">
        <f t="shared" si="6"/>
        <v>323.72304067435221</v>
      </c>
      <c r="AV16" s="4">
        <f t="shared" si="7"/>
        <v>324.60000000000002</v>
      </c>
      <c r="AW16" s="5">
        <f t="shared" si="8"/>
        <v>324.8</v>
      </c>
      <c r="AX16" s="4">
        <f t="shared" si="9"/>
        <v>324</v>
      </c>
      <c r="AY16" s="5">
        <f t="shared" si="10"/>
        <v>324.64999999999998</v>
      </c>
      <c r="AZ16" s="2">
        <f t="shared" si="11"/>
        <v>324.5</v>
      </c>
      <c r="BA16" s="2">
        <f t="shared" si="12"/>
        <v>324.95</v>
      </c>
      <c r="BB16" s="2">
        <f t="shared" si="13"/>
        <v>324.05</v>
      </c>
      <c r="BC16" s="2">
        <f t="shared" si="14"/>
        <v>324.60000000000002</v>
      </c>
      <c r="BD16" s="2">
        <f t="shared" si="15"/>
        <v>324.55</v>
      </c>
      <c r="BE16" s="2">
        <f t="shared" si="16"/>
        <v>324.8</v>
      </c>
      <c r="BF16">
        <f t="shared" si="17"/>
        <v>324</v>
      </c>
      <c r="BG16" s="2">
        <f t="shared" si="18"/>
        <v>324.39999999999998</v>
      </c>
      <c r="BH16">
        <f t="shared" si="19"/>
        <v>20.243559066928558</v>
      </c>
      <c r="BI16">
        <f t="shared" si="20"/>
        <v>34.194645890430117</v>
      </c>
      <c r="BJ16" s="13">
        <f t="shared" si="21"/>
        <v>-44.83</v>
      </c>
      <c r="BK16" t="str">
        <f t="shared" si="22"/>
        <v xml:space="preserve"> </v>
      </c>
      <c r="BL16" t="str">
        <f t="shared" si="23"/>
        <v>G&gt;5+ | Buy</v>
      </c>
      <c r="BM16" s="2" t="str">
        <f t="shared" si="24"/>
        <v xml:space="preserve"> </v>
      </c>
      <c r="BN16" s="2" t="str">
        <f t="shared" si="25"/>
        <v xml:space="preserve"> </v>
      </c>
      <c r="BO16" s="28">
        <f t="shared" si="26"/>
        <v>3.0816640986139517E-2</v>
      </c>
      <c r="BP16" s="28">
        <f t="shared" si="27"/>
        <v>-4.621784008628381E-2</v>
      </c>
      <c r="BQ16" t="str">
        <f t="shared" si="28"/>
        <v>BPCL</v>
      </c>
      <c r="BV16" s="2"/>
      <c r="BW16" s="2">
        <f t="shared" si="29"/>
        <v>641.75</v>
      </c>
      <c r="BX16" s="2">
        <f t="shared" si="30"/>
        <v>640</v>
      </c>
      <c r="BY16" s="2">
        <f t="shared" si="31"/>
        <v>641.20000000000005</v>
      </c>
      <c r="BZ16" s="2">
        <f t="shared" si="32"/>
        <v>641.1</v>
      </c>
      <c r="CA16" s="2">
        <f t="shared" si="33"/>
        <v>641.29999999999995</v>
      </c>
      <c r="CB16" s="2">
        <f t="shared" si="34"/>
        <v>639.95000000000005</v>
      </c>
      <c r="CC16" s="2">
        <f t="shared" si="35"/>
        <v>639.95000000000005</v>
      </c>
      <c r="CD16" s="2" t="str">
        <f t="shared" si="36"/>
        <v>R</v>
      </c>
      <c r="CE16" s="2" t="str">
        <f t="shared" si="37"/>
        <v>S-R</v>
      </c>
      <c r="CF16" s="2" t="str">
        <f t="shared" si="38"/>
        <v>SS</v>
      </c>
      <c r="CG16" s="2" t="str">
        <f t="shared" si="39"/>
        <v>S-R</v>
      </c>
      <c r="CH16" s="2" t="str">
        <f t="shared" si="40"/>
        <v>SS</v>
      </c>
      <c r="CI16" t="s">
        <v>50</v>
      </c>
      <c r="CJ16">
        <f>VLOOKUP(CI16,Sheet4!$I$1:$M$248,2,0)</f>
        <v>224</v>
      </c>
      <c r="CK16">
        <f>VLOOKUP(CI16,Sheet4!$I$1:$M$248,3,0)</f>
        <v>224</v>
      </c>
      <c r="CL16">
        <f>VLOOKUP(CI16,Sheet4!$I$1:$M$248,4,0)</f>
        <v>221.15</v>
      </c>
      <c r="CM16">
        <f>VLOOKUP(CI16,Sheet4!$I$1:$M$248,5,0)</f>
        <v>221.75</v>
      </c>
      <c r="CN16">
        <f t="shared" si="41"/>
        <v>406.52</v>
      </c>
      <c r="CO16" t="str">
        <f t="shared" si="42"/>
        <v>G</v>
      </c>
      <c r="CP16" t="str">
        <f t="shared" si="43"/>
        <v xml:space="preserve"> HH-B</v>
      </c>
      <c r="CQ16" t="str">
        <f t="shared" si="44"/>
        <v xml:space="preserve"> LH-B</v>
      </c>
    </row>
    <row r="17" spans="1:95">
      <c r="A17">
        <v>15</v>
      </c>
      <c r="B17" t="s">
        <v>420</v>
      </c>
      <c r="C17">
        <v>10040322</v>
      </c>
      <c r="D17" t="b">
        <v>1</v>
      </c>
      <c r="E17">
        <v>97281075</v>
      </c>
      <c r="F17">
        <v>75</v>
      </c>
      <c r="G17">
        <v>48975</v>
      </c>
      <c r="H17">
        <v>1307100</v>
      </c>
      <c r="I17">
        <v>0.05</v>
      </c>
      <c r="J17">
        <v>3.36</v>
      </c>
      <c r="K17">
        <v>11.85</v>
      </c>
      <c r="L17">
        <v>14.85</v>
      </c>
      <c r="M17">
        <v>0.05</v>
      </c>
      <c r="N17">
        <v>11</v>
      </c>
      <c r="O17">
        <v>-99.545454545454547</v>
      </c>
      <c r="P17">
        <v>-10.95</v>
      </c>
      <c r="T17" s="2"/>
      <c r="U17" s="2"/>
      <c r="V17" s="2"/>
      <c r="W17" s="2"/>
      <c r="X17" s="2"/>
      <c r="Y17" s="2"/>
      <c r="Z17" s="2"/>
      <c r="AA17" s="2"/>
      <c r="AB17" s="2"/>
      <c r="AC17" s="9"/>
      <c r="AD17" s="9"/>
      <c r="AO17" s="13" t="str">
        <f t="shared" si="1"/>
        <v>R</v>
      </c>
      <c r="AP17" t="s">
        <v>30</v>
      </c>
      <c r="AQ17" s="4">
        <f t="shared" si="2"/>
        <v>3857.9442318150095</v>
      </c>
      <c r="AR17" s="4">
        <f t="shared" si="3"/>
        <v>3856.8199999999997</v>
      </c>
      <c r="AS17" s="4">
        <f t="shared" si="4"/>
        <v>3862.207653168743</v>
      </c>
      <c r="AT17" s="4">
        <f t="shared" si="5"/>
        <v>3856.8199999999997</v>
      </c>
      <c r="AU17" s="5">
        <f t="shared" si="6"/>
        <v>3851.4323468312564</v>
      </c>
      <c r="AV17" s="4">
        <f t="shared" si="7"/>
        <v>3857.15</v>
      </c>
      <c r="AW17" s="5">
        <f t="shared" si="8"/>
        <v>3863.9</v>
      </c>
      <c r="AX17" s="4">
        <f t="shared" si="9"/>
        <v>3851.7</v>
      </c>
      <c r="AY17" s="5">
        <f t="shared" si="10"/>
        <v>3862.35</v>
      </c>
      <c r="AZ17" s="2">
        <f t="shared" si="11"/>
        <v>3862.2</v>
      </c>
      <c r="BA17" s="2">
        <f t="shared" si="12"/>
        <v>3863</v>
      </c>
      <c r="BB17" s="2">
        <f t="shared" si="13"/>
        <v>3858.05</v>
      </c>
      <c r="BC17" s="2">
        <f t="shared" si="14"/>
        <v>3859.95</v>
      </c>
      <c r="BD17" s="2">
        <f t="shared" si="15"/>
        <v>3860</v>
      </c>
      <c r="BE17" s="2">
        <f t="shared" si="16"/>
        <v>3863</v>
      </c>
      <c r="BF17">
        <f t="shared" si="17"/>
        <v>3844.1</v>
      </c>
      <c r="BG17" s="2">
        <f t="shared" si="18"/>
        <v>3856</v>
      </c>
      <c r="BH17">
        <f t="shared" si="19"/>
        <v>39.287564886832591</v>
      </c>
      <c r="BI17">
        <f t="shared" si="20"/>
        <v>47.443925602907044</v>
      </c>
      <c r="BJ17" s="13">
        <f t="shared" si="21"/>
        <v>-39.9</v>
      </c>
      <c r="BK17" t="str">
        <f t="shared" si="22"/>
        <v xml:space="preserve"> </v>
      </c>
      <c r="BL17" t="str">
        <f t="shared" si="23"/>
        <v xml:space="preserve"> </v>
      </c>
      <c r="BM17" s="2" t="str">
        <f t="shared" si="24"/>
        <v xml:space="preserve"> </v>
      </c>
      <c r="BN17" s="2" t="str">
        <f t="shared" si="25"/>
        <v xml:space="preserve"> </v>
      </c>
      <c r="BO17" s="28">
        <f t="shared" si="26"/>
        <v>-5.825695199627156E-2</v>
      </c>
      <c r="BP17" s="28">
        <f t="shared" si="27"/>
        <v>-0.10362694300518134</v>
      </c>
      <c r="BQ17" t="str">
        <f t="shared" si="28"/>
        <v>BRITANNIA</v>
      </c>
      <c r="BV17" s="2"/>
      <c r="BW17" s="2">
        <f t="shared" si="29"/>
        <v>0</v>
      </c>
      <c r="BX17" s="2">
        <f t="shared" si="30"/>
        <v>0</v>
      </c>
      <c r="BY17" s="2">
        <f t="shared" si="31"/>
        <v>0</v>
      </c>
      <c r="BZ17" s="2">
        <f t="shared" si="32"/>
        <v>0</v>
      </c>
      <c r="CA17" s="2">
        <f t="shared" si="33"/>
        <v>0</v>
      </c>
      <c r="CB17" s="2">
        <f t="shared" si="34"/>
        <v>0</v>
      </c>
      <c r="CC17" s="2">
        <f t="shared" si="35"/>
        <v>0</v>
      </c>
      <c r="CD17" s="2" t="str">
        <f t="shared" si="36"/>
        <v>R</v>
      </c>
      <c r="CE17" s="2" t="str">
        <f t="shared" si="37"/>
        <v>S-R</v>
      </c>
      <c r="CF17" s="2" t="str">
        <f t="shared" si="38"/>
        <v>B-G</v>
      </c>
      <c r="CG17" s="2" t="str">
        <f t="shared" si="39"/>
        <v>S-R</v>
      </c>
      <c r="CH17" s="2" t="str">
        <f t="shared" si="40"/>
        <v>B-G</v>
      </c>
      <c r="CI17" t="s">
        <v>357</v>
      </c>
      <c r="CJ17">
        <f>VLOOKUP(CI17,Sheet4!$I$1:$M$248,2,0)</f>
        <v>1.25</v>
      </c>
      <c r="CK17">
        <f>VLOOKUP(CI17,Sheet4!$I$1:$M$248,3,0)</f>
        <v>2.75</v>
      </c>
      <c r="CL17">
        <f>VLOOKUP(CI17,Sheet4!$I$1:$M$248,4,0)</f>
        <v>1.25</v>
      </c>
      <c r="CM17">
        <f>VLOOKUP(CI17,Sheet4!$I$1:$M$248,5,0)</f>
        <v>2.75</v>
      </c>
      <c r="CN17" t="e">
        <f t="shared" si="41"/>
        <v>#N/A</v>
      </c>
      <c r="CO17" t="str">
        <f t="shared" si="42"/>
        <v>R</v>
      </c>
      <c r="CP17" t="e">
        <f t="shared" si="43"/>
        <v>#N/A</v>
      </c>
      <c r="CQ17" t="e">
        <f t="shared" si="44"/>
        <v>#N/A</v>
      </c>
    </row>
    <row r="18" spans="1:95">
      <c r="A18">
        <v>16</v>
      </c>
      <c r="B18" t="s">
        <v>421</v>
      </c>
      <c r="C18">
        <v>262153</v>
      </c>
      <c r="D18" t="b">
        <v>0</v>
      </c>
      <c r="I18">
        <v>13443.05</v>
      </c>
      <c r="K18">
        <v>13507.1</v>
      </c>
      <c r="L18">
        <v>13519.2</v>
      </c>
      <c r="M18">
        <v>13408.55</v>
      </c>
      <c r="N18">
        <v>13460</v>
      </c>
      <c r="O18">
        <v>-0.12592867756315548</v>
      </c>
      <c r="P18">
        <v>-16.950000000000728</v>
      </c>
      <c r="T18" s="2"/>
      <c r="U18" s="2"/>
      <c r="V18" s="2"/>
      <c r="W18" s="2"/>
      <c r="X18" s="2"/>
      <c r="Y18" s="2"/>
      <c r="Z18" s="2"/>
      <c r="AA18" s="2"/>
      <c r="AB18" s="2"/>
      <c r="AC18" s="9"/>
      <c r="AD18" s="9"/>
      <c r="AO18" s="13" t="str">
        <f t="shared" si="1"/>
        <v>R</v>
      </c>
      <c r="AP18" t="s">
        <v>11</v>
      </c>
      <c r="AQ18" s="4" t="e">
        <f t="shared" si="2"/>
        <v>#N/A</v>
      </c>
      <c r="AR18" s="4" t="e">
        <f t="shared" si="3"/>
        <v>#N/A</v>
      </c>
      <c r="AS18" s="4" t="e">
        <f t="shared" si="4"/>
        <v>#N/A</v>
      </c>
      <c r="AT18" s="4" t="e">
        <f t="shared" si="5"/>
        <v>#N/A</v>
      </c>
      <c r="AU18" s="5" t="e">
        <f t="shared" si="6"/>
        <v>#N/A</v>
      </c>
      <c r="AV18" s="4" t="e">
        <f t="shared" si="7"/>
        <v>#N/A</v>
      </c>
      <c r="AW18" s="5" t="e">
        <f t="shared" si="8"/>
        <v>#N/A</v>
      </c>
      <c r="AX18" s="4" t="e">
        <f t="shared" si="9"/>
        <v>#N/A</v>
      </c>
      <c r="AY18" s="5" t="e">
        <f t="shared" si="10"/>
        <v>#N/A</v>
      </c>
      <c r="AZ18" s="2" t="e">
        <f t="shared" si="11"/>
        <v>#N/A</v>
      </c>
      <c r="BA18" s="2" t="e">
        <f t="shared" si="12"/>
        <v>#N/A</v>
      </c>
      <c r="BB18" s="2" t="e">
        <f t="shared" si="13"/>
        <v>#N/A</v>
      </c>
      <c r="BC18" s="2" t="e">
        <f t="shared" si="14"/>
        <v>#N/A</v>
      </c>
      <c r="BD18" s="2" t="e">
        <f t="shared" si="15"/>
        <v>#N/A</v>
      </c>
      <c r="BE18" s="2" t="e">
        <f t="shared" si="16"/>
        <v>#N/A</v>
      </c>
      <c r="BF18" t="e">
        <f t="shared" si="17"/>
        <v>#N/A</v>
      </c>
      <c r="BG18" s="2" t="e">
        <f t="shared" si="18"/>
        <v>#N/A</v>
      </c>
      <c r="BH18" t="e">
        <f t="shared" si="19"/>
        <v>#N/A</v>
      </c>
      <c r="BI18" t="e">
        <f t="shared" si="20"/>
        <v>#N/A</v>
      </c>
      <c r="BJ18" s="13" t="e">
        <f t="shared" si="21"/>
        <v>#N/A</v>
      </c>
      <c r="BK18" t="e">
        <f t="shared" si="22"/>
        <v>#N/A</v>
      </c>
      <c r="BL18" t="e">
        <f t="shared" si="23"/>
        <v>#N/A</v>
      </c>
      <c r="BM18" s="2" t="e">
        <f t="shared" si="24"/>
        <v>#N/A</v>
      </c>
      <c r="BN18" s="2" t="e">
        <f t="shared" si="25"/>
        <v>#N/A</v>
      </c>
      <c r="BO18" s="28" t="e">
        <f t="shared" si="26"/>
        <v>#N/A</v>
      </c>
      <c r="BP18" s="28" t="e">
        <f t="shared" si="27"/>
        <v>#N/A</v>
      </c>
      <c r="BQ18" t="str">
        <f t="shared" si="28"/>
        <v>CADILAHC</v>
      </c>
      <c r="BV18" s="2"/>
      <c r="BW18" s="2">
        <f t="shared" si="29"/>
        <v>0</v>
      </c>
      <c r="BX18" s="2">
        <f t="shared" si="30"/>
        <v>0</v>
      </c>
      <c r="BY18" s="2">
        <f t="shared" si="31"/>
        <v>0</v>
      </c>
      <c r="BZ18" s="2">
        <f t="shared" si="32"/>
        <v>0</v>
      </c>
      <c r="CA18" s="2">
        <f t="shared" si="33"/>
        <v>0</v>
      </c>
      <c r="CB18" s="2">
        <f t="shared" si="34"/>
        <v>0</v>
      </c>
      <c r="CC18" s="2">
        <f t="shared" si="35"/>
        <v>0</v>
      </c>
      <c r="CD18" s="2" t="str">
        <f t="shared" si="36"/>
        <v>R</v>
      </c>
      <c r="CE18" s="2" t="str">
        <f t="shared" si="37"/>
        <v>S-R</v>
      </c>
      <c r="CF18" s="2" t="str">
        <f t="shared" si="38"/>
        <v>B-G</v>
      </c>
      <c r="CG18" s="2" t="str">
        <f t="shared" si="39"/>
        <v>S-R</v>
      </c>
      <c r="CH18" s="2" t="str">
        <f t="shared" si="40"/>
        <v>B-G</v>
      </c>
      <c r="CI18" t="s">
        <v>212</v>
      </c>
      <c r="CJ18">
        <f>VLOOKUP(CI18,Sheet4!$I$1:$M$248,2,0)</f>
        <v>3.6</v>
      </c>
      <c r="CK18">
        <f>VLOOKUP(CI18,Sheet4!$I$1:$M$248,3,0)</f>
        <v>3.6</v>
      </c>
      <c r="CL18">
        <f>VLOOKUP(CI18,Sheet4!$I$1:$M$248,4,0)</f>
        <v>1.8</v>
      </c>
      <c r="CM18">
        <f>VLOOKUP(CI18,Sheet4!$I$1:$M$248,5,0)</f>
        <v>2.6</v>
      </c>
      <c r="CN18" t="e">
        <f t="shared" si="41"/>
        <v>#N/A</v>
      </c>
      <c r="CO18" t="str">
        <f t="shared" si="42"/>
        <v>G</v>
      </c>
      <c r="CP18" t="e">
        <f t="shared" si="43"/>
        <v>#N/A</v>
      </c>
      <c r="CQ18" t="e">
        <f t="shared" si="44"/>
        <v>#N/A</v>
      </c>
    </row>
    <row r="19" spans="1:95">
      <c r="A19">
        <v>17</v>
      </c>
      <c r="B19" t="s">
        <v>420</v>
      </c>
      <c r="C19">
        <v>9699074</v>
      </c>
      <c r="D19" t="b">
        <v>1</v>
      </c>
      <c r="E19">
        <v>379660</v>
      </c>
      <c r="F19">
        <v>20</v>
      </c>
      <c r="G19">
        <v>0</v>
      </c>
      <c r="H19">
        <v>32900</v>
      </c>
      <c r="I19">
        <v>0.05</v>
      </c>
      <c r="J19">
        <v>0.26</v>
      </c>
      <c r="K19">
        <v>1.45</v>
      </c>
      <c r="L19">
        <v>1.45</v>
      </c>
      <c r="M19">
        <v>0.05</v>
      </c>
      <c r="N19">
        <v>3.15</v>
      </c>
      <c r="O19">
        <v>-98.412698412698418</v>
      </c>
      <c r="P19">
        <v>-3.1</v>
      </c>
      <c r="T19" s="2"/>
      <c r="U19" s="2"/>
      <c r="V19" s="2"/>
      <c r="W19" s="2"/>
      <c r="X19" s="2"/>
      <c r="Y19" s="2"/>
      <c r="Z19" s="2"/>
      <c r="AA19" s="2"/>
      <c r="AB19" s="2"/>
      <c r="AC19" s="9"/>
      <c r="AD19" s="9"/>
      <c r="AO19" s="13" t="str">
        <f t="shared" si="1"/>
        <v>R</v>
      </c>
      <c r="AP19" t="s">
        <v>46</v>
      </c>
      <c r="AQ19" s="4">
        <f t="shared" si="2"/>
        <v>974.62655769878506</v>
      </c>
      <c r="AR19" s="4">
        <f t="shared" si="3"/>
        <v>974.05499999999995</v>
      </c>
      <c r="AS19" s="4">
        <f t="shared" si="4"/>
        <v>975.79663787854986</v>
      </c>
      <c r="AT19" s="4">
        <f t="shared" si="5"/>
        <v>974.05499999999995</v>
      </c>
      <c r="AU19" s="5">
        <f t="shared" si="6"/>
        <v>972.31336212145004</v>
      </c>
      <c r="AV19" s="4">
        <f t="shared" si="7"/>
        <v>974.2</v>
      </c>
      <c r="AW19" s="5">
        <f t="shared" si="8"/>
        <v>975</v>
      </c>
      <c r="AX19" s="4">
        <f t="shared" si="9"/>
        <v>973.6</v>
      </c>
      <c r="AY19" s="5">
        <f t="shared" si="10"/>
        <v>973.95</v>
      </c>
      <c r="AZ19" s="2">
        <f t="shared" si="11"/>
        <v>973.6</v>
      </c>
      <c r="BA19" s="2">
        <f t="shared" si="12"/>
        <v>974</v>
      </c>
      <c r="BB19" s="2">
        <f t="shared" si="13"/>
        <v>972.2</v>
      </c>
      <c r="BC19" s="2">
        <f t="shared" si="14"/>
        <v>974</v>
      </c>
      <c r="BD19" s="2">
        <f t="shared" si="15"/>
        <v>974</v>
      </c>
      <c r="BE19" s="2">
        <f t="shared" si="16"/>
        <v>976</v>
      </c>
      <c r="BF19">
        <f t="shared" si="17"/>
        <v>973.5</v>
      </c>
      <c r="BG19" s="2">
        <f t="shared" si="18"/>
        <v>975.95</v>
      </c>
      <c r="BH19">
        <f t="shared" si="19"/>
        <v>30.377083687441065</v>
      </c>
      <c r="BI19">
        <f t="shared" si="20"/>
        <v>9.3539492146330367</v>
      </c>
      <c r="BJ19" s="13">
        <f t="shared" si="21"/>
        <v>-1.25</v>
      </c>
      <c r="BK19" t="str">
        <f t="shared" si="22"/>
        <v xml:space="preserve"> </v>
      </c>
      <c r="BL19" t="str">
        <f t="shared" si="23"/>
        <v xml:space="preserve"> </v>
      </c>
      <c r="BM19" s="2" t="str">
        <f t="shared" si="24"/>
        <v xml:space="preserve"> </v>
      </c>
      <c r="BN19" s="2" t="str">
        <f t="shared" si="25"/>
        <v xml:space="preserve"> </v>
      </c>
      <c r="BO19" s="28">
        <f t="shared" si="26"/>
        <v>4.1084634346751976E-2</v>
      </c>
      <c r="BP19" s="28">
        <f t="shared" si="27"/>
        <v>0.2002053388090396</v>
      </c>
      <c r="BQ19" t="str">
        <f t="shared" si="28"/>
        <v>CIPLA</v>
      </c>
      <c r="BV19" s="2"/>
      <c r="BW19" s="2">
        <f t="shared" si="29"/>
        <v>0</v>
      </c>
      <c r="BX19" s="2">
        <f t="shared" si="30"/>
        <v>0</v>
      </c>
      <c r="BY19" s="2">
        <f t="shared" si="31"/>
        <v>0</v>
      </c>
      <c r="BZ19" s="2">
        <f t="shared" si="32"/>
        <v>0</v>
      </c>
      <c r="CA19" s="2">
        <f t="shared" si="33"/>
        <v>0</v>
      </c>
      <c r="CB19" s="2">
        <f t="shared" si="34"/>
        <v>0</v>
      </c>
      <c r="CC19" s="2">
        <f t="shared" si="35"/>
        <v>0</v>
      </c>
      <c r="CD19" s="2" t="str">
        <f t="shared" si="36"/>
        <v>R</v>
      </c>
      <c r="CE19" s="2" t="str">
        <f t="shared" si="37"/>
        <v>S-R</v>
      </c>
      <c r="CF19" s="2" t="str">
        <f t="shared" si="38"/>
        <v>B-G</v>
      </c>
      <c r="CG19" s="2" t="str">
        <f t="shared" si="39"/>
        <v>S-R</v>
      </c>
      <c r="CH19" s="2" t="str">
        <f t="shared" si="40"/>
        <v>B-G</v>
      </c>
      <c r="CI19" t="s">
        <v>247</v>
      </c>
      <c r="CJ19">
        <f>VLOOKUP(CI19,Sheet4!$I$1:$M$248,2,0)</f>
        <v>38.049999999999997</v>
      </c>
      <c r="CK19">
        <f>VLOOKUP(CI19,Sheet4!$I$1:$M$248,3,0)</f>
        <v>45.4</v>
      </c>
      <c r="CL19">
        <f>VLOOKUP(CI19,Sheet4!$I$1:$M$248,4,0)</f>
        <v>34.9</v>
      </c>
      <c r="CM19">
        <f>VLOOKUP(CI19,Sheet4!$I$1:$M$248,5,0)</f>
        <v>40.85</v>
      </c>
      <c r="CN19" t="e">
        <f t="shared" si="41"/>
        <v>#N/A</v>
      </c>
      <c r="CO19" t="str">
        <f t="shared" si="42"/>
        <v>R</v>
      </c>
      <c r="CP19" t="e">
        <f t="shared" si="43"/>
        <v>#N/A</v>
      </c>
      <c r="CQ19" t="e">
        <f t="shared" si="44"/>
        <v>#N/A</v>
      </c>
    </row>
    <row r="20" spans="1:95">
      <c r="A20">
        <v>18</v>
      </c>
      <c r="B20" t="s">
        <v>420</v>
      </c>
      <c r="C20">
        <v>11892482</v>
      </c>
      <c r="D20" t="b">
        <v>1</v>
      </c>
      <c r="E20">
        <v>527850</v>
      </c>
      <c r="F20">
        <v>75</v>
      </c>
      <c r="G20">
        <v>49350</v>
      </c>
      <c r="H20">
        <v>49575</v>
      </c>
      <c r="I20">
        <v>302</v>
      </c>
      <c r="J20">
        <v>343.97</v>
      </c>
      <c r="K20">
        <v>390</v>
      </c>
      <c r="L20">
        <v>398.25</v>
      </c>
      <c r="M20">
        <v>302</v>
      </c>
      <c r="N20">
        <v>415.45</v>
      </c>
      <c r="O20">
        <v>-27.307738596702368</v>
      </c>
      <c r="P20">
        <v>-113.44999999999999</v>
      </c>
      <c r="T20" s="2"/>
      <c r="U20" s="2"/>
      <c r="V20" s="2"/>
      <c r="W20" s="2"/>
      <c r="X20" s="2"/>
      <c r="Y20" s="2"/>
      <c r="Z20" s="2"/>
      <c r="AA20" s="2"/>
      <c r="AB20" s="2"/>
      <c r="AC20" s="9"/>
      <c r="AD20" s="9"/>
      <c r="AO20" s="13" t="str">
        <f t="shared" si="1"/>
        <v>R</v>
      </c>
      <c r="AP20" t="s">
        <v>118</v>
      </c>
      <c r="AQ20" s="4">
        <f t="shared" si="2"/>
        <v>203.25633249975073</v>
      </c>
      <c r="AR20" s="4">
        <f t="shared" si="3"/>
        <v>203.47</v>
      </c>
      <c r="AS20" s="4">
        <f t="shared" si="4"/>
        <v>204.05937443295602</v>
      </c>
      <c r="AT20" s="4">
        <f t="shared" si="5"/>
        <v>203.47</v>
      </c>
      <c r="AU20" s="5">
        <f t="shared" si="6"/>
        <v>202.88062556704398</v>
      </c>
      <c r="AV20" s="4">
        <f t="shared" si="7"/>
        <v>203.65</v>
      </c>
      <c r="AW20" s="5">
        <f t="shared" si="8"/>
        <v>203.95</v>
      </c>
      <c r="AX20" s="4">
        <f t="shared" si="9"/>
        <v>203.55</v>
      </c>
      <c r="AY20" s="5">
        <f t="shared" si="10"/>
        <v>203.8</v>
      </c>
      <c r="AZ20" s="2">
        <f t="shared" si="11"/>
        <v>203.85</v>
      </c>
      <c r="BA20" s="2">
        <f t="shared" si="12"/>
        <v>203.85</v>
      </c>
      <c r="BB20" s="2">
        <f t="shared" si="13"/>
        <v>202.8</v>
      </c>
      <c r="BC20" s="2">
        <f t="shared" si="14"/>
        <v>202.95</v>
      </c>
      <c r="BD20" s="2">
        <f t="shared" si="15"/>
        <v>202.9</v>
      </c>
      <c r="BE20" s="2">
        <f t="shared" si="16"/>
        <v>203.4</v>
      </c>
      <c r="BF20">
        <f t="shared" si="17"/>
        <v>202.9</v>
      </c>
      <c r="BG20" s="2">
        <f t="shared" si="18"/>
        <v>202.9</v>
      </c>
      <c r="BH20">
        <f t="shared" si="19"/>
        <v>-29.396149088109635</v>
      </c>
      <c r="BI20">
        <f t="shared" si="20"/>
        <v>7.804990003930147</v>
      </c>
      <c r="BJ20" s="13">
        <f t="shared" si="21"/>
        <v>-91.3</v>
      </c>
      <c r="BK20" t="str">
        <f t="shared" si="22"/>
        <v xml:space="preserve"> </v>
      </c>
      <c r="BL20" t="str">
        <f t="shared" si="23"/>
        <v>R&lt;5- | Sell</v>
      </c>
      <c r="BM20" s="2" t="str">
        <f t="shared" si="24"/>
        <v xml:space="preserve"> </v>
      </c>
      <c r="BN20" s="2" t="str">
        <f t="shared" si="25"/>
        <v xml:space="preserve"> </v>
      </c>
      <c r="BO20" s="28">
        <f t="shared" si="26"/>
        <v>-0.44150110375276214</v>
      </c>
      <c r="BP20" s="28">
        <f t="shared" si="27"/>
        <v>0</v>
      </c>
      <c r="BQ20" t="str">
        <f t="shared" si="28"/>
        <v>COALINDIA</v>
      </c>
      <c r="BV20" s="2"/>
      <c r="BW20" s="2">
        <f t="shared" si="29"/>
        <v>0</v>
      </c>
      <c r="BX20" s="2">
        <f t="shared" si="30"/>
        <v>0</v>
      </c>
      <c r="BY20" s="2">
        <f t="shared" si="31"/>
        <v>0</v>
      </c>
      <c r="BZ20" s="2">
        <f t="shared" si="32"/>
        <v>0</v>
      </c>
      <c r="CA20" s="2">
        <f t="shared" si="33"/>
        <v>0</v>
      </c>
      <c r="CB20" s="2">
        <f t="shared" si="34"/>
        <v>0</v>
      </c>
      <c r="CC20" s="2">
        <f t="shared" si="35"/>
        <v>0</v>
      </c>
      <c r="CD20" s="2" t="str">
        <f t="shared" si="36"/>
        <v>R</v>
      </c>
      <c r="CE20" s="2" t="str">
        <f t="shared" si="37"/>
        <v>S-R</v>
      </c>
      <c r="CF20" s="2" t="str">
        <f t="shared" si="38"/>
        <v>B-G</v>
      </c>
      <c r="CG20" s="2" t="str">
        <f t="shared" si="39"/>
        <v>S-R</v>
      </c>
      <c r="CH20" s="2" t="str">
        <f t="shared" si="40"/>
        <v>B-G</v>
      </c>
      <c r="CI20" t="s">
        <v>322</v>
      </c>
      <c r="CJ20">
        <f>VLOOKUP(CI20,Sheet4!$I$1:$M$248,2,0)</f>
        <v>11.5</v>
      </c>
      <c r="CK20">
        <f>VLOOKUP(CI20,Sheet4!$I$1:$M$248,3,0)</f>
        <v>27.9</v>
      </c>
      <c r="CL20">
        <f>VLOOKUP(CI20,Sheet4!$I$1:$M$248,4,0)</f>
        <v>8.9499999999999993</v>
      </c>
      <c r="CM20">
        <f>VLOOKUP(CI20,Sheet4!$I$1:$M$248,5,0)</f>
        <v>25.55</v>
      </c>
      <c r="CN20" t="e">
        <f t="shared" si="41"/>
        <v>#N/A</v>
      </c>
      <c r="CO20" t="str">
        <f t="shared" si="42"/>
        <v>R</v>
      </c>
      <c r="CP20" t="e">
        <f t="shared" si="43"/>
        <v>#N/A</v>
      </c>
      <c r="CQ20" t="e">
        <f t="shared" si="44"/>
        <v>#N/A</v>
      </c>
    </row>
    <row r="21" spans="1:95">
      <c r="A21">
        <v>19</v>
      </c>
      <c r="B21" t="s">
        <v>420</v>
      </c>
      <c r="C21">
        <v>806401</v>
      </c>
      <c r="D21" t="b">
        <v>1</v>
      </c>
      <c r="E21">
        <v>606310</v>
      </c>
      <c r="F21">
        <v>46</v>
      </c>
      <c r="G21">
        <v>38</v>
      </c>
      <c r="H21">
        <v>0</v>
      </c>
      <c r="I21">
        <v>1144.5999999999999</v>
      </c>
      <c r="J21">
        <v>1152.9000000000001</v>
      </c>
      <c r="K21">
        <v>1166</v>
      </c>
      <c r="L21">
        <v>1169.5</v>
      </c>
      <c r="M21">
        <v>1140.5999999999999</v>
      </c>
      <c r="N21">
        <v>1156.5</v>
      </c>
      <c r="O21">
        <v>-1.0289667099005699</v>
      </c>
      <c r="P21">
        <v>-11.900000000000091</v>
      </c>
      <c r="Q21" t="s">
        <v>39</v>
      </c>
      <c r="R21">
        <v>806401</v>
      </c>
      <c r="S21">
        <v>-48.02</v>
      </c>
      <c r="T21" s="2">
        <v>2690.5390847714052</v>
      </c>
      <c r="U21" s="2">
        <v>2689.7750000000001</v>
      </c>
      <c r="V21" s="2">
        <v>2692.2612871135711</v>
      </c>
      <c r="W21" s="2">
        <v>2689.7750000000001</v>
      </c>
      <c r="X21" s="2">
        <v>2687.288712886429</v>
      </c>
      <c r="Y21" s="2">
        <v>2689.95</v>
      </c>
      <c r="Z21" s="2">
        <v>2690</v>
      </c>
      <c r="AA21" s="2">
        <v>2687.3</v>
      </c>
      <c r="AB21" s="2">
        <v>2689.65</v>
      </c>
      <c r="AC21" s="9">
        <v>2689.75</v>
      </c>
      <c r="AD21" s="9">
        <v>2691.15</v>
      </c>
      <c r="AE21">
        <v>2689.65</v>
      </c>
      <c r="AF21">
        <v>2691.05</v>
      </c>
      <c r="AG21">
        <v>2691.1</v>
      </c>
      <c r="AH21">
        <v>2691.95</v>
      </c>
      <c r="AI21">
        <v>2687.25</v>
      </c>
      <c r="AJ21">
        <v>2691.15</v>
      </c>
      <c r="AK21">
        <v>2.6281998010823071</v>
      </c>
      <c r="AL21">
        <v>-7.016613408789663</v>
      </c>
      <c r="AO21" s="13" t="str">
        <f t="shared" si="1"/>
        <v>G</v>
      </c>
      <c r="AP21" t="s">
        <v>97</v>
      </c>
      <c r="AQ21" s="4">
        <f t="shared" si="2"/>
        <v>1565.0405392131961</v>
      </c>
      <c r="AR21" s="4">
        <f t="shared" si="3"/>
        <v>1560.135</v>
      </c>
      <c r="AS21" s="4">
        <f t="shared" si="4"/>
        <v>1572.270074062403</v>
      </c>
      <c r="AT21" s="4">
        <f t="shared" si="5"/>
        <v>1560.135</v>
      </c>
      <c r="AU21" s="5">
        <f t="shared" si="6"/>
        <v>1547.999925937597</v>
      </c>
      <c r="AV21" s="4">
        <f t="shared" si="7"/>
        <v>1563.3</v>
      </c>
      <c r="AW21" s="5">
        <f t="shared" si="8"/>
        <v>1564.9</v>
      </c>
      <c r="AX21" s="4">
        <f t="shared" si="9"/>
        <v>1561.85</v>
      </c>
      <c r="AY21" s="5">
        <f t="shared" si="10"/>
        <v>1563.5</v>
      </c>
      <c r="AZ21" s="2">
        <f t="shared" si="11"/>
        <v>1563.55</v>
      </c>
      <c r="BA21" s="2">
        <f t="shared" si="12"/>
        <v>1565.25</v>
      </c>
      <c r="BB21" s="2">
        <f t="shared" si="13"/>
        <v>1560.1</v>
      </c>
      <c r="BC21" s="2">
        <f t="shared" si="14"/>
        <v>1564.3</v>
      </c>
      <c r="BD21" s="2">
        <f t="shared" si="15"/>
        <v>1565.35</v>
      </c>
      <c r="BE21" s="2">
        <f t="shared" si="16"/>
        <v>1571</v>
      </c>
      <c r="BF21">
        <f t="shared" si="17"/>
        <v>1564.2</v>
      </c>
      <c r="BG21" s="2">
        <f t="shared" si="18"/>
        <v>1571</v>
      </c>
      <c r="BH21">
        <f t="shared" si="19"/>
        <v>61.550478420834303</v>
      </c>
      <c r="BI21">
        <f t="shared" si="20"/>
        <v>56.371376548947524</v>
      </c>
      <c r="BJ21" s="13">
        <f t="shared" si="21"/>
        <v>0</v>
      </c>
      <c r="BK21" t="str">
        <f t="shared" si="22"/>
        <v xml:space="preserve"> </v>
      </c>
      <c r="BL21" t="str">
        <f t="shared" si="23"/>
        <v xml:space="preserve"> </v>
      </c>
      <c r="BM21" s="2" t="str">
        <f t="shared" si="24"/>
        <v xml:space="preserve"> </v>
      </c>
      <c r="BN21" s="2" t="str">
        <f t="shared" si="25"/>
        <v xml:space="preserve"> </v>
      </c>
      <c r="BO21" s="28">
        <f t="shared" si="26"/>
        <v>4.7967765661475488E-2</v>
      </c>
      <c r="BP21" s="28">
        <f t="shared" si="27"/>
        <v>0.36094164244418764</v>
      </c>
      <c r="BQ21" t="str">
        <f t="shared" si="28"/>
        <v>COLPAL</v>
      </c>
      <c r="BV21" s="2"/>
      <c r="BW21" s="2">
        <f t="shared" si="29"/>
        <v>2690</v>
      </c>
      <c r="BX21" s="2">
        <f t="shared" si="30"/>
        <v>2687.3</v>
      </c>
      <c r="BY21" s="2">
        <f t="shared" si="31"/>
        <v>2689.65</v>
      </c>
      <c r="BZ21" s="2">
        <f t="shared" si="32"/>
        <v>2689.75</v>
      </c>
      <c r="CA21" s="2">
        <f t="shared" si="33"/>
        <v>2691.15</v>
      </c>
      <c r="CB21" s="2">
        <f t="shared" si="34"/>
        <v>2689.65</v>
      </c>
      <c r="CC21" s="2">
        <f t="shared" si="35"/>
        <v>2691.05</v>
      </c>
      <c r="CD21" s="2" t="str">
        <f t="shared" si="36"/>
        <v>G</v>
      </c>
      <c r="CE21" s="2" t="str">
        <f t="shared" si="37"/>
        <v>B-G</v>
      </c>
      <c r="CF21" s="2" t="str">
        <f t="shared" si="38"/>
        <v>B-G</v>
      </c>
      <c r="CG21" s="2" t="str">
        <f t="shared" si="39"/>
        <v>B-G</v>
      </c>
      <c r="CH21" s="2" t="str">
        <f t="shared" si="40"/>
        <v>B-G</v>
      </c>
      <c r="CI21" t="s">
        <v>88</v>
      </c>
      <c r="CJ21">
        <f>VLOOKUP(CI21,Sheet4!$I$1:$M$248,2,0)</f>
        <v>671.25</v>
      </c>
      <c r="CK21">
        <f>VLOOKUP(CI21,Sheet4!$I$1:$M$248,3,0)</f>
        <v>677.2</v>
      </c>
      <c r="CL21">
        <f>VLOOKUP(CI21,Sheet4!$I$1:$M$248,4,0)</f>
        <v>668.15</v>
      </c>
      <c r="CM21">
        <f>VLOOKUP(CI21,Sheet4!$I$1:$M$248,5,0)</f>
        <v>674.25</v>
      </c>
      <c r="CN21">
        <f t="shared" si="41"/>
        <v>844.95</v>
      </c>
      <c r="CO21" t="str">
        <f t="shared" si="42"/>
        <v>R</v>
      </c>
      <c r="CP21" t="str">
        <f t="shared" si="43"/>
        <v xml:space="preserve"> HH-B</v>
      </c>
      <c r="CQ21" t="str">
        <f t="shared" si="44"/>
        <v xml:space="preserve"> LH-B</v>
      </c>
    </row>
    <row r="22" spans="1:95">
      <c r="A22">
        <v>20</v>
      </c>
      <c r="B22" t="s">
        <v>420</v>
      </c>
      <c r="C22">
        <v>295169</v>
      </c>
      <c r="D22" t="b">
        <v>1</v>
      </c>
      <c r="E22">
        <v>16212</v>
      </c>
      <c r="F22">
        <v>25</v>
      </c>
      <c r="G22">
        <v>146</v>
      </c>
      <c r="H22">
        <v>0</v>
      </c>
      <c r="I22">
        <v>1474.4</v>
      </c>
      <c r="J22">
        <v>1479.37</v>
      </c>
      <c r="K22">
        <v>1465.25</v>
      </c>
      <c r="L22">
        <v>1488</v>
      </c>
      <c r="M22">
        <v>1465.25</v>
      </c>
      <c r="N22">
        <v>1462.45</v>
      </c>
      <c r="O22">
        <v>0.81712195288728129</v>
      </c>
      <c r="P22">
        <v>11.950000000000045</v>
      </c>
      <c r="Q22" t="s">
        <v>63</v>
      </c>
      <c r="R22">
        <v>295169</v>
      </c>
      <c r="S22">
        <v>-0.83</v>
      </c>
      <c r="T22" s="2">
        <v>1452.6681666450277</v>
      </c>
      <c r="U22" s="2">
        <v>1451.9599999999998</v>
      </c>
      <c r="V22" s="2">
        <v>1454.5492414161511</v>
      </c>
      <c r="W22" s="2">
        <v>1451.9599999999998</v>
      </c>
      <c r="X22" s="2">
        <v>1449.3707585838486</v>
      </c>
      <c r="Y22" s="2">
        <v>1452</v>
      </c>
      <c r="Z22" s="2">
        <v>1452.85</v>
      </c>
      <c r="AA22" s="2">
        <v>1450.15</v>
      </c>
      <c r="AB22" s="2">
        <v>1452.8</v>
      </c>
      <c r="AC22" s="9">
        <v>1452.8</v>
      </c>
      <c r="AD22" s="9">
        <v>1453</v>
      </c>
      <c r="AE22">
        <v>1451</v>
      </c>
      <c r="AF22">
        <v>1451.3</v>
      </c>
      <c r="AG22">
        <v>1451.3</v>
      </c>
      <c r="AH22">
        <v>1454.5</v>
      </c>
      <c r="AI22">
        <v>1451.05</v>
      </c>
      <c r="AJ22">
        <v>1454.45</v>
      </c>
      <c r="AK22">
        <v>52.763468012860159</v>
      </c>
      <c r="AL22">
        <v>34.813063324366496</v>
      </c>
      <c r="AO22" s="13" t="str">
        <f t="shared" si="1"/>
        <v>G</v>
      </c>
      <c r="AP22" t="s">
        <v>6</v>
      </c>
      <c r="AQ22" s="4">
        <f t="shared" si="2"/>
        <v>3149.808220197539</v>
      </c>
      <c r="AR22" s="4">
        <f t="shared" si="3"/>
        <v>3152.1849999999999</v>
      </c>
      <c r="AS22" s="4">
        <f t="shared" si="4"/>
        <v>3158.3915131783742</v>
      </c>
      <c r="AT22" s="4">
        <f t="shared" si="5"/>
        <v>3152.1849999999999</v>
      </c>
      <c r="AU22" s="5">
        <f t="shared" si="6"/>
        <v>3145.9784868216257</v>
      </c>
      <c r="AV22" s="4">
        <f t="shared" si="7"/>
        <v>3154</v>
      </c>
      <c r="AW22" s="5">
        <f t="shared" si="8"/>
        <v>3154</v>
      </c>
      <c r="AX22" s="4">
        <f t="shared" si="9"/>
        <v>3152</v>
      </c>
      <c r="AY22" s="5">
        <f t="shared" si="10"/>
        <v>3152.1</v>
      </c>
      <c r="AZ22" s="2">
        <f t="shared" si="11"/>
        <v>3152.2</v>
      </c>
      <c r="BA22" s="2">
        <f t="shared" si="12"/>
        <v>3154</v>
      </c>
      <c r="BB22" s="2">
        <f t="shared" si="13"/>
        <v>3143.7</v>
      </c>
      <c r="BC22" s="2">
        <f t="shared" si="14"/>
        <v>3144</v>
      </c>
      <c r="BD22" s="2">
        <f t="shared" si="15"/>
        <v>3145</v>
      </c>
      <c r="BE22" s="2">
        <f t="shared" si="16"/>
        <v>3150</v>
      </c>
      <c r="BF22">
        <f t="shared" si="17"/>
        <v>3144</v>
      </c>
      <c r="BG22" s="2">
        <f t="shared" si="18"/>
        <v>3149.05</v>
      </c>
      <c r="BH22">
        <f t="shared" si="19"/>
        <v>-33.3826449411943</v>
      </c>
      <c r="BI22">
        <f t="shared" si="20"/>
        <v>-19.963664920420726</v>
      </c>
      <c r="BJ22" s="13">
        <f t="shared" si="21"/>
        <v>-48.06</v>
      </c>
      <c r="BK22" t="str">
        <f t="shared" si="22"/>
        <v xml:space="preserve"> </v>
      </c>
      <c r="BL22" t="str">
        <f t="shared" si="23"/>
        <v>R&lt;5- | Sell</v>
      </c>
      <c r="BM22" s="2" t="str">
        <f t="shared" si="24"/>
        <v xml:space="preserve"> </v>
      </c>
      <c r="BN22" s="2" t="str">
        <f t="shared" si="25"/>
        <v xml:space="preserve"> </v>
      </c>
      <c r="BO22" s="28">
        <f t="shared" si="26"/>
        <v>-0.26013577818665751</v>
      </c>
      <c r="BP22" s="28">
        <f t="shared" si="27"/>
        <v>0.12877583465819339</v>
      </c>
      <c r="BQ22" t="str">
        <f t="shared" si="28"/>
        <v>CRISIL</v>
      </c>
      <c r="BV22" s="2"/>
      <c r="BW22" s="2">
        <f t="shared" si="29"/>
        <v>1452.85</v>
      </c>
      <c r="BX22" s="2">
        <f t="shared" si="30"/>
        <v>1450.15</v>
      </c>
      <c r="BY22" s="2">
        <f t="shared" si="31"/>
        <v>1452.8</v>
      </c>
      <c r="BZ22" s="2">
        <f t="shared" si="32"/>
        <v>1452.8</v>
      </c>
      <c r="CA22" s="2">
        <f t="shared" si="33"/>
        <v>1453</v>
      </c>
      <c r="CB22" s="2">
        <f t="shared" si="34"/>
        <v>1451</v>
      </c>
      <c r="CC22" s="2">
        <f t="shared" si="35"/>
        <v>1451.3</v>
      </c>
      <c r="CD22" s="2" t="str">
        <f t="shared" si="36"/>
        <v>R</v>
      </c>
      <c r="CE22" s="2" t="str">
        <f t="shared" si="37"/>
        <v>S-R</v>
      </c>
      <c r="CF22" s="2" t="str">
        <f t="shared" si="38"/>
        <v>S-R</v>
      </c>
      <c r="CG22" s="2" t="str">
        <f t="shared" si="39"/>
        <v>S-R</v>
      </c>
      <c r="CH22" s="2" t="str">
        <f t="shared" si="40"/>
        <v>S-R</v>
      </c>
      <c r="CI22" t="s">
        <v>140</v>
      </c>
      <c r="CJ22">
        <f>VLOOKUP(CI22,Sheet4!$I$1:$M$248,2,0)</f>
        <v>206.95</v>
      </c>
      <c r="CK22">
        <f>VLOOKUP(CI22,Sheet4!$I$1:$M$248,3,0)</f>
        <v>206.95</v>
      </c>
      <c r="CL22">
        <f>VLOOKUP(CI22,Sheet4!$I$1:$M$248,4,0)</f>
        <v>204.35</v>
      </c>
      <c r="CM22">
        <f>VLOOKUP(CI22,Sheet4!$I$1:$M$248,5,0)</f>
        <v>206</v>
      </c>
      <c r="CN22">
        <f t="shared" si="41"/>
        <v>602.17499999999995</v>
      </c>
      <c r="CO22" t="str">
        <f t="shared" si="42"/>
        <v>G</v>
      </c>
      <c r="CP22" t="str">
        <f t="shared" si="43"/>
        <v xml:space="preserve"> HH-B</v>
      </c>
      <c r="CQ22" t="str">
        <f t="shared" si="44"/>
        <v xml:space="preserve"> LH-B</v>
      </c>
    </row>
    <row r="23" spans="1:95">
      <c r="A23">
        <v>21</v>
      </c>
      <c r="B23" t="s">
        <v>420</v>
      </c>
      <c r="C23">
        <v>9725442</v>
      </c>
      <c r="D23" t="b">
        <v>1</v>
      </c>
      <c r="E23">
        <v>10583760</v>
      </c>
      <c r="F23">
        <v>60</v>
      </c>
      <c r="G23">
        <v>42100</v>
      </c>
      <c r="H23">
        <v>82480</v>
      </c>
      <c r="I23">
        <v>0.05</v>
      </c>
      <c r="J23">
        <v>5.67</v>
      </c>
      <c r="K23">
        <v>20</v>
      </c>
      <c r="L23">
        <v>30</v>
      </c>
      <c r="M23">
        <v>0.05</v>
      </c>
      <c r="N23">
        <v>58.4</v>
      </c>
      <c r="O23">
        <v>-99.914383561643831</v>
      </c>
      <c r="P23">
        <v>-58.35</v>
      </c>
      <c r="T23" s="2"/>
      <c r="U23" s="2"/>
      <c r="V23" s="2"/>
      <c r="W23" s="2"/>
      <c r="X23" s="2"/>
      <c r="Y23" s="2"/>
      <c r="Z23" s="2"/>
      <c r="AA23" s="2"/>
      <c r="AB23" s="2"/>
      <c r="AC23" s="9"/>
      <c r="AD23" s="9"/>
      <c r="AO23" s="13" t="str">
        <f t="shared" si="1"/>
        <v>R</v>
      </c>
      <c r="AP23" t="s">
        <v>53</v>
      </c>
      <c r="AQ23" s="4">
        <f t="shared" si="2"/>
        <v>1186.575927149016</v>
      </c>
      <c r="AR23" s="4">
        <f t="shared" si="3"/>
        <v>1188.6849999999999</v>
      </c>
      <c r="AS23" s="4">
        <f t="shared" si="4"/>
        <v>1194.1200646781385</v>
      </c>
      <c r="AT23" s="4">
        <f t="shared" si="5"/>
        <v>1188.6849999999999</v>
      </c>
      <c r="AU23" s="5">
        <f t="shared" si="6"/>
        <v>1183.2499353218614</v>
      </c>
      <c r="AV23" s="4">
        <f t="shared" si="7"/>
        <v>1187.95</v>
      </c>
      <c r="AW23" s="5">
        <f t="shared" si="8"/>
        <v>1188.8499999999999</v>
      </c>
      <c r="AX23" s="4">
        <f t="shared" si="9"/>
        <v>1183.3499999999999</v>
      </c>
      <c r="AY23" s="5">
        <f t="shared" si="10"/>
        <v>1187.1500000000001</v>
      </c>
      <c r="AZ23" s="2">
        <f t="shared" si="11"/>
        <v>1187.1500000000001</v>
      </c>
      <c r="BA23" s="2">
        <f t="shared" si="12"/>
        <v>1187.55</v>
      </c>
      <c r="BB23" s="2">
        <f t="shared" si="13"/>
        <v>1182.6500000000001</v>
      </c>
      <c r="BC23" s="2">
        <f t="shared" si="14"/>
        <v>1183.3499999999999</v>
      </c>
      <c r="BD23" s="2">
        <f t="shared" si="15"/>
        <v>1183.25</v>
      </c>
      <c r="BE23" s="2">
        <f t="shared" si="16"/>
        <v>1191</v>
      </c>
      <c r="BF23">
        <f t="shared" si="17"/>
        <v>1182</v>
      </c>
      <c r="BG23" s="2">
        <f t="shared" si="18"/>
        <v>1186.4000000000001</v>
      </c>
      <c r="BH23">
        <f t="shared" si="19"/>
        <v>-44.838030957415718</v>
      </c>
      <c r="BI23">
        <f t="shared" si="20"/>
        <v>-51.685013898913468</v>
      </c>
      <c r="BJ23" s="13">
        <f t="shared" si="21"/>
        <v>-66.150000000000006</v>
      </c>
      <c r="BK23" t="str">
        <f t="shared" si="22"/>
        <v xml:space="preserve"> </v>
      </c>
      <c r="BL23" t="str">
        <f t="shared" si="23"/>
        <v>R&lt;5- | Sell</v>
      </c>
      <c r="BM23" s="2" t="str">
        <f t="shared" si="24"/>
        <v xml:space="preserve"> </v>
      </c>
      <c r="BN23" s="2" t="str">
        <f t="shared" si="25"/>
        <v xml:space="preserve"> </v>
      </c>
      <c r="BO23" s="28">
        <f t="shared" si="26"/>
        <v>-0.32009434359602251</v>
      </c>
      <c r="BP23" s="28">
        <f t="shared" si="27"/>
        <v>0.26621593069935273</v>
      </c>
      <c r="BQ23" t="str">
        <f t="shared" si="28"/>
        <v>CUMMINSIND</v>
      </c>
      <c r="BV23" s="2"/>
      <c r="BW23" s="2">
        <f t="shared" si="29"/>
        <v>0</v>
      </c>
      <c r="BX23" s="2">
        <f t="shared" si="30"/>
        <v>0</v>
      </c>
      <c r="BY23" s="2">
        <f t="shared" si="31"/>
        <v>0</v>
      </c>
      <c r="BZ23" s="2">
        <f t="shared" si="32"/>
        <v>0</v>
      </c>
      <c r="CA23" s="2">
        <f t="shared" si="33"/>
        <v>0</v>
      </c>
      <c r="CB23" s="2">
        <f t="shared" si="34"/>
        <v>0</v>
      </c>
      <c r="CC23" s="2">
        <f t="shared" si="35"/>
        <v>0</v>
      </c>
      <c r="CD23" s="2" t="str">
        <f t="shared" si="36"/>
        <v>R</v>
      </c>
      <c r="CE23" s="2" t="str">
        <f t="shared" si="37"/>
        <v>S-R</v>
      </c>
      <c r="CF23" s="2" t="str">
        <f t="shared" si="38"/>
        <v>B-G</v>
      </c>
      <c r="CG23" s="2" t="str">
        <f t="shared" si="39"/>
        <v>S-R</v>
      </c>
      <c r="CH23" s="2" t="str">
        <f t="shared" si="40"/>
        <v>B-G</v>
      </c>
      <c r="CI23" t="s">
        <v>297</v>
      </c>
      <c r="CJ23">
        <f>VLOOKUP(CI23,Sheet4!$I$1:$M$248,2,0)</f>
        <v>1449.35</v>
      </c>
      <c r="CK23">
        <f>VLOOKUP(CI23,Sheet4!$I$1:$M$248,3,0)</f>
        <v>1452.45</v>
      </c>
      <c r="CL23">
        <f>VLOOKUP(CI23,Sheet4!$I$1:$M$248,4,0)</f>
        <v>1321</v>
      </c>
      <c r="CM23">
        <f>VLOOKUP(CI23,Sheet4!$I$1:$M$248,5,0)</f>
        <v>1338.65</v>
      </c>
      <c r="CN23" t="e">
        <f t="shared" si="41"/>
        <v>#N/A</v>
      </c>
      <c r="CO23" t="str">
        <f t="shared" si="42"/>
        <v>G</v>
      </c>
      <c r="CP23" t="e">
        <f t="shared" si="43"/>
        <v>#N/A</v>
      </c>
      <c r="CQ23" t="e">
        <f t="shared" si="44"/>
        <v>#N/A</v>
      </c>
    </row>
    <row r="24" spans="1:95">
      <c r="A24">
        <v>22</v>
      </c>
      <c r="B24" t="s">
        <v>420</v>
      </c>
      <c r="C24">
        <v>9718274</v>
      </c>
      <c r="D24" t="b">
        <v>1</v>
      </c>
      <c r="E24">
        <v>360</v>
      </c>
      <c r="F24">
        <v>20</v>
      </c>
      <c r="G24">
        <v>12020</v>
      </c>
      <c r="H24">
        <v>9180</v>
      </c>
      <c r="I24">
        <v>1606.9</v>
      </c>
      <c r="J24">
        <v>1492.96</v>
      </c>
      <c r="K24">
        <v>1401</v>
      </c>
      <c r="L24">
        <v>1606.9</v>
      </c>
      <c r="M24">
        <v>1388</v>
      </c>
      <c r="N24">
        <v>1350.8</v>
      </c>
      <c r="O24">
        <v>18.959135327213513</v>
      </c>
      <c r="P24">
        <v>256.10000000000014</v>
      </c>
      <c r="T24" s="2"/>
      <c r="U24" s="2"/>
      <c r="V24" s="2"/>
      <c r="W24" s="2"/>
      <c r="X24" s="2"/>
      <c r="Y24" s="2"/>
      <c r="Z24" s="2"/>
      <c r="AA24" s="2"/>
      <c r="AB24" s="2"/>
      <c r="AC24" s="9"/>
      <c r="AD24" s="9"/>
      <c r="AO24" s="13" t="str">
        <f t="shared" si="1"/>
        <v>R</v>
      </c>
      <c r="AP24" t="s">
        <v>47</v>
      </c>
      <c r="AQ24" s="4">
        <f t="shared" si="2"/>
        <v>568.35130052065995</v>
      </c>
      <c r="AR24" s="4">
        <f t="shared" si="3"/>
        <v>567.29000000000008</v>
      </c>
      <c r="AS24" s="4">
        <f t="shared" si="4"/>
        <v>569.83234231456845</v>
      </c>
      <c r="AT24" s="4">
        <f t="shared" si="5"/>
        <v>567.29000000000008</v>
      </c>
      <c r="AU24" s="5">
        <f t="shared" si="6"/>
        <v>564.7476576854317</v>
      </c>
      <c r="AV24" s="4">
        <f t="shared" si="7"/>
        <v>568.54999999999995</v>
      </c>
      <c r="AW24" s="5">
        <f t="shared" si="8"/>
        <v>569.25</v>
      </c>
      <c r="AX24" s="4">
        <f t="shared" si="9"/>
        <v>568.25</v>
      </c>
      <c r="AY24" s="5">
        <f t="shared" si="10"/>
        <v>568.70000000000005</v>
      </c>
      <c r="AZ24" s="2">
        <f t="shared" si="11"/>
        <v>568.70000000000005</v>
      </c>
      <c r="BA24" s="2">
        <f t="shared" si="12"/>
        <v>568.75</v>
      </c>
      <c r="BB24" s="2">
        <f t="shared" si="13"/>
        <v>568</v>
      </c>
      <c r="BC24" s="2">
        <f t="shared" si="14"/>
        <v>568.35</v>
      </c>
      <c r="BD24" s="2">
        <f t="shared" si="15"/>
        <v>568.35</v>
      </c>
      <c r="BE24" s="2">
        <f t="shared" si="16"/>
        <v>569.25</v>
      </c>
      <c r="BF24">
        <f t="shared" si="17"/>
        <v>567.1</v>
      </c>
      <c r="BG24" s="2">
        <f t="shared" si="18"/>
        <v>569.20000000000005</v>
      </c>
      <c r="BH24">
        <f t="shared" si="19"/>
        <v>74.056541974182679</v>
      </c>
      <c r="BI24">
        <f t="shared" si="20"/>
        <v>74.187774806474238</v>
      </c>
      <c r="BJ24" s="13">
        <f t="shared" si="21"/>
        <v>-0.96</v>
      </c>
      <c r="BK24" t="str">
        <f t="shared" si="22"/>
        <v xml:space="preserve"> </v>
      </c>
      <c r="BL24" t="str">
        <f t="shared" si="23"/>
        <v xml:space="preserve"> </v>
      </c>
      <c r="BM24" s="2" t="str">
        <f t="shared" si="24"/>
        <v xml:space="preserve"> </v>
      </c>
      <c r="BN24" s="2" t="str">
        <f t="shared" si="25"/>
        <v xml:space="preserve"> </v>
      </c>
      <c r="BO24" s="28">
        <f t="shared" si="26"/>
        <v>-6.1543871988750255E-2</v>
      </c>
      <c r="BP24" s="28">
        <f t="shared" si="27"/>
        <v>0.14955573150347898</v>
      </c>
      <c r="BQ24" t="str">
        <f t="shared" si="28"/>
        <v>DABUR</v>
      </c>
      <c r="BV24" s="2"/>
      <c r="BW24" s="2">
        <f t="shared" si="29"/>
        <v>0</v>
      </c>
      <c r="BX24" s="2">
        <f t="shared" si="30"/>
        <v>0</v>
      </c>
      <c r="BY24" s="2">
        <f t="shared" si="31"/>
        <v>0</v>
      </c>
      <c r="BZ24" s="2">
        <f t="shared" si="32"/>
        <v>0</v>
      </c>
      <c r="CA24" s="2">
        <f t="shared" si="33"/>
        <v>0</v>
      </c>
      <c r="CB24" s="2">
        <f t="shared" si="34"/>
        <v>0</v>
      </c>
      <c r="CC24" s="2">
        <f t="shared" si="35"/>
        <v>0</v>
      </c>
      <c r="CD24" s="2" t="str">
        <f t="shared" si="36"/>
        <v>R</v>
      </c>
      <c r="CE24" s="2" t="str">
        <f t="shared" si="37"/>
        <v>S-R</v>
      </c>
      <c r="CF24" s="2" t="str">
        <f t="shared" si="38"/>
        <v>B-G</v>
      </c>
      <c r="CG24" s="2" t="str">
        <f t="shared" si="39"/>
        <v>S-R</v>
      </c>
      <c r="CH24" s="2" t="str">
        <f t="shared" si="40"/>
        <v>B-G</v>
      </c>
      <c r="CI24" t="s">
        <v>311</v>
      </c>
      <c r="CJ24">
        <f>VLOOKUP(CI24,Sheet4!$I$1:$M$248,2,0)</f>
        <v>20.05</v>
      </c>
      <c r="CK24">
        <f>VLOOKUP(CI24,Sheet4!$I$1:$M$248,3,0)</f>
        <v>20.05</v>
      </c>
      <c r="CL24">
        <f>VLOOKUP(CI24,Sheet4!$I$1:$M$248,4,0)</f>
        <v>8.0500000000000007</v>
      </c>
      <c r="CM24">
        <f>VLOOKUP(CI24,Sheet4!$I$1:$M$248,5,0)</f>
        <v>12.15</v>
      </c>
      <c r="CN24" t="e">
        <f t="shared" si="41"/>
        <v>#N/A</v>
      </c>
      <c r="CO24" t="str">
        <f t="shared" si="42"/>
        <v>G</v>
      </c>
      <c r="CP24" t="e">
        <f t="shared" si="43"/>
        <v>#N/A</v>
      </c>
      <c r="CQ24" t="e">
        <f t="shared" si="44"/>
        <v>#N/A</v>
      </c>
    </row>
    <row r="25" spans="1:95">
      <c r="A25">
        <v>23</v>
      </c>
      <c r="B25" t="s">
        <v>420</v>
      </c>
      <c r="C25">
        <v>10039298</v>
      </c>
      <c r="D25" t="b">
        <v>1</v>
      </c>
      <c r="E25">
        <v>5753640</v>
      </c>
      <c r="F25">
        <v>60</v>
      </c>
      <c r="G25">
        <v>37720</v>
      </c>
      <c r="H25">
        <v>4660</v>
      </c>
      <c r="I25">
        <v>305.89999999999998</v>
      </c>
      <c r="J25">
        <v>239.77</v>
      </c>
      <c r="K25">
        <v>220.2</v>
      </c>
      <c r="L25">
        <v>346.95</v>
      </c>
      <c r="M25">
        <v>136.15</v>
      </c>
      <c r="N25">
        <v>211.1</v>
      </c>
      <c r="O25">
        <v>44.907626717195633</v>
      </c>
      <c r="P25">
        <v>94.799999999999983</v>
      </c>
      <c r="T25" s="2"/>
      <c r="U25" s="2"/>
      <c r="V25" s="2"/>
      <c r="W25" s="2"/>
      <c r="X25" s="2"/>
      <c r="Y25" s="2"/>
      <c r="Z25" s="2"/>
      <c r="AA25" s="2"/>
      <c r="AB25" s="2"/>
      <c r="AC25" s="9"/>
      <c r="AD25" s="9"/>
      <c r="AO25" s="13" t="str">
        <f t="shared" si="1"/>
        <v>R</v>
      </c>
      <c r="AP25" t="s">
        <v>143</v>
      </c>
      <c r="AQ25" s="4">
        <f t="shared" si="2"/>
        <v>3785.3796961468915</v>
      </c>
      <c r="AR25" s="4">
        <f t="shared" si="3"/>
        <v>3786.8399999999992</v>
      </c>
      <c r="AS25" s="4">
        <f t="shared" si="4"/>
        <v>3796.45392907308</v>
      </c>
      <c r="AT25" s="4">
        <f t="shared" si="5"/>
        <v>3786.8399999999992</v>
      </c>
      <c r="AU25" s="5">
        <f t="shared" si="6"/>
        <v>3777.2260709269185</v>
      </c>
      <c r="AV25" s="4">
        <f t="shared" si="7"/>
        <v>3789.9</v>
      </c>
      <c r="AW25" s="5">
        <f t="shared" si="8"/>
        <v>3791.7</v>
      </c>
      <c r="AX25" s="4">
        <f t="shared" si="9"/>
        <v>3777.05</v>
      </c>
      <c r="AY25" s="5">
        <f t="shared" si="10"/>
        <v>3777.2</v>
      </c>
      <c r="AZ25" s="2">
        <f t="shared" si="11"/>
        <v>3777</v>
      </c>
      <c r="BA25" s="2">
        <f t="shared" si="12"/>
        <v>3788.25</v>
      </c>
      <c r="BB25" s="2">
        <f t="shared" si="13"/>
        <v>3775.05</v>
      </c>
      <c r="BC25" s="2">
        <f t="shared" si="14"/>
        <v>3787.15</v>
      </c>
      <c r="BD25" s="2">
        <f t="shared" si="15"/>
        <v>3787.15</v>
      </c>
      <c r="BE25" s="2">
        <f t="shared" si="16"/>
        <v>3788.85</v>
      </c>
      <c r="BF25">
        <f t="shared" si="17"/>
        <v>3779.6</v>
      </c>
      <c r="BG25" s="2">
        <f t="shared" si="18"/>
        <v>3784</v>
      </c>
      <c r="BH25">
        <f t="shared" si="19"/>
        <v>-5.6713525309031443</v>
      </c>
      <c r="BI25">
        <f t="shared" si="20"/>
        <v>-2.9391503869212547</v>
      </c>
      <c r="BJ25" s="13">
        <f t="shared" si="21"/>
        <v>-54.13</v>
      </c>
      <c r="BK25" t="str">
        <f t="shared" si="22"/>
        <v>Gopen&lt;BolD-SBuy</v>
      </c>
      <c r="BL25" t="str">
        <f t="shared" si="23"/>
        <v>G&gt;5+ | Buy</v>
      </c>
      <c r="BM25" s="2" t="str">
        <f t="shared" si="24"/>
        <v xml:space="preserve"> </v>
      </c>
      <c r="BN25" s="2" t="str">
        <f t="shared" si="25"/>
        <v xml:space="preserve"> </v>
      </c>
      <c r="BO25" s="28">
        <f t="shared" si="26"/>
        <v>0.26873179772306305</v>
      </c>
      <c r="BP25" s="28">
        <f t="shared" si="27"/>
        <v>-8.3176003062991721E-2</v>
      </c>
      <c r="BQ25" t="str">
        <f t="shared" si="28"/>
        <v>DIVISLAB</v>
      </c>
      <c r="BV25" s="2"/>
      <c r="BW25" s="2">
        <f t="shared" si="29"/>
        <v>0</v>
      </c>
      <c r="BX25" s="2">
        <f t="shared" si="30"/>
        <v>0</v>
      </c>
      <c r="BY25" s="2">
        <f t="shared" si="31"/>
        <v>0</v>
      </c>
      <c r="BZ25" s="2">
        <f t="shared" si="32"/>
        <v>0</v>
      </c>
      <c r="CA25" s="2">
        <f t="shared" si="33"/>
        <v>0</v>
      </c>
      <c r="CB25" s="2">
        <f t="shared" si="34"/>
        <v>0</v>
      </c>
      <c r="CC25" s="2">
        <f t="shared" si="35"/>
        <v>0</v>
      </c>
      <c r="CD25" s="2" t="str">
        <f t="shared" si="36"/>
        <v>R</v>
      </c>
      <c r="CE25" s="2" t="str">
        <f t="shared" si="37"/>
        <v>S-R</v>
      </c>
      <c r="CF25" s="2" t="str">
        <f t="shared" si="38"/>
        <v>B-G</v>
      </c>
      <c r="CG25" s="2" t="str">
        <f t="shared" si="39"/>
        <v>S-R</v>
      </c>
      <c r="CH25" s="2" t="str">
        <f t="shared" si="40"/>
        <v>B-G</v>
      </c>
      <c r="CI25" t="s">
        <v>271</v>
      </c>
      <c r="CJ25">
        <f>VLOOKUP(CI25,Sheet4!$I$1:$M$248,2,0)</f>
        <v>164.95</v>
      </c>
      <c r="CK25">
        <f>VLOOKUP(CI25,Sheet4!$I$1:$M$248,3,0)</f>
        <v>185.5</v>
      </c>
      <c r="CL25">
        <f>VLOOKUP(CI25,Sheet4!$I$1:$M$248,4,0)</f>
        <v>162.05000000000001</v>
      </c>
      <c r="CM25">
        <f>VLOOKUP(CI25,Sheet4!$I$1:$M$248,5,0)</f>
        <v>170.65</v>
      </c>
      <c r="CN25" t="e">
        <f t="shared" si="41"/>
        <v>#N/A</v>
      </c>
      <c r="CO25" t="str">
        <f t="shared" si="42"/>
        <v>R</v>
      </c>
      <c r="CP25" t="e">
        <f t="shared" si="43"/>
        <v>#N/A</v>
      </c>
      <c r="CQ25" t="e">
        <f t="shared" si="44"/>
        <v>#N/A</v>
      </c>
    </row>
    <row r="26" spans="1:95">
      <c r="A26">
        <v>24</v>
      </c>
      <c r="B26" t="s">
        <v>420</v>
      </c>
      <c r="C26">
        <v>9718530</v>
      </c>
      <c r="D26" t="b">
        <v>1</v>
      </c>
      <c r="E26">
        <v>777040</v>
      </c>
      <c r="F26">
        <v>20</v>
      </c>
      <c r="G26">
        <v>0</v>
      </c>
      <c r="H26">
        <v>44340</v>
      </c>
      <c r="I26">
        <v>0.05</v>
      </c>
      <c r="J26">
        <v>0.73</v>
      </c>
      <c r="K26">
        <v>2.95</v>
      </c>
      <c r="L26">
        <v>3</v>
      </c>
      <c r="M26">
        <v>0.05</v>
      </c>
      <c r="N26">
        <v>9.5</v>
      </c>
      <c r="O26">
        <v>-99.473684210526301</v>
      </c>
      <c r="P26">
        <v>-9.4499999999999993</v>
      </c>
      <c r="T26" s="2"/>
      <c r="U26" s="2"/>
      <c r="V26" s="2"/>
      <c r="W26" s="2"/>
      <c r="X26" s="2"/>
      <c r="Y26" s="2"/>
      <c r="Z26" s="2"/>
      <c r="AA26" s="2"/>
      <c r="AB26" s="2"/>
      <c r="AC26" s="9"/>
      <c r="AD26" s="9"/>
      <c r="AO26" s="13" t="str">
        <f t="shared" si="1"/>
        <v>R</v>
      </c>
      <c r="AP26" t="s">
        <v>43</v>
      </c>
      <c r="AQ26" s="4">
        <f t="shared" si="2"/>
        <v>4282.2008875867696</v>
      </c>
      <c r="AR26" s="4">
        <f t="shared" si="3"/>
        <v>4286.3900000000003</v>
      </c>
      <c r="AS26" s="4">
        <f t="shared" si="4"/>
        <v>4300.3704513915363</v>
      </c>
      <c r="AT26" s="4">
        <f t="shared" si="5"/>
        <v>4286.3900000000003</v>
      </c>
      <c r="AU26" s="5">
        <f t="shared" si="6"/>
        <v>4272.4095486084643</v>
      </c>
      <c r="AV26" s="4">
        <f t="shared" si="7"/>
        <v>4283.6499999999996</v>
      </c>
      <c r="AW26" s="5">
        <f t="shared" si="8"/>
        <v>4284.2</v>
      </c>
      <c r="AX26" s="4">
        <f t="shared" si="9"/>
        <v>4270.1499999999996</v>
      </c>
      <c r="AY26" s="5">
        <f t="shared" si="10"/>
        <v>4273.3999999999996</v>
      </c>
      <c r="AZ26" s="2">
        <f t="shared" si="11"/>
        <v>4273.3999999999996</v>
      </c>
      <c r="BA26" s="2">
        <f t="shared" si="12"/>
        <v>4283.95</v>
      </c>
      <c r="BB26" s="2">
        <f t="shared" si="13"/>
        <v>4270</v>
      </c>
      <c r="BC26" s="2">
        <f t="shared" si="14"/>
        <v>4275.05</v>
      </c>
      <c r="BD26" s="2">
        <f t="shared" si="15"/>
        <v>4278.8999999999996</v>
      </c>
      <c r="BE26" s="2">
        <f t="shared" si="16"/>
        <v>4299</v>
      </c>
      <c r="BF26">
        <f t="shared" si="17"/>
        <v>4278.05</v>
      </c>
      <c r="BG26" s="2">
        <f t="shared" si="18"/>
        <v>4285</v>
      </c>
      <c r="BH26">
        <f t="shared" si="19"/>
        <v>-33.182273853003252</v>
      </c>
      <c r="BI26">
        <f t="shared" si="20"/>
        <v>-39.568583143482265</v>
      </c>
      <c r="BJ26" s="13">
        <f t="shared" si="21"/>
        <v>-48.28</v>
      </c>
      <c r="BK26" t="str">
        <f t="shared" si="22"/>
        <v xml:space="preserve"> </v>
      </c>
      <c r="BL26" t="str">
        <f t="shared" si="23"/>
        <v xml:space="preserve"> </v>
      </c>
      <c r="BM26" s="2" t="str">
        <f t="shared" si="24"/>
        <v xml:space="preserve"> </v>
      </c>
      <c r="BN26" s="2" t="str">
        <f t="shared" si="25"/>
        <v xml:space="preserve"> </v>
      </c>
      <c r="BO26" s="28">
        <f t="shared" si="26"/>
        <v>3.8610942107000182E-2</v>
      </c>
      <c r="BP26" s="28">
        <f t="shared" si="27"/>
        <v>0.14256000373928732</v>
      </c>
      <c r="BQ26" t="str">
        <f t="shared" si="28"/>
        <v>DRREDDY</v>
      </c>
      <c r="BV26" s="2"/>
      <c r="BW26" s="2">
        <f t="shared" si="29"/>
        <v>0</v>
      </c>
      <c r="BX26" s="2">
        <f t="shared" si="30"/>
        <v>0</v>
      </c>
      <c r="BY26" s="2">
        <f t="shared" si="31"/>
        <v>0</v>
      </c>
      <c r="BZ26" s="2">
        <f t="shared" si="32"/>
        <v>0</v>
      </c>
      <c r="CA26" s="2">
        <f t="shared" si="33"/>
        <v>0</v>
      </c>
      <c r="CB26" s="2">
        <f t="shared" si="34"/>
        <v>0</v>
      </c>
      <c r="CC26" s="2">
        <f t="shared" si="35"/>
        <v>0</v>
      </c>
      <c r="CD26" s="2" t="str">
        <f t="shared" si="36"/>
        <v>R</v>
      </c>
      <c r="CE26" s="2" t="str">
        <f t="shared" si="37"/>
        <v>S-R</v>
      </c>
      <c r="CF26" s="2" t="str">
        <f t="shared" si="38"/>
        <v>B-G</v>
      </c>
      <c r="CG26" s="2" t="str">
        <f t="shared" si="39"/>
        <v>S-R</v>
      </c>
      <c r="CH26" s="2" t="str">
        <f t="shared" si="40"/>
        <v>B-G</v>
      </c>
      <c r="CI26" t="s">
        <v>54</v>
      </c>
      <c r="CJ26">
        <f>VLOOKUP(CI26,Sheet4!$I$1:$M$248,2,0)</f>
        <v>5938</v>
      </c>
      <c r="CK26">
        <f>VLOOKUP(CI26,Sheet4!$I$1:$M$248,3,0)</f>
        <v>5938</v>
      </c>
      <c r="CL26">
        <f>VLOOKUP(CI26,Sheet4!$I$1:$M$248,4,0)</f>
        <v>5881</v>
      </c>
      <c r="CM26">
        <f>VLOOKUP(CI26,Sheet4!$I$1:$M$248,5,0)</f>
        <v>5893</v>
      </c>
      <c r="CN26">
        <f t="shared" si="41"/>
        <v>8648.0949999999993</v>
      </c>
      <c r="CO26" t="str">
        <f t="shared" si="42"/>
        <v>G</v>
      </c>
      <c r="CP26" t="str">
        <f t="shared" si="43"/>
        <v xml:space="preserve"> HH-B</v>
      </c>
      <c r="CQ26" t="str">
        <f t="shared" si="44"/>
        <v xml:space="preserve"> LH-B</v>
      </c>
    </row>
    <row r="27" spans="1:95">
      <c r="A27">
        <v>25</v>
      </c>
      <c r="B27" t="s">
        <v>420</v>
      </c>
      <c r="C27">
        <v>873217</v>
      </c>
      <c r="D27" t="b">
        <v>1</v>
      </c>
      <c r="E27">
        <v>283613</v>
      </c>
      <c r="F27">
        <v>30</v>
      </c>
      <c r="G27">
        <v>40</v>
      </c>
      <c r="H27">
        <v>0</v>
      </c>
      <c r="I27">
        <v>926.45</v>
      </c>
      <c r="J27">
        <v>927.55</v>
      </c>
      <c r="K27">
        <v>927.9</v>
      </c>
      <c r="L27">
        <v>934</v>
      </c>
      <c r="M27">
        <v>922</v>
      </c>
      <c r="N27">
        <v>923.65</v>
      </c>
      <c r="O27">
        <v>0.30314513073134502</v>
      </c>
      <c r="P27">
        <v>2.8000000000000682</v>
      </c>
      <c r="Q27" t="s">
        <v>27</v>
      </c>
      <c r="R27">
        <v>873217</v>
      </c>
      <c r="S27">
        <v>-17.600000000000001</v>
      </c>
      <c r="T27" s="2">
        <v>8482.5510139413418</v>
      </c>
      <c r="U27" s="2">
        <v>8465.4450000000015</v>
      </c>
      <c r="V27" s="2">
        <v>8517.7023970016562</v>
      </c>
      <c r="W27" s="2">
        <v>8465.4450000000015</v>
      </c>
      <c r="X27" s="2">
        <v>8413.1876029983468</v>
      </c>
      <c r="Y27" s="2">
        <v>8478.15</v>
      </c>
      <c r="Z27" s="2">
        <v>8491.1</v>
      </c>
      <c r="AA27" s="2">
        <v>8470</v>
      </c>
      <c r="AB27" s="2">
        <v>8486.65</v>
      </c>
      <c r="AC27" s="9">
        <v>8490</v>
      </c>
      <c r="AD27" s="9">
        <v>8499.9500000000007</v>
      </c>
      <c r="AE27">
        <v>8480.5499999999993</v>
      </c>
      <c r="AF27">
        <v>8494.7000000000007</v>
      </c>
      <c r="AG27">
        <v>8494.9</v>
      </c>
      <c r="AH27">
        <v>8495</v>
      </c>
      <c r="AI27">
        <v>8480.1</v>
      </c>
      <c r="AJ27">
        <v>8485</v>
      </c>
      <c r="AK27">
        <v>67.787055589524542</v>
      </c>
      <c r="AL27">
        <v>69.541331165935873</v>
      </c>
      <c r="AO27" s="13" t="str">
        <f t="shared" si="1"/>
        <v>G</v>
      </c>
      <c r="AP27" t="s">
        <v>59</v>
      </c>
      <c r="AQ27" s="4">
        <f t="shared" si="2"/>
        <v>3058.7771699962932</v>
      </c>
      <c r="AR27" s="4">
        <f t="shared" si="3"/>
        <v>3058.585</v>
      </c>
      <c r="AS27" s="4">
        <f t="shared" si="4"/>
        <v>3064.0562907526469</v>
      </c>
      <c r="AT27" s="4">
        <f t="shared" si="5"/>
        <v>3058.585</v>
      </c>
      <c r="AU27" s="5">
        <f t="shared" si="6"/>
        <v>3053.1137092473532</v>
      </c>
      <c r="AV27" s="4">
        <f t="shared" si="7"/>
        <v>3061.55</v>
      </c>
      <c r="AW27" s="5">
        <f t="shared" si="8"/>
        <v>3062.55</v>
      </c>
      <c r="AX27" s="4">
        <f t="shared" si="9"/>
        <v>3058.3</v>
      </c>
      <c r="AY27" s="5">
        <f t="shared" si="10"/>
        <v>3061</v>
      </c>
      <c r="AZ27" s="2">
        <f t="shared" si="11"/>
        <v>3059.75</v>
      </c>
      <c r="BA27" s="2">
        <f t="shared" si="12"/>
        <v>3062.85</v>
      </c>
      <c r="BB27" s="2">
        <f t="shared" si="13"/>
        <v>3052.6</v>
      </c>
      <c r="BC27" s="2">
        <f t="shared" si="14"/>
        <v>3059.5</v>
      </c>
      <c r="BD27" s="2">
        <f t="shared" si="15"/>
        <v>3059.5</v>
      </c>
      <c r="BE27" s="2">
        <f t="shared" si="16"/>
        <v>3061.75</v>
      </c>
      <c r="BF27">
        <f t="shared" si="17"/>
        <v>3050</v>
      </c>
      <c r="BG27" s="2">
        <f t="shared" si="18"/>
        <v>3056.6</v>
      </c>
      <c r="BH27">
        <f t="shared" si="19"/>
        <v>53.869746018645436</v>
      </c>
      <c r="BI27">
        <f t="shared" si="20"/>
        <v>67.84143026364265</v>
      </c>
      <c r="BJ27" s="13">
        <f t="shared" si="21"/>
        <v>-31.57</v>
      </c>
      <c r="BK27" t="str">
        <f t="shared" si="22"/>
        <v xml:space="preserve"> </v>
      </c>
      <c r="BL27" t="str">
        <f t="shared" si="23"/>
        <v xml:space="preserve"> </v>
      </c>
      <c r="BM27" s="2" t="str">
        <f t="shared" si="24"/>
        <v xml:space="preserve"> </v>
      </c>
      <c r="BN27" s="2" t="str">
        <f t="shared" si="25"/>
        <v xml:space="preserve"> </v>
      </c>
      <c r="BO27" s="28">
        <f t="shared" si="26"/>
        <v>-8.1706021733801773E-3</v>
      </c>
      <c r="BP27" s="28">
        <f t="shared" si="27"/>
        <v>-9.4786729857822882E-2</v>
      </c>
      <c r="BQ27" t="str">
        <f t="shared" si="28"/>
        <v>EICHERMOT</v>
      </c>
      <c r="BV27" s="2"/>
      <c r="BW27" s="2">
        <f t="shared" si="29"/>
        <v>8491.1</v>
      </c>
      <c r="BX27" s="2">
        <f t="shared" si="30"/>
        <v>8470</v>
      </c>
      <c r="BY27" s="2">
        <f t="shared" si="31"/>
        <v>8486.65</v>
      </c>
      <c r="BZ27" s="2">
        <f t="shared" si="32"/>
        <v>8490</v>
      </c>
      <c r="CA27" s="2">
        <f t="shared" si="33"/>
        <v>8499.9500000000007</v>
      </c>
      <c r="CB27" s="2">
        <f t="shared" si="34"/>
        <v>8480.5499999999993</v>
      </c>
      <c r="CC27" s="2">
        <f t="shared" si="35"/>
        <v>8494.7000000000007</v>
      </c>
      <c r="CD27" s="2" t="str">
        <f t="shared" si="36"/>
        <v>G</v>
      </c>
      <c r="CE27" s="2" t="str">
        <f t="shared" si="37"/>
        <v>B-G</v>
      </c>
      <c r="CF27" s="2" t="str">
        <f t="shared" si="38"/>
        <v>B-G</v>
      </c>
      <c r="CG27" s="2" t="str">
        <f t="shared" si="39"/>
        <v>B-G</v>
      </c>
      <c r="CH27" s="2" t="str">
        <f t="shared" si="40"/>
        <v>B-G</v>
      </c>
      <c r="CI27" t="s">
        <v>335</v>
      </c>
      <c r="CJ27">
        <f>VLOOKUP(CI27,Sheet4!$I$1:$M$248,2,0)</f>
        <v>2150</v>
      </c>
      <c r="CK27">
        <f>VLOOKUP(CI27,Sheet4!$I$1:$M$248,3,0)</f>
        <v>2150</v>
      </c>
      <c r="CL27">
        <f>VLOOKUP(CI27,Sheet4!$I$1:$M$248,4,0)</f>
        <v>2150</v>
      </c>
      <c r="CM27">
        <f>VLOOKUP(CI27,Sheet4!$I$1:$M$248,5,0)</f>
        <v>2150</v>
      </c>
      <c r="CN27" t="e">
        <f t="shared" si="41"/>
        <v>#N/A</v>
      </c>
      <c r="CO27" t="str">
        <f t="shared" si="42"/>
        <v>R</v>
      </c>
      <c r="CP27" t="e">
        <f t="shared" si="43"/>
        <v>#N/A</v>
      </c>
      <c r="CQ27" t="e">
        <f t="shared" si="44"/>
        <v>#N/A</v>
      </c>
    </row>
    <row r="28" spans="1:95">
      <c r="A28">
        <v>26</v>
      </c>
      <c r="B28" t="s">
        <v>420</v>
      </c>
      <c r="C28">
        <v>10043906</v>
      </c>
      <c r="D28" t="b">
        <v>1</v>
      </c>
      <c r="E28">
        <v>71391900</v>
      </c>
      <c r="F28">
        <v>75</v>
      </c>
      <c r="G28">
        <v>0</v>
      </c>
      <c r="H28">
        <v>1010475</v>
      </c>
      <c r="I28">
        <v>0.05</v>
      </c>
      <c r="J28">
        <v>1.19</v>
      </c>
      <c r="K28">
        <v>3.25</v>
      </c>
      <c r="L28">
        <v>4.9000000000000004</v>
      </c>
      <c r="M28">
        <v>0.05</v>
      </c>
      <c r="N28">
        <v>6.7</v>
      </c>
      <c r="O28">
        <v>-99.253731343283576</v>
      </c>
      <c r="P28">
        <v>-6.65</v>
      </c>
      <c r="T28" s="2"/>
      <c r="U28" s="2"/>
      <c r="V28" s="2"/>
      <c r="W28" s="2"/>
      <c r="X28" s="2"/>
      <c r="Y28" s="2"/>
      <c r="Z28" s="2"/>
      <c r="AA28" s="2"/>
      <c r="AB28" s="2"/>
      <c r="AC28" s="9"/>
      <c r="AD28" s="9"/>
      <c r="AO28" s="13" t="str">
        <f t="shared" si="1"/>
        <v>R</v>
      </c>
      <c r="AP28" t="s">
        <v>68</v>
      </c>
      <c r="AQ28" s="4">
        <f t="shared" si="2"/>
        <v>465.24532770335759</v>
      </c>
      <c r="AR28" s="4">
        <f t="shared" si="3"/>
        <v>465.65500000000003</v>
      </c>
      <c r="AS28" s="4">
        <f t="shared" si="4"/>
        <v>466.79978394371074</v>
      </c>
      <c r="AT28" s="4">
        <f t="shared" si="5"/>
        <v>465.65500000000003</v>
      </c>
      <c r="AU28" s="5">
        <f t="shared" si="6"/>
        <v>464.51021605628932</v>
      </c>
      <c r="AV28" s="4">
        <f t="shared" si="7"/>
        <v>466.1</v>
      </c>
      <c r="AW28" s="5">
        <f t="shared" si="8"/>
        <v>466.95</v>
      </c>
      <c r="AX28" s="4">
        <f t="shared" si="9"/>
        <v>465</v>
      </c>
      <c r="AY28" s="5">
        <f t="shared" si="10"/>
        <v>465</v>
      </c>
      <c r="AZ28" s="2">
        <f t="shared" si="11"/>
        <v>465</v>
      </c>
      <c r="BA28" s="2">
        <f t="shared" si="12"/>
        <v>465.8</v>
      </c>
      <c r="BB28" s="2">
        <f t="shared" si="13"/>
        <v>465</v>
      </c>
      <c r="BC28" s="2">
        <f t="shared" si="14"/>
        <v>465</v>
      </c>
      <c r="BD28" s="2">
        <f t="shared" si="15"/>
        <v>465</v>
      </c>
      <c r="BE28" s="2">
        <f t="shared" si="16"/>
        <v>465.95</v>
      </c>
      <c r="BF28">
        <f t="shared" si="17"/>
        <v>464.95</v>
      </c>
      <c r="BG28" s="2">
        <f t="shared" si="18"/>
        <v>465</v>
      </c>
      <c r="BH28">
        <f t="shared" si="19"/>
        <v>-74.401664306269353</v>
      </c>
      <c r="BI28">
        <f t="shared" si="20"/>
        <v>-58.498359520623865</v>
      </c>
      <c r="BJ28" s="13">
        <f t="shared" si="21"/>
        <v>-97.5</v>
      </c>
      <c r="BK28" t="str">
        <f t="shared" si="22"/>
        <v xml:space="preserve"> </v>
      </c>
      <c r="BL28" t="str">
        <f t="shared" si="23"/>
        <v xml:space="preserve"> </v>
      </c>
      <c r="BM28" s="2" t="str">
        <f t="shared" si="24"/>
        <v xml:space="preserve"> </v>
      </c>
      <c r="BN28" s="2" t="str">
        <f t="shared" si="25"/>
        <v xml:space="preserve"> </v>
      </c>
      <c r="BO28" s="28">
        <f t="shared" si="26"/>
        <v>0</v>
      </c>
      <c r="BP28" s="28">
        <f t="shared" si="27"/>
        <v>0</v>
      </c>
      <c r="BQ28" t="str">
        <f t="shared" si="28"/>
        <v>EMAMILTD</v>
      </c>
      <c r="BV28" s="2"/>
      <c r="BW28" s="2">
        <f t="shared" si="29"/>
        <v>0</v>
      </c>
      <c r="BX28" s="2">
        <f t="shared" si="30"/>
        <v>0</v>
      </c>
      <c r="BY28" s="2">
        <f t="shared" si="31"/>
        <v>0</v>
      </c>
      <c r="BZ28" s="2">
        <f t="shared" si="32"/>
        <v>0</v>
      </c>
      <c r="CA28" s="2">
        <f t="shared" si="33"/>
        <v>0</v>
      </c>
      <c r="CB28" s="2">
        <f t="shared" si="34"/>
        <v>0</v>
      </c>
      <c r="CC28" s="2">
        <f t="shared" si="35"/>
        <v>0</v>
      </c>
      <c r="CD28" s="2" t="str">
        <f t="shared" si="36"/>
        <v>R</v>
      </c>
      <c r="CE28" s="2" t="str">
        <f t="shared" si="37"/>
        <v>S-R</v>
      </c>
      <c r="CF28" s="2" t="str">
        <f t="shared" si="38"/>
        <v>B-G</v>
      </c>
      <c r="CG28" s="2" t="str">
        <f t="shared" si="39"/>
        <v>S-R</v>
      </c>
      <c r="CH28" s="2" t="str">
        <f t="shared" si="40"/>
        <v>B-G</v>
      </c>
      <c r="CI28" t="s">
        <v>58</v>
      </c>
      <c r="CJ28">
        <f>VLOOKUP(CI28,Sheet4!$I$1:$M$248,2,0)</f>
        <v>261</v>
      </c>
      <c r="CK28">
        <f>VLOOKUP(CI28,Sheet4!$I$1:$M$248,3,0)</f>
        <v>266.5</v>
      </c>
      <c r="CL28">
        <f>VLOOKUP(CI28,Sheet4!$I$1:$M$248,4,0)</f>
        <v>260.05</v>
      </c>
      <c r="CM28">
        <f>VLOOKUP(CI28,Sheet4!$I$1:$M$248,5,0)</f>
        <v>265.25</v>
      </c>
      <c r="CN28">
        <f t="shared" si="41"/>
        <v>223.51500000000001</v>
      </c>
      <c r="CO28" t="str">
        <f t="shared" si="42"/>
        <v>R</v>
      </c>
      <c r="CP28" t="str">
        <f t="shared" si="43"/>
        <v>HL-S</v>
      </c>
      <c r="CQ28" t="str">
        <f t="shared" si="44"/>
        <v>LL-S</v>
      </c>
    </row>
    <row r="29" spans="1:95">
      <c r="A29">
        <v>27</v>
      </c>
      <c r="B29" t="s">
        <v>421</v>
      </c>
      <c r="C29">
        <v>263689</v>
      </c>
      <c r="D29" t="b">
        <v>0</v>
      </c>
      <c r="I29">
        <v>2094.3000000000002</v>
      </c>
      <c r="K29">
        <v>2072.1</v>
      </c>
      <c r="L29">
        <v>2121.75</v>
      </c>
      <c r="M29">
        <v>2071.35</v>
      </c>
      <c r="N29">
        <v>2054.3000000000002</v>
      </c>
      <c r="O29">
        <v>1.947135277223385</v>
      </c>
      <c r="P29">
        <v>40</v>
      </c>
      <c r="T29" s="2"/>
      <c r="U29" s="2"/>
      <c r="V29" s="2"/>
      <c r="W29" s="2"/>
      <c r="X29" s="2"/>
      <c r="Y29" s="2"/>
      <c r="Z29" s="2"/>
      <c r="AA29" s="2"/>
      <c r="AB29" s="2"/>
      <c r="AC29" s="9"/>
      <c r="AD29" s="9"/>
      <c r="AO29" s="13" t="str">
        <f t="shared" si="1"/>
        <v>R</v>
      </c>
      <c r="AP29" t="s">
        <v>121</v>
      </c>
      <c r="AQ29" s="4" t="e">
        <f t="shared" si="2"/>
        <v>#N/A</v>
      </c>
      <c r="AR29" s="4" t="e">
        <f t="shared" si="3"/>
        <v>#N/A</v>
      </c>
      <c r="AS29" s="4" t="e">
        <f t="shared" si="4"/>
        <v>#N/A</v>
      </c>
      <c r="AT29" s="4" t="e">
        <f t="shared" si="5"/>
        <v>#N/A</v>
      </c>
      <c r="AU29" s="5" t="e">
        <f t="shared" si="6"/>
        <v>#N/A</v>
      </c>
      <c r="AV29" s="4" t="e">
        <f t="shared" si="7"/>
        <v>#N/A</v>
      </c>
      <c r="AW29" s="5" t="e">
        <f t="shared" si="8"/>
        <v>#N/A</v>
      </c>
      <c r="AX29" s="4" t="e">
        <f t="shared" si="9"/>
        <v>#N/A</v>
      </c>
      <c r="AY29" s="5" t="e">
        <f t="shared" si="10"/>
        <v>#N/A</v>
      </c>
      <c r="AZ29" s="2" t="e">
        <f t="shared" si="11"/>
        <v>#N/A</v>
      </c>
      <c r="BA29" s="2" t="e">
        <f t="shared" si="12"/>
        <v>#N/A</v>
      </c>
      <c r="BB29" s="2" t="e">
        <f t="shared" si="13"/>
        <v>#N/A</v>
      </c>
      <c r="BC29" s="2" t="e">
        <f t="shared" si="14"/>
        <v>#N/A</v>
      </c>
      <c r="BD29" s="2" t="e">
        <f t="shared" si="15"/>
        <v>#N/A</v>
      </c>
      <c r="BE29" s="2" t="e">
        <f t="shared" si="16"/>
        <v>#N/A</v>
      </c>
      <c r="BF29" t="e">
        <f t="shared" si="17"/>
        <v>#N/A</v>
      </c>
      <c r="BG29" s="2" t="e">
        <f t="shared" si="18"/>
        <v>#N/A</v>
      </c>
      <c r="BH29" t="e">
        <f t="shared" si="19"/>
        <v>#N/A</v>
      </c>
      <c r="BI29" t="e">
        <f t="shared" si="20"/>
        <v>#N/A</v>
      </c>
      <c r="BJ29" s="13" t="e">
        <f t="shared" si="21"/>
        <v>#N/A</v>
      </c>
      <c r="BK29" t="e">
        <f t="shared" si="22"/>
        <v>#N/A</v>
      </c>
      <c r="BL29" t="e">
        <f t="shared" si="23"/>
        <v>#N/A</v>
      </c>
      <c r="BM29" s="2" t="e">
        <f t="shared" si="24"/>
        <v>#N/A</v>
      </c>
      <c r="BN29" s="2" t="e">
        <f t="shared" si="25"/>
        <v>#N/A</v>
      </c>
      <c r="BO29" s="28" t="e">
        <f t="shared" si="26"/>
        <v>#N/A</v>
      </c>
      <c r="BP29" s="28" t="e">
        <f t="shared" si="27"/>
        <v>#N/A</v>
      </c>
      <c r="BQ29" t="str">
        <f t="shared" si="28"/>
        <v>GAIL</v>
      </c>
      <c r="BV29" s="2"/>
      <c r="BW29" s="2">
        <f t="shared" si="29"/>
        <v>0</v>
      </c>
      <c r="BX29" s="2">
        <f t="shared" si="30"/>
        <v>0</v>
      </c>
      <c r="BY29" s="2">
        <f t="shared" si="31"/>
        <v>0</v>
      </c>
      <c r="BZ29" s="2">
        <f t="shared" si="32"/>
        <v>0</v>
      </c>
      <c r="CA29" s="2">
        <f t="shared" si="33"/>
        <v>0</v>
      </c>
      <c r="CB29" s="2">
        <f t="shared" si="34"/>
        <v>0</v>
      </c>
      <c r="CC29" s="2">
        <f t="shared" si="35"/>
        <v>0</v>
      </c>
      <c r="CD29" s="2" t="str">
        <f t="shared" si="36"/>
        <v>R</v>
      </c>
      <c r="CE29" s="2" t="str">
        <f t="shared" si="37"/>
        <v>S-R</v>
      </c>
      <c r="CF29" s="2" t="str">
        <f t="shared" si="38"/>
        <v>B-G</v>
      </c>
      <c r="CG29" s="2" t="str">
        <f t="shared" si="39"/>
        <v>S-R</v>
      </c>
      <c r="CH29" s="2" t="str">
        <f t="shared" si="40"/>
        <v>B-G</v>
      </c>
      <c r="CI29" t="s">
        <v>238</v>
      </c>
      <c r="CJ29">
        <f>VLOOKUP(CI29,Sheet4!$I$1:$M$248,2,0)</f>
        <v>3.45</v>
      </c>
      <c r="CK29">
        <f>VLOOKUP(CI29,Sheet4!$I$1:$M$248,3,0)</f>
        <v>3.65</v>
      </c>
      <c r="CL29">
        <f>VLOOKUP(CI29,Sheet4!$I$1:$M$248,4,0)</f>
        <v>2.6</v>
      </c>
      <c r="CM29">
        <f>VLOOKUP(CI29,Sheet4!$I$1:$M$248,5,0)</f>
        <v>3.4</v>
      </c>
      <c r="CN29" t="e">
        <f t="shared" si="41"/>
        <v>#N/A</v>
      </c>
      <c r="CO29" t="str">
        <f t="shared" si="42"/>
        <v>G</v>
      </c>
      <c r="CP29" t="e">
        <f t="shared" si="43"/>
        <v>#N/A</v>
      </c>
      <c r="CQ29" t="e">
        <f t="shared" si="44"/>
        <v>#N/A</v>
      </c>
    </row>
    <row r="30" spans="1:95">
      <c r="A30">
        <v>28</v>
      </c>
      <c r="B30" t="s">
        <v>420</v>
      </c>
      <c r="C30">
        <v>3861249</v>
      </c>
      <c r="D30" t="b">
        <v>1</v>
      </c>
      <c r="E30">
        <v>3635224</v>
      </c>
      <c r="F30">
        <v>10</v>
      </c>
      <c r="G30">
        <v>770</v>
      </c>
      <c r="H30">
        <v>0</v>
      </c>
      <c r="I30">
        <v>343.15</v>
      </c>
      <c r="J30">
        <v>342.94</v>
      </c>
      <c r="K30">
        <v>341</v>
      </c>
      <c r="L30">
        <v>346.5</v>
      </c>
      <c r="M30">
        <v>340</v>
      </c>
      <c r="N30">
        <v>340.6</v>
      </c>
      <c r="O30">
        <v>0.74867880211390325</v>
      </c>
      <c r="P30">
        <v>2.5499999999999545</v>
      </c>
      <c r="Q30" t="s">
        <v>45</v>
      </c>
      <c r="R30">
        <v>3861249</v>
      </c>
      <c r="S30">
        <v>-54.17</v>
      </c>
      <c r="T30" s="2">
        <v>760.29354575578486</v>
      </c>
      <c r="U30" s="2">
        <v>760.2700000000001</v>
      </c>
      <c r="V30" s="2">
        <v>761.16027835846751</v>
      </c>
      <c r="W30" s="2">
        <v>760.2700000000001</v>
      </c>
      <c r="X30" s="2">
        <v>759.37972164153268</v>
      </c>
      <c r="Y30" s="2">
        <v>760.1</v>
      </c>
      <c r="Z30" s="2">
        <v>761.15</v>
      </c>
      <c r="AA30" s="2">
        <v>759.7</v>
      </c>
      <c r="AB30" s="2">
        <v>760.7</v>
      </c>
      <c r="AC30" s="9">
        <v>760.7</v>
      </c>
      <c r="AD30" s="9">
        <v>761</v>
      </c>
      <c r="AE30">
        <v>759.85</v>
      </c>
      <c r="AF30">
        <v>760.45</v>
      </c>
      <c r="AG30">
        <v>760.25</v>
      </c>
      <c r="AH30">
        <v>762</v>
      </c>
      <c r="AI30">
        <v>760.05</v>
      </c>
      <c r="AJ30">
        <v>760.05</v>
      </c>
      <c r="AK30">
        <v>-24.67166657251471</v>
      </c>
      <c r="AL30">
        <v>-8.7943201892386114</v>
      </c>
      <c r="AO30" s="13" t="str">
        <f t="shared" si="1"/>
        <v>G</v>
      </c>
      <c r="AP30" t="s">
        <v>63</v>
      </c>
      <c r="AQ30" s="4">
        <f t="shared" si="2"/>
        <v>1452.6681666450277</v>
      </c>
      <c r="AR30" s="4">
        <f t="shared" si="3"/>
        <v>1451.9599999999998</v>
      </c>
      <c r="AS30" s="4">
        <f t="shared" si="4"/>
        <v>1454.5492414161511</v>
      </c>
      <c r="AT30" s="4">
        <f t="shared" si="5"/>
        <v>1451.9599999999998</v>
      </c>
      <c r="AU30" s="5">
        <f t="shared" si="6"/>
        <v>1449.3707585838486</v>
      </c>
      <c r="AV30" s="4">
        <f t="shared" si="7"/>
        <v>1452</v>
      </c>
      <c r="AW30" s="5">
        <f t="shared" si="8"/>
        <v>1452.85</v>
      </c>
      <c r="AX30" s="4">
        <f t="shared" si="9"/>
        <v>1450.15</v>
      </c>
      <c r="AY30" s="5">
        <f t="shared" si="10"/>
        <v>1452.8</v>
      </c>
      <c r="AZ30" s="2">
        <f t="shared" si="11"/>
        <v>1452.8</v>
      </c>
      <c r="BA30" s="2">
        <f t="shared" si="12"/>
        <v>1453</v>
      </c>
      <c r="BB30" s="2">
        <f t="shared" si="13"/>
        <v>1451</v>
      </c>
      <c r="BC30" s="2">
        <f t="shared" si="14"/>
        <v>1451.3</v>
      </c>
      <c r="BD30" s="2">
        <f t="shared" si="15"/>
        <v>1451.3</v>
      </c>
      <c r="BE30" s="2">
        <f t="shared" si="16"/>
        <v>1454.5</v>
      </c>
      <c r="BF30">
        <f t="shared" si="17"/>
        <v>1451.05</v>
      </c>
      <c r="BG30" s="2">
        <f t="shared" si="18"/>
        <v>1454.45</v>
      </c>
      <c r="BH30">
        <f t="shared" si="19"/>
        <v>52.763468012860159</v>
      </c>
      <c r="BI30">
        <f t="shared" si="20"/>
        <v>34.813063324366496</v>
      </c>
      <c r="BJ30" s="13">
        <f t="shared" si="21"/>
        <v>-0.83</v>
      </c>
      <c r="BK30" t="str">
        <f t="shared" si="22"/>
        <v xml:space="preserve"> </v>
      </c>
      <c r="BL30" t="str">
        <f t="shared" si="23"/>
        <v xml:space="preserve"> </v>
      </c>
      <c r="BM30" s="2" t="str">
        <f t="shared" si="24"/>
        <v xml:space="preserve"> </v>
      </c>
      <c r="BN30" s="2" t="str">
        <f t="shared" si="25"/>
        <v xml:space="preserve"> </v>
      </c>
      <c r="BO30" s="28">
        <f t="shared" si="26"/>
        <v>-0.10324889867841409</v>
      </c>
      <c r="BP30" s="28">
        <f t="shared" si="27"/>
        <v>0.21704678564046656</v>
      </c>
      <c r="BQ30" t="str">
        <f t="shared" si="28"/>
        <v>GLAXO</v>
      </c>
      <c r="BV30" s="2"/>
      <c r="BW30" s="2">
        <f t="shared" si="29"/>
        <v>761.15</v>
      </c>
      <c r="BX30" s="2">
        <f t="shared" si="30"/>
        <v>759.7</v>
      </c>
      <c r="BY30" s="2">
        <f t="shared" si="31"/>
        <v>760.7</v>
      </c>
      <c r="BZ30" s="2">
        <f t="shared" si="32"/>
        <v>760.7</v>
      </c>
      <c r="CA30" s="2">
        <f t="shared" si="33"/>
        <v>761</v>
      </c>
      <c r="CB30" s="2">
        <f t="shared" si="34"/>
        <v>759.85</v>
      </c>
      <c r="CC30" s="2">
        <f t="shared" si="35"/>
        <v>760.45</v>
      </c>
      <c r="CD30" s="2" t="str">
        <f t="shared" si="36"/>
        <v>R</v>
      </c>
      <c r="CE30" s="2" t="str">
        <f t="shared" si="37"/>
        <v>S-R</v>
      </c>
      <c r="CF30" s="2" t="str">
        <f t="shared" si="38"/>
        <v>S-R</v>
      </c>
      <c r="CG30" s="2" t="str">
        <f t="shared" si="39"/>
        <v>S-R</v>
      </c>
      <c r="CH30" s="2" t="str">
        <f t="shared" si="40"/>
        <v>S-R</v>
      </c>
      <c r="CI30" t="s">
        <v>336</v>
      </c>
      <c r="CJ30">
        <f>VLOOKUP(CI30,Sheet4!$I$1:$M$248,2,0)</f>
        <v>737</v>
      </c>
      <c r="CK30">
        <f>VLOOKUP(CI30,Sheet4!$I$1:$M$248,3,0)</f>
        <v>793</v>
      </c>
      <c r="CL30">
        <f>VLOOKUP(CI30,Sheet4!$I$1:$M$248,4,0)</f>
        <v>633</v>
      </c>
      <c r="CM30">
        <f>VLOOKUP(CI30,Sheet4!$I$1:$M$248,5,0)</f>
        <v>660.75</v>
      </c>
      <c r="CN30" t="e">
        <f t="shared" si="41"/>
        <v>#N/A</v>
      </c>
      <c r="CO30" t="str">
        <f t="shared" si="42"/>
        <v>G</v>
      </c>
      <c r="CP30" t="e">
        <f t="shared" si="43"/>
        <v>#N/A</v>
      </c>
      <c r="CQ30" t="e">
        <f t="shared" si="44"/>
        <v>#N/A</v>
      </c>
    </row>
    <row r="31" spans="1:95">
      <c r="A31">
        <v>29</v>
      </c>
      <c r="B31" t="s">
        <v>420</v>
      </c>
      <c r="C31">
        <v>9723138</v>
      </c>
      <c r="D31" t="b">
        <v>1</v>
      </c>
      <c r="E31">
        <v>533660</v>
      </c>
      <c r="F31">
        <v>20</v>
      </c>
      <c r="G31">
        <v>17960</v>
      </c>
      <c r="H31">
        <v>13800</v>
      </c>
      <c r="I31">
        <v>915.95</v>
      </c>
      <c r="J31">
        <v>796.58</v>
      </c>
      <c r="K31">
        <v>640</v>
      </c>
      <c r="L31">
        <v>943.05</v>
      </c>
      <c r="M31">
        <v>640</v>
      </c>
      <c r="N31">
        <v>653.20000000000005</v>
      </c>
      <c r="O31">
        <v>40.225045927740354</v>
      </c>
      <c r="P31">
        <v>262.75</v>
      </c>
      <c r="T31" s="2"/>
      <c r="U31" s="2"/>
      <c r="V31" s="2"/>
      <c r="W31" s="2"/>
      <c r="X31" s="2"/>
      <c r="Y31" s="2"/>
      <c r="Z31" s="2"/>
      <c r="AA31" s="2"/>
      <c r="AB31" s="2"/>
      <c r="AC31" s="9"/>
      <c r="AD31" s="9"/>
      <c r="AO31" s="13" t="str">
        <f t="shared" si="1"/>
        <v>R</v>
      </c>
      <c r="AP31" t="s">
        <v>26</v>
      </c>
      <c r="AQ31" s="4">
        <f t="shared" si="2"/>
        <v>376.55992198569561</v>
      </c>
      <c r="AR31" s="4">
        <f t="shared" si="3"/>
        <v>376.54</v>
      </c>
      <c r="AS31" s="4">
        <f t="shared" si="4"/>
        <v>377.02191631362024</v>
      </c>
      <c r="AT31" s="4">
        <f t="shared" si="5"/>
        <v>376.54</v>
      </c>
      <c r="AU31" s="5">
        <f t="shared" si="6"/>
        <v>376.0580836863798</v>
      </c>
      <c r="AV31" s="4">
        <f t="shared" si="7"/>
        <v>376.25</v>
      </c>
      <c r="AW31" s="5">
        <f t="shared" si="8"/>
        <v>376.9</v>
      </c>
      <c r="AX31" s="4">
        <f t="shared" si="9"/>
        <v>375.5</v>
      </c>
      <c r="AY31" s="5">
        <f t="shared" si="10"/>
        <v>376.35</v>
      </c>
      <c r="AZ31" s="2">
        <f t="shared" si="11"/>
        <v>376.5</v>
      </c>
      <c r="BA31" s="2">
        <f t="shared" si="12"/>
        <v>376.85</v>
      </c>
      <c r="BB31" s="2">
        <f t="shared" si="13"/>
        <v>375.95</v>
      </c>
      <c r="BC31" s="2">
        <f t="shared" si="14"/>
        <v>376.45</v>
      </c>
      <c r="BD31" s="2">
        <f t="shared" si="15"/>
        <v>376.45</v>
      </c>
      <c r="BE31" s="2">
        <f t="shared" si="16"/>
        <v>377.15</v>
      </c>
      <c r="BF31">
        <f t="shared" si="17"/>
        <v>376.05</v>
      </c>
      <c r="BG31" s="2">
        <f t="shared" si="18"/>
        <v>376.8</v>
      </c>
      <c r="BH31">
        <f t="shared" si="19"/>
        <v>13.235535547589429</v>
      </c>
      <c r="BI31">
        <f t="shared" si="20"/>
        <v>5.1149415716164937E-2</v>
      </c>
      <c r="BJ31" s="13">
        <f t="shared" si="21"/>
        <v>-25.71</v>
      </c>
      <c r="BK31" t="str">
        <f t="shared" si="22"/>
        <v xml:space="preserve"> </v>
      </c>
      <c r="BL31" t="str">
        <f t="shared" si="23"/>
        <v xml:space="preserve"> </v>
      </c>
      <c r="BM31" s="2" t="str">
        <f t="shared" si="24"/>
        <v xml:space="preserve"> </v>
      </c>
      <c r="BN31" s="2" t="str">
        <f t="shared" si="25"/>
        <v xml:space="preserve"> </v>
      </c>
      <c r="BO31" s="28">
        <f t="shared" si="26"/>
        <v>-1.3280212483402753E-2</v>
      </c>
      <c r="BP31" s="28">
        <f t="shared" si="27"/>
        <v>9.2973834506580616E-2</v>
      </c>
      <c r="BQ31" t="str">
        <f t="shared" si="28"/>
        <v>GLENMARK</v>
      </c>
      <c r="BV31" s="2"/>
      <c r="BW31" s="2">
        <f t="shared" si="29"/>
        <v>0</v>
      </c>
      <c r="BX31" s="2">
        <f t="shared" si="30"/>
        <v>0</v>
      </c>
      <c r="BY31" s="2">
        <f t="shared" si="31"/>
        <v>0</v>
      </c>
      <c r="BZ31" s="2">
        <f t="shared" si="32"/>
        <v>0</v>
      </c>
      <c r="CA31" s="2">
        <f t="shared" si="33"/>
        <v>0</v>
      </c>
      <c r="CB31" s="2">
        <f t="shared" si="34"/>
        <v>0</v>
      </c>
      <c r="CC31" s="2">
        <f t="shared" si="35"/>
        <v>0</v>
      </c>
      <c r="CD31" s="2" t="str">
        <f t="shared" si="36"/>
        <v>R</v>
      </c>
      <c r="CE31" s="2" t="str">
        <f t="shared" si="37"/>
        <v>S-R</v>
      </c>
      <c r="CF31" s="2" t="str">
        <f t="shared" si="38"/>
        <v>B-G</v>
      </c>
      <c r="CG31" s="2" t="str">
        <f t="shared" si="39"/>
        <v>S-R</v>
      </c>
      <c r="CH31" s="2" t="str">
        <f t="shared" si="40"/>
        <v>B-G</v>
      </c>
      <c r="CI31" t="s">
        <v>67</v>
      </c>
      <c r="CJ31">
        <f>VLOOKUP(CI31,Sheet4!$I$1:$M$248,2,0)</f>
        <v>368.95</v>
      </c>
      <c r="CK31">
        <f>VLOOKUP(CI31,Sheet4!$I$1:$M$248,3,0)</f>
        <v>373.7</v>
      </c>
      <c r="CL31">
        <f>VLOOKUP(CI31,Sheet4!$I$1:$M$248,4,0)</f>
        <v>368.6</v>
      </c>
      <c r="CM31">
        <f>VLOOKUP(CI31,Sheet4!$I$1:$M$248,5,0)</f>
        <v>370.55</v>
      </c>
      <c r="CN31">
        <f t="shared" si="41"/>
        <v>713.18500000000006</v>
      </c>
      <c r="CO31" t="str">
        <f t="shared" si="42"/>
        <v>R</v>
      </c>
      <c r="CP31" t="str">
        <f t="shared" si="43"/>
        <v xml:space="preserve"> HH-B</v>
      </c>
      <c r="CQ31" t="str">
        <f t="shared" si="44"/>
        <v xml:space="preserve"> LH-B</v>
      </c>
    </row>
    <row r="32" spans="1:95">
      <c r="A32">
        <v>30</v>
      </c>
      <c r="B32" t="s">
        <v>420</v>
      </c>
      <c r="C32">
        <v>9873154</v>
      </c>
      <c r="D32" t="b">
        <v>1</v>
      </c>
      <c r="E32">
        <v>45640940</v>
      </c>
      <c r="F32">
        <v>40</v>
      </c>
      <c r="G32">
        <v>0</v>
      </c>
      <c r="H32">
        <v>282020</v>
      </c>
      <c r="I32">
        <v>0.05</v>
      </c>
      <c r="J32">
        <v>62.33</v>
      </c>
      <c r="K32">
        <v>202.95</v>
      </c>
      <c r="L32">
        <v>235.8</v>
      </c>
      <c r="M32">
        <v>0.05</v>
      </c>
      <c r="N32">
        <v>313.14999999999998</v>
      </c>
      <c r="O32">
        <v>-99.984033210921282</v>
      </c>
      <c r="P32">
        <v>-313.09999999999997</v>
      </c>
      <c r="T32" s="2"/>
      <c r="U32" s="2"/>
      <c r="V32" s="2"/>
      <c r="W32" s="2"/>
      <c r="X32" s="2"/>
      <c r="Y32" s="2"/>
      <c r="Z32" s="2"/>
      <c r="AA32" s="2"/>
      <c r="AB32" s="2"/>
      <c r="AC32" s="9"/>
      <c r="AD32" s="9"/>
      <c r="AO32" s="13" t="str">
        <f t="shared" si="1"/>
        <v>R</v>
      </c>
      <c r="AP32" t="s">
        <v>88</v>
      </c>
      <c r="AQ32" s="4">
        <f t="shared" si="2"/>
        <v>846.53755412171836</v>
      </c>
      <c r="AR32" s="4">
        <f t="shared" si="3"/>
        <v>844.95</v>
      </c>
      <c r="AS32" s="4">
        <f t="shared" si="4"/>
        <v>850.09463960512971</v>
      </c>
      <c r="AT32" s="4">
        <f t="shared" si="5"/>
        <v>844.95</v>
      </c>
      <c r="AU32" s="5">
        <f t="shared" si="6"/>
        <v>839.80536039487038</v>
      </c>
      <c r="AV32" s="4">
        <f t="shared" si="7"/>
        <v>848.5</v>
      </c>
      <c r="AW32" s="5">
        <f t="shared" si="8"/>
        <v>848.5</v>
      </c>
      <c r="AX32" s="4">
        <f t="shared" si="9"/>
        <v>846.35</v>
      </c>
      <c r="AY32" s="5">
        <f t="shared" si="10"/>
        <v>846.6</v>
      </c>
      <c r="AZ32" s="2">
        <f t="shared" si="11"/>
        <v>846.7</v>
      </c>
      <c r="BA32" s="2">
        <f t="shared" si="12"/>
        <v>848</v>
      </c>
      <c r="BB32" s="2">
        <f t="shared" si="13"/>
        <v>846.5</v>
      </c>
      <c r="BC32" s="2">
        <f t="shared" si="14"/>
        <v>846.65</v>
      </c>
      <c r="BD32" s="2">
        <f t="shared" si="15"/>
        <v>846.8</v>
      </c>
      <c r="BE32" s="2">
        <f t="shared" si="16"/>
        <v>847.5</v>
      </c>
      <c r="BF32">
        <f t="shared" si="17"/>
        <v>846</v>
      </c>
      <c r="BG32" s="2">
        <f t="shared" si="18"/>
        <v>847</v>
      </c>
      <c r="BH32">
        <f t="shared" si="19"/>
        <v>43.959244455533408</v>
      </c>
      <c r="BI32">
        <f t="shared" si="20"/>
        <v>52.211832950205221</v>
      </c>
      <c r="BJ32" s="13">
        <f t="shared" si="21"/>
        <v>-26.95</v>
      </c>
      <c r="BK32" t="str">
        <f t="shared" si="22"/>
        <v xml:space="preserve"> </v>
      </c>
      <c r="BL32" t="str">
        <f t="shared" si="23"/>
        <v xml:space="preserve"> </v>
      </c>
      <c r="BM32" s="2" t="str">
        <f t="shared" si="24"/>
        <v xml:space="preserve"> </v>
      </c>
      <c r="BN32" s="2" t="str">
        <f t="shared" si="25"/>
        <v xml:space="preserve"> </v>
      </c>
      <c r="BO32" s="28">
        <f t="shared" si="26"/>
        <v>-5.9052793197198784E-3</v>
      </c>
      <c r="BP32" s="28">
        <f t="shared" si="27"/>
        <v>2.3618327822395545E-2</v>
      </c>
      <c r="BQ32" t="str">
        <f t="shared" si="28"/>
        <v>GODREJCP</v>
      </c>
      <c r="BV32" s="2"/>
      <c r="BW32" s="2">
        <f t="shared" si="29"/>
        <v>0</v>
      </c>
      <c r="BX32" s="2">
        <f t="shared" si="30"/>
        <v>0</v>
      </c>
      <c r="BY32" s="2">
        <f t="shared" si="31"/>
        <v>0</v>
      </c>
      <c r="BZ32" s="2">
        <f t="shared" si="32"/>
        <v>0</v>
      </c>
      <c r="CA32" s="2">
        <f t="shared" si="33"/>
        <v>0</v>
      </c>
      <c r="CB32" s="2">
        <f t="shared" si="34"/>
        <v>0</v>
      </c>
      <c r="CC32" s="2">
        <f t="shared" si="35"/>
        <v>0</v>
      </c>
      <c r="CD32" s="2" t="str">
        <f t="shared" si="36"/>
        <v>R</v>
      </c>
      <c r="CE32" s="2" t="str">
        <f t="shared" si="37"/>
        <v>S-R</v>
      </c>
      <c r="CF32" s="2" t="str">
        <f t="shared" si="38"/>
        <v>B-G</v>
      </c>
      <c r="CG32" s="2" t="str">
        <f t="shared" si="39"/>
        <v>S-R</v>
      </c>
      <c r="CH32" s="2" t="str">
        <f t="shared" si="40"/>
        <v>B-G</v>
      </c>
      <c r="CI32" t="s">
        <v>273</v>
      </c>
      <c r="CJ32">
        <f>VLOOKUP(CI32,Sheet4!$I$1:$M$248,2,0)</f>
        <v>11.5</v>
      </c>
      <c r="CK32">
        <f>VLOOKUP(CI32,Sheet4!$I$1:$M$248,3,0)</f>
        <v>11.5</v>
      </c>
      <c r="CL32">
        <f>VLOOKUP(CI32,Sheet4!$I$1:$M$248,4,0)</f>
        <v>6.2</v>
      </c>
      <c r="CM32">
        <f>VLOOKUP(CI32,Sheet4!$I$1:$M$248,5,0)</f>
        <v>8.5</v>
      </c>
      <c r="CN32" t="e">
        <f t="shared" si="41"/>
        <v>#N/A</v>
      </c>
      <c r="CO32" t="str">
        <f t="shared" si="42"/>
        <v>G</v>
      </c>
      <c r="CP32" t="e">
        <f t="shared" si="43"/>
        <v>#N/A</v>
      </c>
      <c r="CQ32" t="e">
        <f t="shared" si="44"/>
        <v>#N/A</v>
      </c>
    </row>
    <row r="33" spans="1:95">
      <c r="A33">
        <v>31</v>
      </c>
      <c r="B33" t="s">
        <v>420</v>
      </c>
      <c r="C33">
        <v>5197313</v>
      </c>
      <c r="D33" t="b">
        <v>1</v>
      </c>
      <c r="E33">
        <v>683250</v>
      </c>
      <c r="F33">
        <v>10</v>
      </c>
      <c r="G33">
        <v>0</v>
      </c>
      <c r="H33">
        <v>1035</v>
      </c>
      <c r="I33">
        <v>199.45</v>
      </c>
      <c r="J33">
        <v>200.68</v>
      </c>
      <c r="K33">
        <v>204.3</v>
      </c>
      <c r="L33">
        <v>206.45</v>
      </c>
      <c r="M33">
        <v>197.05</v>
      </c>
      <c r="N33">
        <v>200</v>
      </c>
      <c r="O33">
        <v>-0.27500000000000568</v>
      </c>
      <c r="P33">
        <v>-0.55000000000001137</v>
      </c>
      <c r="Q33" t="s">
        <v>92</v>
      </c>
      <c r="R33">
        <v>5197313</v>
      </c>
      <c r="S33">
        <v>-71.19</v>
      </c>
      <c r="T33" s="2">
        <v>424.1494527144124</v>
      </c>
      <c r="U33" s="2">
        <v>424.42500000000001</v>
      </c>
      <c r="V33" s="2">
        <v>425.14467681789972</v>
      </c>
      <c r="W33" s="2">
        <v>424.42500000000001</v>
      </c>
      <c r="X33" s="2">
        <v>423.7053231821003</v>
      </c>
      <c r="Y33" s="2">
        <v>424</v>
      </c>
      <c r="Z33" s="2">
        <v>426</v>
      </c>
      <c r="AA33" s="2">
        <v>424</v>
      </c>
      <c r="AB33" s="2">
        <v>424.6</v>
      </c>
      <c r="AC33" s="9">
        <v>424.85</v>
      </c>
      <c r="AD33" s="9">
        <v>425</v>
      </c>
      <c r="AE33">
        <v>423.65</v>
      </c>
      <c r="AF33">
        <v>424</v>
      </c>
      <c r="AG33">
        <v>424</v>
      </c>
      <c r="AH33">
        <v>425</v>
      </c>
      <c r="AI33">
        <v>423.35</v>
      </c>
      <c r="AJ33">
        <v>423.9</v>
      </c>
      <c r="AK33">
        <v>-38.133334140291069</v>
      </c>
      <c r="AL33">
        <v>-27.240482241182281</v>
      </c>
      <c r="AO33" s="13" t="str">
        <f t="shared" si="1"/>
        <v>G</v>
      </c>
      <c r="AP33" t="s">
        <v>120</v>
      </c>
      <c r="AQ33" s="4">
        <f t="shared" si="2"/>
        <v>447.93740462252634</v>
      </c>
      <c r="AR33" s="4">
        <f t="shared" si="3"/>
        <v>447</v>
      </c>
      <c r="AS33" s="4">
        <f t="shared" si="4"/>
        <v>449.8870554010773</v>
      </c>
      <c r="AT33" s="4">
        <f t="shared" si="5"/>
        <v>447</v>
      </c>
      <c r="AU33" s="5">
        <f t="shared" si="6"/>
        <v>444.1129445989227</v>
      </c>
      <c r="AV33" s="4">
        <f t="shared" si="7"/>
        <v>447.7</v>
      </c>
      <c r="AW33" s="5">
        <f t="shared" si="8"/>
        <v>448.95</v>
      </c>
      <c r="AX33" s="4">
        <f t="shared" si="9"/>
        <v>447.7</v>
      </c>
      <c r="AY33" s="5">
        <f t="shared" si="10"/>
        <v>448.7</v>
      </c>
      <c r="AZ33" s="2">
        <f t="shared" si="11"/>
        <v>448.7</v>
      </c>
      <c r="BA33" s="2">
        <f t="shared" si="12"/>
        <v>449.95</v>
      </c>
      <c r="BB33" s="2">
        <f t="shared" si="13"/>
        <v>447.8</v>
      </c>
      <c r="BC33" s="2">
        <f t="shared" si="14"/>
        <v>449.85</v>
      </c>
      <c r="BD33" s="2">
        <f t="shared" si="15"/>
        <v>449.85</v>
      </c>
      <c r="BE33" s="2">
        <f t="shared" si="16"/>
        <v>450.7</v>
      </c>
      <c r="BF33">
        <f t="shared" si="17"/>
        <v>444</v>
      </c>
      <c r="BG33" s="2">
        <f t="shared" si="18"/>
        <v>447.25</v>
      </c>
      <c r="BH33">
        <f t="shared" si="19"/>
        <v>53.26295887627716</v>
      </c>
      <c r="BI33">
        <f t="shared" si="20"/>
        <v>80.019619639634186</v>
      </c>
      <c r="BJ33" s="13">
        <f t="shared" si="21"/>
        <v>-47.26</v>
      </c>
      <c r="BK33" t="str">
        <f t="shared" si="22"/>
        <v xml:space="preserve"> </v>
      </c>
      <c r="BL33" t="str">
        <f t="shared" si="23"/>
        <v>G&gt;5+ | Buy</v>
      </c>
      <c r="BM33" s="2" t="str">
        <f t="shared" si="24"/>
        <v xml:space="preserve"> </v>
      </c>
      <c r="BN33" s="2" t="str">
        <f t="shared" si="25"/>
        <v>R -.5% | Down</v>
      </c>
      <c r="BO33" s="28">
        <f t="shared" si="26"/>
        <v>0.25629596612436689</v>
      </c>
      <c r="BP33" s="28">
        <f t="shared" si="27"/>
        <v>-0.57797043458931263</v>
      </c>
      <c r="BQ33" t="str">
        <f t="shared" si="28"/>
        <v>GODREJIND</v>
      </c>
      <c r="BV33" s="2"/>
      <c r="BW33" s="2">
        <f t="shared" si="29"/>
        <v>426</v>
      </c>
      <c r="BX33" s="2">
        <f t="shared" si="30"/>
        <v>424</v>
      </c>
      <c r="BY33" s="2">
        <f t="shared" si="31"/>
        <v>424.6</v>
      </c>
      <c r="BZ33" s="2">
        <f t="shared" si="32"/>
        <v>424.85</v>
      </c>
      <c r="CA33" s="2">
        <f t="shared" si="33"/>
        <v>425</v>
      </c>
      <c r="CB33" s="2">
        <f t="shared" si="34"/>
        <v>423.65</v>
      </c>
      <c r="CC33" s="2">
        <f t="shared" si="35"/>
        <v>424</v>
      </c>
      <c r="CD33" s="2" t="str">
        <f t="shared" si="36"/>
        <v>R</v>
      </c>
      <c r="CE33" s="2" t="str">
        <f t="shared" si="37"/>
        <v>S-R</v>
      </c>
      <c r="CF33" s="2" t="str">
        <f t="shared" si="38"/>
        <v>S-R</v>
      </c>
      <c r="CG33" s="2" t="str">
        <f t="shared" si="39"/>
        <v>S-R</v>
      </c>
      <c r="CH33" s="2" t="str">
        <f t="shared" si="40"/>
        <v>S-R</v>
      </c>
      <c r="CI33" t="s">
        <v>86</v>
      </c>
      <c r="CJ33">
        <f>VLOOKUP(CI33,Sheet4!$I$1:$M$248,2,0)</f>
        <v>502</v>
      </c>
      <c r="CK33">
        <f>VLOOKUP(CI33,Sheet4!$I$1:$M$248,3,0)</f>
        <v>503.4</v>
      </c>
      <c r="CL33">
        <f>VLOOKUP(CI33,Sheet4!$I$1:$M$248,4,0)</f>
        <v>498.35</v>
      </c>
      <c r="CM33">
        <f>VLOOKUP(CI33,Sheet4!$I$1:$M$248,5,0)</f>
        <v>499.75</v>
      </c>
      <c r="CN33">
        <f t="shared" si="41"/>
        <v>892.94500000000005</v>
      </c>
      <c r="CO33" t="str">
        <f t="shared" si="42"/>
        <v>G</v>
      </c>
      <c r="CP33" t="str">
        <f t="shared" si="43"/>
        <v xml:space="preserve"> HH-B</v>
      </c>
      <c r="CQ33" t="str">
        <f t="shared" si="44"/>
        <v xml:space="preserve"> LH-B</v>
      </c>
    </row>
    <row r="34" spans="1:95">
      <c r="A34">
        <v>32</v>
      </c>
      <c r="B34" t="s">
        <v>420</v>
      </c>
      <c r="C34">
        <v>9805570</v>
      </c>
      <c r="D34" t="b">
        <v>1</v>
      </c>
      <c r="E34">
        <v>819450</v>
      </c>
      <c r="F34">
        <v>75</v>
      </c>
      <c r="G34">
        <v>0</v>
      </c>
      <c r="H34">
        <v>164700</v>
      </c>
      <c r="I34">
        <v>0.05</v>
      </c>
      <c r="J34">
        <v>0.13</v>
      </c>
      <c r="K34">
        <v>0.45</v>
      </c>
      <c r="L34">
        <v>0.45</v>
      </c>
      <c r="M34">
        <v>0.05</v>
      </c>
      <c r="N34">
        <v>1.7</v>
      </c>
      <c r="O34">
        <v>-97.058823529411768</v>
      </c>
      <c r="P34">
        <v>-1.65</v>
      </c>
      <c r="T34" s="2"/>
      <c r="U34" s="2"/>
      <c r="V34" s="2"/>
      <c r="W34" s="2"/>
      <c r="X34" s="2"/>
      <c r="Y34" s="2"/>
      <c r="Z34" s="2"/>
      <c r="AA34" s="2"/>
      <c r="AB34" s="2"/>
      <c r="AC34" s="9"/>
      <c r="AD34" s="9"/>
      <c r="AO34" s="13" t="str">
        <f t="shared" si="1"/>
        <v>R</v>
      </c>
      <c r="AP34" t="s">
        <v>40</v>
      </c>
      <c r="AQ34" s="4">
        <f t="shared" si="2"/>
        <v>1440.8795467417835</v>
      </c>
      <c r="AR34" s="4">
        <f t="shared" si="3"/>
        <v>1442.8600000000001</v>
      </c>
      <c r="AS34" s="4">
        <f t="shared" si="4"/>
        <v>1448.8949389207992</v>
      </c>
      <c r="AT34" s="4">
        <f t="shared" si="5"/>
        <v>1442.8600000000001</v>
      </c>
      <c r="AU34" s="5">
        <f t="shared" si="6"/>
        <v>1436.8250610792011</v>
      </c>
      <c r="AV34" s="4">
        <f t="shared" si="7"/>
        <v>1445.65</v>
      </c>
      <c r="AW34" s="5">
        <f t="shared" si="8"/>
        <v>1447.5</v>
      </c>
      <c r="AX34" s="4">
        <f t="shared" si="9"/>
        <v>1443.75</v>
      </c>
      <c r="AY34" s="5">
        <f t="shared" si="10"/>
        <v>1444.55</v>
      </c>
      <c r="AZ34" s="2">
        <f t="shared" si="11"/>
        <v>1444.55</v>
      </c>
      <c r="BA34" s="2">
        <f t="shared" si="12"/>
        <v>1444.6</v>
      </c>
      <c r="BB34" s="2">
        <f t="shared" si="13"/>
        <v>1441.15</v>
      </c>
      <c r="BC34" s="2">
        <f t="shared" si="14"/>
        <v>1442.2</v>
      </c>
      <c r="BD34" s="2">
        <f t="shared" si="15"/>
        <v>1442.2</v>
      </c>
      <c r="BE34" s="2">
        <f t="shared" si="16"/>
        <v>1443</v>
      </c>
      <c r="BF34">
        <f t="shared" si="17"/>
        <v>1434.8</v>
      </c>
      <c r="BG34" s="2">
        <f t="shared" si="18"/>
        <v>1435</v>
      </c>
      <c r="BH34">
        <f t="shared" si="19"/>
        <v>-31.827469338025008</v>
      </c>
      <c r="BI34">
        <f t="shared" si="20"/>
        <v>2.3903682213191875</v>
      </c>
      <c r="BJ34" s="13">
        <f t="shared" si="21"/>
        <v>-98.48</v>
      </c>
      <c r="BK34" t="str">
        <f t="shared" si="22"/>
        <v xml:space="preserve"> </v>
      </c>
      <c r="BL34" t="str">
        <f t="shared" si="23"/>
        <v xml:space="preserve"> </v>
      </c>
      <c r="BM34" s="2" t="str">
        <f t="shared" si="24"/>
        <v xml:space="preserve"> </v>
      </c>
      <c r="BN34" s="2" t="str">
        <f t="shared" si="25"/>
        <v xml:space="preserve"> </v>
      </c>
      <c r="BO34" s="28">
        <f t="shared" si="26"/>
        <v>-0.16268041950779891</v>
      </c>
      <c r="BP34" s="28">
        <f t="shared" si="27"/>
        <v>-0.49923727638330645</v>
      </c>
      <c r="BQ34" t="str">
        <f t="shared" si="28"/>
        <v>GODREJPROP</v>
      </c>
      <c r="BV34" s="2"/>
      <c r="BW34" s="2">
        <f t="shared" si="29"/>
        <v>0</v>
      </c>
      <c r="BX34" s="2">
        <f t="shared" si="30"/>
        <v>0</v>
      </c>
      <c r="BY34" s="2">
        <f t="shared" si="31"/>
        <v>0</v>
      </c>
      <c r="BZ34" s="2">
        <f t="shared" si="32"/>
        <v>0</v>
      </c>
      <c r="CA34" s="2">
        <f t="shared" si="33"/>
        <v>0</v>
      </c>
      <c r="CB34" s="2">
        <f t="shared" si="34"/>
        <v>0</v>
      </c>
      <c r="CC34" s="2">
        <f t="shared" si="35"/>
        <v>0</v>
      </c>
      <c r="CD34" s="2" t="str">
        <f t="shared" si="36"/>
        <v>R</v>
      </c>
      <c r="CE34" s="2" t="str">
        <f t="shared" si="37"/>
        <v>S-R</v>
      </c>
      <c r="CF34" s="2" t="str">
        <f t="shared" si="38"/>
        <v>B-G</v>
      </c>
      <c r="CG34" s="2" t="str">
        <f t="shared" si="39"/>
        <v>S-R</v>
      </c>
      <c r="CH34" s="2" t="str">
        <f t="shared" si="40"/>
        <v>B-G</v>
      </c>
      <c r="CI34" t="s">
        <v>323</v>
      </c>
      <c r="CJ34">
        <f>VLOOKUP(CI34,Sheet4!$I$1:$M$248,2,0)</f>
        <v>146.44999999999999</v>
      </c>
      <c r="CK34">
        <f>VLOOKUP(CI34,Sheet4!$I$1:$M$248,3,0)</f>
        <v>225</v>
      </c>
      <c r="CL34">
        <f>VLOOKUP(CI34,Sheet4!$I$1:$M$248,4,0)</f>
        <v>146.44999999999999</v>
      </c>
      <c r="CM34">
        <f>VLOOKUP(CI34,Sheet4!$I$1:$M$248,5,0)</f>
        <v>213</v>
      </c>
      <c r="CN34" t="e">
        <f t="shared" si="41"/>
        <v>#N/A</v>
      </c>
      <c r="CO34" t="str">
        <f t="shared" si="42"/>
        <v>R</v>
      </c>
      <c r="CP34" t="e">
        <f t="shared" si="43"/>
        <v>#N/A</v>
      </c>
      <c r="CQ34" t="e">
        <f t="shared" si="44"/>
        <v>#N/A</v>
      </c>
    </row>
    <row r="35" spans="1:95">
      <c r="A35">
        <v>33</v>
      </c>
      <c r="B35" t="s">
        <v>420</v>
      </c>
      <c r="C35">
        <v>9805826</v>
      </c>
      <c r="D35" t="b">
        <v>1</v>
      </c>
      <c r="E35">
        <v>900</v>
      </c>
      <c r="F35">
        <v>75</v>
      </c>
      <c r="G35">
        <v>10875</v>
      </c>
      <c r="H35">
        <v>9675</v>
      </c>
      <c r="I35">
        <v>639.65</v>
      </c>
      <c r="J35">
        <v>640.20000000000005</v>
      </c>
      <c r="K35">
        <v>593.95000000000005</v>
      </c>
      <c r="L35">
        <v>659.5</v>
      </c>
      <c r="M35">
        <v>593.95000000000005</v>
      </c>
      <c r="N35">
        <v>642.4</v>
      </c>
      <c r="O35">
        <v>-0.42808219178082191</v>
      </c>
      <c r="P35">
        <v>-2.75</v>
      </c>
      <c r="T35" s="2"/>
      <c r="U35" s="2"/>
      <c r="V35" s="2"/>
      <c r="W35" s="2"/>
      <c r="X35" s="2"/>
      <c r="Y35" s="2"/>
      <c r="Z35" s="2"/>
      <c r="AA35" s="2"/>
      <c r="AB35" s="2"/>
      <c r="AC35" s="9"/>
      <c r="AD35" s="9"/>
      <c r="AO35" s="13" t="str">
        <f t="shared" si="1"/>
        <v>R</v>
      </c>
      <c r="AP35" t="s">
        <v>139</v>
      </c>
      <c r="AQ35" s="4">
        <f t="shared" si="2"/>
        <v>1547.2618380967974</v>
      </c>
      <c r="AR35" s="4">
        <f t="shared" si="3"/>
        <v>1543.875</v>
      </c>
      <c r="AS35" s="4">
        <f t="shared" si="4"/>
        <v>1551.3858433651324</v>
      </c>
      <c r="AT35" s="4">
        <f t="shared" si="5"/>
        <v>1543.875</v>
      </c>
      <c r="AU35" s="5">
        <f t="shared" si="6"/>
        <v>1536.3641566348676</v>
      </c>
      <c r="AV35" s="4">
        <f t="shared" si="7"/>
        <v>1544.45</v>
      </c>
      <c r="AW35" s="5">
        <f t="shared" si="8"/>
        <v>1548</v>
      </c>
      <c r="AX35" s="4">
        <f t="shared" si="9"/>
        <v>1543.55</v>
      </c>
      <c r="AY35" s="5">
        <f t="shared" si="10"/>
        <v>1547.45</v>
      </c>
      <c r="AZ35" s="2">
        <f t="shared" si="11"/>
        <v>1547.45</v>
      </c>
      <c r="BA35" s="2">
        <f t="shared" si="12"/>
        <v>1551.2</v>
      </c>
      <c r="BB35" s="2">
        <f t="shared" si="13"/>
        <v>1546.85</v>
      </c>
      <c r="BC35" s="2">
        <f t="shared" si="14"/>
        <v>1550.25</v>
      </c>
      <c r="BD35" s="2">
        <f t="shared" si="15"/>
        <v>1549.95</v>
      </c>
      <c r="BE35" s="2">
        <f t="shared" si="16"/>
        <v>1550.65</v>
      </c>
      <c r="BF35">
        <f t="shared" si="17"/>
        <v>1548.05</v>
      </c>
      <c r="BG35" s="2">
        <f t="shared" si="18"/>
        <v>1549</v>
      </c>
      <c r="BH35">
        <f t="shared" si="19"/>
        <v>67.441943437704552</v>
      </c>
      <c r="BI35">
        <f t="shared" si="20"/>
        <v>61.566993118327652</v>
      </c>
      <c r="BJ35" s="13">
        <f t="shared" si="21"/>
        <v>-17.32</v>
      </c>
      <c r="BK35" t="str">
        <f t="shared" si="22"/>
        <v xml:space="preserve"> </v>
      </c>
      <c r="BL35" t="str">
        <f t="shared" si="23"/>
        <v>G&gt;5+ | Buy</v>
      </c>
      <c r="BM35" s="2" t="str">
        <f t="shared" si="24"/>
        <v xml:space="preserve"> </v>
      </c>
      <c r="BN35" s="2" t="str">
        <f t="shared" si="25"/>
        <v xml:space="preserve"> </v>
      </c>
      <c r="BO35" s="28">
        <f t="shared" si="26"/>
        <v>0.18094284144883224</v>
      </c>
      <c r="BP35" s="28">
        <f t="shared" si="27"/>
        <v>-6.1292299751607819E-2</v>
      </c>
      <c r="BQ35" t="str">
        <f t="shared" si="28"/>
        <v>GRASIM</v>
      </c>
      <c r="BV35" s="2"/>
      <c r="BW35" s="2">
        <f t="shared" si="29"/>
        <v>0</v>
      </c>
      <c r="BX35" s="2">
        <f t="shared" si="30"/>
        <v>0</v>
      </c>
      <c r="BY35" s="2">
        <f t="shared" si="31"/>
        <v>0</v>
      </c>
      <c r="BZ35" s="2">
        <f t="shared" si="32"/>
        <v>0</v>
      </c>
      <c r="CA35" s="2">
        <f t="shared" si="33"/>
        <v>0</v>
      </c>
      <c r="CB35" s="2">
        <f t="shared" si="34"/>
        <v>0</v>
      </c>
      <c r="CC35" s="2">
        <f t="shared" si="35"/>
        <v>0</v>
      </c>
      <c r="CD35" s="2" t="str">
        <f t="shared" si="36"/>
        <v>R</v>
      </c>
      <c r="CE35" s="2" t="str">
        <f t="shared" si="37"/>
        <v>S-R</v>
      </c>
      <c r="CF35" s="2" t="str">
        <f t="shared" si="38"/>
        <v>B-G</v>
      </c>
      <c r="CG35" s="2" t="str">
        <f t="shared" si="39"/>
        <v>S-R</v>
      </c>
      <c r="CH35" s="2" t="str">
        <f t="shared" si="40"/>
        <v>B-G</v>
      </c>
      <c r="CI35" t="s">
        <v>330</v>
      </c>
      <c r="CJ35">
        <f>VLOOKUP(CI35,Sheet4!$I$1:$M$248,2,0)</f>
        <v>11.3</v>
      </c>
      <c r="CK35">
        <f>VLOOKUP(CI35,Sheet4!$I$1:$M$248,3,0)</f>
        <v>11.3</v>
      </c>
      <c r="CL35">
        <f>VLOOKUP(CI35,Sheet4!$I$1:$M$248,4,0)</f>
        <v>11.3</v>
      </c>
      <c r="CM35">
        <f>VLOOKUP(CI35,Sheet4!$I$1:$M$248,5,0)</f>
        <v>11.3</v>
      </c>
      <c r="CN35" t="e">
        <f t="shared" si="41"/>
        <v>#N/A</v>
      </c>
      <c r="CO35" t="str">
        <f t="shared" si="42"/>
        <v>R</v>
      </c>
      <c r="CP35" t="e">
        <f t="shared" si="43"/>
        <v>#N/A</v>
      </c>
      <c r="CQ35" t="e">
        <f t="shared" si="44"/>
        <v>#N/A</v>
      </c>
    </row>
    <row r="36" spans="1:95">
      <c r="A36">
        <v>34</v>
      </c>
      <c r="B36" t="s">
        <v>420</v>
      </c>
      <c r="C36">
        <v>1850625</v>
      </c>
      <c r="D36" t="b">
        <v>1</v>
      </c>
      <c r="E36">
        <v>4807935</v>
      </c>
      <c r="F36">
        <v>4</v>
      </c>
      <c r="G36">
        <v>0</v>
      </c>
      <c r="H36">
        <v>45</v>
      </c>
      <c r="I36">
        <v>588.25</v>
      </c>
      <c r="J36">
        <v>585.05999999999995</v>
      </c>
      <c r="K36">
        <v>575.65</v>
      </c>
      <c r="L36">
        <v>591.6</v>
      </c>
      <c r="M36">
        <v>575</v>
      </c>
      <c r="N36">
        <v>574.9</v>
      </c>
      <c r="O36">
        <v>2.3221429813880716</v>
      </c>
      <c r="P36">
        <v>13.350000000000023</v>
      </c>
      <c r="Q36" t="s">
        <v>49</v>
      </c>
      <c r="R36">
        <v>1850625</v>
      </c>
      <c r="S36">
        <v>-15.79</v>
      </c>
      <c r="T36" s="2">
        <v>928.45531093762077</v>
      </c>
      <c r="U36" s="2">
        <v>927.3900000000001</v>
      </c>
      <c r="V36" s="2">
        <v>930.552483904219</v>
      </c>
      <c r="W36" s="2">
        <v>927.3900000000001</v>
      </c>
      <c r="X36" s="2">
        <v>924.2275160957812</v>
      </c>
      <c r="Y36" s="2">
        <v>928.25</v>
      </c>
      <c r="Z36" s="2">
        <v>929.25</v>
      </c>
      <c r="AA36" s="2">
        <v>928.25</v>
      </c>
      <c r="AB36" s="2">
        <v>929.25</v>
      </c>
      <c r="AC36" s="9">
        <v>929.25</v>
      </c>
      <c r="AD36" s="9">
        <v>929.25</v>
      </c>
      <c r="AE36">
        <v>928.25</v>
      </c>
      <c r="AF36">
        <v>929</v>
      </c>
      <c r="AG36">
        <v>928.95</v>
      </c>
      <c r="AH36">
        <v>929</v>
      </c>
      <c r="AI36">
        <v>928.05</v>
      </c>
      <c r="AJ36">
        <v>928.5</v>
      </c>
      <c r="AK36">
        <v>76.207539615057271</v>
      </c>
      <c r="AL36">
        <v>78.163251847318307</v>
      </c>
      <c r="AO36" s="13" t="str">
        <f t="shared" si="1"/>
        <v>G</v>
      </c>
      <c r="AP36" t="s">
        <v>49</v>
      </c>
      <c r="AQ36" s="4">
        <f t="shared" si="2"/>
        <v>928.45531093762077</v>
      </c>
      <c r="AR36" s="4">
        <f t="shared" si="3"/>
        <v>927.3900000000001</v>
      </c>
      <c r="AS36" s="4">
        <f t="shared" si="4"/>
        <v>930.552483904219</v>
      </c>
      <c r="AT36" s="4">
        <f t="shared" si="5"/>
        <v>927.3900000000001</v>
      </c>
      <c r="AU36" s="5">
        <f t="shared" si="6"/>
        <v>924.2275160957812</v>
      </c>
      <c r="AV36" s="4">
        <f t="shared" si="7"/>
        <v>928.25</v>
      </c>
      <c r="AW36" s="5">
        <f t="shared" si="8"/>
        <v>929.25</v>
      </c>
      <c r="AX36" s="4">
        <f t="shared" si="9"/>
        <v>928.25</v>
      </c>
      <c r="AY36" s="5">
        <f t="shared" si="10"/>
        <v>929.25</v>
      </c>
      <c r="AZ36" s="2">
        <f t="shared" si="11"/>
        <v>929.25</v>
      </c>
      <c r="BA36" s="2">
        <f t="shared" si="12"/>
        <v>929.25</v>
      </c>
      <c r="BB36" s="2">
        <f t="shared" si="13"/>
        <v>928.25</v>
      </c>
      <c r="BC36" s="2">
        <f t="shared" si="14"/>
        <v>929</v>
      </c>
      <c r="BD36" s="2">
        <f t="shared" si="15"/>
        <v>928.95</v>
      </c>
      <c r="BE36" s="2">
        <f t="shared" si="16"/>
        <v>929</v>
      </c>
      <c r="BF36">
        <f t="shared" si="17"/>
        <v>928.05</v>
      </c>
      <c r="BG36" s="2">
        <f t="shared" si="18"/>
        <v>928.5</v>
      </c>
      <c r="BH36">
        <f t="shared" si="19"/>
        <v>76.207539615057271</v>
      </c>
      <c r="BI36">
        <f t="shared" si="20"/>
        <v>78.163251847318307</v>
      </c>
      <c r="BJ36" s="13">
        <f t="shared" si="21"/>
        <v>-15.79</v>
      </c>
      <c r="BK36" t="str">
        <f t="shared" si="22"/>
        <v xml:space="preserve"> </v>
      </c>
      <c r="BL36" t="str">
        <f t="shared" si="23"/>
        <v xml:space="preserve"> </v>
      </c>
      <c r="BM36" s="2" t="str">
        <f t="shared" si="24"/>
        <v xml:space="preserve"> </v>
      </c>
      <c r="BN36" s="2" t="str">
        <f t="shared" si="25"/>
        <v xml:space="preserve"> </v>
      </c>
      <c r="BO36" s="28">
        <f t="shared" si="26"/>
        <v>-2.6903416733925208E-2</v>
      </c>
      <c r="BP36" s="28">
        <f t="shared" si="27"/>
        <v>-4.8441789116749602E-2</v>
      </c>
      <c r="BQ36" t="str">
        <f t="shared" si="28"/>
        <v>HCLTECH</v>
      </c>
      <c r="BV36" s="2"/>
      <c r="BW36" s="2">
        <f t="shared" si="29"/>
        <v>929.25</v>
      </c>
      <c r="BX36" s="2">
        <f t="shared" si="30"/>
        <v>928.25</v>
      </c>
      <c r="BY36" s="2">
        <f t="shared" si="31"/>
        <v>929.25</v>
      </c>
      <c r="BZ36" s="2">
        <f t="shared" si="32"/>
        <v>929.25</v>
      </c>
      <c r="CA36" s="2">
        <f t="shared" si="33"/>
        <v>929.25</v>
      </c>
      <c r="CB36" s="2">
        <f t="shared" si="34"/>
        <v>928.25</v>
      </c>
      <c r="CC36" s="2">
        <f t="shared" si="35"/>
        <v>929</v>
      </c>
      <c r="CD36" s="2" t="str">
        <f t="shared" si="36"/>
        <v>R</v>
      </c>
      <c r="CE36" s="2" t="str">
        <f t="shared" si="37"/>
        <v>S-R</v>
      </c>
      <c r="CF36" s="2" t="str">
        <f t="shared" si="38"/>
        <v>S-R</v>
      </c>
      <c r="CG36" s="2" t="str">
        <f t="shared" si="39"/>
        <v>S-R</v>
      </c>
      <c r="CH36" s="2" t="str">
        <f t="shared" si="40"/>
        <v>S-R</v>
      </c>
      <c r="CI36" t="s">
        <v>129</v>
      </c>
      <c r="CJ36">
        <f>VLOOKUP(CI36,Sheet4!$I$1:$M$248,2,0)</f>
        <v>921</v>
      </c>
      <c r="CK36">
        <f>VLOOKUP(CI36,Sheet4!$I$1:$M$248,3,0)</f>
        <v>942.3</v>
      </c>
      <c r="CL36">
        <f>VLOOKUP(CI36,Sheet4!$I$1:$M$248,4,0)</f>
        <v>921</v>
      </c>
      <c r="CM36">
        <f>VLOOKUP(CI36,Sheet4!$I$1:$M$248,5,0)</f>
        <v>936.1</v>
      </c>
      <c r="CN36">
        <f t="shared" si="41"/>
        <v>3132.0050000000001</v>
      </c>
      <c r="CO36" t="str">
        <f t="shared" si="42"/>
        <v>R</v>
      </c>
      <c r="CP36" t="str">
        <f t="shared" si="43"/>
        <v xml:space="preserve"> HH-B</v>
      </c>
      <c r="CQ36" t="str">
        <f t="shared" si="44"/>
        <v xml:space="preserve"> LH-B</v>
      </c>
    </row>
    <row r="37" spans="1:95">
      <c r="A37">
        <v>35</v>
      </c>
      <c r="B37" t="s">
        <v>420</v>
      </c>
      <c r="C37">
        <v>9720066</v>
      </c>
      <c r="D37" t="b">
        <v>1</v>
      </c>
      <c r="E37">
        <v>2914680</v>
      </c>
      <c r="F37">
        <v>540</v>
      </c>
      <c r="G37">
        <v>0</v>
      </c>
      <c r="H37">
        <v>103220</v>
      </c>
      <c r="I37">
        <v>0.05</v>
      </c>
      <c r="J37">
        <v>1.1200000000000001</v>
      </c>
      <c r="K37">
        <v>3.75</v>
      </c>
      <c r="L37">
        <v>3.75</v>
      </c>
      <c r="M37">
        <v>0.05</v>
      </c>
      <c r="N37">
        <v>13.75</v>
      </c>
      <c r="O37">
        <v>-99.63636363636364</v>
      </c>
      <c r="P37">
        <v>-13.7</v>
      </c>
      <c r="T37" s="2"/>
      <c r="U37" s="2"/>
      <c r="V37" s="2"/>
      <c r="W37" s="2"/>
      <c r="X37" s="2"/>
      <c r="Y37" s="2"/>
      <c r="Z37" s="2"/>
      <c r="AA37" s="2"/>
      <c r="AB37" s="2"/>
      <c r="AC37" s="9"/>
      <c r="AD37" s="9"/>
      <c r="AO37" s="13" t="str">
        <f t="shared" si="1"/>
        <v>R</v>
      </c>
      <c r="AP37" t="s">
        <v>113</v>
      </c>
      <c r="AQ37" s="4">
        <f t="shared" si="2"/>
        <v>2312.9308891297442</v>
      </c>
      <c r="AR37" s="4">
        <f t="shared" si="3"/>
        <v>2312.7350000000001</v>
      </c>
      <c r="AS37" s="4">
        <f t="shared" si="4"/>
        <v>2316.0146180756642</v>
      </c>
      <c r="AT37" s="4">
        <f t="shared" si="5"/>
        <v>2312.7350000000001</v>
      </c>
      <c r="AU37" s="5">
        <f t="shared" si="6"/>
        <v>2309.4553819243361</v>
      </c>
      <c r="AV37" s="4">
        <f t="shared" si="7"/>
        <v>2313.1999999999998</v>
      </c>
      <c r="AW37" s="5">
        <f t="shared" si="8"/>
        <v>2315</v>
      </c>
      <c r="AX37" s="4">
        <f t="shared" si="9"/>
        <v>2313.1</v>
      </c>
      <c r="AY37" s="5">
        <f t="shared" si="10"/>
        <v>2314.35</v>
      </c>
      <c r="AZ37" s="2">
        <f t="shared" si="11"/>
        <v>2314.5</v>
      </c>
      <c r="BA37" s="2">
        <f t="shared" si="12"/>
        <v>2314.5500000000002</v>
      </c>
      <c r="BB37" s="2">
        <f t="shared" si="13"/>
        <v>2314</v>
      </c>
      <c r="BC37" s="2">
        <f t="shared" si="14"/>
        <v>2314.4499999999998</v>
      </c>
      <c r="BD37" s="2">
        <f t="shared" si="15"/>
        <v>2314.5</v>
      </c>
      <c r="BE37" s="2">
        <f t="shared" si="16"/>
        <v>2314.5</v>
      </c>
      <c r="BF37">
        <f t="shared" si="17"/>
        <v>2308.15</v>
      </c>
      <c r="BG37" s="2">
        <f t="shared" si="18"/>
        <v>2311.0500000000002</v>
      </c>
      <c r="BH37">
        <f t="shared" si="19"/>
        <v>49.710252675417998</v>
      </c>
      <c r="BI37">
        <f t="shared" si="20"/>
        <v>64.84895741102315</v>
      </c>
      <c r="BJ37" s="13">
        <f t="shared" si="21"/>
        <v>-53.02</v>
      </c>
      <c r="BK37" t="str">
        <f t="shared" si="22"/>
        <v xml:space="preserve"> </v>
      </c>
      <c r="BL37" t="str">
        <f t="shared" si="23"/>
        <v xml:space="preserve"> </v>
      </c>
      <c r="BM37" s="2" t="str">
        <f t="shared" si="24"/>
        <v xml:space="preserve"> </v>
      </c>
      <c r="BN37" s="2" t="str">
        <f t="shared" si="25"/>
        <v xml:space="preserve"> </v>
      </c>
      <c r="BO37" s="28">
        <f t="shared" si="26"/>
        <v>-2.1602937999646533E-3</v>
      </c>
      <c r="BP37" s="28">
        <f t="shared" si="27"/>
        <v>-0.14906027219701093</v>
      </c>
      <c r="BQ37" t="str">
        <f t="shared" si="28"/>
        <v>HDFC</v>
      </c>
      <c r="BV37" s="2"/>
      <c r="BW37" s="2">
        <f t="shared" si="29"/>
        <v>0</v>
      </c>
      <c r="BX37" s="2">
        <f t="shared" si="30"/>
        <v>0</v>
      </c>
      <c r="BY37" s="2">
        <f t="shared" si="31"/>
        <v>0</v>
      </c>
      <c r="BZ37" s="2">
        <f t="shared" si="32"/>
        <v>0</v>
      </c>
      <c r="CA37" s="2">
        <f t="shared" si="33"/>
        <v>0</v>
      </c>
      <c r="CB37" s="2">
        <f t="shared" si="34"/>
        <v>0</v>
      </c>
      <c r="CC37" s="2">
        <f t="shared" si="35"/>
        <v>0</v>
      </c>
      <c r="CD37" s="2" t="str">
        <f t="shared" si="36"/>
        <v>R</v>
      </c>
      <c r="CE37" s="2" t="str">
        <f t="shared" si="37"/>
        <v>S-R</v>
      </c>
      <c r="CF37" s="2" t="str">
        <f t="shared" si="38"/>
        <v>B-G</v>
      </c>
      <c r="CG37" s="2" t="str">
        <f t="shared" si="39"/>
        <v>S-R</v>
      </c>
      <c r="CH37" s="2" t="str">
        <f t="shared" si="40"/>
        <v>B-G</v>
      </c>
      <c r="CI37" t="s">
        <v>154</v>
      </c>
      <c r="CJ37">
        <f>VLOOKUP(CI37,Sheet4!$I$1:$M$248,2,0)</f>
        <v>35679.74</v>
      </c>
      <c r="CK37">
        <f>VLOOKUP(CI37,Sheet4!$I$1:$M$248,3,0)</f>
        <v>35679.74</v>
      </c>
      <c r="CL37">
        <f>VLOOKUP(CI37,Sheet4!$I$1:$M$248,4,0)</f>
        <v>35518.699999999997</v>
      </c>
      <c r="CM37">
        <f>VLOOKUP(CI37,Sheet4!$I$1:$M$248,5,0)</f>
        <v>35593.24</v>
      </c>
      <c r="CN37" t="e">
        <f t="shared" si="41"/>
        <v>#N/A</v>
      </c>
      <c r="CO37" t="str">
        <f t="shared" si="42"/>
        <v>G</v>
      </c>
      <c r="CP37" t="e">
        <f t="shared" si="43"/>
        <v>#N/A</v>
      </c>
      <c r="CQ37" t="e">
        <f t="shared" si="44"/>
        <v>#N/A</v>
      </c>
    </row>
    <row r="38" spans="1:95">
      <c r="A38">
        <v>36</v>
      </c>
      <c r="B38" t="s">
        <v>420</v>
      </c>
      <c r="C38">
        <v>11887362</v>
      </c>
      <c r="D38" t="b">
        <v>1</v>
      </c>
      <c r="E38">
        <v>2602875</v>
      </c>
      <c r="F38">
        <v>75</v>
      </c>
      <c r="G38">
        <v>38175</v>
      </c>
      <c r="H38">
        <v>77925</v>
      </c>
      <c r="I38">
        <v>166.85</v>
      </c>
      <c r="J38">
        <v>199.66</v>
      </c>
      <c r="K38">
        <v>221</v>
      </c>
      <c r="L38">
        <v>241.5</v>
      </c>
      <c r="M38">
        <v>165</v>
      </c>
      <c r="N38">
        <v>248.8</v>
      </c>
      <c r="O38">
        <v>-32.938102893890679</v>
      </c>
      <c r="P38">
        <v>-81.950000000000017</v>
      </c>
      <c r="T38" s="2"/>
      <c r="U38" s="2"/>
      <c r="V38" s="2"/>
      <c r="W38" s="2"/>
      <c r="X38" s="2"/>
      <c r="Y38" s="2"/>
      <c r="Z38" s="2"/>
      <c r="AA38" s="2"/>
      <c r="AB38" s="2"/>
      <c r="AC38" s="9"/>
      <c r="AD38" s="9"/>
      <c r="AO38" s="13" t="str">
        <f t="shared" si="1"/>
        <v>R</v>
      </c>
      <c r="AP38" t="s">
        <v>66</v>
      </c>
      <c r="AQ38" s="4">
        <f t="shared" si="2"/>
        <v>1404.71853357193</v>
      </c>
      <c r="AR38" s="4">
        <f t="shared" si="3"/>
        <v>1404.33</v>
      </c>
      <c r="AS38" s="4">
        <f t="shared" si="4"/>
        <v>1405.9541018030488</v>
      </c>
      <c r="AT38" s="4">
        <f t="shared" si="5"/>
        <v>1404.33</v>
      </c>
      <c r="AU38" s="5">
        <f t="shared" si="6"/>
        <v>1402.705898196951</v>
      </c>
      <c r="AV38" s="4">
        <f t="shared" si="7"/>
        <v>1403.9</v>
      </c>
      <c r="AW38" s="5">
        <f t="shared" si="8"/>
        <v>1404.95</v>
      </c>
      <c r="AX38" s="4">
        <f t="shared" si="9"/>
        <v>1403</v>
      </c>
      <c r="AY38" s="5">
        <f t="shared" si="10"/>
        <v>1404.9</v>
      </c>
      <c r="AZ38" s="2">
        <f t="shared" si="11"/>
        <v>1404.85</v>
      </c>
      <c r="BA38" s="2">
        <f t="shared" si="12"/>
        <v>1405.1</v>
      </c>
      <c r="BB38" s="2">
        <f t="shared" si="13"/>
        <v>1403.7</v>
      </c>
      <c r="BC38" s="2">
        <f t="shared" si="14"/>
        <v>1404.6</v>
      </c>
      <c r="BD38" s="2">
        <f t="shared" si="15"/>
        <v>1404.1</v>
      </c>
      <c r="BE38" s="2">
        <f t="shared" si="16"/>
        <v>1405</v>
      </c>
      <c r="BF38">
        <f t="shared" si="17"/>
        <v>1403.75</v>
      </c>
      <c r="BG38" s="2">
        <f t="shared" si="18"/>
        <v>1405</v>
      </c>
      <c r="BH38">
        <f t="shared" si="19"/>
        <v>30.588043188625917</v>
      </c>
      <c r="BI38">
        <f t="shared" si="20"/>
        <v>31.549322581664732</v>
      </c>
      <c r="BJ38" s="13">
        <f t="shared" si="21"/>
        <v>-25</v>
      </c>
      <c r="BK38" t="str">
        <f t="shared" si="22"/>
        <v xml:space="preserve"> </v>
      </c>
      <c r="BL38" t="str">
        <f t="shared" si="23"/>
        <v xml:space="preserve"> </v>
      </c>
      <c r="BM38" s="2" t="str">
        <f t="shared" si="24"/>
        <v xml:space="preserve"> </v>
      </c>
      <c r="BN38" s="2" t="str">
        <f t="shared" si="25"/>
        <v xml:space="preserve"> </v>
      </c>
      <c r="BO38" s="28">
        <f t="shared" si="26"/>
        <v>-1.7795494180873405E-2</v>
      </c>
      <c r="BP38" s="28">
        <f t="shared" si="27"/>
        <v>6.4097998718046501E-2</v>
      </c>
      <c r="BQ38" t="str">
        <f t="shared" si="28"/>
        <v>HDFCBANK</v>
      </c>
      <c r="BV38" s="2"/>
      <c r="BW38" s="2">
        <f t="shared" si="29"/>
        <v>0</v>
      </c>
      <c r="BX38" s="2">
        <f t="shared" si="30"/>
        <v>0</v>
      </c>
      <c r="BY38" s="2">
        <f t="shared" si="31"/>
        <v>0</v>
      </c>
      <c r="BZ38" s="2">
        <f t="shared" si="32"/>
        <v>0</v>
      </c>
      <c r="CA38" s="2">
        <f t="shared" si="33"/>
        <v>0</v>
      </c>
      <c r="CB38" s="2">
        <f t="shared" si="34"/>
        <v>0</v>
      </c>
      <c r="CC38" s="2">
        <f t="shared" si="35"/>
        <v>0</v>
      </c>
      <c r="CD38" s="2" t="str">
        <f t="shared" si="36"/>
        <v>R</v>
      </c>
      <c r="CE38" s="2" t="str">
        <f t="shared" si="37"/>
        <v>S-R</v>
      </c>
      <c r="CF38" s="2" t="str">
        <f t="shared" si="38"/>
        <v>B-G</v>
      </c>
      <c r="CG38" s="2" t="str">
        <f t="shared" si="39"/>
        <v>S-R</v>
      </c>
      <c r="CH38" s="2" t="str">
        <f t="shared" si="40"/>
        <v>B-G</v>
      </c>
      <c r="CI38" t="s">
        <v>241</v>
      </c>
      <c r="CJ38">
        <f>VLOOKUP(CI38,Sheet4!$I$1:$M$248,2,0)</f>
        <v>89.1</v>
      </c>
      <c r="CK38">
        <f>VLOOKUP(CI38,Sheet4!$I$1:$M$248,3,0)</f>
        <v>112.3</v>
      </c>
      <c r="CL38">
        <f>VLOOKUP(CI38,Sheet4!$I$1:$M$248,4,0)</f>
        <v>89.1</v>
      </c>
      <c r="CM38">
        <f>VLOOKUP(CI38,Sheet4!$I$1:$M$248,5,0)</f>
        <v>100.45</v>
      </c>
      <c r="CN38" t="e">
        <f t="shared" si="41"/>
        <v>#N/A</v>
      </c>
      <c r="CO38" t="str">
        <f t="shared" si="42"/>
        <v>R</v>
      </c>
      <c r="CP38" t="e">
        <f t="shared" si="43"/>
        <v>#N/A</v>
      </c>
      <c r="CQ38" t="e">
        <f t="shared" si="44"/>
        <v>#N/A</v>
      </c>
    </row>
    <row r="39" spans="1:95">
      <c r="A39">
        <v>37</v>
      </c>
      <c r="B39" t="s">
        <v>421</v>
      </c>
      <c r="C39">
        <v>261897</v>
      </c>
      <c r="D39" t="b">
        <v>0</v>
      </c>
      <c r="I39">
        <v>30671.75</v>
      </c>
      <c r="K39">
        <v>30785.7</v>
      </c>
      <c r="L39">
        <v>30891.4</v>
      </c>
      <c r="M39">
        <v>30581.45</v>
      </c>
      <c r="N39">
        <v>30773.9</v>
      </c>
      <c r="O39">
        <v>-0.33193712854074864</v>
      </c>
      <c r="P39">
        <v>-102.15000000000146</v>
      </c>
      <c r="T39" s="2"/>
      <c r="U39" s="2"/>
      <c r="V39" s="2"/>
      <c r="W39" s="2"/>
      <c r="X39" s="2"/>
      <c r="Y39" s="2"/>
      <c r="Z39" s="2"/>
      <c r="AA39" s="2"/>
      <c r="AB39" s="2"/>
      <c r="AC39" s="9"/>
      <c r="AD39" s="9"/>
      <c r="AO39" s="13" t="str">
        <f t="shared" si="1"/>
        <v>R</v>
      </c>
      <c r="AP39" t="s">
        <v>9</v>
      </c>
      <c r="AQ39" s="4">
        <f t="shared" si="2"/>
        <v>2780.531580928081</v>
      </c>
      <c r="AR39" s="4">
        <f t="shared" si="3"/>
        <v>2777.24</v>
      </c>
      <c r="AS39" s="4">
        <f t="shared" si="4"/>
        <v>2791.0179334041381</v>
      </c>
      <c r="AT39" s="4">
        <f t="shared" si="5"/>
        <v>2777.24</v>
      </c>
      <c r="AU39" s="5">
        <f t="shared" si="6"/>
        <v>2763.4620665958614</v>
      </c>
      <c r="AV39" s="4">
        <f t="shared" si="7"/>
        <v>2779.75</v>
      </c>
      <c r="AW39" s="5">
        <f t="shared" si="8"/>
        <v>2784.95</v>
      </c>
      <c r="AX39" s="4">
        <f t="shared" si="9"/>
        <v>2778.8</v>
      </c>
      <c r="AY39" s="5">
        <f t="shared" si="10"/>
        <v>2784</v>
      </c>
      <c r="AZ39" s="2">
        <f t="shared" si="11"/>
        <v>2784</v>
      </c>
      <c r="BA39" s="2">
        <f t="shared" si="12"/>
        <v>2787.95</v>
      </c>
      <c r="BB39" s="2">
        <f t="shared" si="13"/>
        <v>2782</v>
      </c>
      <c r="BC39" s="2">
        <f t="shared" si="14"/>
        <v>2784</v>
      </c>
      <c r="BD39" s="2">
        <f t="shared" si="15"/>
        <v>2784</v>
      </c>
      <c r="BE39" s="2">
        <f t="shared" si="16"/>
        <v>2784</v>
      </c>
      <c r="BF39">
        <f t="shared" si="17"/>
        <v>2778</v>
      </c>
      <c r="BG39" s="2">
        <f t="shared" si="18"/>
        <v>2778.5</v>
      </c>
      <c r="BH39">
        <f t="shared" si="19"/>
        <v>44.660391133549297</v>
      </c>
      <c r="BI39">
        <f t="shared" si="20"/>
        <v>60.730018454170228</v>
      </c>
      <c r="BJ39" s="13">
        <f t="shared" si="21"/>
        <v>-37.880000000000003</v>
      </c>
      <c r="BK39" t="str">
        <f t="shared" si="22"/>
        <v xml:space="preserve"> </v>
      </c>
      <c r="BL39" t="str">
        <f t="shared" si="23"/>
        <v xml:space="preserve"> </v>
      </c>
      <c r="BM39" s="2" t="str">
        <f t="shared" si="24"/>
        <v xml:space="preserve"> </v>
      </c>
      <c r="BN39" s="2" t="str">
        <f t="shared" si="25"/>
        <v xml:space="preserve"> </v>
      </c>
      <c r="BO39" s="28">
        <f t="shared" si="26"/>
        <v>0</v>
      </c>
      <c r="BP39" s="28">
        <f t="shared" si="27"/>
        <v>-0.19755747126436785</v>
      </c>
      <c r="BQ39" t="str">
        <f t="shared" si="28"/>
        <v>HEROMOTOCO</v>
      </c>
      <c r="BV39" s="2"/>
      <c r="BW39" s="2">
        <f t="shared" si="29"/>
        <v>0</v>
      </c>
      <c r="BX39" s="2">
        <f t="shared" si="30"/>
        <v>0</v>
      </c>
      <c r="BY39" s="2">
        <f t="shared" si="31"/>
        <v>0</v>
      </c>
      <c r="BZ39" s="2">
        <f t="shared" si="32"/>
        <v>0</v>
      </c>
      <c r="CA39" s="2">
        <f t="shared" si="33"/>
        <v>0</v>
      </c>
      <c r="CB39" s="2">
        <f t="shared" si="34"/>
        <v>0</v>
      </c>
      <c r="CC39" s="2">
        <f t="shared" si="35"/>
        <v>0</v>
      </c>
      <c r="CD39" s="2" t="str">
        <f t="shared" si="36"/>
        <v>R</v>
      </c>
      <c r="CE39" s="2" t="str">
        <f t="shared" si="37"/>
        <v>S-R</v>
      </c>
      <c r="CF39" s="2" t="str">
        <f t="shared" si="38"/>
        <v>B-G</v>
      </c>
      <c r="CG39" s="2" t="str">
        <f t="shared" si="39"/>
        <v>S-R</v>
      </c>
      <c r="CH39" s="2" t="str">
        <f t="shared" si="40"/>
        <v>B-G</v>
      </c>
      <c r="CI39" t="s">
        <v>257</v>
      </c>
      <c r="CJ39">
        <f>VLOOKUP(CI39,Sheet4!$I$1:$M$248,2,0)</f>
        <v>2</v>
      </c>
      <c r="CK39">
        <f>VLOOKUP(CI39,Sheet4!$I$1:$M$248,3,0)</f>
        <v>2.85</v>
      </c>
      <c r="CL39">
        <f>VLOOKUP(CI39,Sheet4!$I$1:$M$248,4,0)</f>
        <v>2</v>
      </c>
      <c r="CM39">
        <f>VLOOKUP(CI39,Sheet4!$I$1:$M$248,5,0)</f>
        <v>2.85</v>
      </c>
      <c r="CN39" t="e">
        <f t="shared" si="41"/>
        <v>#N/A</v>
      </c>
      <c r="CO39" t="str">
        <f t="shared" si="42"/>
        <v>R</v>
      </c>
      <c r="CP39" t="e">
        <f t="shared" si="43"/>
        <v>#N/A</v>
      </c>
      <c r="CQ39" t="e">
        <f t="shared" si="44"/>
        <v>#N/A</v>
      </c>
    </row>
    <row r="40" spans="1:95">
      <c r="A40">
        <v>38</v>
      </c>
      <c r="B40" t="s">
        <v>420</v>
      </c>
      <c r="C40">
        <v>4278529</v>
      </c>
      <c r="D40" t="b">
        <v>1</v>
      </c>
      <c r="E40">
        <v>740889</v>
      </c>
      <c r="F40">
        <v>1</v>
      </c>
      <c r="G40">
        <v>0</v>
      </c>
      <c r="H40">
        <v>29</v>
      </c>
      <c r="I40">
        <v>1070.1500000000001</v>
      </c>
      <c r="J40">
        <v>1074.75</v>
      </c>
      <c r="K40">
        <v>1070</v>
      </c>
      <c r="L40">
        <v>1089</v>
      </c>
      <c r="M40">
        <v>1055</v>
      </c>
      <c r="N40">
        <v>1062.5999999999999</v>
      </c>
      <c r="O40">
        <v>0.71052136269529287</v>
      </c>
      <c r="P40">
        <v>7.5500000000001819</v>
      </c>
      <c r="Q40" t="s">
        <v>37</v>
      </c>
      <c r="R40">
        <v>4278529</v>
      </c>
      <c r="S40">
        <v>-13.82</v>
      </c>
      <c r="T40" s="2">
        <v>1642.0256274920455</v>
      </c>
      <c r="U40" s="2">
        <v>1638.7249999999999</v>
      </c>
      <c r="V40" s="2">
        <v>1646.7202219238188</v>
      </c>
      <c r="W40" s="2">
        <v>1638.7249999999999</v>
      </c>
      <c r="X40" s="2">
        <v>1630.729778076181</v>
      </c>
      <c r="Y40" s="2">
        <v>1636.2</v>
      </c>
      <c r="Z40" s="2">
        <v>1638</v>
      </c>
      <c r="AA40" s="2">
        <v>1628.05</v>
      </c>
      <c r="AB40" s="2">
        <v>1637.1</v>
      </c>
      <c r="AC40" s="9">
        <v>1637.45</v>
      </c>
      <c r="AD40" s="9">
        <v>1640.85</v>
      </c>
      <c r="AE40">
        <v>1630.8</v>
      </c>
      <c r="AF40">
        <v>1639.95</v>
      </c>
      <c r="AG40">
        <v>1641.05</v>
      </c>
      <c r="AH40">
        <v>1654</v>
      </c>
      <c r="AI40">
        <v>1625.05</v>
      </c>
      <c r="AJ40">
        <v>1650</v>
      </c>
      <c r="AK40">
        <v>59.182269978773128</v>
      </c>
      <c r="AL40">
        <v>39.332893156518537</v>
      </c>
      <c r="AO40" s="13" t="str">
        <f t="shared" si="1"/>
        <v>G</v>
      </c>
      <c r="AP40" t="s">
        <v>60</v>
      </c>
      <c r="AQ40" s="4">
        <f t="shared" si="2"/>
        <v>388.36092416655856</v>
      </c>
      <c r="AR40" s="4">
        <f t="shared" si="3"/>
        <v>387.90999999999997</v>
      </c>
      <c r="AS40" s="4">
        <f t="shared" si="4"/>
        <v>389.52456530097453</v>
      </c>
      <c r="AT40" s="4">
        <f t="shared" si="5"/>
        <v>387.90999999999997</v>
      </c>
      <c r="AU40" s="5">
        <f t="shared" si="6"/>
        <v>386.29543469902541</v>
      </c>
      <c r="AV40" s="4">
        <f t="shared" si="7"/>
        <v>388.85</v>
      </c>
      <c r="AW40" s="5">
        <f t="shared" si="8"/>
        <v>389.45</v>
      </c>
      <c r="AX40" s="4">
        <f t="shared" si="9"/>
        <v>388.6</v>
      </c>
      <c r="AY40" s="5">
        <f t="shared" si="10"/>
        <v>388.9</v>
      </c>
      <c r="AZ40" s="2">
        <f t="shared" si="11"/>
        <v>388.9</v>
      </c>
      <c r="BA40" s="2">
        <f t="shared" si="12"/>
        <v>389.85</v>
      </c>
      <c r="BB40" s="2">
        <f t="shared" si="13"/>
        <v>388.6</v>
      </c>
      <c r="BC40" s="2">
        <f t="shared" si="14"/>
        <v>388.95</v>
      </c>
      <c r="BD40" s="2">
        <f t="shared" si="15"/>
        <v>388.95</v>
      </c>
      <c r="BE40" s="2">
        <f t="shared" si="16"/>
        <v>389.1</v>
      </c>
      <c r="BF40">
        <f t="shared" si="17"/>
        <v>387.8</v>
      </c>
      <c r="BG40" s="2">
        <f t="shared" si="18"/>
        <v>388</v>
      </c>
      <c r="BH40">
        <f t="shared" si="19"/>
        <v>34.863270162477079</v>
      </c>
      <c r="BI40">
        <f t="shared" si="20"/>
        <v>59.470690311509173</v>
      </c>
      <c r="BJ40" s="13">
        <f t="shared" si="21"/>
        <v>-52.86</v>
      </c>
      <c r="BK40" t="str">
        <f t="shared" si="22"/>
        <v xml:space="preserve"> </v>
      </c>
      <c r="BL40" t="str">
        <f t="shared" si="23"/>
        <v>G&gt;5+ | Buy</v>
      </c>
      <c r="BM40" s="2" t="str">
        <f t="shared" si="24"/>
        <v xml:space="preserve"> </v>
      </c>
      <c r="BN40" s="2" t="str">
        <f t="shared" si="25"/>
        <v xml:space="preserve"> </v>
      </c>
      <c r="BO40" s="28">
        <f t="shared" si="26"/>
        <v>1.2856775520702333E-2</v>
      </c>
      <c r="BP40" s="28">
        <f t="shared" si="27"/>
        <v>-0.24424733256202305</v>
      </c>
      <c r="BQ40" t="str">
        <f t="shared" si="28"/>
        <v>HINDALCO</v>
      </c>
      <c r="BV40" s="2"/>
      <c r="BW40" s="2">
        <f t="shared" si="29"/>
        <v>1638</v>
      </c>
      <c r="BX40" s="2">
        <f t="shared" si="30"/>
        <v>1628.05</v>
      </c>
      <c r="BY40" s="2">
        <f t="shared" si="31"/>
        <v>1637.1</v>
      </c>
      <c r="BZ40" s="2">
        <f t="shared" si="32"/>
        <v>1637.45</v>
      </c>
      <c r="CA40" s="2">
        <f t="shared" si="33"/>
        <v>1640.85</v>
      </c>
      <c r="CB40" s="2">
        <f t="shared" si="34"/>
        <v>1630.8</v>
      </c>
      <c r="CC40" s="2">
        <f t="shared" si="35"/>
        <v>1639.95</v>
      </c>
      <c r="CD40" s="2" t="str">
        <f t="shared" si="36"/>
        <v>G</v>
      </c>
      <c r="CE40" s="2" t="str">
        <f t="shared" si="37"/>
        <v>B-G</v>
      </c>
      <c r="CF40" s="2" t="str">
        <f t="shared" si="38"/>
        <v>B-G</v>
      </c>
      <c r="CG40" s="2" t="str">
        <f t="shared" si="39"/>
        <v>B-G</v>
      </c>
      <c r="CH40" s="2" t="str">
        <f t="shared" si="40"/>
        <v>B-G</v>
      </c>
      <c r="CI40" t="s">
        <v>48</v>
      </c>
      <c r="CJ40">
        <f>VLOOKUP(CI40,Sheet4!$I$1:$M$248,2,0)</f>
        <v>1735.9</v>
      </c>
      <c r="CK40">
        <f>VLOOKUP(CI40,Sheet4!$I$1:$M$248,3,0)</f>
        <v>1735.95</v>
      </c>
      <c r="CL40">
        <f>VLOOKUP(CI40,Sheet4!$I$1:$M$248,4,0)</f>
        <v>1724.5</v>
      </c>
      <c r="CM40">
        <f>VLOOKUP(CI40,Sheet4!$I$1:$M$248,5,0)</f>
        <v>1735.45</v>
      </c>
      <c r="CN40">
        <f t="shared" si="41"/>
        <v>2417.2349999999997</v>
      </c>
      <c r="CO40" t="str">
        <f t="shared" si="42"/>
        <v>G</v>
      </c>
      <c r="CP40" t="str">
        <f t="shared" si="43"/>
        <v xml:space="preserve"> HH-B</v>
      </c>
      <c r="CQ40" t="str">
        <f t="shared" si="44"/>
        <v xml:space="preserve"> LH-B</v>
      </c>
    </row>
    <row r="41" spans="1:95">
      <c r="A41">
        <v>39</v>
      </c>
      <c r="B41" t="s">
        <v>420</v>
      </c>
      <c r="C41">
        <v>2995969</v>
      </c>
      <c r="D41" t="b">
        <v>1</v>
      </c>
      <c r="E41">
        <v>191260</v>
      </c>
      <c r="F41">
        <v>5</v>
      </c>
      <c r="G41">
        <v>0</v>
      </c>
      <c r="H41">
        <v>545</v>
      </c>
      <c r="I41">
        <v>2423.0500000000002</v>
      </c>
      <c r="J41">
        <v>2431.4</v>
      </c>
      <c r="K41">
        <v>2450</v>
      </c>
      <c r="L41">
        <v>2465.8000000000002</v>
      </c>
      <c r="M41">
        <v>2393</v>
      </c>
      <c r="N41">
        <v>2427.6999999999998</v>
      </c>
      <c r="O41">
        <v>-0.19153931704904381</v>
      </c>
      <c r="P41">
        <v>-4.6499999999996362</v>
      </c>
      <c r="Q41" t="s">
        <v>115</v>
      </c>
      <c r="R41">
        <v>2995969</v>
      </c>
      <c r="S41">
        <v>-34</v>
      </c>
      <c r="T41" s="2">
        <v>3140.1461863123104</v>
      </c>
      <c r="U41" s="2">
        <v>3126.7400000000002</v>
      </c>
      <c r="V41" s="2">
        <v>3159.0269829979693</v>
      </c>
      <c r="W41" s="2">
        <v>3126.7400000000002</v>
      </c>
      <c r="X41" s="2">
        <v>3094.4530170020312</v>
      </c>
      <c r="Y41" s="2">
        <v>3135.35</v>
      </c>
      <c r="Z41" s="2">
        <v>3148</v>
      </c>
      <c r="AA41" s="2">
        <v>3128.6</v>
      </c>
      <c r="AB41" s="2">
        <v>3143.35</v>
      </c>
      <c r="AC41" s="9">
        <v>3143.35</v>
      </c>
      <c r="AD41" s="9">
        <v>3160.9</v>
      </c>
      <c r="AE41">
        <v>3143.35</v>
      </c>
      <c r="AF41">
        <v>3157.5</v>
      </c>
      <c r="AG41">
        <v>3154.4</v>
      </c>
      <c r="AH41">
        <v>3161</v>
      </c>
      <c r="AI41">
        <v>3121.1</v>
      </c>
      <c r="AJ41">
        <v>3142.2</v>
      </c>
      <c r="AK41">
        <v>58.259217426409514</v>
      </c>
      <c r="AL41">
        <v>62.79975559410866</v>
      </c>
      <c r="AO41" s="13" t="str">
        <f t="shared" si="1"/>
        <v>G</v>
      </c>
      <c r="AP41" t="s">
        <v>122</v>
      </c>
      <c r="AQ41" s="4">
        <f t="shared" si="2"/>
        <v>2581.0225037210157</v>
      </c>
      <c r="AR41" s="4">
        <f t="shared" si="3"/>
        <v>2580.31</v>
      </c>
      <c r="AS41" s="4">
        <f t="shared" si="4"/>
        <v>2589.562716057701</v>
      </c>
      <c r="AT41" s="4">
        <f t="shared" si="5"/>
        <v>2580.31</v>
      </c>
      <c r="AU41" s="5">
        <f t="shared" si="6"/>
        <v>2571.0572839422989</v>
      </c>
      <c r="AV41" s="4">
        <f t="shared" si="7"/>
        <v>2589.6999999999998</v>
      </c>
      <c r="AW41" s="5">
        <f t="shared" si="8"/>
        <v>2590</v>
      </c>
      <c r="AX41" s="4">
        <f t="shared" si="9"/>
        <v>2581.9499999999998</v>
      </c>
      <c r="AY41" s="5">
        <f t="shared" si="10"/>
        <v>2584.4</v>
      </c>
      <c r="AZ41" s="2">
        <f t="shared" si="11"/>
        <v>2584.15</v>
      </c>
      <c r="BA41" s="2">
        <f t="shared" si="12"/>
        <v>2586.9499999999998</v>
      </c>
      <c r="BB41" s="2">
        <f t="shared" si="13"/>
        <v>2578.5</v>
      </c>
      <c r="BC41" s="2">
        <f t="shared" si="14"/>
        <v>2580</v>
      </c>
      <c r="BD41" s="2">
        <f t="shared" si="15"/>
        <v>2580</v>
      </c>
      <c r="BE41" s="2">
        <f t="shared" si="16"/>
        <v>2583.85</v>
      </c>
      <c r="BF41">
        <f t="shared" si="17"/>
        <v>2574</v>
      </c>
      <c r="BG41" s="2">
        <f t="shared" si="18"/>
        <v>2578</v>
      </c>
      <c r="BH41">
        <f t="shared" si="19"/>
        <v>7.322901095003659</v>
      </c>
      <c r="BI41">
        <f t="shared" si="20"/>
        <v>29.886769992649349</v>
      </c>
      <c r="BJ41" s="13">
        <f t="shared" si="21"/>
        <v>-67.989999999999995</v>
      </c>
      <c r="BK41" t="str">
        <f t="shared" si="22"/>
        <v xml:space="preserve"> </v>
      </c>
      <c r="BL41" t="str">
        <f t="shared" si="23"/>
        <v>R&lt;5- | Sell</v>
      </c>
      <c r="BM41" s="2" t="str">
        <f t="shared" si="24"/>
        <v xml:space="preserve"> </v>
      </c>
      <c r="BN41" s="2" t="str">
        <f t="shared" si="25"/>
        <v xml:space="preserve"> </v>
      </c>
      <c r="BO41" s="28">
        <f t="shared" si="26"/>
        <v>-0.16059439274036302</v>
      </c>
      <c r="BP41" s="28">
        <f t="shared" si="27"/>
        <v>-7.7519379844961239E-2</v>
      </c>
      <c r="BQ41" t="str">
        <f t="shared" si="28"/>
        <v>HINDUNILVR</v>
      </c>
      <c r="BV41" s="2"/>
      <c r="BW41" s="2">
        <f t="shared" si="29"/>
        <v>3148</v>
      </c>
      <c r="BX41" s="2">
        <f t="shared" si="30"/>
        <v>3128.6</v>
      </c>
      <c r="BY41" s="2">
        <f t="shared" si="31"/>
        <v>3143.35</v>
      </c>
      <c r="BZ41" s="2">
        <f t="shared" si="32"/>
        <v>3143.35</v>
      </c>
      <c r="CA41" s="2">
        <f t="shared" si="33"/>
        <v>3160.9</v>
      </c>
      <c r="CB41" s="2">
        <f t="shared" si="34"/>
        <v>3143.35</v>
      </c>
      <c r="CC41" s="2">
        <f t="shared" si="35"/>
        <v>3157.5</v>
      </c>
      <c r="CD41" s="2" t="str">
        <f t="shared" si="36"/>
        <v>G</v>
      </c>
      <c r="CE41" s="2" t="str">
        <f t="shared" si="37"/>
        <v>B-G</v>
      </c>
      <c r="CF41" s="2" t="str">
        <f t="shared" si="38"/>
        <v>B-G</v>
      </c>
      <c r="CG41" s="2" t="str">
        <f t="shared" si="39"/>
        <v>B-G</v>
      </c>
      <c r="CH41" s="2" t="str">
        <f t="shared" si="40"/>
        <v>B-G</v>
      </c>
      <c r="CI41" t="s">
        <v>284</v>
      </c>
      <c r="CJ41">
        <f>VLOOKUP(CI41,Sheet4!$I$1:$M$248,2,0)</f>
        <v>11.15</v>
      </c>
      <c r="CK41">
        <f>VLOOKUP(CI41,Sheet4!$I$1:$M$248,3,0)</f>
        <v>16.55</v>
      </c>
      <c r="CL41">
        <f>VLOOKUP(CI41,Sheet4!$I$1:$M$248,4,0)</f>
        <v>10.8</v>
      </c>
      <c r="CM41">
        <f>VLOOKUP(CI41,Sheet4!$I$1:$M$248,5,0)</f>
        <v>13.6</v>
      </c>
      <c r="CN41" t="e">
        <f t="shared" si="41"/>
        <v>#N/A</v>
      </c>
      <c r="CO41" t="str">
        <f t="shared" si="42"/>
        <v>R</v>
      </c>
      <c r="CP41" t="e">
        <f t="shared" si="43"/>
        <v>#N/A</v>
      </c>
      <c r="CQ41" t="e">
        <f t="shared" si="44"/>
        <v>#N/A</v>
      </c>
    </row>
    <row r="42" spans="1:95">
      <c r="A42">
        <v>40</v>
      </c>
      <c r="B42" t="s">
        <v>421</v>
      </c>
      <c r="C42">
        <v>261641</v>
      </c>
      <c r="D42" t="b">
        <v>0</v>
      </c>
      <c r="I42">
        <v>14620.85</v>
      </c>
      <c r="K42">
        <v>14639.05</v>
      </c>
      <c r="L42">
        <v>14682.25</v>
      </c>
      <c r="M42">
        <v>14565.35</v>
      </c>
      <c r="N42">
        <v>14554.35</v>
      </c>
      <c r="O42">
        <v>0.45690807215712143</v>
      </c>
      <c r="P42">
        <v>66.5</v>
      </c>
      <c r="T42" s="2"/>
      <c r="U42" s="2"/>
      <c r="V42" s="2"/>
      <c r="W42" s="2"/>
      <c r="X42" s="2"/>
      <c r="Y42" s="2"/>
      <c r="Z42" s="2"/>
      <c r="AA42" s="2"/>
      <c r="AB42" s="2"/>
      <c r="AC42" s="9"/>
      <c r="AD42" s="9"/>
      <c r="AO42" s="13" t="str">
        <f t="shared" si="1"/>
        <v>R</v>
      </c>
      <c r="AP42" t="s">
        <v>87</v>
      </c>
      <c r="AQ42" s="4">
        <f t="shared" si="2"/>
        <v>102.56219269871917</v>
      </c>
      <c r="AR42" s="4">
        <f t="shared" si="3"/>
        <v>102.675</v>
      </c>
      <c r="AS42" s="4">
        <f t="shared" si="4"/>
        <v>103.03116202617473</v>
      </c>
      <c r="AT42" s="4">
        <f t="shared" si="5"/>
        <v>102.675</v>
      </c>
      <c r="AU42" s="5">
        <f t="shared" si="6"/>
        <v>102.31883797382527</v>
      </c>
      <c r="AV42" s="4">
        <f t="shared" si="7"/>
        <v>102.8</v>
      </c>
      <c r="AW42" s="5">
        <f t="shared" si="8"/>
        <v>102.95</v>
      </c>
      <c r="AX42" s="4">
        <f t="shared" si="9"/>
        <v>102.6</v>
      </c>
      <c r="AY42" s="5">
        <f t="shared" si="10"/>
        <v>102.75</v>
      </c>
      <c r="AZ42" s="2">
        <f t="shared" si="11"/>
        <v>102.75</v>
      </c>
      <c r="BA42" s="2">
        <f t="shared" si="12"/>
        <v>103</v>
      </c>
      <c r="BB42" s="2">
        <f t="shared" si="13"/>
        <v>102.05</v>
      </c>
      <c r="BC42" s="2">
        <f t="shared" si="14"/>
        <v>102.35</v>
      </c>
      <c r="BD42" s="2">
        <f t="shared" si="15"/>
        <v>102.45</v>
      </c>
      <c r="BE42" s="2">
        <f t="shared" si="16"/>
        <v>102.6</v>
      </c>
      <c r="BF42">
        <f t="shared" si="17"/>
        <v>102.25</v>
      </c>
      <c r="BG42" s="2">
        <f t="shared" si="18"/>
        <v>102.45</v>
      </c>
      <c r="BH42">
        <f t="shared" si="19"/>
        <v>-33.644554612070451</v>
      </c>
      <c r="BI42">
        <f t="shared" si="20"/>
        <v>-29.648528559934206</v>
      </c>
      <c r="BJ42" s="13">
        <f t="shared" si="21"/>
        <v>-65.22</v>
      </c>
      <c r="BK42" t="str">
        <f t="shared" si="22"/>
        <v xml:space="preserve"> </v>
      </c>
      <c r="BL42" t="str">
        <f t="shared" si="23"/>
        <v>R&lt;5- | Sell</v>
      </c>
      <c r="BM42" s="2" t="str">
        <f t="shared" si="24"/>
        <v xml:space="preserve"> </v>
      </c>
      <c r="BN42" s="2" t="str">
        <f t="shared" si="25"/>
        <v xml:space="preserve"> </v>
      </c>
      <c r="BO42" s="28">
        <f t="shared" si="26"/>
        <v>-0.38929440389294956</v>
      </c>
      <c r="BP42" s="28">
        <f t="shared" si="27"/>
        <v>0</v>
      </c>
      <c r="BQ42" t="str">
        <f t="shared" si="28"/>
        <v>IBULHSGFIN</v>
      </c>
      <c r="BV42" s="2"/>
      <c r="BW42" s="2">
        <f t="shared" si="29"/>
        <v>0</v>
      </c>
      <c r="BX42" s="2">
        <f t="shared" si="30"/>
        <v>0</v>
      </c>
      <c r="BY42" s="2">
        <f t="shared" si="31"/>
        <v>0</v>
      </c>
      <c r="BZ42" s="2">
        <f t="shared" si="32"/>
        <v>0</v>
      </c>
      <c r="CA42" s="2">
        <f t="shared" si="33"/>
        <v>0</v>
      </c>
      <c r="CB42" s="2">
        <f t="shared" si="34"/>
        <v>0</v>
      </c>
      <c r="CC42" s="2">
        <f t="shared" si="35"/>
        <v>0</v>
      </c>
      <c r="CD42" s="2" t="str">
        <f t="shared" si="36"/>
        <v>R</v>
      </c>
      <c r="CE42" s="2" t="str">
        <f t="shared" si="37"/>
        <v>S-R</v>
      </c>
      <c r="CF42" s="2" t="str">
        <f t="shared" si="38"/>
        <v>B-G</v>
      </c>
      <c r="CG42" s="2" t="str">
        <f t="shared" si="39"/>
        <v>S-R</v>
      </c>
      <c r="CH42" s="2" t="str">
        <f t="shared" si="40"/>
        <v>B-G</v>
      </c>
      <c r="CI42" t="s">
        <v>294</v>
      </c>
      <c r="CJ42">
        <f>VLOOKUP(CI42,Sheet4!$I$1:$M$248,2,0)</f>
        <v>1025</v>
      </c>
      <c r="CK42">
        <f>VLOOKUP(CI42,Sheet4!$I$1:$M$248,3,0)</f>
        <v>1025</v>
      </c>
      <c r="CL42">
        <f>VLOOKUP(CI42,Sheet4!$I$1:$M$248,4,0)</f>
        <v>869.55</v>
      </c>
      <c r="CM42">
        <f>VLOOKUP(CI42,Sheet4!$I$1:$M$248,5,0)</f>
        <v>893.55</v>
      </c>
      <c r="CN42" t="e">
        <f t="shared" si="41"/>
        <v>#N/A</v>
      </c>
      <c r="CO42" t="str">
        <f t="shared" si="42"/>
        <v>G</v>
      </c>
      <c r="CP42" t="e">
        <f t="shared" si="43"/>
        <v>#N/A</v>
      </c>
      <c r="CQ42" t="e">
        <f t="shared" si="44"/>
        <v>#N/A</v>
      </c>
    </row>
    <row r="43" spans="1:95">
      <c r="A43">
        <v>41</v>
      </c>
      <c r="B43" t="s">
        <v>420</v>
      </c>
      <c r="C43">
        <v>9806338</v>
      </c>
      <c r="D43" t="b">
        <v>1</v>
      </c>
      <c r="E43">
        <v>198225</v>
      </c>
      <c r="F43">
        <v>1050</v>
      </c>
      <c r="G43">
        <v>0</v>
      </c>
      <c r="H43">
        <v>122025</v>
      </c>
      <c r="I43">
        <v>0.05</v>
      </c>
      <c r="J43">
        <v>0.16</v>
      </c>
      <c r="K43">
        <v>0.5</v>
      </c>
      <c r="L43">
        <v>0.5</v>
      </c>
      <c r="M43">
        <v>0.05</v>
      </c>
      <c r="N43">
        <v>2.0499999999999998</v>
      </c>
      <c r="O43">
        <v>-97.560975609756099</v>
      </c>
      <c r="P43">
        <v>-1.9999999999999998</v>
      </c>
      <c r="T43" s="2"/>
      <c r="U43" s="2"/>
      <c r="V43" s="2"/>
      <c r="W43" s="2"/>
      <c r="X43" s="2"/>
      <c r="Y43" s="2"/>
      <c r="Z43" s="2"/>
      <c r="AA43" s="2"/>
      <c r="AB43" s="2"/>
      <c r="AC43" s="9"/>
      <c r="AD43" s="9"/>
      <c r="AO43" s="13" t="str">
        <f t="shared" si="1"/>
        <v>R</v>
      </c>
      <c r="AP43" t="s">
        <v>29</v>
      </c>
      <c r="AQ43" s="4">
        <f t="shared" si="2"/>
        <v>800.50458451643749</v>
      </c>
      <c r="AR43" s="4">
        <f t="shared" si="3"/>
        <v>800.57999999999993</v>
      </c>
      <c r="AS43" s="4">
        <f t="shared" si="4"/>
        <v>801.30792017266845</v>
      </c>
      <c r="AT43" s="4">
        <f t="shared" si="5"/>
        <v>800.57999999999993</v>
      </c>
      <c r="AU43" s="5">
        <f t="shared" si="6"/>
        <v>799.85207982733141</v>
      </c>
      <c r="AV43" s="4">
        <f t="shared" si="7"/>
        <v>800.6</v>
      </c>
      <c r="AW43" s="5">
        <f t="shared" si="8"/>
        <v>801</v>
      </c>
      <c r="AX43" s="4">
        <f t="shared" si="9"/>
        <v>799.9</v>
      </c>
      <c r="AY43" s="5">
        <f t="shared" si="10"/>
        <v>800</v>
      </c>
      <c r="AZ43" s="2">
        <f t="shared" si="11"/>
        <v>800</v>
      </c>
      <c r="BA43" s="2">
        <f t="shared" si="12"/>
        <v>800.7</v>
      </c>
      <c r="BB43" s="2">
        <f t="shared" si="13"/>
        <v>799.8</v>
      </c>
      <c r="BC43" s="2">
        <f t="shared" si="14"/>
        <v>800.7</v>
      </c>
      <c r="BD43" s="2">
        <f t="shared" si="15"/>
        <v>800.6</v>
      </c>
      <c r="BE43" s="2">
        <f t="shared" si="16"/>
        <v>801.45</v>
      </c>
      <c r="BF43">
        <f t="shared" si="17"/>
        <v>800.5</v>
      </c>
      <c r="BG43" s="2">
        <f t="shared" si="18"/>
        <v>800.5</v>
      </c>
      <c r="BH43">
        <f t="shared" si="19"/>
        <v>6.5122304649843343</v>
      </c>
      <c r="BI43">
        <f t="shared" si="20"/>
        <v>4.0400623516242655</v>
      </c>
      <c r="BJ43" s="13">
        <f t="shared" si="21"/>
        <v>-45.45</v>
      </c>
      <c r="BK43" t="str">
        <f t="shared" si="22"/>
        <v xml:space="preserve"> </v>
      </c>
      <c r="BL43" t="str">
        <f t="shared" si="23"/>
        <v>G&gt;5+ | Buy</v>
      </c>
      <c r="BM43" s="2" t="str">
        <f t="shared" si="24"/>
        <v xml:space="preserve"> </v>
      </c>
      <c r="BN43" s="2" t="str">
        <f t="shared" si="25"/>
        <v xml:space="preserve"> </v>
      </c>
      <c r="BO43" s="28">
        <f t="shared" si="26"/>
        <v>8.7500000000005684E-2</v>
      </c>
      <c r="BP43" s="28">
        <f t="shared" si="27"/>
        <v>-1.2490632025983352E-2</v>
      </c>
      <c r="BQ43" t="str">
        <f t="shared" si="28"/>
        <v>ICICIBANK</v>
      </c>
      <c r="BV43" s="2"/>
      <c r="BW43" s="2">
        <f t="shared" si="29"/>
        <v>0</v>
      </c>
      <c r="BX43" s="2">
        <f t="shared" si="30"/>
        <v>0</v>
      </c>
      <c r="BY43" s="2">
        <f t="shared" si="31"/>
        <v>0</v>
      </c>
      <c r="BZ43" s="2">
        <f t="shared" si="32"/>
        <v>0</v>
      </c>
      <c r="CA43" s="2">
        <f t="shared" si="33"/>
        <v>0</v>
      </c>
      <c r="CB43" s="2">
        <f t="shared" si="34"/>
        <v>0</v>
      </c>
      <c r="CC43" s="2">
        <f t="shared" si="35"/>
        <v>0</v>
      </c>
      <c r="CD43" s="2" t="str">
        <f t="shared" si="36"/>
        <v>R</v>
      </c>
      <c r="CE43" s="2" t="str">
        <f t="shared" si="37"/>
        <v>S-R</v>
      </c>
      <c r="CF43" s="2" t="str">
        <f t="shared" si="38"/>
        <v>B-G</v>
      </c>
      <c r="CG43" s="2" t="str">
        <f t="shared" si="39"/>
        <v>S-R</v>
      </c>
      <c r="CH43" s="2" t="str">
        <f t="shared" si="40"/>
        <v>B-G</v>
      </c>
      <c r="CI43" t="s">
        <v>368</v>
      </c>
      <c r="CJ43">
        <f>VLOOKUP(CI43,Sheet4!$I$1:$M$248,2,0)</f>
        <v>2.5499999999999998</v>
      </c>
      <c r="CK43">
        <f>VLOOKUP(CI43,Sheet4!$I$1:$M$248,3,0)</f>
        <v>2.5499999999999998</v>
      </c>
      <c r="CL43">
        <f>VLOOKUP(CI43,Sheet4!$I$1:$M$248,4,0)</f>
        <v>2.5499999999999998</v>
      </c>
      <c r="CM43">
        <f>VLOOKUP(CI43,Sheet4!$I$1:$M$248,5,0)</f>
        <v>2.5499999999999998</v>
      </c>
      <c r="CN43" t="e">
        <f t="shared" si="41"/>
        <v>#N/A</v>
      </c>
      <c r="CO43" t="str">
        <f t="shared" si="42"/>
        <v>R</v>
      </c>
      <c r="CP43" t="e">
        <f t="shared" si="43"/>
        <v>#N/A</v>
      </c>
      <c r="CQ43" t="e">
        <f t="shared" si="44"/>
        <v>#N/A</v>
      </c>
    </row>
    <row r="44" spans="1:95">
      <c r="A44">
        <v>42</v>
      </c>
      <c r="B44" t="s">
        <v>420</v>
      </c>
      <c r="C44">
        <v>415745</v>
      </c>
      <c r="D44" t="b">
        <v>1</v>
      </c>
      <c r="E44">
        <v>15305046</v>
      </c>
      <c r="F44">
        <v>200</v>
      </c>
      <c r="G44">
        <v>30135</v>
      </c>
      <c r="H44">
        <v>0</v>
      </c>
      <c r="I44">
        <v>86.5</v>
      </c>
      <c r="J44">
        <v>87.09</v>
      </c>
      <c r="K44">
        <v>87.45</v>
      </c>
      <c r="L44">
        <v>88.45</v>
      </c>
      <c r="M44">
        <v>86</v>
      </c>
      <c r="N44">
        <v>86.95</v>
      </c>
      <c r="O44">
        <v>-0.51753881541115909</v>
      </c>
      <c r="P44">
        <v>-0.45000000000000284</v>
      </c>
      <c r="Q44" t="s">
        <v>133</v>
      </c>
      <c r="R44">
        <v>415745</v>
      </c>
      <c r="S44">
        <v>-75</v>
      </c>
      <c r="T44" s="2">
        <v>72.07343806744305</v>
      </c>
      <c r="U44" s="2">
        <v>72.015000000000015</v>
      </c>
      <c r="V44" s="2">
        <v>72.225291464401209</v>
      </c>
      <c r="W44" s="2">
        <v>72.015000000000015</v>
      </c>
      <c r="X44" s="2">
        <v>71.80470853559882</v>
      </c>
      <c r="Y44" s="2">
        <v>72.099999999999994</v>
      </c>
      <c r="Z44" s="2">
        <v>72.25</v>
      </c>
      <c r="AA44" s="2">
        <v>72.05</v>
      </c>
      <c r="AB44" s="2">
        <v>72.2</v>
      </c>
      <c r="AC44" s="9">
        <v>72.150000000000006</v>
      </c>
      <c r="AD44" s="9">
        <v>72.3</v>
      </c>
      <c r="AE44">
        <v>72.150000000000006</v>
      </c>
      <c r="AF44">
        <v>72.2</v>
      </c>
      <c r="AG44">
        <v>72.25</v>
      </c>
      <c r="AH44">
        <v>72.3</v>
      </c>
      <c r="AI44">
        <v>72</v>
      </c>
      <c r="AJ44">
        <v>72</v>
      </c>
      <c r="AK44">
        <v>20.09302081348163</v>
      </c>
      <c r="AL44">
        <v>42.179821582643399</v>
      </c>
      <c r="AO44" s="13" t="str">
        <f t="shared" si="1"/>
        <v>G</v>
      </c>
      <c r="AP44" t="s">
        <v>70</v>
      </c>
      <c r="AQ44" s="4">
        <f t="shared" si="2"/>
        <v>978.97718787221925</v>
      </c>
      <c r="AR44" s="4">
        <f t="shared" si="3"/>
        <v>979.68000000000006</v>
      </c>
      <c r="AS44" s="4">
        <f t="shared" si="4"/>
        <v>981.55139015470093</v>
      </c>
      <c r="AT44" s="4">
        <f t="shared" si="5"/>
        <v>979.68000000000006</v>
      </c>
      <c r="AU44" s="5">
        <f t="shared" si="6"/>
        <v>977.8086098452992</v>
      </c>
      <c r="AV44" s="4">
        <f t="shared" si="7"/>
        <v>980.7</v>
      </c>
      <c r="AW44" s="5">
        <f t="shared" si="8"/>
        <v>980.85</v>
      </c>
      <c r="AX44" s="4">
        <f t="shared" si="9"/>
        <v>979.25</v>
      </c>
      <c r="AY44" s="5">
        <f t="shared" si="10"/>
        <v>979.6</v>
      </c>
      <c r="AZ44" s="2">
        <f t="shared" si="11"/>
        <v>979.6</v>
      </c>
      <c r="BA44" s="2">
        <f t="shared" si="12"/>
        <v>981.25</v>
      </c>
      <c r="BB44" s="2">
        <f t="shared" si="13"/>
        <v>978.85</v>
      </c>
      <c r="BC44" s="2">
        <f t="shared" si="14"/>
        <v>979.95</v>
      </c>
      <c r="BD44" s="2">
        <f t="shared" si="15"/>
        <v>979.95</v>
      </c>
      <c r="BE44" s="2">
        <f t="shared" si="16"/>
        <v>980</v>
      </c>
      <c r="BF44">
        <f t="shared" si="17"/>
        <v>976.5</v>
      </c>
      <c r="BG44" s="2">
        <f t="shared" si="18"/>
        <v>977</v>
      </c>
      <c r="BH44">
        <f t="shared" si="19"/>
        <v>-34.859446600492426</v>
      </c>
      <c r="BI44">
        <f t="shared" si="20"/>
        <v>-6.7705949867421529</v>
      </c>
      <c r="BJ44" s="13">
        <f t="shared" si="21"/>
        <v>-89.47</v>
      </c>
      <c r="BK44" t="str">
        <f t="shared" si="22"/>
        <v xml:space="preserve"> </v>
      </c>
      <c r="BL44" t="str">
        <f t="shared" si="23"/>
        <v xml:space="preserve"> </v>
      </c>
      <c r="BM44" s="2" t="str">
        <f t="shared" si="24"/>
        <v xml:space="preserve"> </v>
      </c>
      <c r="BN44" s="2" t="str">
        <f t="shared" si="25"/>
        <v xml:space="preserve"> </v>
      </c>
      <c r="BO44" s="28">
        <f t="shared" si="26"/>
        <v>3.5728868926094608E-2</v>
      </c>
      <c r="BP44" s="28">
        <f t="shared" si="27"/>
        <v>-0.30103576713098068</v>
      </c>
      <c r="BQ44" t="str">
        <f t="shared" si="28"/>
        <v>INDUSINDBK</v>
      </c>
      <c r="BV44" s="2"/>
      <c r="BW44" s="2">
        <f t="shared" si="29"/>
        <v>72.25</v>
      </c>
      <c r="BX44" s="2">
        <f t="shared" si="30"/>
        <v>72.05</v>
      </c>
      <c r="BY44" s="2">
        <f t="shared" si="31"/>
        <v>72.2</v>
      </c>
      <c r="BZ44" s="2">
        <f t="shared" si="32"/>
        <v>72.150000000000006</v>
      </c>
      <c r="CA44" s="2">
        <f t="shared" si="33"/>
        <v>72.3</v>
      </c>
      <c r="CB44" s="2">
        <f t="shared" si="34"/>
        <v>72.150000000000006</v>
      </c>
      <c r="CC44" s="2">
        <f t="shared" si="35"/>
        <v>72.2</v>
      </c>
      <c r="CD44" s="2" t="str">
        <f t="shared" si="36"/>
        <v>G</v>
      </c>
      <c r="CE44" s="2" t="str">
        <f t="shared" si="37"/>
        <v>SB</v>
      </c>
      <c r="CF44" s="2" t="str">
        <f t="shared" si="38"/>
        <v>B-G</v>
      </c>
      <c r="CG44" s="2" t="str">
        <f t="shared" si="39"/>
        <v>SB</v>
      </c>
      <c r="CH44" s="2" t="str">
        <f t="shared" si="40"/>
        <v>B-G</v>
      </c>
      <c r="CI44" t="s">
        <v>37</v>
      </c>
      <c r="CJ44">
        <f>VLOOKUP(CI44,Sheet4!$I$1:$M$248,2,0)</f>
        <v>1049.4000000000001</v>
      </c>
      <c r="CK44">
        <f>VLOOKUP(CI44,Sheet4!$I$1:$M$248,3,0)</f>
        <v>1049.9000000000001</v>
      </c>
      <c r="CL44">
        <f>VLOOKUP(CI44,Sheet4!$I$1:$M$248,4,0)</f>
        <v>1044.3</v>
      </c>
      <c r="CM44">
        <f>VLOOKUP(CI44,Sheet4!$I$1:$M$248,5,0)</f>
        <v>1048.05</v>
      </c>
      <c r="CN44">
        <f t="shared" si="41"/>
        <v>1638.7249999999999</v>
      </c>
      <c r="CO44" t="str">
        <f t="shared" si="42"/>
        <v>G</v>
      </c>
      <c r="CP44" t="str">
        <f t="shared" si="43"/>
        <v xml:space="preserve"> HH-B</v>
      </c>
      <c r="CQ44" t="str">
        <f t="shared" si="44"/>
        <v xml:space="preserve"> LH-B</v>
      </c>
    </row>
    <row r="45" spans="1:95">
      <c r="A45">
        <v>43</v>
      </c>
      <c r="B45" t="s">
        <v>420</v>
      </c>
      <c r="C45">
        <v>969473</v>
      </c>
      <c r="D45" t="b">
        <v>1</v>
      </c>
      <c r="E45">
        <v>6709048</v>
      </c>
      <c r="F45">
        <v>25</v>
      </c>
      <c r="G45">
        <v>637</v>
      </c>
      <c r="H45">
        <v>0</v>
      </c>
      <c r="I45">
        <v>221.6</v>
      </c>
      <c r="J45">
        <v>221.3</v>
      </c>
      <c r="K45">
        <v>224.25</v>
      </c>
      <c r="L45">
        <v>224.6</v>
      </c>
      <c r="M45">
        <v>219.65</v>
      </c>
      <c r="N45">
        <v>223.1</v>
      </c>
      <c r="O45">
        <v>-0.67234424025100858</v>
      </c>
      <c r="P45">
        <v>-1.5</v>
      </c>
      <c r="Q45" t="s">
        <v>50</v>
      </c>
      <c r="R45">
        <v>969473</v>
      </c>
      <c r="S45">
        <v>-10.53</v>
      </c>
      <c r="T45" s="2">
        <v>406.86670994522444</v>
      </c>
      <c r="U45" s="2">
        <v>406.52</v>
      </c>
      <c r="V45" s="2">
        <v>407.57045545677425</v>
      </c>
      <c r="W45" s="2">
        <v>406.52</v>
      </c>
      <c r="X45" s="2">
        <v>405.46954454322571</v>
      </c>
      <c r="Y45" s="2">
        <v>406.65</v>
      </c>
      <c r="Z45" s="2">
        <v>406.8</v>
      </c>
      <c r="AA45" s="2">
        <v>406.4</v>
      </c>
      <c r="AB45" s="2">
        <v>406.5</v>
      </c>
      <c r="AC45" s="9">
        <v>406.45</v>
      </c>
      <c r="AD45" s="9">
        <v>407</v>
      </c>
      <c r="AE45">
        <v>406</v>
      </c>
      <c r="AF45">
        <v>407</v>
      </c>
      <c r="AG45">
        <v>407</v>
      </c>
      <c r="AH45">
        <v>407.4</v>
      </c>
      <c r="AI45">
        <v>406.95</v>
      </c>
      <c r="AJ45">
        <v>407.2</v>
      </c>
      <c r="AK45">
        <v>56.04209606014188</v>
      </c>
      <c r="AL45">
        <v>47.811945409260211</v>
      </c>
      <c r="AO45" s="13" t="str">
        <f t="shared" si="1"/>
        <v>G</v>
      </c>
      <c r="AP45" t="s">
        <v>148</v>
      </c>
      <c r="AQ45" s="4">
        <f t="shared" si="2"/>
        <v>1470.2188922194564</v>
      </c>
      <c r="AR45" s="4">
        <f t="shared" si="3"/>
        <v>1470.4549999999999</v>
      </c>
      <c r="AS45" s="4">
        <f t="shared" si="4"/>
        <v>1473.5017381920854</v>
      </c>
      <c r="AT45" s="4">
        <f t="shared" si="5"/>
        <v>1470.4549999999999</v>
      </c>
      <c r="AU45" s="5">
        <f t="shared" si="6"/>
        <v>1467.4082618079144</v>
      </c>
      <c r="AV45" s="4">
        <f t="shared" si="7"/>
        <v>1471.75</v>
      </c>
      <c r="AW45" s="5">
        <f t="shared" si="8"/>
        <v>1472.95</v>
      </c>
      <c r="AX45" s="4">
        <f t="shared" si="9"/>
        <v>1471.7</v>
      </c>
      <c r="AY45" s="5">
        <f t="shared" si="10"/>
        <v>1472.75</v>
      </c>
      <c r="AZ45" s="2">
        <f t="shared" si="11"/>
        <v>1472.8</v>
      </c>
      <c r="BA45" s="2">
        <f t="shared" si="12"/>
        <v>1473</v>
      </c>
      <c r="BB45" s="2">
        <f t="shared" si="13"/>
        <v>1470.1</v>
      </c>
      <c r="BC45" s="2">
        <f t="shared" si="14"/>
        <v>1470.1</v>
      </c>
      <c r="BD45" s="2">
        <f t="shared" si="15"/>
        <v>1470.15</v>
      </c>
      <c r="BE45" s="2">
        <f t="shared" si="16"/>
        <v>1471</v>
      </c>
      <c r="BF45">
        <f t="shared" si="17"/>
        <v>1468.2</v>
      </c>
      <c r="BG45" s="2">
        <f t="shared" si="18"/>
        <v>1468.5</v>
      </c>
      <c r="BH45">
        <f t="shared" si="19"/>
        <v>22.659333630273785</v>
      </c>
      <c r="BI45">
        <f t="shared" si="20"/>
        <v>53.598630039364075</v>
      </c>
      <c r="BJ45" s="13">
        <f t="shared" si="21"/>
        <v>-75.63</v>
      </c>
      <c r="BK45" t="str">
        <f t="shared" si="22"/>
        <v xml:space="preserve"> </v>
      </c>
      <c r="BL45" t="str">
        <f t="shared" si="23"/>
        <v>R&lt;5- | Sell</v>
      </c>
      <c r="BM45" s="2" t="str">
        <f t="shared" si="24"/>
        <v xml:space="preserve"> </v>
      </c>
      <c r="BN45" s="2" t="str">
        <f t="shared" si="25"/>
        <v xml:space="preserve"> </v>
      </c>
      <c r="BO45" s="28">
        <f t="shared" si="26"/>
        <v>-0.18332428028245829</v>
      </c>
      <c r="BP45" s="28">
        <f t="shared" si="27"/>
        <v>-0.11223344556678509</v>
      </c>
      <c r="BQ45" t="str">
        <f t="shared" si="28"/>
        <v>INFY</v>
      </c>
      <c r="BV45" s="2"/>
      <c r="BW45" s="2">
        <f t="shared" si="29"/>
        <v>406.8</v>
      </c>
      <c r="BX45" s="2">
        <f t="shared" si="30"/>
        <v>406.4</v>
      </c>
      <c r="BY45" s="2">
        <f t="shared" si="31"/>
        <v>406.5</v>
      </c>
      <c r="BZ45" s="2">
        <f t="shared" si="32"/>
        <v>406.45</v>
      </c>
      <c r="CA45" s="2">
        <f t="shared" si="33"/>
        <v>407</v>
      </c>
      <c r="CB45" s="2">
        <f t="shared" si="34"/>
        <v>406</v>
      </c>
      <c r="CC45" s="2">
        <f t="shared" si="35"/>
        <v>407</v>
      </c>
      <c r="CD45" s="2" t="str">
        <f t="shared" si="36"/>
        <v>G</v>
      </c>
      <c r="CE45" s="2" t="str">
        <f t="shared" si="37"/>
        <v>SB</v>
      </c>
      <c r="CF45" s="2" t="str">
        <f t="shared" si="38"/>
        <v>B-G</v>
      </c>
      <c r="CG45" s="2" t="str">
        <f t="shared" si="39"/>
        <v>SB</v>
      </c>
      <c r="CH45" s="2" t="str">
        <f t="shared" si="40"/>
        <v>B-G</v>
      </c>
      <c r="CI45" t="s">
        <v>87</v>
      </c>
      <c r="CJ45">
        <f>VLOOKUP(CI45,Sheet4!$I$1:$M$248,2,0)</f>
        <v>243.1</v>
      </c>
      <c r="CK45">
        <f>VLOOKUP(CI45,Sheet4!$I$1:$M$248,3,0)</f>
        <v>243.8</v>
      </c>
      <c r="CL45">
        <f>VLOOKUP(CI45,Sheet4!$I$1:$M$248,4,0)</f>
        <v>233.45</v>
      </c>
      <c r="CM45">
        <f>VLOOKUP(CI45,Sheet4!$I$1:$M$248,5,0)</f>
        <v>235</v>
      </c>
      <c r="CN45">
        <f t="shared" si="41"/>
        <v>102.675</v>
      </c>
      <c r="CO45" t="str">
        <f t="shared" si="42"/>
        <v>G</v>
      </c>
      <c r="CP45" t="str">
        <f t="shared" si="43"/>
        <v>HL-S</v>
      </c>
      <c r="CQ45" t="str">
        <f t="shared" si="44"/>
        <v>LL-S</v>
      </c>
    </row>
    <row r="46" spans="1:95">
      <c r="A46">
        <v>44</v>
      </c>
      <c r="B46" t="s">
        <v>420</v>
      </c>
      <c r="C46">
        <v>2955009</v>
      </c>
      <c r="D46" t="b">
        <v>1</v>
      </c>
      <c r="E46">
        <v>1328636</v>
      </c>
      <c r="F46">
        <v>1</v>
      </c>
      <c r="G46">
        <v>415</v>
      </c>
      <c r="H46">
        <v>0</v>
      </c>
      <c r="I46">
        <v>1567.5</v>
      </c>
      <c r="J46">
        <v>1580.28</v>
      </c>
      <c r="K46">
        <v>1540</v>
      </c>
      <c r="L46">
        <v>1617</v>
      </c>
      <c r="M46">
        <v>1540</v>
      </c>
      <c r="N46">
        <v>1538.8</v>
      </c>
      <c r="O46">
        <v>1.8650896802703436</v>
      </c>
      <c r="P46">
        <v>28.700000000000045</v>
      </c>
      <c r="T46" s="2"/>
      <c r="U46" s="2"/>
      <c r="V46" s="2"/>
      <c r="W46" s="2"/>
      <c r="X46" s="2"/>
      <c r="Y46" s="2"/>
      <c r="Z46" s="2"/>
      <c r="AA46" s="2"/>
      <c r="AB46" s="2"/>
      <c r="AC46" s="9"/>
      <c r="AD46" s="9"/>
      <c r="AO46" s="13" t="str">
        <f t="shared" si="1"/>
        <v>R</v>
      </c>
      <c r="AP46" t="s">
        <v>81</v>
      </c>
      <c r="AQ46" s="4">
        <f t="shared" si="2"/>
        <v>565.72282633443797</v>
      </c>
      <c r="AR46" s="4">
        <f t="shared" si="3"/>
        <v>565.79499999999996</v>
      </c>
      <c r="AS46" s="4">
        <f t="shared" si="4"/>
        <v>568.17546149820657</v>
      </c>
      <c r="AT46" s="4">
        <f t="shared" si="5"/>
        <v>565.79499999999996</v>
      </c>
      <c r="AU46" s="5">
        <f t="shared" si="6"/>
        <v>563.41453850179334</v>
      </c>
      <c r="AV46" s="4">
        <f t="shared" si="7"/>
        <v>564.9</v>
      </c>
      <c r="AW46" s="5">
        <f t="shared" si="8"/>
        <v>565.29999999999995</v>
      </c>
      <c r="AX46" s="4">
        <f t="shared" si="9"/>
        <v>563.4</v>
      </c>
      <c r="AY46" s="5">
        <f t="shared" si="10"/>
        <v>564</v>
      </c>
      <c r="AZ46" s="2">
        <f t="shared" si="11"/>
        <v>564</v>
      </c>
      <c r="BA46" s="2">
        <f t="shared" si="12"/>
        <v>567.45000000000005</v>
      </c>
      <c r="BB46" s="2">
        <f t="shared" si="13"/>
        <v>562.85</v>
      </c>
      <c r="BC46" s="2">
        <f t="shared" si="14"/>
        <v>567</v>
      </c>
      <c r="BD46" s="2">
        <f t="shared" si="15"/>
        <v>566.70000000000005</v>
      </c>
      <c r="BE46" s="2">
        <f t="shared" si="16"/>
        <v>567.75</v>
      </c>
      <c r="BF46">
        <f t="shared" si="17"/>
        <v>566</v>
      </c>
      <c r="BG46" s="2">
        <f t="shared" si="18"/>
        <v>566.04999999999995</v>
      </c>
      <c r="BH46">
        <f t="shared" si="19"/>
        <v>-3.1708824173956547</v>
      </c>
      <c r="BI46">
        <f t="shared" si="20"/>
        <v>-31.373365004274504</v>
      </c>
      <c r="BJ46" s="13">
        <f t="shared" si="21"/>
        <v>-47.97</v>
      </c>
      <c r="BK46" t="str">
        <f t="shared" si="22"/>
        <v xml:space="preserve"> </v>
      </c>
      <c r="BL46" t="str">
        <f t="shared" si="23"/>
        <v>G&gt;5+ | Buy</v>
      </c>
      <c r="BM46" s="2" t="str">
        <f t="shared" si="24"/>
        <v xml:space="preserve"> </v>
      </c>
      <c r="BN46" s="2" t="str">
        <f t="shared" si="25"/>
        <v xml:space="preserve"> </v>
      </c>
      <c r="BO46" s="28">
        <f t="shared" si="26"/>
        <v>0.53191489361702127</v>
      </c>
      <c r="BP46" s="28">
        <f t="shared" si="27"/>
        <v>-0.11469913534499575</v>
      </c>
      <c r="BQ46" t="str">
        <f t="shared" si="28"/>
        <v>INOXLEISUR</v>
      </c>
      <c r="BV46" s="2"/>
      <c r="BW46" s="2">
        <f t="shared" si="29"/>
        <v>0</v>
      </c>
      <c r="BX46" s="2">
        <f t="shared" si="30"/>
        <v>0</v>
      </c>
      <c r="BY46" s="2">
        <f t="shared" si="31"/>
        <v>0</v>
      </c>
      <c r="BZ46" s="2">
        <f t="shared" si="32"/>
        <v>0</v>
      </c>
      <c r="CA46" s="2">
        <f t="shared" si="33"/>
        <v>0</v>
      </c>
      <c r="CB46" s="2">
        <f t="shared" si="34"/>
        <v>0</v>
      </c>
      <c r="CC46" s="2">
        <f t="shared" si="35"/>
        <v>0</v>
      </c>
      <c r="CD46" s="2" t="str">
        <f t="shared" si="36"/>
        <v>R</v>
      </c>
      <c r="CE46" s="2" t="str">
        <f t="shared" si="37"/>
        <v>S-R</v>
      </c>
      <c r="CF46" s="2" t="str">
        <f t="shared" si="38"/>
        <v>B-G</v>
      </c>
      <c r="CG46" s="2" t="str">
        <f t="shared" si="39"/>
        <v>S-R</v>
      </c>
      <c r="CH46" s="2" t="str">
        <f t="shared" si="40"/>
        <v>B-G</v>
      </c>
      <c r="CI46" t="s">
        <v>55</v>
      </c>
      <c r="CJ46">
        <f>VLOOKUP(CI46,Sheet4!$I$1:$M$248,2,0)</f>
        <v>184.9</v>
      </c>
      <c r="CK46">
        <f>VLOOKUP(CI46,Sheet4!$I$1:$M$248,3,0)</f>
        <v>184.9</v>
      </c>
      <c r="CL46">
        <f>VLOOKUP(CI46,Sheet4!$I$1:$M$248,4,0)</f>
        <v>181.45</v>
      </c>
      <c r="CM46">
        <f>VLOOKUP(CI46,Sheet4!$I$1:$M$248,5,0)</f>
        <v>183.1</v>
      </c>
      <c r="CN46" t="e">
        <f t="shared" si="41"/>
        <v>#N/A</v>
      </c>
      <c r="CO46" t="str">
        <f t="shared" si="42"/>
        <v>G</v>
      </c>
      <c r="CP46" t="e">
        <f t="shared" si="43"/>
        <v>#N/A</v>
      </c>
      <c r="CQ46" t="e">
        <f t="shared" si="44"/>
        <v>#N/A</v>
      </c>
    </row>
    <row r="47" spans="1:95">
      <c r="A47">
        <v>45</v>
      </c>
      <c r="B47" t="s">
        <v>420</v>
      </c>
      <c r="C47">
        <v>486657</v>
      </c>
      <c r="D47" t="b">
        <v>1</v>
      </c>
      <c r="E47">
        <v>1607996</v>
      </c>
      <c r="F47">
        <v>173</v>
      </c>
      <c r="G47">
        <v>0</v>
      </c>
      <c r="H47">
        <v>1327</v>
      </c>
      <c r="I47">
        <v>400.4</v>
      </c>
      <c r="J47">
        <v>404.61</v>
      </c>
      <c r="K47">
        <v>411.2</v>
      </c>
      <c r="L47">
        <v>415.7</v>
      </c>
      <c r="M47">
        <v>399.3</v>
      </c>
      <c r="N47">
        <v>411.05</v>
      </c>
      <c r="O47">
        <v>-2.5909256781413537</v>
      </c>
      <c r="P47">
        <v>-10.650000000000034</v>
      </c>
      <c r="Q47" t="s">
        <v>53</v>
      </c>
      <c r="R47">
        <v>486657</v>
      </c>
      <c r="S47">
        <v>-66.150000000000006</v>
      </c>
      <c r="T47" s="2">
        <v>1186.575927149016</v>
      </c>
      <c r="U47" s="2">
        <v>1188.6849999999999</v>
      </c>
      <c r="V47" s="2">
        <v>1194.1200646781385</v>
      </c>
      <c r="W47" s="2">
        <v>1188.6849999999999</v>
      </c>
      <c r="X47" s="2">
        <v>1183.2499353218614</v>
      </c>
      <c r="Y47" s="2">
        <v>1187.95</v>
      </c>
      <c r="Z47" s="2">
        <v>1188.8499999999999</v>
      </c>
      <c r="AA47" s="2">
        <v>1183.3499999999999</v>
      </c>
      <c r="AB47" s="2">
        <v>1187.1500000000001</v>
      </c>
      <c r="AC47" s="9">
        <v>1187.1500000000001</v>
      </c>
      <c r="AD47" s="9">
        <v>1187.55</v>
      </c>
      <c r="AE47">
        <v>1182.6500000000001</v>
      </c>
      <c r="AF47">
        <v>1183.3499999999999</v>
      </c>
      <c r="AG47">
        <v>1183.25</v>
      </c>
      <c r="AH47">
        <v>1191</v>
      </c>
      <c r="AI47">
        <v>1182</v>
      </c>
      <c r="AJ47">
        <v>1186.4000000000001</v>
      </c>
      <c r="AK47">
        <v>-44.838030957415718</v>
      </c>
      <c r="AL47">
        <v>-51.685013898913468</v>
      </c>
      <c r="AO47" s="13" t="str">
        <f t="shared" si="1"/>
        <v>G</v>
      </c>
      <c r="AP47" t="s">
        <v>133</v>
      </c>
      <c r="AQ47" s="4">
        <f t="shared" si="2"/>
        <v>72.07343806744305</v>
      </c>
      <c r="AR47" s="4">
        <f t="shared" si="3"/>
        <v>72.015000000000015</v>
      </c>
      <c r="AS47" s="4">
        <f t="shared" si="4"/>
        <v>72.225291464401209</v>
      </c>
      <c r="AT47" s="4">
        <f t="shared" si="5"/>
        <v>72.015000000000015</v>
      </c>
      <c r="AU47" s="5">
        <f t="shared" si="6"/>
        <v>71.80470853559882</v>
      </c>
      <c r="AV47" s="4">
        <f t="shared" si="7"/>
        <v>72.099999999999994</v>
      </c>
      <c r="AW47" s="5">
        <f t="shared" si="8"/>
        <v>72.25</v>
      </c>
      <c r="AX47" s="4">
        <f t="shared" si="9"/>
        <v>72.05</v>
      </c>
      <c r="AY47" s="5">
        <f t="shared" si="10"/>
        <v>72.2</v>
      </c>
      <c r="AZ47" s="2">
        <f t="shared" si="11"/>
        <v>72.150000000000006</v>
      </c>
      <c r="BA47" s="2">
        <f t="shared" si="12"/>
        <v>72.3</v>
      </c>
      <c r="BB47" s="2">
        <f t="shared" si="13"/>
        <v>72.150000000000006</v>
      </c>
      <c r="BC47" s="2">
        <f t="shared" si="14"/>
        <v>72.2</v>
      </c>
      <c r="BD47" s="2">
        <f t="shared" si="15"/>
        <v>72.25</v>
      </c>
      <c r="BE47" s="2">
        <f t="shared" si="16"/>
        <v>72.3</v>
      </c>
      <c r="BF47">
        <f t="shared" si="17"/>
        <v>72</v>
      </c>
      <c r="BG47" s="2">
        <f t="shared" si="18"/>
        <v>72</v>
      </c>
      <c r="BH47">
        <f t="shared" si="19"/>
        <v>20.09302081348163</v>
      </c>
      <c r="BI47">
        <f t="shared" si="20"/>
        <v>42.179821582643399</v>
      </c>
      <c r="BJ47" s="13">
        <f t="shared" si="21"/>
        <v>-75</v>
      </c>
      <c r="BK47" t="str">
        <f t="shared" si="22"/>
        <v xml:space="preserve"> </v>
      </c>
      <c r="BL47" t="str">
        <f t="shared" si="23"/>
        <v xml:space="preserve"> </v>
      </c>
      <c r="BM47" s="2" t="str">
        <f t="shared" si="24"/>
        <v xml:space="preserve"> </v>
      </c>
      <c r="BN47" s="2" t="str">
        <f t="shared" si="25"/>
        <v xml:space="preserve"> </v>
      </c>
      <c r="BO47" s="28">
        <f t="shared" si="26"/>
        <v>6.9300069300065353E-2</v>
      </c>
      <c r="BP47" s="28">
        <f t="shared" si="27"/>
        <v>-0.34602076124567477</v>
      </c>
      <c r="BQ47" t="str">
        <f t="shared" si="28"/>
        <v>IOC</v>
      </c>
      <c r="BV47" s="2"/>
      <c r="BW47" s="2">
        <f t="shared" si="29"/>
        <v>1188.8499999999999</v>
      </c>
      <c r="BX47" s="2">
        <f t="shared" si="30"/>
        <v>1183.3499999999999</v>
      </c>
      <c r="BY47" s="2">
        <f t="shared" si="31"/>
        <v>1187.1500000000001</v>
      </c>
      <c r="BZ47" s="2">
        <f t="shared" si="32"/>
        <v>1187.1500000000001</v>
      </c>
      <c r="CA47" s="2">
        <f t="shared" si="33"/>
        <v>1187.55</v>
      </c>
      <c r="CB47" s="2">
        <f t="shared" si="34"/>
        <v>1182.6500000000001</v>
      </c>
      <c r="CC47" s="2">
        <f t="shared" si="35"/>
        <v>1183.3499999999999</v>
      </c>
      <c r="CD47" s="2" t="str">
        <f t="shared" si="36"/>
        <v>R</v>
      </c>
      <c r="CE47" s="2" t="str">
        <f t="shared" si="37"/>
        <v>S-R</v>
      </c>
      <c r="CF47" s="2" t="str">
        <f t="shared" si="38"/>
        <v>SS</v>
      </c>
      <c r="CG47" s="2" t="str">
        <f t="shared" si="39"/>
        <v>S-R</v>
      </c>
      <c r="CH47" s="2" t="str">
        <f t="shared" si="40"/>
        <v>SS</v>
      </c>
      <c r="CI47" t="s">
        <v>27</v>
      </c>
      <c r="CJ47">
        <f>VLOOKUP(CI47,Sheet4!$I$1:$M$248,2,0)</f>
        <v>884</v>
      </c>
      <c r="CK47">
        <f>VLOOKUP(CI47,Sheet4!$I$1:$M$248,3,0)</f>
        <v>888.7</v>
      </c>
      <c r="CL47">
        <f>VLOOKUP(CI47,Sheet4!$I$1:$M$248,4,0)</f>
        <v>884</v>
      </c>
      <c r="CM47">
        <f>VLOOKUP(CI47,Sheet4!$I$1:$M$248,5,0)</f>
        <v>886.25</v>
      </c>
      <c r="CN47">
        <f t="shared" si="41"/>
        <v>8465.4450000000015</v>
      </c>
      <c r="CO47" t="str">
        <f t="shared" si="42"/>
        <v>R</v>
      </c>
      <c r="CP47" t="str">
        <f t="shared" si="43"/>
        <v xml:space="preserve"> HH-B</v>
      </c>
      <c r="CQ47" t="str">
        <f t="shared" si="44"/>
        <v xml:space="preserve"> LH-B</v>
      </c>
    </row>
    <row r="48" spans="1:95">
      <c r="A48">
        <v>46</v>
      </c>
      <c r="B48" t="s">
        <v>420</v>
      </c>
      <c r="C48">
        <v>2815745</v>
      </c>
      <c r="D48" t="b">
        <v>1</v>
      </c>
      <c r="E48">
        <v>1043433</v>
      </c>
      <c r="F48">
        <v>1</v>
      </c>
      <c r="G48">
        <v>664</v>
      </c>
      <c r="H48">
        <v>0</v>
      </c>
      <c r="I48">
        <v>6002.35</v>
      </c>
      <c r="J48">
        <v>5994.28</v>
      </c>
      <c r="K48">
        <v>6080</v>
      </c>
      <c r="L48">
        <v>6096</v>
      </c>
      <c r="M48">
        <v>5931.35</v>
      </c>
      <c r="N48">
        <v>6044.4</v>
      </c>
      <c r="O48">
        <v>-0.6956852623916232</v>
      </c>
      <c r="P48">
        <v>-42.049999999999272</v>
      </c>
      <c r="Q48" t="s">
        <v>54</v>
      </c>
      <c r="R48">
        <v>2815745</v>
      </c>
      <c r="S48">
        <v>-23.38</v>
      </c>
      <c r="T48" s="2">
        <v>8649.4446384452858</v>
      </c>
      <c r="U48" s="2">
        <v>8648.0949999999993</v>
      </c>
      <c r="V48" s="2">
        <v>8704.2296211971207</v>
      </c>
      <c r="W48" s="2">
        <v>8648.0949999999993</v>
      </c>
      <c r="X48" s="2">
        <v>8591.960378802878</v>
      </c>
      <c r="Y48" s="2">
        <v>8655</v>
      </c>
      <c r="Z48" s="2">
        <v>8664.85</v>
      </c>
      <c r="AA48" s="2">
        <v>8648.5</v>
      </c>
      <c r="AB48" s="2">
        <v>8658.0499999999993</v>
      </c>
      <c r="AC48" s="9">
        <v>8663.1</v>
      </c>
      <c r="AD48" s="9">
        <v>8665.2000000000007</v>
      </c>
      <c r="AE48">
        <v>8637.2000000000007</v>
      </c>
      <c r="AF48">
        <v>8638.75</v>
      </c>
      <c r="AG48">
        <v>8638.7000000000007</v>
      </c>
      <c r="AH48">
        <v>8650</v>
      </c>
      <c r="AI48">
        <v>8628.2999999999993</v>
      </c>
      <c r="AJ48">
        <v>8650</v>
      </c>
      <c r="AK48">
        <v>3.7521918246475607</v>
      </c>
      <c r="AL48">
        <v>22.051616602510734</v>
      </c>
      <c r="AO48" s="13" t="str">
        <f t="shared" si="1"/>
        <v>G</v>
      </c>
      <c r="AP48" t="s">
        <v>28</v>
      </c>
      <c r="AQ48" s="4">
        <f t="shared" si="2"/>
        <v>304.03575881424285</v>
      </c>
      <c r="AR48" s="4">
        <f t="shared" si="3"/>
        <v>303.96999999999997</v>
      </c>
      <c r="AS48" s="4">
        <f t="shared" si="4"/>
        <v>304.20781645583651</v>
      </c>
      <c r="AT48" s="4">
        <f t="shared" si="5"/>
        <v>303.96999999999997</v>
      </c>
      <c r="AU48" s="5">
        <f t="shared" si="6"/>
        <v>303.73218354416343</v>
      </c>
      <c r="AV48" s="4">
        <f t="shared" si="7"/>
        <v>304</v>
      </c>
      <c r="AW48" s="5">
        <f t="shared" si="8"/>
        <v>304.10000000000002</v>
      </c>
      <c r="AX48" s="4">
        <f t="shared" si="9"/>
        <v>303.85000000000002</v>
      </c>
      <c r="AY48" s="5">
        <f t="shared" si="10"/>
        <v>304</v>
      </c>
      <c r="AZ48" s="2">
        <f t="shared" si="11"/>
        <v>304</v>
      </c>
      <c r="BA48" s="2">
        <f t="shared" si="12"/>
        <v>304.10000000000002</v>
      </c>
      <c r="BB48" s="2">
        <f t="shared" si="13"/>
        <v>303.85000000000002</v>
      </c>
      <c r="BC48" s="2">
        <f t="shared" si="14"/>
        <v>303.95</v>
      </c>
      <c r="BD48" s="2">
        <f t="shared" si="15"/>
        <v>303.95</v>
      </c>
      <c r="BE48" s="2">
        <f t="shared" si="16"/>
        <v>304.2</v>
      </c>
      <c r="BF48">
        <f t="shared" si="17"/>
        <v>303.8</v>
      </c>
      <c r="BG48" s="2">
        <f t="shared" si="18"/>
        <v>304.2</v>
      </c>
      <c r="BH48">
        <f t="shared" si="19"/>
        <v>39.919504405787514</v>
      </c>
      <c r="BI48">
        <f t="shared" si="20"/>
        <v>17.128692187045452</v>
      </c>
      <c r="BJ48" s="13">
        <f t="shared" si="21"/>
        <v>-9.09</v>
      </c>
      <c r="BK48" t="str">
        <f t="shared" si="22"/>
        <v xml:space="preserve"> </v>
      </c>
      <c r="BL48" t="str">
        <f t="shared" si="23"/>
        <v xml:space="preserve"> </v>
      </c>
      <c r="BM48" s="2" t="str">
        <f t="shared" si="24"/>
        <v xml:space="preserve"> </v>
      </c>
      <c r="BN48" s="2" t="str">
        <f t="shared" si="25"/>
        <v xml:space="preserve"> </v>
      </c>
      <c r="BO48" s="28">
        <f t="shared" si="26"/>
        <v>-1.6447368421056371E-2</v>
      </c>
      <c r="BP48" s="28">
        <f t="shared" si="27"/>
        <v>8.2250370126665584E-2</v>
      </c>
      <c r="BQ48" t="str">
        <f t="shared" si="28"/>
        <v>ITC</v>
      </c>
      <c r="BV48" s="2"/>
      <c r="BW48" s="2">
        <f t="shared" si="29"/>
        <v>8664.85</v>
      </c>
      <c r="BX48" s="2">
        <f t="shared" si="30"/>
        <v>8648.5</v>
      </c>
      <c r="BY48" s="2">
        <f t="shared" si="31"/>
        <v>8658.0499999999993</v>
      </c>
      <c r="BZ48" s="2">
        <f t="shared" si="32"/>
        <v>8663.1</v>
      </c>
      <c r="CA48" s="2">
        <f t="shared" si="33"/>
        <v>8665.2000000000007</v>
      </c>
      <c r="CB48" s="2">
        <f t="shared" si="34"/>
        <v>8637.2000000000007</v>
      </c>
      <c r="CC48" s="2">
        <f t="shared" si="35"/>
        <v>8638.75</v>
      </c>
      <c r="CD48" s="2" t="str">
        <f t="shared" si="36"/>
        <v>R</v>
      </c>
      <c r="CE48" s="2" t="str">
        <f t="shared" si="37"/>
        <v>S-R</v>
      </c>
      <c r="CF48" s="2" t="str">
        <f t="shared" si="38"/>
        <v>SS</v>
      </c>
      <c r="CG48" s="2" t="str">
        <f t="shared" si="39"/>
        <v>S-R</v>
      </c>
      <c r="CH48" s="2" t="str">
        <f t="shared" si="40"/>
        <v>SS</v>
      </c>
      <c r="CI48" t="s">
        <v>74</v>
      </c>
      <c r="CJ48">
        <f>VLOOKUP(CI48,Sheet4!$I$1:$M$248,2,0)</f>
        <v>2713.05</v>
      </c>
      <c r="CK48">
        <f>VLOOKUP(CI48,Sheet4!$I$1:$M$248,3,0)</f>
        <v>2734.95</v>
      </c>
      <c r="CL48">
        <f>VLOOKUP(CI48,Sheet4!$I$1:$M$248,4,0)</f>
        <v>2713.05</v>
      </c>
      <c r="CM48">
        <f>VLOOKUP(CI48,Sheet4!$I$1:$M$248,5,0)</f>
        <v>2718.15</v>
      </c>
      <c r="CN48">
        <f t="shared" si="41"/>
        <v>3049.25</v>
      </c>
      <c r="CO48" t="str">
        <f t="shared" si="42"/>
        <v>R</v>
      </c>
      <c r="CP48" t="str">
        <f t="shared" si="43"/>
        <v xml:space="preserve"> HH-B</v>
      </c>
      <c r="CQ48" t="str">
        <f t="shared" si="44"/>
        <v xml:space="preserve"> LH-B</v>
      </c>
    </row>
    <row r="49" spans="1:95">
      <c r="A49">
        <v>47</v>
      </c>
      <c r="B49" t="s">
        <v>420</v>
      </c>
      <c r="C49">
        <v>1723649</v>
      </c>
      <c r="D49" t="b">
        <v>1</v>
      </c>
      <c r="E49">
        <v>21301023</v>
      </c>
      <c r="F49">
        <v>25</v>
      </c>
      <c r="G49">
        <v>52943</v>
      </c>
      <c r="H49">
        <v>0</v>
      </c>
      <c r="I49">
        <v>164.05</v>
      </c>
      <c r="J49">
        <v>163.05000000000001</v>
      </c>
      <c r="K49">
        <v>158</v>
      </c>
      <c r="L49">
        <v>166.1</v>
      </c>
      <c r="M49">
        <v>157.9</v>
      </c>
      <c r="N49">
        <v>156.25</v>
      </c>
      <c r="O49">
        <v>4.9920000000000071</v>
      </c>
      <c r="P49">
        <v>7.8000000000000114</v>
      </c>
      <c r="Q49" t="s">
        <v>141</v>
      </c>
      <c r="R49">
        <v>1723649</v>
      </c>
      <c r="S49">
        <v>0</v>
      </c>
      <c r="T49" s="2">
        <v>366.8391728338612</v>
      </c>
      <c r="U49" s="2">
        <v>365.90500000000003</v>
      </c>
      <c r="V49" s="2">
        <v>368.20359431682368</v>
      </c>
      <c r="W49" s="2">
        <v>365.90500000000003</v>
      </c>
      <c r="X49" s="2">
        <v>363.60640568317638</v>
      </c>
      <c r="Y49" s="2">
        <v>366.3</v>
      </c>
      <c r="Z49" s="2">
        <v>367.2</v>
      </c>
      <c r="AA49" s="2">
        <v>366.3</v>
      </c>
      <c r="AB49" s="2">
        <v>366.85</v>
      </c>
      <c r="AC49" s="9">
        <v>366.8</v>
      </c>
      <c r="AD49" s="9">
        <v>367.3</v>
      </c>
      <c r="AE49">
        <v>366.3</v>
      </c>
      <c r="AF49">
        <v>367</v>
      </c>
      <c r="AG49">
        <v>366.95</v>
      </c>
      <c r="AH49">
        <v>367.55</v>
      </c>
      <c r="AI49">
        <v>366.75</v>
      </c>
      <c r="AJ49">
        <v>367.55</v>
      </c>
      <c r="AK49">
        <v>68.192948055897787</v>
      </c>
      <c r="AL49">
        <v>59.905410046695451</v>
      </c>
      <c r="AO49" s="13" t="str">
        <f t="shared" si="1"/>
        <v>G</v>
      </c>
      <c r="AP49" t="s">
        <v>141</v>
      </c>
      <c r="AQ49" s="4">
        <f t="shared" si="2"/>
        <v>366.8391728338612</v>
      </c>
      <c r="AR49" s="4">
        <f t="shared" si="3"/>
        <v>365.90500000000003</v>
      </c>
      <c r="AS49" s="4">
        <f t="shared" si="4"/>
        <v>368.20359431682368</v>
      </c>
      <c r="AT49" s="4">
        <f t="shared" si="5"/>
        <v>365.90500000000003</v>
      </c>
      <c r="AU49" s="5">
        <f t="shared" si="6"/>
        <v>363.60640568317638</v>
      </c>
      <c r="AV49" s="4">
        <f t="shared" si="7"/>
        <v>366.3</v>
      </c>
      <c r="AW49" s="5">
        <f t="shared" si="8"/>
        <v>367.2</v>
      </c>
      <c r="AX49" s="4">
        <f t="shared" si="9"/>
        <v>366.3</v>
      </c>
      <c r="AY49" s="5">
        <f t="shared" si="10"/>
        <v>366.85</v>
      </c>
      <c r="AZ49" s="2">
        <f t="shared" si="11"/>
        <v>366.8</v>
      </c>
      <c r="BA49" s="2">
        <f t="shared" si="12"/>
        <v>367.3</v>
      </c>
      <c r="BB49" s="2">
        <f t="shared" si="13"/>
        <v>366.3</v>
      </c>
      <c r="BC49" s="2">
        <f t="shared" si="14"/>
        <v>367</v>
      </c>
      <c r="BD49" s="2">
        <f t="shared" si="15"/>
        <v>366.95</v>
      </c>
      <c r="BE49" s="2">
        <f t="shared" si="16"/>
        <v>367.55</v>
      </c>
      <c r="BF49">
        <f t="shared" si="17"/>
        <v>366.75</v>
      </c>
      <c r="BG49" s="2">
        <f t="shared" si="18"/>
        <v>367.55</v>
      </c>
      <c r="BH49">
        <f t="shared" si="19"/>
        <v>68.192948055897787</v>
      </c>
      <c r="BI49">
        <f t="shared" si="20"/>
        <v>59.905410046695451</v>
      </c>
      <c r="BJ49" s="13">
        <f t="shared" si="21"/>
        <v>0</v>
      </c>
      <c r="BK49" t="str">
        <f t="shared" si="22"/>
        <v xml:space="preserve"> </v>
      </c>
      <c r="BL49" t="str">
        <f t="shared" si="23"/>
        <v>G&gt;5+ | Buy</v>
      </c>
      <c r="BM49" s="2" t="str">
        <f t="shared" si="24"/>
        <v xml:space="preserve"> </v>
      </c>
      <c r="BN49" s="2" t="str">
        <f t="shared" si="25"/>
        <v xml:space="preserve"> </v>
      </c>
      <c r="BO49" s="28">
        <f t="shared" si="26"/>
        <v>5.4525627044707918E-2</v>
      </c>
      <c r="BP49" s="28">
        <f t="shared" si="27"/>
        <v>0.16351001498842424</v>
      </c>
      <c r="BQ49" t="str">
        <f t="shared" si="28"/>
        <v>JINDALSTEL</v>
      </c>
      <c r="BV49" s="2"/>
      <c r="BW49" s="2">
        <f t="shared" si="29"/>
        <v>367.2</v>
      </c>
      <c r="BX49" s="2">
        <f t="shared" si="30"/>
        <v>366.3</v>
      </c>
      <c r="BY49" s="2">
        <f t="shared" si="31"/>
        <v>366.85</v>
      </c>
      <c r="BZ49" s="2">
        <f t="shared" si="32"/>
        <v>366.8</v>
      </c>
      <c r="CA49" s="2">
        <f t="shared" si="33"/>
        <v>367.3</v>
      </c>
      <c r="CB49" s="2">
        <f t="shared" si="34"/>
        <v>366.3</v>
      </c>
      <c r="CC49" s="2">
        <f t="shared" si="35"/>
        <v>367</v>
      </c>
      <c r="CD49" s="2" t="str">
        <f t="shared" si="36"/>
        <v>G</v>
      </c>
      <c r="CE49" s="2" t="str">
        <f t="shared" si="37"/>
        <v>B-G</v>
      </c>
      <c r="CF49" s="2" t="str">
        <f t="shared" si="38"/>
        <v>B-G</v>
      </c>
      <c r="CG49" s="2" t="str">
        <f t="shared" si="39"/>
        <v>B-G</v>
      </c>
      <c r="CH49" s="2" t="str">
        <f t="shared" si="40"/>
        <v>B-G</v>
      </c>
      <c r="CI49" t="s">
        <v>3</v>
      </c>
      <c r="CJ49">
        <f>VLOOKUP(CI49,Sheet4!$I$1:$M$248,2,0)</f>
        <v>1355</v>
      </c>
      <c r="CK49">
        <f>VLOOKUP(CI49,Sheet4!$I$1:$M$248,3,0)</f>
        <v>1360.85</v>
      </c>
      <c r="CL49">
        <f>VLOOKUP(CI49,Sheet4!$I$1:$M$248,4,0)</f>
        <v>1347.7</v>
      </c>
      <c r="CM49">
        <f>VLOOKUP(CI49,Sheet4!$I$1:$M$248,5,0)</f>
        <v>1353.75</v>
      </c>
      <c r="CN49">
        <f t="shared" si="41"/>
        <v>1829.1</v>
      </c>
      <c r="CO49" t="str">
        <f t="shared" si="42"/>
        <v>G</v>
      </c>
      <c r="CP49" t="str">
        <f t="shared" si="43"/>
        <v xml:space="preserve"> HH-B</v>
      </c>
      <c r="CQ49" t="str">
        <f t="shared" si="44"/>
        <v xml:space="preserve"> LH-B</v>
      </c>
    </row>
    <row r="50" spans="1:95">
      <c r="A50">
        <v>48</v>
      </c>
      <c r="B50" t="s">
        <v>420</v>
      </c>
      <c r="C50">
        <v>11750146</v>
      </c>
      <c r="D50" t="b">
        <v>1</v>
      </c>
      <c r="E50">
        <v>3550</v>
      </c>
      <c r="F50">
        <v>100</v>
      </c>
      <c r="G50">
        <v>19475</v>
      </c>
      <c r="H50">
        <v>13350</v>
      </c>
      <c r="I50">
        <v>2556.0500000000002</v>
      </c>
      <c r="J50">
        <v>2440.08</v>
      </c>
      <c r="K50">
        <v>2408.75</v>
      </c>
      <c r="L50">
        <v>2556.6999999999998</v>
      </c>
      <c r="M50">
        <v>2329.65</v>
      </c>
      <c r="N50">
        <v>2274.25</v>
      </c>
      <c r="O50">
        <v>12.390898098274164</v>
      </c>
      <c r="P50">
        <v>281.80000000000018</v>
      </c>
      <c r="T50" s="2"/>
      <c r="U50" s="2"/>
      <c r="V50" s="2"/>
      <c r="W50" s="2"/>
      <c r="X50" s="2"/>
      <c r="Y50" s="2"/>
      <c r="Z50" s="2"/>
      <c r="AA50" s="2"/>
      <c r="AB50" s="2"/>
      <c r="AC50" s="9"/>
      <c r="AD50" s="9"/>
      <c r="AO50" s="13" t="str">
        <f t="shared" si="1"/>
        <v>R</v>
      </c>
      <c r="AP50" t="s">
        <v>140</v>
      </c>
      <c r="AQ50" s="4">
        <f t="shared" si="2"/>
        <v>602.69177688586319</v>
      </c>
      <c r="AR50" s="4">
        <f t="shared" si="3"/>
        <v>602.17499999999995</v>
      </c>
      <c r="AS50" s="4">
        <f t="shared" si="4"/>
        <v>603.77549862022227</v>
      </c>
      <c r="AT50" s="4">
        <f t="shared" si="5"/>
        <v>602.17499999999995</v>
      </c>
      <c r="AU50" s="5">
        <f t="shared" si="6"/>
        <v>600.57450137977764</v>
      </c>
      <c r="AV50" s="4">
        <f t="shared" si="7"/>
        <v>602.95000000000005</v>
      </c>
      <c r="AW50" s="5">
        <f t="shared" si="8"/>
        <v>603.45000000000005</v>
      </c>
      <c r="AX50" s="4">
        <f t="shared" si="9"/>
        <v>602.65</v>
      </c>
      <c r="AY50" s="5">
        <f t="shared" si="10"/>
        <v>602.85</v>
      </c>
      <c r="AZ50" s="2">
        <f t="shared" si="11"/>
        <v>603</v>
      </c>
      <c r="BA50" s="2">
        <f t="shared" si="12"/>
        <v>603.29999999999995</v>
      </c>
      <c r="BB50" s="2">
        <f t="shared" si="13"/>
        <v>602.1</v>
      </c>
      <c r="BC50" s="2">
        <f t="shared" si="14"/>
        <v>602.5</v>
      </c>
      <c r="BD50" s="2">
        <f t="shared" si="15"/>
        <v>602.45000000000005</v>
      </c>
      <c r="BE50" s="2">
        <f t="shared" si="16"/>
        <v>603</v>
      </c>
      <c r="BF50">
        <f t="shared" si="17"/>
        <v>602</v>
      </c>
      <c r="BG50" s="2">
        <f t="shared" si="18"/>
        <v>603</v>
      </c>
      <c r="BH50">
        <f t="shared" si="19"/>
        <v>49.907378921277036</v>
      </c>
      <c r="BI50">
        <f t="shared" si="20"/>
        <v>50.515348564226215</v>
      </c>
      <c r="BJ50" s="13">
        <f t="shared" si="21"/>
        <v>-14.29</v>
      </c>
      <c r="BK50" t="str">
        <f t="shared" si="22"/>
        <v xml:space="preserve"> </v>
      </c>
      <c r="BL50" t="str">
        <f t="shared" si="23"/>
        <v xml:space="preserve"> </v>
      </c>
      <c r="BM50" s="2" t="str">
        <f t="shared" si="24"/>
        <v xml:space="preserve"> </v>
      </c>
      <c r="BN50" s="2" t="str">
        <f t="shared" si="25"/>
        <v xml:space="preserve"> </v>
      </c>
      <c r="BO50" s="28">
        <f t="shared" si="26"/>
        <v>-8.2918739635157543E-2</v>
      </c>
      <c r="BP50" s="28">
        <f t="shared" si="27"/>
        <v>9.1293883309810683E-2</v>
      </c>
      <c r="BQ50" t="str">
        <f t="shared" si="28"/>
        <v>JSWSTEEL</v>
      </c>
      <c r="BV50" s="2"/>
      <c r="BW50" s="2">
        <f t="shared" si="29"/>
        <v>0</v>
      </c>
      <c r="BX50" s="2">
        <f t="shared" si="30"/>
        <v>0</v>
      </c>
      <c r="BY50" s="2">
        <f t="shared" si="31"/>
        <v>0</v>
      </c>
      <c r="BZ50" s="2">
        <f t="shared" si="32"/>
        <v>0</v>
      </c>
      <c r="CA50" s="2">
        <f t="shared" si="33"/>
        <v>0</v>
      </c>
      <c r="CB50" s="2">
        <f t="shared" si="34"/>
        <v>0</v>
      </c>
      <c r="CC50" s="2">
        <f t="shared" si="35"/>
        <v>0</v>
      </c>
      <c r="CD50" s="2" t="str">
        <f t="shared" si="36"/>
        <v>R</v>
      </c>
      <c r="CE50" s="2" t="str">
        <f t="shared" si="37"/>
        <v>S-R</v>
      </c>
      <c r="CF50" s="2" t="str">
        <f t="shared" si="38"/>
        <v>B-G</v>
      </c>
      <c r="CG50" s="2" t="str">
        <f t="shared" si="39"/>
        <v>S-R</v>
      </c>
      <c r="CH50" s="2" t="str">
        <f t="shared" si="40"/>
        <v>B-G</v>
      </c>
      <c r="CI50" t="s">
        <v>157</v>
      </c>
      <c r="CJ50">
        <f>VLOOKUP(CI50,Sheet4!$I$1:$M$248,2,0)</f>
        <v>1.05</v>
      </c>
      <c r="CK50">
        <f>VLOOKUP(CI50,Sheet4!$I$1:$M$248,3,0)</f>
        <v>1.05</v>
      </c>
      <c r="CL50">
        <f>VLOOKUP(CI50,Sheet4!$I$1:$M$248,4,0)</f>
        <v>0.85</v>
      </c>
      <c r="CM50">
        <f>VLOOKUP(CI50,Sheet4!$I$1:$M$248,5,0)</f>
        <v>1</v>
      </c>
      <c r="CN50" t="e">
        <f t="shared" si="41"/>
        <v>#N/A</v>
      </c>
      <c r="CO50" t="str">
        <f t="shared" si="42"/>
        <v>G</v>
      </c>
      <c r="CP50" t="e">
        <f t="shared" si="43"/>
        <v>#N/A</v>
      </c>
      <c r="CQ50" t="e">
        <f t="shared" si="44"/>
        <v>#N/A</v>
      </c>
    </row>
    <row r="51" spans="1:95">
      <c r="A51">
        <v>49</v>
      </c>
      <c r="B51" t="s">
        <v>420</v>
      </c>
      <c r="C51">
        <v>11907074</v>
      </c>
      <c r="D51" t="b">
        <v>1</v>
      </c>
      <c r="E51">
        <v>898875</v>
      </c>
      <c r="F51">
        <v>825</v>
      </c>
      <c r="G51">
        <v>37950</v>
      </c>
      <c r="H51">
        <v>17250</v>
      </c>
      <c r="I51">
        <v>186</v>
      </c>
      <c r="J51">
        <v>223.49</v>
      </c>
      <c r="K51">
        <v>270.45</v>
      </c>
      <c r="L51">
        <v>280.55</v>
      </c>
      <c r="M51">
        <v>178.65</v>
      </c>
      <c r="N51">
        <v>301.85000000000002</v>
      </c>
      <c r="O51">
        <v>-38.379990061288723</v>
      </c>
      <c r="P51">
        <v>-115.85000000000002</v>
      </c>
      <c r="T51" s="2"/>
      <c r="U51" s="2"/>
      <c r="V51" s="2"/>
      <c r="W51" s="2"/>
      <c r="X51" s="2"/>
      <c r="Y51" s="2"/>
      <c r="Z51" s="2"/>
      <c r="AA51" s="2"/>
      <c r="AB51" s="2"/>
      <c r="AC51" s="9"/>
      <c r="AD51" s="9"/>
      <c r="AO51" s="13" t="str">
        <f t="shared" si="1"/>
        <v>R</v>
      </c>
      <c r="AP51" t="s">
        <v>12</v>
      </c>
      <c r="AQ51" s="4">
        <f t="shared" si="2"/>
        <v>558.72361485094314</v>
      </c>
      <c r="AR51" s="4">
        <f t="shared" si="3"/>
        <v>557.22500000000002</v>
      </c>
      <c r="AS51" s="4">
        <f t="shared" si="4"/>
        <v>561.11684492810866</v>
      </c>
      <c r="AT51" s="4">
        <f t="shared" si="5"/>
        <v>557.22500000000002</v>
      </c>
      <c r="AU51" s="5">
        <f t="shared" si="6"/>
        <v>553.33315507189138</v>
      </c>
      <c r="AV51" s="4">
        <f t="shared" si="7"/>
        <v>558.5</v>
      </c>
      <c r="AW51" s="5">
        <f t="shared" si="8"/>
        <v>559.70000000000005</v>
      </c>
      <c r="AX51" s="4">
        <f t="shared" si="9"/>
        <v>558.4</v>
      </c>
      <c r="AY51" s="5">
        <f t="shared" si="10"/>
        <v>559.15</v>
      </c>
      <c r="AZ51" s="2">
        <f t="shared" si="11"/>
        <v>559.1</v>
      </c>
      <c r="BA51" s="2">
        <f t="shared" si="12"/>
        <v>559.54999999999995</v>
      </c>
      <c r="BB51" s="2">
        <f t="shared" si="13"/>
        <v>558.65</v>
      </c>
      <c r="BC51" s="2">
        <f t="shared" si="14"/>
        <v>559</v>
      </c>
      <c r="BD51" s="2">
        <f t="shared" si="15"/>
        <v>559</v>
      </c>
      <c r="BE51" s="2">
        <f t="shared" si="16"/>
        <v>560</v>
      </c>
      <c r="BF51">
        <f t="shared" si="17"/>
        <v>557.54999999999995</v>
      </c>
      <c r="BG51" s="2">
        <f t="shared" si="18"/>
        <v>559.6</v>
      </c>
      <c r="BH51">
        <f t="shared" si="19"/>
        <v>77.807592067297378</v>
      </c>
      <c r="BI51">
        <f t="shared" si="20"/>
        <v>77.897962927070978</v>
      </c>
      <c r="BJ51" s="13">
        <f t="shared" si="21"/>
        <v>-6.2</v>
      </c>
      <c r="BK51" t="str">
        <f t="shared" si="22"/>
        <v xml:space="preserve"> </v>
      </c>
      <c r="BL51" t="str">
        <f t="shared" si="23"/>
        <v xml:space="preserve"> </v>
      </c>
      <c r="BM51" s="2" t="str">
        <f t="shared" si="24"/>
        <v xml:space="preserve"> </v>
      </c>
      <c r="BN51" s="2" t="str">
        <f t="shared" si="25"/>
        <v xml:space="preserve"> </v>
      </c>
      <c r="BO51" s="28">
        <f t="shared" si="26"/>
        <v>-1.7885888034344974E-2</v>
      </c>
      <c r="BP51" s="28">
        <f t="shared" si="27"/>
        <v>0.10733452593918116</v>
      </c>
      <c r="BQ51" t="str">
        <f t="shared" si="28"/>
        <v>JUBLFOOD</v>
      </c>
      <c r="BV51" s="2"/>
      <c r="BW51" s="2">
        <f t="shared" si="29"/>
        <v>0</v>
      </c>
      <c r="BX51" s="2">
        <f t="shared" si="30"/>
        <v>0</v>
      </c>
      <c r="BY51" s="2">
        <f t="shared" si="31"/>
        <v>0</v>
      </c>
      <c r="BZ51" s="2">
        <f t="shared" si="32"/>
        <v>0</v>
      </c>
      <c r="CA51" s="2">
        <f t="shared" si="33"/>
        <v>0</v>
      </c>
      <c r="CB51" s="2">
        <f t="shared" si="34"/>
        <v>0</v>
      </c>
      <c r="CC51" s="2">
        <f t="shared" si="35"/>
        <v>0</v>
      </c>
      <c r="CD51" s="2" t="str">
        <f t="shared" si="36"/>
        <v>R</v>
      </c>
      <c r="CE51" s="2" t="str">
        <f t="shared" si="37"/>
        <v>S-R</v>
      </c>
      <c r="CF51" s="2" t="str">
        <f t="shared" si="38"/>
        <v>B-G</v>
      </c>
      <c r="CG51" s="2" t="str">
        <f t="shared" si="39"/>
        <v>S-R</v>
      </c>
      <c r="CH51" s="2" t="str">
        <f t="shared" si="40"/>
        <v>B-G</v>
      </c>
      <c r="CI51" t="s">
        <v>266</v>
      </c>
      <c r="CJ51">
        <f>VLOOKUP(CI51,Sheet4!$I$1:$M$248,2,0)</f>
        <v>4.6500000000000004</v>
      </c>
      <c r="CK51">
        <f>VLOOKUP(CI51,Sheet4!$I$1:$M$248,3,0)</f>
        <v>7</v>
      </c>
      <c r="CL51">
        <f>VLOOKUP(CI51,Sheet4!$I$1:$M$248,4,0)</f>
        <v>4.55</v>
      </c>
      <c r="CM51">
        <f>VLOOKUP(CI51,Sheet4!$I$1:$M$248,5,0)</f>
        <v>6.15</v>
      </c>
      <c r="CN51" t="e">
        <f t="shared" si="41"/>
        <v>#N/A</v>
      </c>
      <c r="CO51" t="str">
        <f t="shared" si="42"/>
        <v>R</v>
      </c>
      <c r="CP51" t="e">
        <f t="shared" si="43"/>
        <v>#N/A</v>
      </c>
      <c r="CQ51" t="e">
        <f t="shared" si="44"/>
        <v>#N/A</v>
      </c>
    </row>
    <row r="52" spans="1:95">
      <c r="A52">
        <v>50</v>
      </c>
      <c r="B52" t="s">
        <v>420</v>
      </c>
      <c r="C52">
        <v>11792898</v>
      </c>
      <c r="D52" t="b">
        <v>1</v>
      </c>
      <c r="E52">
        <v>18375</v>
      </c>
      <c r="F52">
        <v>50</v>
      </c>
      <c r="G52">
        <v>16675</v>
      </c>
      <c r="H52">
        <v>13000</v>
      </c>
      <c r="I52">
        <v>1065.5999999999999</v>
      </c>
      <c r="J52">
        <v>1154.1300000000001</v>
      </c>
      <c r="K52">
        <v>1249.6500000000001</v>
      </c>
      <c r="L52">
        <v>1408.65</v>
      </c>
      <c r="M52">
        <v>1050</v>
      </c>
      <c r="N52">
        <v>1343.75</v>
      </c>
      <c r="O52">
        <v>-20.699534883720936</v>
      </c>
      <c r="P52">
        <v>-278.15000000000009</v>
      </c>
      <c r="T52" s="2"/>
      <c r="U52" s="2"/>
      <c r="V52" s="2"/>
      <c r="W52" s="2"/>
      <c r="X52" s="2"/>
      <c r="Y52" s="2"/>
      <c r="Z52" s="2"/>
      <c r="AA52" s="2"/>
      <c r="AB52" s="2"/>
      <c r="AC52" s="9"/>
      <c r="AD52" s="9"/>
      <c r="AO52" s="13" t="str">
        <f t="shared" si="1"/>
        <v>R</v>
      </c>
      <c r="AP52" t="s">
        <v>13</v>
      </c>
      <c r="AQ52" s="4">
        <f t="shared" si="2"/>
        <v>399.59531669555054</v>
      </c>
      <c r="AR52" s="4">
        <f t="shared" si="3"/>
        <v>399.69499999999999</v>
      </c>
      <c r="AS52" s="4">
        <f t="shared" si="4"/>
        <v>400.2461273799122</v>
      </c>
      <c r="AT52" s="4">
        <f t="shared" si="5"/>
        <v>399.69499999999999</v>
      </c>
      <c r="AU52" s="5">
        <f t="shared" si="6"/>
        <v>399.14387262008779</v>
      </c>
      <c r="AV52" s="4">
        <f t="shared" si="7"/>
        <v>399.5</v>
      </c>
      <c r="AW52" s="5">
        <f t="shared" si="8"/>
        <v>400.55</v>
      </c>
      <c r="AX52" s="4">
        <f t="shared" si="9"/>
        <v>399.5</v>
      </c>
      <c r="AY52" s="5">
        <f t="shared" si="10"/>
        <v>400</v>
      </c>
      <c r="AZ52" s="2">
        <f t="shared" si="11"/>
        <v>400</v>
      </c>
      <c r="BA52" s="2">
        <f t="shared" si="12"/>
        <v>400.05</v>
      </c>
      <c r="BB52" s="2">
        <f t="shared" si="13"/>
        <v>399.65</v>
      </c>
      <c r="BC52" s="2">
        <f t="shared" si="14"/>
        <v>399.9</v>
      </c>
      <c r="BD52" s="2">
        <f t="shared" si="15"/>
        <v>400</v>
      </c>
      <c r="BE52" s="2">
        <f t="shared" si="16"/>
        <v>400</v>
      </c>
      <c r="BF52">
        <f t="shared" si="17"/>
        <v>399.1</v>
      </c>
      <c r="BG52" s="2">
        <f t="shared" si="18"/>
        <v>399.1</v>
      </c>
      <c r="BH52">
        <f t="shared" si="19"/>
        <v>-11.546165999004018</v>
      </c>
      <c r="BI52">
        <f t="shared" si="20"/>
        <v>11.06758823193536</v>
      </c>
      <c r="BJ52" s="13">
        <f t="shared" si="21"/>
        <v>-93.55</v>
      </c>
      <c r="BK52" t="str">
        <f t="shared" si="22"/>
        <v xml:space="preserve"> </v>
      </c>
      <c r="BL52" t="str">
        <f t="shared" si="23"/>
        <v xml:space="preserve"> </v>
      </c>
      <c r="BM52" s="2" t="str">
        <f t="shared" si="24"/>
        <v xml:space="preserve"> </v>
      </c>
      <c r="BN52" s="2" t="str">
        <f t="shared" si="25"/>
        <v xml:space="preserve"> </v>
      </c>
      <c r="BO52" s="28">
        <f t="shared" si="26"/>
        <v>-2.5000000000005681E-2</v>
      </c>
      <c r="BP52" s="28">
        <f t="shared" si="27"/>
        <v>-0.22499999999999432</v>
      </c>
      <c r="BQ52" t="str">
        <f t="shared" si="28"/>
        <v>KANSAINER</v>
      </c>
      <c r="BV52" s="2"/>
      <c r="BW52" s="2">
        <f t="shared" si="29"/>
        <v>0</v>
      </c>
      <c r="BX52" s="2">
        <f t="shared" si="30"/>
        <v>0</v>
      </c>
      <c r="BY52" s="2">
        <f t="shared" si="31"/>
        <v>0</v>
      </c>
      <c r="BZ52" s="2">
        <f t="shared" si="32"/>
        <v>0</v>
      </c>
      <c r="CA52" s="2">
        <f t="shared" si="33"/>
        <v>0</v>
      </c>
      <c r="CB52" s="2">
        <f t="shared" si="34"/>
        <v>0</v>
      </c>
      <c r="CC52" s="2">
        <f t="shared" si="35"/>
        <v>0</v>
      </c>
      <c r="CD52" s="2" t="str">
        <f t="shared" si="36"/>
        <v>R</v>
      </c>
      <c r="CE52" s="2" t="str">
        <f t="shared" si="37"/>
        <v>S-R</v>
      </c>
      <c r="CF52" s="2" t="str">
        <f t="shared" si="38"/>
        <v>B-G</v>
      </c>
      <c r="CG52" s="2" t="str">
        <f t="shared" si="39"/>
        <v>S-R</v>
      </c>
      <c r="CH52" s="2" t="str">
        <f t="shared" si="40"/>
        <v>B-G</v>
      </c>
      <c r="CI52" t="s">
        <v>347</v>
      </c>
      <c r="CJ52">
        <f>VLOOKUP(CI52,Sheet4!$I$1:$M$248,2,0)</f>
        <v>355</v>
      </c>
      <c r="CK52">
        <f>VLOOKUP(CI52,Sheet4!$I$1:$M$248,3,0)</f>
        <v>471.85</v>
      </c>
      <c r="CL52">
        <f>VLOOKUP(CI52,Sheet4!$I$1:$M$248,4,0)</f>
        <v>341.35</v>
      </c>
      <c r="CM52">
        <f>VLOOKUP(CI52,Sheet4!$I$1:$M$248,5,0)</f>
        <v>454.15</v>
      </c>
      <c r="CN52" t="e">
        <f t="shared" si="41"/>
        <v>#N/A</v>
      </c>
      <c r="CO52" t="str">
        <f t="shared" si="42"/>
        <v>R</v>
      </c>
      <c r="CP52" t="e">
        <f t="shared" si="43"/>
        <v>#N/A</v>
      </c>
      <c r="CQ52" t="e">
        <f t="shared" si="44"/>
        <v>#N/A</v>
      </c>
    </row>
    <row r="53" spans="1:95">
      <c r="A53">
        <v>51</v>
      </c>
      <c r="B53" t="s">
        <v>420</v>
      </c>
      <c r="C53">
        <v>3431425</v>
      </c>
      <c r="D53" t="b">
        <v>1</v>
      </c>
      <c r="E53">
        <v>2916418</v>
      </c>
      <c r="F53">
        <v>200</v>
      </c>
      <c r="G53">
        <v>0</v>
      </c>
      <c r="H53">
        <v>636</v>
      </c>
      <c r="I53">
        <v>400.85</v>
      </c>
      <c r="J53">
        <v>396.54</v>
      </c>
      <c r="K53">
        <v>392</v>
      </c>
      <c r="L53">
        <v>402</v>
      </c>
      <c r="M53">
        <v>390.65</v>
      </c>
      <c r="N53">
        <v>390.5</v>
      </c>
      <c r="O53">
        <v>2.6504481434058955</v>
      </c>
      <c r="P53">
        <v>10.350000000000023</v>
      </c>
      <c r="Q53" t="s">
        <v>31</v>
      </c>
      <c r="R53">
        <v>3431425</v>
      </c>
      <c r="S53">
        <v>-36.770000000000003</v>
      </c>
      <c r="T53" s="2">
        <v>473.23566303691297</v>
      </c>
      <c r="U53" s="2">
        <v>473.58000000000004</v>
      </c>
      <c r="V53" s="2">
        <v>474.87655569362323</v>
      </c>
      <c r="W53" s="2">
        <v>473.58000000000004</v>
      </c>
      <c r="X53" s="2">
        <v>472.28344430637685</v>
      </c>
      <c r="Y53" s="2">
        <v>473.75</v>
      </c>
      <c r="Z53" s="2">
        <v>474.5</v>
      </c>
      <c r="AA53" s="2">
        <v>473.5</v>
      </c>
      <c r="AB53" s="2">
        <v>474.3</v>
      </c>
      <c r="AC53" s="9">
        <v>474.3</v>
      </c>
      <c r="AD53" s="9">
        <v>474.85</v>
      </c>
      <c r="AE53">
        <v>473.05</v>
      </c>
      <c r="AF53">
        <v>473.6</v>
      </c>
      <c r="AG53">
        <v>473.6</v>
      </c>
      <c r="AH53">
        <v>473.6</v>
      </c>
      <c r="AI53">
        <v>467.1</v>
      </c>
      <c r="AJ53">
        <v>472</v>
      </c>
      <c r="AK53">
        <v>29.478279598877975</v>
      </c>
      <c r="AL53">
        <v>37.967548124751701</v>
      </c>
      <c r="AO53" s="13" t="str">
        <f t="shared" si="1"/>
        <v>G</v>
      </c>
      <c r="AP53" t="s">
        <v>98</v>
      </c>
      <c r="AQ53" s="4">
        <f t="shared" si="2"/>
        <v>1754.4778513513263</v>
      </c>
      <c r="AR53" s="4">
        <f t="shared" si="3"/>
        <v>1752.8049999999998</v>
      </c>
      <c r="AS53" s="4">
        <f t="shared" si="4"/>
        <v>1757.2587452716157</v>
      </c>
      <c r="AT53" s="4">
        <f t="shared" si="5"/>
        <v>1752.8049999999998</v>
      </c>
      <c r="AU53" s="5">
        <f t="shared" si="6"/>
        <v>1748.351254728384</v>
      </c>
      <c r="AV53" s="4">
        <f t="shared" si="7"/>
        <v>1753.65</v>
      </c>
      <c r="AW53" s="5">
        <f t="shared" si="8"/>
        <v>1753.7</v>
      </c>
      <c r="AX53" s="4">
        <f t="shared" si="9"/>
        <v>1751.2</v>
      </c>
      <c r="AY53" s="5">
        <f t="shared" si="10"/>
        <v>1752.15</v>
      </c>
      <c r="AZ53" s="2">
        <f t="shared" si="11"/>
        <v>1752.15</v>
      </c>
      <c r="BA53" s="2">
        <f t="shared" si="12"/>
        <v>1756.6</v>
      </c>
      <c r="BB53" s="2">
        <f t="shared" si="13"/>
        <v>1752.1</v>
      </c>
      <c r="BC53" s="2">
        <f t="shared" si="14"/>
        <v>1755.6</v>
      </c>
      <c r="BD53" s="2">
        <f t="shared" si="15"/>
        <v>1755.6</v>
      </c>
      <c r="BE53" s="2">
        <f t="shared" si="16"/>
        <v>1756.75</v>
      </c>
      <c r="BF53">
        <f t="shared" si="17"/>
        <v>1751.75</v>
      </c>
      <c r="BG53" s="2">
        <f t="shared" si="18"/>
        <v>1756</v>
      </c>
      <c r="BH53">
        <f t="shared" si="19"/>
        <v>41.463506565001907</v>
      </c>
      <c r="BI53">
        <f t="shared" si="20"/>
        <v>29.110281547889681</v>
      </c>
      <c r="BJ53" s="13">
        <f t="shared" si="21"/>
        <v>-9.68</v>
      </c>
      <c r="BK53" t="str">
        <f t="shared" si="22"/>
        <v xml:space="preserve"> </v>
      </c>
      <c r="BL53" t="str">
        <f t="shared" si="23"/>
        <v>G&gt;5+ | Buy</v>
      </c>
      <c r="BM53" s="2" t="str">
        <f t="shared" si="24"/>
        <v xml:space="preserve"> </v>
      </c>
      <c r="BN53" s="2" t="str">
        <f t="shared" si="25"/>
        <v xml:space="preserve"> </v>
      </c>
      <c r="BO53" s="28">
        <f t="shared" si="26"/>
        <v>0.19690095026109738</v>
      </c>
      <c r="BP53" s="28">
        <f t="shared" si="27"/>
        <v>2.2784233310554281E-2</v>
      </c>
      <c r="BQ53" t="str">
        <f t="shared" si="28"/>
        <v>KOTAKBANK</v>
      </c>
      <c r="BV53" s="2"/>
      <c r="BW53" s="2">
        <f t="shared" si="29"/>
        <v>474.5</v>
      </c>
      <c r="BX53" s="2">
        <f t="shared" si="30"/>
        <v>473.5</v>
      </c>
      <c r="BY53" s="2">
        <f t="shared" si="31"/>
        <v>474.3</v>
      </c>
      <c r="BZ53" s="2">
        <f t="shared" si="32"/>
        <v>474.3</v>
      </c>
      <c r="CA53" s="2">
        <f t="shared" si="33"/>
        <v>474.85</v>
      </c>
      <c r="CB53" s="2">
        <f t="shared" si="34"/>
        <v>473.05</v>
      </c>
      <c r="CC53" s="2">
        <f t="shared" si="35"/>
        <v>473.6</v>
      </c>
      <c r="CD53" s="2" t="str">
        <f t="shared" si="36"/>
        <v>R</v>
      </c>
      <c r="CE53" s="2" t="str">
        <f t="shared" si="37"/>
        <v>S-R</v>
      </c>
      <c r="CF53" s="2" t="str">
        <f t="shared" si="38"/>
        <v>S-R</v>
      </c>
      <c r="CG53" s="2" t="str">
        <f t="shared" si="39"/>
        <v>S-R</v>
      </c>
      <c r="CH53" s="2" t="str">
        <f t="shared" si="40"/>
        <v>S-R</v>
      </c>
      <c r="CI53" t="s">
        <v>291</v>
      </c>
      <c r="CJ53">
        <f>VLOOKUP(CI53,Sheet4!$I$1:$M$248,2,0)</f>
        <v>25.05</v>
      </c>
      <c r="CK53">
        <f>VLOOKUP(CI53,Sheet4!$I$1:$M$248,3,0)</f>
        <v>27.9</v>
      </c>
      <c r="CL53">
        <f>VLOOKUP(CI53,Sheet4!$I$1:$M$248,4,0)</f>
        <v>17.7</v>
      </c>
      <c r="CM53">
        <f>VLOOKUP(CI53,Sheet4!$I$1:$M$248,5,0)</f>
        <v>18.649999999999999</v>
      </c>
      <c r="CN53" t="e">
        <f t="shared" si="41"/>
        <v>#N/A</v>
      </c>
      <c r="CO53" t="str">
        <f t="shared" si="42"/>
        <v>G</v>
      </c>
      <c r="CP53" t="e">
        <f t="shared" si="43"/>
        <v>#N/A</v>
      </c>
      <c r="CQ53" t="e">
        <f t="shared" si="44"/>
        <v>#N/A</v>
      </c>
    </row>
    <row r="54" spans="1:95">
      <c r="A54">
        <v>52</v>
      </c>
      <c r="B54" t="s">
        <v>420</v>
      </c>
      <c r="C54">
        <v>3384577</v>
      </c>
      <c r="D54" t="b">
        <v>1</v>
      </c>
      <c r="E54">
        <v>174310</v>
      </c>
      <c r="F54">
        <v>2</v>
      </c>
      <c r="G54">
        <v>1085</v>
      </c>
      <c r="H54">
        <v>0</v>
      </c>
      <c r="I54">
        <v>233.75</v>
      </c>
      <c r="J54">
        <v>234.94</v>
      </c>
      <c r="K54">
        <v>236.5</v>
      </c>
      <c r="L54">
        <v>239.85</v>
      </c>
      <c r="M54">
        <v>232.55</v>
      </c>
      <c r="N54">
        <v>238</v>
      </c>
      <c r="O54">
        <v>-1.7857142857142858</v>
      </c>
      <c r="P54">
        <v>-4.25</v>
      </c>
      <c r="Q54" t="s">
        <v>81</v>
      </c>
      <c r="R54">
        <v>3384577</v>
      </c>
      <c r="S54">
        <v>-47.97</v>
      </c>
      <c r="T54" s="2">
        <v>565.72282633443797</v>
      </c>
      <c r="U54" s="2">
        <v>565.79499999999996</v>
      </c>
      <c r="V54" s="2">
        <v>568.17546149820657</v>
      </c>
      <c r="W54" s="2">
        <v>565.79499999999996</v>
      </c>
      <c r="X54" s="2">
        <v>563.41453850179334</v>
      </c>
      <c r="Y54" s="2">
        <v>564.9</v>
      </c>
      <c r="Z54" s="2">
        <v>565.29999999999995</v>
      </c>
      <c r="AA54" s="2">
        <v>563.4</v>
      </c>
      <c r="AB54" s="2">
        <v>564</v>
      </c>
      <c r="AC54" s="9">
        <v>564</v>
      </c>
      <c r="AD54" s="9">
        <v>567.45000000000005</v>
      </c>
      <c r="AE54">
        <v>562.85</v>
      </c>
      <c r="AF54">
        <v>567</v>
      </c>
      <c r="AG54">
        <v>566.70000000000005</v>
      </c>
      <c r="AH54">
        <v>567.75</v>
      </c>
      <c r="AI54">
        <v>566</v>
      </c>
      <c r="AJ54">
        <v>566.04999999999995</v>
      </c>
      <c r="AK54">
        <v>-3.1708824173956547</v>
      </c>
      <c r="AL54">
        <v>-31.373365004274504</v>
      </c>
      <c r="AO54" s="13" t="str">
        <f t="shared" si="1"/>
        <v>G</v>
      </c>
      <c r="AP54" t="s">
        <v>125</v>
      </c>
      <c r="AQ54" s="4">
        <f t="shared" si="2"/>
        <v>373.15301115269619</v>
      </c>
      <c r="AR54" s="4">
        <f t="shared" si="3"/>
        <v>373.065</v>
      </c>
      <c r="AS54" s="4">
        <f t="shared" si="4"/>
        <v>373.59497929728951</v>
      </c>
      <c r="AT54" s="4">
        <f t="shared" si="5"/>
        <v>373.065</v>
      </c>
      <c r="AU54" s="5">
        <f t="shared" si="6"/>
        <v>372.53502070271048</v>
      </c>
      <c r="AV54" s="4">
        <f t="shared" si="7"/>
        <v>373.3</v>
      </c>
      <c r="AW54" s="5">
        <f t="shared" si="8"/>
        <v>373.8</v>
      </c>
      <c r="AX54" s="4">
        <f t="shared" si="9"/>
        <v>373.1</v>
      </c>
      <c r="AY54" s="5">
        <f t="shared" si="10"/>
        <v>373.4</v>
      </c>
      <c r="AZ54" s="2">
        <f t="shared" si="11"/>
        <v>373.4</v>
      </c>
      <c r="BA54" s="2">
        <f t="shared" si="12"/>
        <v>374</v>
      </c>
      <c r="BB54" s="2">
        <f t="shared" si="13"/>
        <v>373</v>
      </c>
      <c r="BC54" s="2">
        <f t="shared" si="14"/>
        <v>373.2</v>
      </c>
      <c r="BD54" s="2">
        <f t="shared" si="15"/>
        <v>373.25</v>
      </c>
      <c r="BE54" s="2">
        <f t="shared" si="16"/>
        <v>373.35</v>
      </c>
      <c r="BF54">
        <f t="shared" si="17"/>
        <v>372.6</v>
      </c>
      <c r="BG54" s="2">
        <f t="shared" si="18"/>
        <v>373</v>
      </c>
      <c r="BH54">
        <f t="shared" si="19"/>
        <v>14.79666960233868</v>
      </c>
      <c r="BI54">
        <f t="shared" si="20"/>
        <v>21.932452908146544</v>
      </c>
      <c r="BJ54" s="13">
        <f t="shared" si="21"/>
        <v>-55.56</v>
      </c>
      <c r="BK54" t="str">
        <f t="shared" si="22"/>
        <v xml:space="preserve"> </v>
      </c>
      <c r="BL54" t="str">
        <f t="shared" si="23"/>
        <v xml:space="preserve"> </v>
      </c>
      <c r="BM54" s="2" t="str">
        <f t="shared" si="24"/>
        <v xml:space="preserve"> </v>
      </c>
      <c r="BN54" s="2" t="str">
        <f t="shared" si="25"/>
        <v xml:space="preserve"> </v>
      </c>
      <c r="BO54" s="28">
        <f t="shared" si="26"/>
        <v>-5.3561863952862526E-2</v>
      </c>
      <c r="BP54" s="28">
        <f t="shared" si="27"/>
        <v>-6.6979236436704614E-2</v>
      </c>
      <c r="BQ54" t="str">
        <f t="shared" si="28"/>
        <v>LICHSGFIN</v>
      </c>
      <c r="BV54" s="2"/>
      <c r="BW54" s="2">
        <f t="shared" si="29"/>
        <v>565.29999999999995</v>
      </c>
      <c r="BX54" s="2">
        <f t="shared" si="30"/>
        <v>563.4</v>
      </c>
      <c r="BY54" s="2">
        <f t="shared" si="31"/>
        <v>564</v>
      </c>
      <c r="BZ54" s="2">
        <f t="shared" si="32"/>
        <v>564</v>
      </c>
      <c r="CA54" s="2">
        <f t="shared" si="33"/>
        <v>567.45000000000005</v>
      </c>
      <c r="CB54" s="2">
        <f t="shared" si="34"/>
        <v>562.85</v>
      </c>
      <c r="CC54" s="2">
        <f t="shared" si="35"/>
        <v>567</v>
      </c>
      <c r="CD54" s="2" t="str">
        <f t="shared" si="36"/>
        <v>G</v>
      </c>
      <c r="CE54" s="2" t="str">
        <f t="shared" si="37"/>
        <v>B-G</v>
      </c>
      <c r="CF54" s="2" t="str">
        <f t="shared" si="38"/>
        <v>B-G</v>
      </c>
      <c r="CG54" s="2" t="str">
        <f t="shared" si="39"/>
        <v>B-G</v>
      </c>
      <c r="CH54" s="2" t="str">
        <f t="shared" si="40"/>
        <v>B-G</v>
      </c>
      <c r="CI54" t="s">
        <v>47</v>
      </c>
      <c r="CJ54">
        <f>VLOOKUP(CI54,Sheet4!$I$1:$M$248,2,0)</f>
        <v>460.95</v>
      </c>
      <c r="CK54">
        <f>VLOOKUP(CI54,Sheet4!$I$1:$M$248,3,0)</f>
        <v>463.3</v>
      </c>
      <c r="CL54">
        <f>VLOOKUP(CI54,Sheet4!$I$1:$M$248,4,0)</f>
        <v>459.05</v>
      </c>
      <c r="CM54">
        <f>VLOOKUP(CI54,Sheet4!$I$1:$M$248,5,0)</f>
        <v>461.25</v>
      </c>
      <c r="CN54">
        <f t="shared" si="41"/>
        <v>567.29000000000008</v>
      </c>
      <c r="CO54" t="str">
        <f t="shared" si="42"/>
        <v>R</v>
      </c>
      <c r="CP54" t="str">
        <f t="shared" si="43"/>
        <v xml:space="preserve"> HH-B</v>
      </c>
      <c r="CQ54" t="str">
        <f t="shared" si="44"/>
        <v xml:space="preserve"> LH-B</v>
      </c>
    </row>
    <row r="55" spans="1:95">
      <c r="A55">
        <v>53</v>
      </c>
      <c r="B55" t="s">
        <v>420</v>
      </c>
      <c r="C55">
        <v>9810178</v>
      </c>
      <c r="D55" t="b">
        <v>1</v>
      </c>
      <c r="E55">
        <v>776775</v>
      </c>
      <c r="F55">
        <v>600</v>
      </c>
      <c r="G55">
        <v>0</v>
      </c>
      <c r="H55">
        <v>245250</v>
      </c>
      <c r="I55">
        <v>0.05</v>
      </c>
      <c r="J55">
        <v>0.27</v>
      </c>
      <c r="K55">
        <v>0.7</v>
      </c>
      <c r="L55">
        <v>0.85</v>
      </c>
      <c r="M55">
        <v>0.05</v>
      </c>
      <c r="N55">
        <v>3.7</v>
      </c>
      <c r="O55">
        <v>-98.64864864864866</v>
      </c>
      <c r="P55">
        <v>-3.6500000000000004</v>
      </c>
      <c r="T55" s="2"/>
      <c r="U55" s="2"/>
      <c r="V55" s="2"/>
      <c r="W55" s="2"/>
      <c r="X55" s="2"/>
      <c r="Y55" s="2"/>
      <c r="Z55" s="2"/>
      <c r="AA55" s="2"/>
      <c r="AB55" s="2"/>
      <c r="AC55" s="9"/>
      <c r="AD55" s="9"/>
      <c r="AO55" s="13" t="str">
        <f t="shared" si="1"/>
        <v>R</v>
      </c>
      <c r="AP55" t="s">
        <v>126</v>
      </c>
      <c r="AQ55" s="4">
        <f t="shared" si="2"/>
        <v>1796.2009449779002</v>
      </c>
      <c r="AR55" s="4">
        <f t="shared" si="3"/>
        <v>1797.98</v>
      </c>
      <c r="AS55" s="4">
        <f t="shared" si="4"/>
        <v>1803.2441392669857</v>
      </c>
      <c r="AT55" s="4">
        <f t="shared" si="5"/>
        <v>1797.98</v>
      </c>
      <c r="AU55" s="5">
        <f t="shared" si="6"/>
        <v>1792.7158607330143</v>
      </c>
      <c r="AV55" s="4">
        <f t="shared" si="7"/>
        <v>1793.8</v>
      </c>
      <c r="AW55" s="5">
        <f t="shared" si="8"/>
        <v>1798.5</v>
      </c>
      <c r="AX55" s="4">
        <f t="shared" si="9"/>
        <v>1793</v>
      </c>
      <c r="AY55" s="5">
        <f t="shared" si="10"/>
        <v>1796.15</v>
      </c>
      <c r="AZ55" s="2">
        <f t="shared" si="11"/>
        <v>1795.9</v>
      </c>
      <c r="BA55" s="2">
        <f t="shared" si="12"/>
        <v>1797.55</v>
      </c>
      <c r="BB55" s="2">
        <f t="shared" si="13"/>
        <v>1794.2</v>
      </c>
      <c r="BC55" s="2">
        <f t="shared" si="14"/>
        <v>1795.8</v>
      </c>
      <c r="BD55" s="2">
        <f t="shared" si="15"/>
        <v>1795.8</v>
      </c>
      <c r="BE55" s="2">
        <f t="shared" si="16"/>
        <v>1796.95</v>
      </c>
      <c r="BF55">
        <f t="shared" si="17"/>
        <v>1791.6</v>
      </c>
      <c r="BG55" s="2">
        <f t="shared" si="18"/>
        <v>1795.4</v>
      </c>
      <c r="BH55">
        <f t="shared" si="19"/>
        <v>-15.466023869537105</v>
      </c>
      <c r="BI55">
        <f t="shared" si="20"/>
        <v>-13.362624710443656</v>
      </c>
      <c r="BJ55" s="13">
        <f t="shared" si="21"/>
        <v>-59.81</v>
      </c>
      <c r="BK55" t="str">
        <f t="shared" si="22"/>
        <v xml:space="preserve"> </v>
      </c>
      <c r="BL55" t="str">
        <f t="shared" si="23"/>
        <v>R&lt;5- | Sell</v>
      </c>
      <c r="BM55" s="2" t="str">
        <f t="shared" si="24"/>
        <v xml:space="preserve"> </v>
      </c>
      <c r="BN55" s="2" t="str">
        <f t="shared" si="25"/>
        <v xml:space="preserve"> </v>
      </c>
      <c r="BO55" s="28">
        <f t="shared" si="26"/>
        <v>-5.5682387660858854E-3</v>
      </c>
      <c r="BP55" s="28">
        <f t="shared" si="27"/>
        <v>-2.2274195344685575E-2</v>
      </c>
      <c r="BQ55" t="str">
        <f t="shared" si="28"/>
        <v>LT</v>
      </c>
      <c r="BV55" s="2"/>
      <c r="BW55" s="2">
        <f t="shared" si="29"/>
        <v>0</v>
      </c>
      <c r="BX55" s="2">
        <f t="shared" si="30"/>
        <v>0</v>
      </c>
      <c r="BY55" s="2">
        <f t="shared" si="31"/>
        <v>0</v>
      </c>
      <c r="BZ55" s="2">
        <f t="shared" si="32"/>
        <v>0</v>
      </c>
      <c r="CA55" s="2">
        <f t="shared" si="33"/>
        <v>0</v>
      </c>
      <c r="CB55" s="2">
        <f t="shared" si="34"/>
        <v>0</v>
      </c>
      <c r="CC55" s="2">
        <f t="shared" si="35"/>
        <v>0</v>
      </c>
      <c r="CD55" s="2" t="str">
        <f t="shared" si="36"/>
        <v>R</v>
      </c>
      <c r="CE55" s="2" t="str">
        <f t="shared" si="37"/>
        <v>S-R</v>
      </c>
      <c r="CF55" s="2" t="str">
        <f t="shared" si="38"/>
        <v>B-G</v>
      </c>
      <c r="CG55" s="2" t="str">
        <f t="shared" si="39"/>
        <v>S-R</v>
      </c>
      <c r="CH55" s="2" t="str">
        <f t="shared" si="40"/>
        <v>B-G</v>
      </c>
      <c r="CI55" t="s">
        <v>274</v>
      </c>
      <c r="CJ55">
        <f>VLOOKUP(CI55,Sheet4!$I$1:$M$248,2,0)</f>
        <v>5.65</v>
      </c>
      <c r="CK55">
        <f>VLOOKUP(CI55,Sheet4!$I$1:$M$248,3,0)</f>
        <v>5.65</v>
      </c>
      <c r="CL55">
        <f>VLOOKUP(CI55,Sheet4!$I$1:$M$248,4,0)</f>
        <v>3.75</v>
      </c>
      <c r="CM55">
        <f>VLOOKUP(CI55,Sheet4!$I$1:$M$248,5,0)</f>
        <v>4.7</v>
      </c>
      <c r="CN55" t="e">
        <f t="shared" si="41"/>
        <v>#N/A</v>
      </c>
      <c r="CO55" t="str">
        <f t="shared" si="42"/>
        <v>G</v>
      </c>
      <c r="CP55" t="e">
        <f t="shared" si="43"/>
        <v>#N/A</v>
      </c>
      <c r="CQ55" t="e">
        <f t="shared" si="44"/>
        <v>#N/A</v>
      </c>
    </row>
    <row r="56" spans="1:95">
      <c r="A56">
        <v>54</v>
      </c>
      <c r="B56" t="s">
        <v>420</v>
      </c>
      <c r="C56">
        <v>492033</v>
      </c>
      <c r="D56" t="b">
        <v>1</v>
      </c>
      <c r="E56">
        <v>3446020</v>
      </c>
      <c r="F56">
        <v>38</v>
      </c>
      <c r="G56">
        <v>762</v>
      </c>
      <c r="H56">
        <v>0</v>
      </c>
      <c r="I56">
        <v>1368.15</v>
      </c>
      <c r="J56">
        <v>1365</v>
      </c>
      <c r="K56">
        <v>1355.75</v>
      </c>
      <c r="L56">
        <v>1374.6</v>
      </c>
      <c r="M56">
        <v>1347.75</v>
      </c>
      <c r="N56">
        <v>1352.75</v>
      </c>
      <c r="O56">
        <v>1.1384217335058282</v>
      </c>
      <c r="P56">
        <v>15.400000000000091</v>
      </c>
      <c r="Q56" t="s">
        <v>98</v>
      </c>
      <c r="R56">
        <v>492033</v>
      </c>
      <c r="S56">
        <v>-9.68</v>
      </c>
      <c r="T56" s="2">
        <v>1754.4778513513263</v>
      </c>
      <c r="U56" s="2">
        <v>1752.8049999999998</v>
      </c>
      <c r="V56" s="2">
        <v>1757.2587452716157</v>
      </c>
      <c r="W56" s="2">
        <v>1752.8049999999998</v>
      </c>
      <c r="X56" s="2">
        <v>1748.351254728384</v>
      </c>
      <c r="Y56" s="2">
        <v>1753.65</v>
      </c>
      <c r="Z56" s="2">
        <v>1753.7</v>
      </c>
      <c r="AA56" s="2">
        <v>1751.2</v>
      </c>
      <c r="AB56" s="2">
        <v>1752.15</v>
      </c>
      <c r="AC56" s="9">
        <v>1752.15</v>
      </c>
      <c r="AD56" s="9">
        <v>1756.6</v>
      </c>
      <c r="AE56">
        <v>1752.1</v>
      </c>
      <c r="AF56">
        <v>1755.6</v>
      </c>
      <c r="AG56">
        <v>1755.6</v>
      </c>
      <c r="AH56">
        <v>1756.75</v>
      </c>
      <c r="AI56">
        <v>1751.75</v>
      </c>
      <c r="AJ56">
        <v>1756</v>
      </c>
      <c r="AK56">
        <v>41.463506565001907</v>
      </c>
      <c r="AL56">
        <v>29.110281547889681</v>
      </c>
      <c r="AO56" s="13" t="str">
        <f t="shared" si="1"/>
        <v>G</v>
      </c>
      <c r="AP56" t="s">
        <v>25</v>
      </c>
      <c r="AQ56" s="4">
        <f t="shared" si="2"/>
        <v>640.60910863106176</v>
      </c>
      <c r="AR56" s="4">
        <f t="shared" si="3"/>
        <v>640.2349999999999</v>
      </c>
      <c r="AS56" s="4">
        <f t="shared" si="4"/>
        <v>641.67508497048675</v>
      </c>
      <c r="AT56" s="4">
        <f t="shared" si="5"/>
        <v>640.2349999999999</v>
      </c>
      <c r="AU56" s="5">
        <f t="shared" si="6"/>
        <v>638.79491502951305</v>
      </c>
      <c r="AV56" s="4">
        <f t="shared" si="7"/>
        <v>640.6</v>
      </c>
      <c r="AW56" s="5">
        <f t="shared" si="8"/>
        <v>641.75</v>
      </c>
      <c r="AX56" s="4">
        <f t="shared" si="9"/>
        <v>640</v>
      </c>
      <c r="AY56" s="5">
        <f t="shared" si="10"/>
        <v>641.20000000000005</v>
      </c>
      <c r="AZ56" s="2">
        <f t="shared" si="11"/>
        <v>641.1</v>
      </c>
      <c r="BA56" s="2">
        <f t="shared" si="12"/>
        <v>641.29999999999995</v>
      </c>
      <c r="BB56" s="2">
        <f t="shared" si="13"/>
        <v>639.95000000000005</v>
      </c>
      <c r="BC56" s="2">
        <f t="shared" si="14"/>
        <v>639.95000000000005</v>
      </c>
      <c r="BD56" s="2">
        <f t="shared" si="15"/>
        <v>640</v>
      </c>
      <c r="BE56" s="2">
        <f t="shared" si="16"/>
        <v>641</v>
      </c>
      <c r="BF56">
        <f t="shared" si="17"/>
        <v>639.29999999999995</v>
      </c>
      <c r="BG56" s="2">
        <f t="shared" si="18"/>
        <v>641</v>
      </c>
      <c r="BH56">
        <f t="shared" si="19"/>
        <v>22.199271921371274</v>
      </c>
      <c r="BI56">
        <f t="shared" si="20"/>
        <v>31.966207069308858</v>
      </c>
      <c r="BJ56" s="13">
        <f t="shared" si="21"/>
        <v>-23.08</v>
      </c>
      <c r="BK56" t="str">
        <f t="shared" si="22"/>
        <v xml:space="preserve"> </v>
      </c>
      <c r="BL56" t="str">
        <f t="shared" si="23"/>
        <v xml:space="preserve"> </v>
      </c>
      <c r="BM56" s="2" t="str">
        <f t="shared" si="24"/>
        <v xml:space="preserve"> </v>
      </c>
      <c r="BN56" s="2" t="str">
        <f t="shared" si="25"/>
        <v xml:space="preserve"> </v>
      </c>
      <c r="BO56" s="28">
        <f t="shared" si="26"/>
        <v>-0.17937919201372288</v>
      </c>
      <c r="BP56" s="28">
        <f t="shared" si="27"/>
        <v>0.15625</v>
      </c>
      <c r="BQ56" t="str">
        <f t="shared" si="28"/>
        <v>LUPIN</v>
      </c>
      <c r="BV56" s="2"/>
      <c r="BW56" s="2">
        <f t="shared" si="29"/>
        <v>1753.7</v>
      </c>
      <c r="BX56" s="2">
        <f t="shared" si="30"/>
        <v>1751.2</v>
      </c>
      <c r="BY56" s="2">
        <f t="shared" si="31"/>
        <v>1752.15</v>
      </c>
      <c r="BZ56" s="2">
        <f t="shared" si="32"/>
        <v>1752.15</v>
      </c>
      <c r="CA56" s="2">
        <f t="shared" si="33"/>
        <v>1756.6</v>
      </c>
      <c r="CB56" s="2">
        <f t="shared" si="34"/>
        <v>1752.1</v>
      </c>
      <c r="CC56" s="2">
        <f t="shared" si="35"/>
        <v>1755.6</v>
      </c>
      <c r="CD56" s="2" t="str">
        <f t="shared" si="36"/>
        <v>G</v>
      </c>
      <c r="CE56" s="2" t="str">
        <f t="shared" si="37"/>
        <v>B-G</v>
      </c>
      <c r="CF56" s="2" t="str">
        <f t="shared" si="38"/>
        <v>B-G</v>
      </c>
      <c r="CG56" s="2" t="str">
        <f t="shared" si="39"/>
        <v>B-G</v>
      </c>
      <c r="CH56" s="2" t="str">
        <f t="shared" si="40"/>
        <v>B-G</v>
      </c>
      <c r="CI56" t="s">
        <v>334</v>
      </c>
      <c r="CJ56">
        <f>VLOOKUP(CI56,Sheet4!$I$1:$M$248,2,0)</f>
        <v>47.7</v>
      </c>
      <c r="CK56">
        <f>VLOOKUP(CI56,Sheet4!$I$1:$M$248,3,0)</f>
        <v>60</v>
      </c>
      <c r="CL56">
        <f>VLOOKUP(CI56,Sheet4!$I$1:$M$248,4,0)</f>
        <v>40.35</v>
      </c>
      <c r="CM56">
        <f>VLOOKUP(CI56,Sheet4!$I$1:$M$248,5,0)</f>
        <v>51.7</v>
      </c>
      <c r="CN56" t="e">
        <f t="shared" si="41"/>
        <v>#N/A</v>
      </c>
      <c r="CO56" t="str">
        <f t="shared" si="42"/>
        <v>R</v>
      </c>
      <c r="CP56" t="e">
        <f t="shared" si="43"/>
        <v>#N/A</v>
      </c>
      <c r="CQ56" t="e">
        <f t="shared" si="44"/>
        <v>#N/A</v>
      </c>
    </row>
    <row r="57" spans="1:95">
      <c r="A57">
        <v>55</v>
      </c>
      <c r="B57" t="s">
        <v>420</v>
      </c>
      <c r="C57">
        <v>11880194</v>
      </c>
      <c r="D57" t="b">
        <v>1</v>
      </c>
      <c r="E57">
        <v>1209300</v>
      </c>
      <c r="F57">
        <v>75</v>
      </c>
      <c r="G57">
        <v>21975</v>
      </c>
      <c r="H57">
        <v>48825</v>
      </c>
      <c r="I57">
        <v>68.099999999999994</v>
      </c>
      <c r="J57">
        <v>83.59</v>
      </c>
      <c r="K57">
        <v>97.9</v>
      </c>
      <c r="L57">
        <v>104.9</v>
      </c>
      <c r="M57">
        <v>68</v>
      </c>
      <c r="N57">
        <v>113.6</v>
      </c>
      <c r="O57">
        <v>-40.052816901408455</v>
      </c>
      <c r="P57">
        <v>-45.5</v>
      </c>
      <c r="T57" s="2"/>
      <c r="U57" s="2"/>
      <c r="V57" s="2"/>
      <c r="W57" s="2"/>
      <c r="X57" s="2"/>
      <c r="Y57" s="2"/>
      <c r="Z57" s="2"/>
      <c r="AA57" s="2"/>
      <c r="AB57" s="2"/>
      <c r="AC57" s="9"/>
      <c r="AD57" s="9"/>
      <c r="AO57" s="13" t="str">
        <f t="shared" si="1"/>
        <v>R</v>
      </c>
      <c r="AP57" t="s">
        <v>85</v>
      </c>
      <c r="AQ57" s="4">
        <f t="shared" si="2"/>
        <v>1137.3724038980813</v>
      </c>
      <c r="AR57" s="4">
        <f t="shared" si="3"/>
        <v>1136.7099999999998</v>
      </c>
      <c r="AS57" s="4">
        <f t="shared" si="4"/>
        <v>1140.8275922036498</v>
      </c>
      <c r="AT57" s="4">
        <f t="shared" si="5"/>
        <v>1136.7099999999998</v>
      </c>
      <c r="AU57" s="5">
        <f t="shared" si="6"/>
        <v>1132.5924077963498</v>
      </c>
      <c r="AV57" s="4">
        <f t="shared" si="7"/>
        <v>1138.5999999999999</v>
      </c>
      <c r="AW57" s="5">
        <f t="shared" si="8"/>
        <v>1140.05</v>
      </c>
      <c r="AX57" s="4">
        <f t="shared" si="9"/>
        <v>1137.3499999999999</v>
      </c>
      <c r="AY57" s="5">
        <f t="shared" si="10"/>
        <v>1140</v>
      </c>
      <c r="AZ57" s="2">
        <f t="shared" si="11"/>
        <v>1139.95</v>
      </c>
      <c r="BA57" s="2">
        <f t="shared" si="12"/>
        <v>1141.4000000000001</v>
      </c>
      <c r="BB57" s="2">
        <f t="shared" si="13"/>
        <v>1139.25</v>
      </c>
      <c r="BC57" s="2">
        <f t="shared" si="14"/>
        <v>1140.1500000000001</v>
      </c>
      <c r="BD57" s="2">
        <f t="shared" si="15"/>
        <v>1140.1500000000001</v>
      </c>
      <c r="BE57" s="2">
        <f t="shared" si="16"/>
        <v>1140.2</v>
      </c>
      <c r="BF57">
        <f t="shared" si="17"/>
        <v>1135</v>
      </c>
      <c r="BG57" s="2">
        <f t="shared" si="18"/>
        <v>1135</v>
      </c>
      <c r="BH57">
        <f t="shared" si="19"/>
        <v>35.129157898310943</v>
      </c>
      <c r="BI57">
        <f t="shared" si="20"/>
        <v>71.247898909057625</v>
      </c>
      <c r="BJ57" s="13">
        <f t="shared" si="21"/>
        <v>-48.85</v>
      </c>
      <c r="BK57" t="str">
        <f t="shared" si="22"/>
        <v xml:space="preserve"> </v>
      </c>
      <c r="BL57" t="str">
        <f t="shared" si="23"/>
        <v>G&gt;5+ | Buy</v>
      </c>
      <c r="BM57" s="2" t="str">
        <f t="shared" si="24"/>
        <v xml:space="preserve"> </v>
      </c>
      <c r="BN57" s="2" t="str">
        <f t="shared" si="25"/>
        <v xml:space="preserve"> </v>
      </c>
      <c r="BO57" s="28">
        <f t="shared" si="26"/>
        <v>1.7544629150405319E-2</v>
      </c>
      <c r="BP57" s="28">
        <f t="shared" si="27"/>
        <v>-0.4516949524185494</v>
      </c>
      <c r="BQ57" t="str">
        <f t="shared" si="28"/>
        <v>M&amp;M</v>
      </c>
      <c r="BV57" s="2"/>
      <c r="BW57" s="2">
        <f t="shared" si="29"/>
        <v>0</v>
      </c>
      <c r="BX57" s="2">
        <f t="shared" si="30"/>
        <v>0</v>
      </c>
      <c r="BY57" s="2">
        <f t="shared" si="31"/>
        <v>0</v>
      </c>
      <c r="BZ57" s="2">
        <f t="shared" si="32"/>
        <v>0</v>
      </c>
      <c r="CA57" s="2">
        <f t="shared" si="33"/>
        <v>0</v>
      </c>
      <c r="CB57" s="2">
        <f t="shared" si="34"/>
        <v>0</v>
      </c>
      <c r="CC57" s="2">
        <f t="shared" si="35"/>
        <v>0</v>
      </c>
      <c r="CD57" s="2" t="str">
        <f t="shared" si="36"/>
        <v>R</v>
      </c>
      <c r="CE57" s="2" t="str">
        <f t="shared" si="37"/>
        <v>S-R</v>
      </c>
      <c r="CF57" s="2" t="str">
        <f t="shared" si="38"/>
        <v>B-G</v>
      </c>
      <c r="CG57" s="2" t="str">
        <f t="shared" si="39"/>
        <v>S-R</v>
      </c>
      <c r="CH57" s="2" t="str">
        <f t="shared" si="40"/>
        <v>B-G</v>
      </c>
      <c r="CI57" t="s">
        <v>318</v>
      </c>
      <c r="CJ57">
        <f>VLOOKUP(CI57,Sheet4!$I$1:$M$248,2,0)</f>
        <v>500</v>
      </c>
      <c r="CK57">
        <f>VLOOKUP(CI57,Sheet4!$I$1:$M$248,3,0)</f>
        <v>568.9</v>
      </c>
      <c r="CL57">
        <f>VLOOKUP(CI57,Sheet4!$I$1:$M$248,4,0)</f>
        <v>382.85</v>
      </c>
      <c r="CM57">
        <f>VLOOKUP(CI57,Sheet4!$I$1:$M$248,5,0)</f>
        <v>397.15</v>
      </c>
      <c r="CN57" t="e">
        <f t="shared" si="41"/>
        <v>#N/A</v>
      </c>
      <c r="CO57" t="str">
        <f t="shared" si="42"/>
        <v>G</v>
      </c>
      <c r="CP57" t="e">
        <f t="shared" si="43"/>
        <v>#N/A</v>
      </c>
      <c r="CQ57" t="e">
        <f t="shared" si="44"/>
        <v>#N/A</v>
      </c>
    </row>
    <row r="58" spans="1:95">
      <c r="A58">
        <v>56</v>
      </c>
      <c r="B58" t="s">
        <v>420</v>
      </c>
      <c r="C58">
        <v>11890946</v>
      </c>
      <c r="D58" t="b">
        <v>1</v>
      </c>
      <c r="E58">
        <v>407775</v>
      </c>
      <c r="F58">
        <v>150</v>
      </c>
      <c r="G58">
        <v>40875</v>
      </c>
      <c r="H58">
        <v>35850</v>
      </c>
      <c r="I58">
        <v>249.2</v>
      </c>
      <c r="J58">
        <v>280.82</v>
      </c>
      <c r="K58">
        <v>320.05</v>
      </c>
      <c r="L58">
        <v>338</v>
      </c>
      <c r="M58">
        <v>249.2</v>
      </c>
      <c r="N58">
        <v>355.2</v>
      </c>
      <c r="O58">
        <v>-29.842342342342345</v>
      </c>
      <c r="P58">
        <v>-106</v>
      </c>
      <c r="T58" s="2"/>
      <c r="U58" s="2"/>
      <c r="V58" s="2"/>
      <c r="W58" s="2"/>
      <c r="X58" s="2"/>
      <c r="Y58" s="2"/>
      <c r="Z58" s="2"/>
      <c r="AA58" s="2"/>
      <c r="AB58" s="2"/>
      <c r="AC58" s="9"/>
      <c r="AD58" s="9"/>
      <c r="AO58" s="13" t="str">
        <f t="shared" si="1"/>
        <v>R</v>
      </c>
      <c r="AP58" t="s">
        <v>69</v>
      </c>
      <c r="AQ58" s="4">
        <f t="shared" si="2"/>
        <v>514.66741500938019</v>
      </c>
      <c r="AR58" s="4">
        <f t="shared" si="3"/>
        <v>514.51</v>
      </c>
      <c r="AS58" s="4">
        <f t="shared" si="4"/>
        <v>515.67849570911596</v>
      </c>
      <c r="AT58" s="4">
        <f t="shared" si="5"/>
        <v>514.51</v>
      </c>
      <c r="AU58" s="5">
        <f t="shared" si="6"/>
        <v>513.34150429088402</v>
      </c>
      <c r="AV58" s="4">
        <f t="shared" si="7"/>
        <v>515.65</v>
      </c>
      <c r="AW58" s="5">
        <f t="shared" si="8"/>
        <v>515.95000000000005</v>
      </c>
      <c r="AX58" s="4">
        <f t="shared" si="9"/>
        <v>514.75</v>
      </c>
      <c r="AY58" s="5">
        <f t="shared" si="10"/>
        <v>514.79999999999995</v>
      </c>
      <c r="AZ58" s="2">
        <f t="shared" si="11"/>
        <v>515.15</v>
      </c>
      <c r="BA58" s="2">
        <f t="shared" si="12"/>
        <v>515.25</v>
      </c>
      <c r="BB58" s="2">
        <f t="shared" si="13"/>
        <v>514.25</v>
      </c>
      <c r="BC58" s="2">
        <f t="shared" si="14"/>
        <v>514.65</v>
      </c>
      <c r="BD58" s="2">
        <f t="shared" si="15"/>
        <v>514.65</v>
      </c>
      <c r="BE58" s="2">
        <f t="shared" si="16"/>
        <v>515.15</v>
      </c>
      <c r="BF58">
        <f t="shared" si="17"/>
        <v>513.9</v>
      </c>
      <c r="BG58" s="2">
        <f t="shared" si="18"/>
        <v>514.4</v>
      </c>
      <c r="BH58">
        <f t="shared" si="19"/>
        <v>13.152758254914046</v>
      </c>
      <c r="BI58">
        <f t="shared" si="20"/>
        <v>34.75742615134962</v>
      </c>
      <c r="BJ58" s="13">
        <f t="shared" si="21"/>
        <v>-53.45</v>
      </c>
      <c r="BK58" t="str">
        <f t="shared" si="22"/>
        <v xml:space="preserve"> </v>
      </c>
      <c r="BL58" t="str">
        <f t="shared" si="23"/>
        <v>R&lt;5- | Sell</v>
      </c>
      <c r="BM58" s="2" t="str">
        <f t="shared" si="24"/>
        <v xml:space="preserve"> </v>
      </c>
      <c r="BN58" s="2" t="str">
        <f t="shared" si="25"/>
        <v xml:space="preserve"> </v>
      </c>
      <c r="BO58" s="28">
        <f t="shared" si="26"/>
        <v>-9.7059108997379406E-2</v>
      </c>
      <c r="BP58" s="28">
        <f t="shared" si="27"/>
        <v>-4.8576702613426608E-2</v>
      </c>
      <c r="BQ58" t="str">
        <f t="shared" si="28"/>
        <v>MARICO</v>
      </c>
      <c r="BV58" s="2"/>
      <c r="BW58" s="2">
        <f t="shared" si="29"/>
        <v>0</v>
      </c>
      <c r="BX58" s="2">
        <f t="shared" si="30"/>
        <v>0</v>
      </c>
      <c r="BY58" s="2">
        <f t="shared" si="31"/>
        <v>0</v>
      </c>
      <c r="BZ58" s="2">
        <f t="shared" si="32"/>
        <v>0</v>
      </c>
      <c r="CA58" s="2">
        <f t="shared" si="33"/>
        <v>0</v>
      </c>
      <c r="CB58" s="2">
        <f t="shared" si="34"/>
        <v>0</v>
      </c>
      <c r="CC58" s="2">
        <f t="shared" si="35"/>
        <v>0</v>
      </c>
      <c r="CD58" s="2" t="str">
        <f t="shared" si="36"/>
        <v>R</v>
      </c>
      <c r="CE58" s="2" t="str">
        <f t="shared" si="37"/>
        <v>S-R</v>
      </c>
      <c r="CF58" s="2" t="str">
        <f t="shared" si="38"/>
        <v>B-G</v>
      </c>
      <c r="CG58" s="2" t="str">
        <f t="shared" si="39"/>
        <v>S-R</v>
      </c>
      <c r="CH58" s="2" t="str">
        <f t="shared" si="40"/>
        <v>B-G</v>
      </c>
      <c r="CI58" t="s">
        <v>327</v>
      </c>
      <c r="CJ58">
        <f>VLOOKUP(CI58,Sheet4!$I$1:$M$248,2,0)</f>
        <v>1.55</v>
      </c>
      <c r="CK58">
        <f>VLOOKUP(CI58,Sheet4!$I$1:$M$248,3,0)</f>
        <v>1.55</v>
      </c>
      <c r="CL58">
        <f>VLOOKUP(CI58,Sheet4!$I$1:$M$248,4,0)</f>
        <v>1.55</v>
      </c>
      <c r="CM58">
        <f>VLOOKUP(CI58,Sheet4!$I$1:$M$248,5,0)</f>
        <v>1.55</v>
      </c>
      <c r="CN58" t="e">
        <f t="shared" si="41"/>
        <v>#N/A</v>
      </c>
      <c r="CO58" t="str">
        <f t="shared" si="42"/>
        <v>R</v>
      </c>
      <c r="CP58" t="e">
        <f t="shared" si="43"/>
        <v>#N/A</v>
      </c>
      <c r="CQ58" t="e">
        <f t="shared" si="44"/>
        <v>#N/A</v>
      </c>
    </row>
    <row r="59" spans="1:95">
      <c r="A59">
        <v>57</v>
      </c>
      <c r="B59" t="s">
        <v>420</v>
      </c>
      <c r="C59">
        <v>9814018</v>
      </c>
      <c r="D59" t="b">
        <v>1</v>
      </c>
      <c r="E59">
        <v>337725</v>
      </c>
      <c r="F59">
        <v>750</v>
      </c>
      <c r="G59">
        <v>42750</v>
      </c>
      <c r="H59">
        <v>19350</v>
      </c>
      <c r="I59">
        <v>265</v>
      </c>
      <c r="J59">
        <v>226.63</v>
      </c>
      <c r="K59">
        <v>159.05000000000001</v>
      </c>
      <c r="L59">
        <v>271.64999999999998</v>
      </c>
      <c r="M59">
        <v>159.05000000000001</v>
      </c>
      <c r="N59">
        <v>157.75</v>
      </c>
      <c r="O59">
        <v>67.987321711568939</v>
      </c>
      <c r="P59">
        <v>107.25</v>
      </c>
      <c r="T59" s="2"/>
      <c r="U59" s="2"/>
      <c r="V59" s="2"/>
      <c r="W59" s="2"/>
      <c r="X59" s="2"/>
      <c r="Y59" s="2"/>
      <c r="Z59" s="2"/>
      <c r="AA59" s="2"/>
      <c r="AB59" s="2"/>
      <c r="AC59" s="9"/>
      <c r="AD59" s="9"/>
      <c r="AO59" s="13" t="str">
        <f t="shared" si="1"/>
        <v>R</v>
      </c>
      <c r="AP59" t="s">
        <v>54</v>
      </c>
      <c r="AQ59" s="4">
        <f t="shared" si="2"/>
        <v>8649.4446384452858</v>
      </c>
      <c r="AR59" s="4">
        <f t="shared" si="3"/>
        <v>8648.0949999999993</v>
      </c>
      <c r="AS59" s="4">
        <f t="shared" si="4"/>
        <v>8704.2296211971207</v>
      </c>
      <c r="AT59" s="4">
        <f t="shared" si="5"/>
        <v>8648.0949999999993</v>
      </c>
      <c r="AU59" s="5">
        <f t="shared" si="6"/>
        <v>8591.960378802878</v>
      </c>
      <c r="AV59" s="4">
        <f t="shared" si="7"/>
        <v>8655</v>
      </c>
      <c r="AW59" s="5">
        <f t="shared" si="8"/>
        <v>8664.85</v>
      </c>
      <c r="AX59" s="4">
        <f t="shared" si="9"/>
        <v>8648.5</v>
      </c>
      <c r="AY59" s="5">
        <f t="shared" si="10"/>
        <v>8658.0499999999993</v>
      </c>
      <c r="AZ59" s="2">
        <f t="shared" si="11"/>
        <v>8663.1</v>
      </c>
      <c r="BA59" s="2">
        <f t="shared" si="12"/>
        <v>8665.2000000000007</v>
      </c>
      <c r="BB59" s="2">
        <f t="shared" si="13"/>
        <v>8637.2000000000007</v>
      </c>
      <c r="BC59" s="2">
        <f t="shared" si="14"/>
        <v>8638.75</v>
      </c>
      <c r="BD59" s="2">
        <f t="shared" si="15"/>
        <v>8638.7000000000007</v>
      </c>
      <c r="BE59" s="2">
        <f t="shared" si="16"/>
        <v>8650</v>
      </c>
      <c r="BF59">
        <f t="shared" si="17"/>
        <v>8628.2999999999993</v>
      </c>
      <c r="BG59" s="2">
        <f t="shared" si="18"/>
        <v>8650</v>
      </c>
      <c r="BH59">
        <f t="shared" si="19"/>
        <v>3.7521918246475607</v>
      </c>
      <c r="BI59">
        <f t="shared" si="20"/>
        <v>22.051616602510734</v>
      </c>
      <c r="BJ59" s="13">
        <f t="shared" si="21"/>
        <v>-23.38</v>
      </c>
      <c r="BK59" t="str">
        <f t="shared" si="22"/>
        <v xml:space="preserve"> </v>
      </c>
      <c r="BL59" t="str">
        <f t="shared" si="23"/>
        <v xml:space="preserve"> </v>
      </c>
      <c r="BM59" s="2" t="str">
        <f t="shared" si="24"/>
        <v xml:space="preserve"> </v>
      </c>
      <c r="BN59" s="2" t="str">
        <f t="shared" si="25"/>
        <v xml:space="preserve"> </v>
      </c>
      <c r="BO59" s="28">
        <f t="shared" si="26"/>
        <v>-0.28107721254516699</v>
      </c>
      <c r="BP59" s="28">
        <f t="shared" si="27"/>
        <v>0.13080671860348517</v>
      </c>
      <c r="BQ59" t="str">
        <f t="shared" si="28"/>
        <v>MARUTI</v>
      </c>
      <c r="BV59" s="2"/>
      <c r="BW59" s="2">
        <f t="shared" si="29"/>
        <v>0</v>
      </c>
      <c r="BX59" s="2">
        <f t="shared" si="30"/>
        <v>0</v>
      </c>
      <c r="BY59" s="2">
        <f t="shared" si="31"/>
        <v>0</v>
      </c>
      <c r="BZ59" s="2">
        <f t="shared" si="32"/>
        <v>0</v>
      </c>
      <c r="CA59" s="2">
        <f t="shared" si="33"/>
        <v>0</v>
      </c>
      <c r="CB59" s="2">
        <f t="shared" si="34"/>
        <v>0</v>
      </c>
      <c r="CC59" s="2">
        <f t="shared" si="35"/>
        <v>0</v>
      </c>
      <c r="CD59" s="2" t="str">
        <f t="shared" si="36"/>
        <v>R</v>
      </c>
      <c r="CE59" s="2" t="str">
        <f t="shared" si="37"/>
        <v>S-R</v>
      </c>
      <c r="CF59" s="2" t="str">
        <f t="shared" si="38"/>
        <v>B-G</v>
      </c>
      <c r="CG59" s="2" t="str">
        <f t="shared" si="39"/>
        <v>S-R</v>
      </c>
      <c r="CH59" s="2" t="str">
        <f t="shared" si="40"/>
        <v>B-G</v>
      </c>
      <c r="CI59" t="s">
        <v>31</v>
      </c>
      <c r="CJ59">
        <f>VLOOKUP(CI59,Sheet4!$I$1:$M$248,2,0)</f>
        <v>407.6</v>
      </c>
      <c r="CK59">
        <f>VLOOKUP(CI59,Sheet4!$I$1:$M$248,3,0)</f>
        <v>412.6</v>
      </c>
      <c r="CL59">
        <f>VLOOKUP(CI59,Sheet4!$I$1:$M$248,4,0)</f>
        <v>403.9</v>
      </c>
      <c r="CM59">
        <f>VLOOKUP(CI59,Sheet4!$I$1:$M$248,5,0)</f>
        <v>410.45</v>
      </c>
      <c r="CN59">
        <f t="shared" si="41"/>
        <v>473.58000000000004</v>
      </c>
      <c r="CO59" t="str">
        <f t="shared" si="42"/>
        <v>R</v>
      </c>
      <c r="CP59" t="str">
        <f t="shared" si="43"/>
        <v xml:space="preserve"> HH-B</v>
      </c>
      <c r="CQ59" t="str">
        <f t="shared" si="44"/>
        <v xml:space="preserve"> LH-B</v>
      </c>
    </row>
    <row r="60" spans="1:95">
      <c r="A60">
        <v>58</v>
      </c>
      <c r="B60" t="s">
        <v>420</v>
      </c>
      <c r="C60">
        <v>81153</v>
      </c>
      <c r="D60" t="b">
        <v>1</v>
      </c>
      <c r="E60">
        <v>18758148</v>
      </c>
      <c r="F60">
        <v>120</v>
      </c>
      <c r="G60">
        <v>712</v>
      </c>
      <c r="H60">
        <v>0</v>
      </c>
      <c r="I60">
        <v>3330</v>
      </c>
      <c r="J60">
        <v>3313.93</v>
      </c>
      <c r="K60">
        <v>3235</v>
      </c>
      <c r="L60">
        <v>3379.9</v>
      </c>
      <c r="M60">
        <v>3195.1</v>
      </c>
      <c r="N60">
        <v>3208.05</v>
      </c>
      <c r="O60">
        <v>3.8013746668536901</v>
      </c>
      <c r="P60">
        <v>121.94999999999982</v>
      </c>
      <c r="Q60" t="s">
        <v>106</v>
      </c>
      <c r="R60">
        <v>81153</v>
      </c>
      <c r="S60">
        <v>-11.69</v>
      </c>
      <c r="T60" s="2">
        <v>6393.3791927984494</v>
      </c>
      <c r="U60" s="2">
        <v>6348.3150000000005</v>
      </c>
      <c r="V60" s="2">
        <v>6488.5092956528943</v>
      </c>
      <c r="W60" s="2">
        <v>6348.3150000000005</v>
      </c>
      <c r="X60" s="2">
        <v>6208.1207043471068</v>
      </c>
      <c r="Y60" s="2">
        <v>6409.05</v>
      </c>
      <c r="Z60" s="2">
        <v>6421</v>
      </c>
      <c r="AA60" s="2">
        <v>6398.85</v>
      </c>
      <c r="AB60" s="2">
        <v>6412</v>
      </c>
      <c r="AC60" s="9">
        <v>6412.15</v>
      </c>
      <c r="AD60" s="9">
        <v>6420</v>
      </c>
      <c r="AE60">
        <v>6393.3</v>
      </c>
      <c r="AF60">
        <v>6397</v>
      </c>
      <c r="AG60">
        <v>6395.1</v>
      </c>
      <c r="AH60">
        <v>6408</v>
      </c>
      <c r="AI60">
        <v>6391</v>
      </c>
      <c r="AJ60">
        <v>6408</v>
      </c>
      <c r="AK60">
        <v>71.437216513955647</v>
      </c>
      <c r="AL60">
        <v>73.983080514566794</v>
      </c>
      <c r="AO60" s="13" t="str">
        <f t="shared" si="1"/>
        <v>G</v>
      </c>
      <c r="AP60" t="s">
        <v>20</v>
      </c>
      <c r="AQ60" s="4">
        <f t="shared" si="2"/>
        <v>792.18597539519931</v>
      </c>
      <c r="AR60" s="4">
        <f t="shared" si="3"/>
        <v>793.37999999999988</v>
      </c>
      <c r="AS60" s="4">
        <f t="shared" si="4"/>
        <v>795.75656170876232</v>
      </c>
      <c r="AT60" s="4">
        <f t="shared" si="5"/>
        <v>793.37999999999988</v>
      </c>
      <c r="AU60" s="5">
        <f t="shared" si="6"/>
        <v>791.00343829123744</v>
      </c>
      <c r="AV60" s="4">
        <f t="shared" si="7"/>
        <v>793.5</v>
      </c>
      <c r="AW60" s="5">
        <f t="shared" si="8"/>
        <v>794.05</v>
      </c>
      <c r="AX60" s="4">
        <f t="shared" si="9"/>
        <v>792.6</v>
      </c>
      <c r="AY60" s="5">
        <f t="shared" si="10"/>
        <v>793.05</v>
      </c>
      <c r="AZ60" s="2">
        <f t="shared" si="11"/>
        <v>793.3</v>
      </c>
      <c r="BA60" s="2">
        <f t="shared" si="12"/>
        <v>794.35</v>
      </c>
      <c r="BB60" s="2">
        <f t="shared" si="13"/>
        <v>790.75</v>
      </c>
      <c r="BC60" s="2">
        <f t="shared" si="14"/>
        <v>791.95</v>
      </c>
      <c r="BD60" s="2">
        <f t="shared" si="15"/>
        <v>791.55</v>
      </c>
      <c r="BE60" s="2">
        <f t="shared" si="16"/>
        <v>792.25</v>
      </c>
      <c r="BF60">
        <f t="shared" si="17"/>
        <v>790</v>
      </c>
      <c r="BG60" s="2">
        <f t="shared" si="18"/>
        <v>790.55</v>
      </c>
      <c r="BH60">
        <f t="shared" si="19"/>
        <v>-37.013696391609983</v>
      </c>
      <c r="BI60">
        <f t="shared" si="20"/>
        <v>-12.648249312395306</v>
      </c>
      <c r="BJ60" s="13">
        <f t="shared" si="21"/>
        <v>-89.42</v>
      </c>
      <c r="BK60" t="str">
        <f t="shared" si="22"/>
        <v xml:space="preserve"> </v>
      </c>
      <c r="BL60" t="str">
        <f t="shared" si="23"/>
        <v>R&lt;5- | Sell</v>
      </c>
      <c r="BM60" s="2" t="str">
        <f t="shared" si="24"/>
        <v xml:space="preserve"> </v>
      </c>
      <c r="BN60" s="2" t="str">
        <f t="shared" si="25"/>
        <v xml:space="preserve"> </v>
      </c>
      <c r="BO60" s="28">
        <f t="shared" si="26"/>
        <v>-0.17017521744609973</v>
      </c>
      <c r="BP60" s="28">
        <f t="shared" si="27"/>
        <v>-0.12633440717579433</v>
      </c>
      <c r="BQ60" t="str">
        <f t="shared" si="28"/>
        <v>MCDOWELL-N</v>
      </c>
      <c r="BV60" s="2"/>
      <c r="BW60" s="2">
        <f t="shared" si="29"/>
        <v>6421</v>
      </c>
      <c r="BX60" s="2">
        <f t="shared" si="30"/>
        <v>6398.85</v>
      </c>
      <c r="BY60" s="2">
        <f t="shared" si="31"/>
        <v>6412</v>
      </c>
      <c r="BZ60" s="2">
        <f t="shared" si="32"/>
        <v>6412.15</v>
      </c>
      <c r="CA60" s="2">
        <f t="shared" si="33"/>
        <v>6420</v>
      </c>
      <c r="CB60" s="2">
        <f t="shared" si="34"/>
        <v>6393.3</v>
      </c>
      <c r="CC60" s="2">
        <f t="shared" si="35"/>
        <v>6397</v>
      </c>
      <c r="CD60" s="2" t="str">
        <f t="shared" si="36"/>
        <v>R</v>
      </c>
      <c r="CE60" s="2" t="str">
        <f t="shared" si="37"/>
        <v>S-R</v>
      </c>
      <c r="CF60" s="2" t="str">
        <f t="shared" si="38"/>
        <v>SS</v>
      </c>
      <c r="CG60" s="2" t="str">
        <f t="shared" si="39"/>
        <v>S-R</v>
      </c>
      <c r="CH60" s="2" t="str">
        <f t="shared" si="40"/>
        <v>SS</v>
      </c>
      <c r="CI60" t="s">
        <v>352</v>
      </c>
      <c r="CJ60">
        <f>VLOOKUP(CI60,Sheet4!$I$1:$M$248,2,0)</f>
        <v>5</v>
      </c>
      <c r="CK60">
        <f>VLOOKUP(CI60,Sheet4!$I$1:$M$248,3,0)</f>
        <v>5</v>
      </c>
      <c r="CL60">
        <f>VLOOKUP(CI60,Sheet4!$I$1:$M$248,4,0)</f>
        <v>3</v>
      </c>
      <c r="CM60">
        <f>VLOOKUP(CI60,Sheet4!$I$1:$M$248,5,0)</f>
        <v>3.2</v>
      </c>
      <c r="CN60" t="e">
        <f t="shared" si="41"/>
        <v>#N/A</v>
      </c>
      <c r="CO60" t="str">
        <f t="shared" si="42"/>
        <v>G</v>
      </c>
      <c r="CP60" t="e">
        <f t="shared" si="43"/>
        <v>#N/A</v>
      </c>
      <c r="CQ60" t="e">
        <f t="shared" si="44"/>
        <v>#N/A</v>
      </c>
    </row>
    <row r="61" spans="1:95">
      <c r="A61">
        <v>59</v>
      </c>
      <c r="B61" t="s">
        <v>420</v>
      </c>
      <c r="C61">
        <v>9815810</v>
      </c>
      <c r="D61" t="b">
        <v>1</v>
      </c>
      <c r="E61">
        <v>52661850</v>
      </c>
      <c r="F61">
        <v>150</v>
      </c>
      <c r="G61">
        <v>8325</v>
      </c>
      <c r="H61">
        <v>630600</v>
      </c>
      <c r="I61">
        <v>0.05</v>
      </c>
      <c r="J61">
        <v>3.59</v>
      </c>
      <c r="K61">
        <v>19</v>
      </c>
      <c r="L61">
        <v>27.7</v>
      </c>
      <c r="M61">
        <v>0.05</v>
      </c>
      <c r="N61">
        <v>34.200000000000003</v>
      </c>
      <c r="O61">
        <v>-99.853801169590653</v>
      </c>
      <c r="P61">
        <v>-34.150000000000006</v>
      </c>
      <c r="T61" s="2"/>
      <c r="U61" s="2"/>
      <c r="V61" s="2"/>
      <c r="W61" s="2"/>
      <c r="X61" s="2"/>
      <c r="Y61" s="2"/>
      <c r="Z61" s="2"/>
      <c r="AA61" s="2"/>
      <c r="AB61" s="2"/>
      <c r="AC61" s="9"/>
      <c r="AD61" s="9"/>
      <c r="AO61" s="13" t="str">
        <f t="shared" si="1"/>
        <v>R</v>
      </c>
      <c r="AP61" t="s">
        <v>129</v>
      </c>
      <c r="AQ61" s="4">
        <f t="shared" si="2"/>
        <v>3136.8110594590939</v>
      </c>
      <c r="AR61" s="4">
        <f t="shared" si="3"/>
        <v>3132.0050000000001</v>
      </c>
      <c r="AS61" s="4">
        <f t="shared" si="4"/>
        <v>3147.2255331798133</v>
      </c>
      <c r="AT61" s="4">
        <f t="shared" si="5"/>
        <v>3132.0050000000001</v>
      </c>
      <c r="AU61" s="5">
        <f t="shared" si="6"/>
        <v>3116.7844668201869</v>
      </c>
      <c r="AV61" s="4">
        <f t="shared" si="7"/>
        <v>3130.35</v>
      </c>
      <c r="AW61" s="5">
        <f t="shared" si="8"/>
        <v>3143.9</v>
      </c>
      <c r="AX61" s="4">
        <f t="shared" si="9"/>
        <v>3130.35</v>
      </c>
      <c r="AY61" s="5">
        <f t="shared" si="10"/>
        <v>3135.65</v>
      </c>
      <c r="AZ61" s="2">
        <f t="shared" si="11"/>
        <v>3135.65</v>
      </c>
      <c r="BA61" s="2">
        <f t="shared" si="12"/>
        <v>3144.15</v>
      </c>
      <c r="BB61" s="2">
        <f t="shared" si="13"/>
        <v>3131.65</v>
      </c>
      <c r="BC61" s="2">
        <f t="shared" si="14"/>
        <v>3142.4</v>
      </c>
      <c r="BD61" s="2">
        <f t="shared" si="15"/>
        <v>3142.4</v>
      </c>
      <c r="BE61" s="2">
        <f t="shared" si="16"/>
        <v>3144.75</v>
      </c>
      <c r="BF61">
        <f t="shared" si="17"/>
        <v>3125.05</v>
      </c>
      <c r="BG61" s="2">
        <f t="shared" si="18"/>
        <v>3138.95</v>
      </c>
      <c r="BH61">
        <f t="shared" si="19"/>
        <v>49.444827835805476</v>
      </c>
      <c r="BI61">
        <f t="shared" si="20"/>
        <v>48.324993169015386</v>
      </c>
      <c r="BJ61" s="13">
        <f t="shared" si="21"/>
        <v>-14.39</v>
      </c>
      <c r="BK61" t="str">
        <f t="shared" si="22"/>
        <v xml:space="preserve"> </v>
      </c>
      <c r="BL61" t="str">
        <f t="shared" si="23"/>
        <v>G&gt;5+ | Buy</v>
      </c>
      <c r="BM61" s="2" t="str">
        <f t="shared" si="24"/>
        <v xml:space="preserve"> </v>
      </c>
      <c r="BN61" s="2" t="str">
        <f t="shared" si="25"/>
        <v xml:space="preserve"> </v>
      </c>
      <c r="BO61" s="28">
        <f t="shared" si="26"/>
        <v>0.21526637220353034</v>
      </c>
      <c r="BP61" s="28">
        <f t="shared" si="27"/>
        <v>-0.10978869653768689</v>
      </c>
      <c r="BQ61" t="str">
        <f t="shared" si="28"/>
        <v>MINDTREE</v>
      </c>
      <c r="BV61" s="2"/>
      <c r="BW61" s="2">
        <f t="shared" si="29"/>
        <v>0</v>
      </c>
      <c r="BX61" s="2">
        <f t="shared" si="30"/>
        <v>0</v>
      </c>
      <c r="BY61" s="2">
        <f t="shared" si="31"/>
        <v>0</v>
      </c>
      <c r="BZ61" s="2">
        <f t="shared" si="32"/>
        <v>0</v>
      </c>
      <c r="CA61" s="2">
        <f t="shared" si="33"/>
        <v>0</v>
      </c>
      <c r="CB61" s="2">
        <f t="shared" si="34"/>
        <v>0</v>
      </c>
      <c r="CC61" s="2">
        <f t="shared" si="35"/>
        <v>0</v>
      </c>
      <c r="CD61" s="2" t="str">
        <f t="shared" si="36"/>
        <v>R</v>
      </c>
      <c r="CE61" s="2" t="str">
        <f t="shared" si="37"/>
        <v>S-R</v>
      </c>
      <c r="CF61" s="2" t="str">
        <f t="shared" si="38"/>
        <v>B-G</v>
      </c>
      <c r="CG61" s="2" t="str">
        <f t="shared" si="39"/>
        <v>S-R</v>
      </c>
      <c r="CH61" s="2" t="str">
        <f t="shared" si="40"/>
        <v>B-G</v>
      </c>
      <c r="CI61" t="s">
        <v>16</v>
      </c>
      <c r="CJ61">
        <f>VLOOKUP(CI61,Sheet4!$I$1:$M$248,2,0)</f>
        <v>399</v>
      </c>
      <c r="CK61">
        <f>VLOOKUP(CI61,Sheet4!$I$1:$M$248,3,0)</f>
        <v>399</v>
      </c>
      <c r="CL61">
        <f>VLOOKUP(CI61,Sheet4!$I$1:$M$248,4,0)</f>
        <v>395</v>
      </c>
      <c r="CM61">
        <f>VLOOKUP(CI61,Sheet4!$I$1:$M$248,5,0)</f>
        <v>395.6</v>
      </c>
      <c r="CN61">
        <f t="shared" si="41"/>
        <v>323.3</v>
      </c>
      <c r="CO61" t="str">
        <f t="shared" si="42"/>
        <v>G</v>
      </c>
      <c r="CP61" t="str">
        <f t="shared" si="43"/>
        <v>HL-S</v>
      </c>
      <c r="CQ61" t="str">
        <f t="shared" si="44"/>
        <v>LL-S</v>
      </c>
    </row>
    <row r="62" spans="1:95">
      <c r="A62">
        <v>60</v>
      </c>
      <c r="B62" t="s">
        <v>420</v>
      </c>
      <c r="C62">
        <v>11795714</v>
      </c>
      <c r="D62" t="b">
        <v>1</v>
      </c>
      <c r="E62">
        <v>579275</v>
      </c>
      <c r="F62">
        <v>50</v>
      </c>
      <c r="G62">
        <v>28825</v>
      </c>
      <c r="H62">
        <v>17300</v>
      </c>
      <c r="I62">
        <v>349.6</v>
      </c>
      <c r="J62">
        <v>314.83999999999997</v>
      </c>
      <c r="K62">
        <v>310.05</v>
      </c>
      <c r="L62">
        <v>355.35</v>
      </c>
      <c r="M62">
        <v>273.25</v>
      </c>
      <c r="N62">
        <v>296.64999999999998</v>
      </c>
      <c r="O62">
        <v>17.849317377380768</v>
      </c>
      <c r="P62">
        <v>52.950000000000045</v>
      </c>
      <c r="T62" s="2"/>
      <c r="U62" s="2"/>
      <c r="V62" s="2"/>
      <c r="W62" s="2"/>
      <c r="X62" s="2"/>
      <c r="Y62" s="2"/>
      <c r="Z62" s="2"/>
      <c r="AA62" s="2"/>
      <c r="AB62" s="2"/>
      <c r="AC62" s="9"/>
      <c r="AD62" s="9"/>
      <c r="AO62" s="13" t="str">
        <f t="shared" si="1"/>
        <v>R</v>
      </c>
      <c r="AP62" t="s">
        <v>136</v>
      </c>
      <c r="AQ62" s="4">
        <f t="shared" si="2"/>
        <v>2217.6425725527388</v>
      </c>
      <c r="AR62" s="4">
        <f t="shared" si="3"/>
        <v>2214.665</v>
      </c>
      <c r="AS62" s="4">
        <f t="shared" si="4"/>
        <v>2223.4200230185629</v>
      </c>
      <c r="AT62" s="4">
        <f t="shared" si="5"/>
        <v>2214.665</v>
      </c>
      <c r="AU62" s="5">
        <f t="shared" si="6"/>
        <v>2205.909976981437</v>
      </c>
      <c r="AV62" s="4">
        <f t="shared" si="7"/>
        <v>2215.1</v>
      </c>
      <c r="AW62" s="5">
        <f t="shared" si="8"/>
        <v>2223.8000000000002</v>
      </c>
      <c r="AX62" s="4">
        <f t="shared" si="9"/>
        <v>2214.6</v>
      </c>
      <c r="AY62" s="5">
        <f t="shared" si="10"/>
        <v>2220.4</v>
      </c>
      <c r="AZ62" s="2">
        <f t="shared" si="11"/>
        <v>2222.3000000000002</v>
      </c>
      <c r="BA62" s="2">
        <f t="shared" si="12"/>
        <v>2222.3000000000002</v>
      </c>
      <c r="BB62" s="2">
        <f t="shared" si="13"/>
        <v>2215.0500000000002</v>
      </c>
      <c r="BC62" s="2">
        <f t="shared" si="14"/>
        <v>2217.9</v>
      </c>
      <c r="BD62" s="2">
        <f t="shared" si="15"/>
        <v>2217.8000000000002</v>
      </c>
      <c r="BE62" s="2">
        <f t="shared" si="16"/>
        <v>2222</v>
      </c>
      <c r="BF62">
        <f t="shared" si="17"/>
        <v>2217.1999999999998</v>
      </c>
      <c r="BG62" s="2">
        <f t="shared" si="18"/>
        <v>2219</v>
      </c>
      <c r="BH62">
        <f t="shared" si="19"/>
        <v>26.614187857715535</v>
      </c>
      <c r="BI62">
        <f t="shared" si="20"/>
        <v>33.139580705310877</v>
      </c>
      <c r="BJ62" s="13">
        <f t="shared" si="21"/>
        <v>-27.12</v>
      </c>
      <c r="BK62" t="str">
        <f t="shared" si="22"/>
        <v xml:space="preserve"> </v>
      </c>
      <c r="BL62" t="str">
        <f t="shared" si="23"/>
        <v xml:space="preserve"> </v>
      </c>
      <c r="BM62" s="2" t="str">
        <f t="shared" si="24"/>
        <v xml:space="preserve"> </v>
      </c>
      <c r="BN62" s="2" t="str">
        <f t="shared" si="25"/>
        <v xml:space="preserve"> </v>
      </c>
      <c r="BO62" s="28">
        <f t="shared" si="26"/>
        <v>-0.19799307024254559</v>
      </c>
      <c r="BP62" s="28">
        <f t="shared" si="27"/>
        <v>5.410767427179268E-2</v>
      </c>
      <c r="BQ62" t="str">
        <f t="shared" si="28"/>
        <v>MPHASIS</v>
      </c>
      <c r="BV62" s="2"/>
      <c r="BW62" s="2">
        <f t="shared" si="29"/>
        <v>0</v>
      </c>
      <c r="BX62" s="2">
        <f t="shared" si="30"/>
        <v>0</v>
      </c>
      <c r="BY62" s="2">
        <f t="shared" si="31"/>
        <v>0</v>
      </c>
      <c r="BZ62" s="2">
        <f t="shared" si="32"/>
        <v>0</v>
      </c>
      <c r="CA62" s="2">
        <f t="shared" si="33"/>
        <v>0</v>
      </c>
      <c r="CB62" s="2">
        <f t="shared" si="34"/>
        <v>0</v>
      </c>
      <c r="CC62" s="2">
        <f t="shared" si="35"/>
        <v>0</v>
      </c>
      <c r="CD62" s="2" t="str">
        <f t="shared" si="36"/>
        <v>R</v>
      </c>
      <c r="CE62" s="2" t="str">
        <f t="shared" si="37"/>
        <v>S-R</v>
      </c>
      <c r="CF62" s="2" t="str">
        <f t="shared" si="38"/>
        <v>B-G</v>
      </c>
      <c r="CG62" s="2" t="str">
        <f t="shared" si="39"/>
        <v>S-R</v>
      </c>
      <c r="CH62" s="2" t="str">
        <f t="shared" si="40"/>
        <v>B-G</v>
      </c>
      <c r="CI62" t="s">
        <v>197</v>
      </c>
      <c r="CJ62">
        <f>VLOOKUP(CI62,Sheet4!$I$1:$M$248,2,0)</f>
        <v>134.25</v>
      </c>
      <c r="CK62">
        <f>VLOOKUP(CI62,Sheet4!$I$1:$M$248,3,0)</f>
        <v>146.85</v>
      </c>
      <c r="CL62">
        <f>VLOOKUP(CI62,Sheet4!$I$1:$M$248,4,0)</f>
        <v>124.7</v>
      </c>
      <c r="CM62">
        <f>VLOOKUP(CI62,Sheet4!$I$1:$M$248,5,0)</f>
        <v>132.75</v>
      </c>
      <c r="CN62" t="e">
        <f t="shared" si="41"/>
        <v>#N/A</v>
      </c>
      <c r="CO62" t="str">
        <f t="shared" si="42"/>
        <v>G</v>
      </c>
      <c r="CP62" t="e">
        <f t="shared" si="43"/>
        <v>#N/A</v>
      </c>
      <c r="CQ62" t="e">
        <f t="shared" si="44"/>
        <v>#N/A</v>
      </c>
    </row>
    <row r="63" spans="1:95">
      <c r="A63">
        <v>61</v>
      </c>
      <c r="B63" t="s">
        <v>420</v>
      </c>
      <c r="C63">
        <v>9816066</v>
      </c>
      <c r="D63" t="b">
        <v>1</v>
      </c>
      <c r="E63">
        <v>42315150</v>
      </c>
      <c r="F63">
        <v>75</v>
      </c>
      <c r="G63">
        <v>597600</v>
      </c>
      <c r="H63">
        <v>35175</v>
      </c>
      <c r="I63">
        <v>113.35</v>
      </c>
      <c r="J63">
        <v>76.92</v>
      </c>
      <c r="K63">
        <v>59</v>
      </c>
      <c r="L63">
        <v>126</v>
      </c>
      <c r="M63">
        <v>48.9</v>
      </c>
      <c r="N63">
        <v>54</v>
      </c>
      <c r="O63">
        <v>109.90740740740739</v>
      </c>
      <c r="P63">
        <v>59.349999999999994</v>
      </c>
      <c r="T63" s="2"/>
      <c r="U63" s="2"/>
      <c r="V63" s="2"/>
      <c r="W63" s="2"/>
      <c r="X63" s="2"/>
      <c r="Y63" s="2"/>
      <c r="Z63" s="2"/>
      <c r="AA63" s="2"/>
      <c r="AB63" s="2"/>
      <c r="AC63" s="9"/>
      <c r="AD63" s="9"/>
      <c r="AO63" s="13" t="str">
        <f t="shared" si="1"/>
        <v>R</v>
      </c>
      <c r="AP63" t="s">
        <v>91</v>
      </c>
      <c r="AQ63" s="4">
        <f t="shared" si="2"/>
        <v>18547.739319886878</v>
      </c>
      <c r="AR63" s="4">
        <f t="shared" si="3"/>
        <v>18502.174999999999</v>
      </c>
      <c r="AS63" s="4">
        <f t="shared" si="4"/>
        <v>18617.917678176145</v>
      </c>
      <c r="AT63" s="4">
        <f t="shared" si="5"/>
        <v>18502.174999999999</v>
      </c>
      <c r="AU63" s="5">
        <f t="shared" si="6"/>
        <v>18386.432321823853</v>
      </c>
      <c r="AV63" s="4">
        <f t="shared" si="7"/>
        <v>18540.45</v>
      </c>
      <c r="AW63" s="5">
        <f t="shared" si="8"/>
        <v>18573.400000000001</v>
      </c>
      <c r="AX63" s="4">
        <f t="shared" si="9"/>
        <v>18538.05</v>
      </c>
      <c r="AY63" s="5">
        <f t="shared" si="10"/>
        <v>18563.55</v>
      </c>
      <c r="AZ63" s="2">
        <f t="shared" si="11"/>
        <v>18564</v>
      </c>
      <c r="BA63" s="2">
        <f t="shared" si="12"/>
        <v>18581.650000000001</v>
      </c>
      <c r="BB63" s="2">
        <f t="shared" si="13"/>
        <v>18563.55</v>
      </c>
      <c r="BC63" s="2">
        <f t="shared" si="14"/>
        <v>18570.150000000001</v>
      </c>
      <c r="BD63" s="2">
        <f t="shared" si="15"/>
        <v>18567.8</v>
      </c>
      <c r="BE63" s="2">
        <f t="shared" si="16"/>
        <v>18575</v>
      </c>
      <c r="BF63">
        <f t="shared" si="17"/>
        <v>18535</v>
      </c>
      <c r="BG63" s="2">
        <f t="shared" si="18"/>
        <v>18565</v>
      </c>
      <c r="BH63">
        <f t="shared" si="19"/>
        <v>81.062355382637094</v>
      </c>
      <c r="BI63">
        <f t="shared" si="20"/>
        <v>80.23167133257428</v>
      </c>
      <c r="BJ63" s="13">
        <f t="shared" si="21"/>
        <v>-9.93</v>
      </c>
      <c r="BK63" t="str">
        <f t="shared" si="22"/>
        <v xml:space="preserve"> </v>
      </c>
      <c r="BL63" t="str">
        <f t="shared" si="23"/>
        <v>G&gt;5+ | Buy</v>
      </c>
      <c r="BM63" s="2" t="str">
        <f t="shared" si="24"/>
        <v xml:space="preserve"> </v>
      </c>
      <c r="BN63" s="2" t="str">
        <f t="shared" si="25"/>
        <v xml:space="preserve"> </v>
      </c>
      <c r="BO63" s="28">
        <f t="shared" si="26"/>
        <v>3.3128636069820382E-2</v>
      </c>
      <c r="BP63" s="28">
        <f t="shared" si="27"/>
        <v>-1.5079869451411975E-2</v>
      </c>
      <c r="BQ63" t="str">
        <f t="shared" si="28"/>
        <v>NESTLEIND</v>
      </c>
      <c r="BV63" s="2"/>
      <c r="BW63" s="2">
        <f t="shared" si="29"/>
        <v>0</v>
      </c>
      <c r="BX63" s="2">
        <f t="shared" si="30"/>
        <v>0</v>
      </c>
      <c r="BY63" s="2">
        <f t="shared" si="31"/>
        <v>0</v>
      </c>
      <c r="BZ63" s="2">
        <f t="shared" si="32"/>
        <v>0</v>
      </c>
      <c r="CA63" s="2">
        <f t="shared" si="33"/>
        <v>0</v>
      </c>
      <c r="CB63" s="2">
        <f t="shared" si="34"/>
        <v>0</v>
      </c>
      <c r="CC63" s="2">
        <f t="shared" si="35"/>
        <v>0</v>
      </c>
      <c r="CD63" s="2" t="str">
        <f t="shared" si="36"/>
        <v>R</v>
      </c>
      <c r="CE63" s="2" t="str">
        <f t="shared" si="37"/>
        <v>S-R</v>
      </c>
      <c r="CF63" s="2" t="str">
        <f t="shared" si="38"/>
        <v>B-G</v>
      </c>
      <c r="CG63" s="2" t="str">
        <f t="shared" si="39"/>
        <v>S-R</v>
      </c>
      <c r="CH63" s="2" t="str">
        <f t="shared" si="40"/>
        <v>B-G</v>
      </c>
      <c r="CI63" t="s">
        <v>59</v>
      </c>
      <c r="CJ63">
        <f>VLOOKUP(CI63,Sheet4!$I$1:$M$248,2,0)</f>
        <v>18100</v>
      </c>
      <c r="CK63">
        <f>VLOOKUP(CI63,Sheet4!$I$1:$M$248,3,0)</f>
        <v>18100</v>
      </c>
      <c r="CL63">
        <f>VLOOKUP(CI63,Sheet4!$I$1:$M$248,4,0)</f>
        <v>17962.099999999999</v>
      </c>
      <c r="CM63">
        <f>VLOOKUP(CI63,Sheet4!$I$1:$M$248,5,0)</f>
        <v>18019</v>
      </c>
      <c r="CN63">
        <f t="shared" si="41"/>
        <v>3058.585</v>
      </c>
      <c r="CO63" t="str">
        <f t="shared" si="42"/>
        <v>G</v>
      </c>
      <c r="CP63" t="str">
        <f t="shared" si="43"/>
        <v>HL-S</v>
      </c>
      <c r="CQ63" t="str">
        <f t="shared" si="44"/>
        <v>LL-S</v>
      </c>
    </row>
    <row r="64" spans="1:95">
      <c r="A64">
        <v>62</v>
      </c>
      <c r="B64" t="s">
        <v>420</v>
      </c>
      <c r="C64">
        <v>1270529</v>
      </c>
      <c r="D64" t="b">
        <v>1</v>
      </c>
      <c r="E64">
        <v>35144717</v>
      </c>
      <c r="F64">
        <v>3</v>
      </c>
      <c r="G64">
        <v>33845</v>
      </c>
      <c r="H64">
        <v>0</v>
      </c>
      <c r="I64">
        <v>370.35</v>
      </c>
      <c r="J64">
        <v>370.37</v>
      </c>
      <c r="K64">
        <v>373.45</v>
      </c>
      <c r="L64">
        <v>376</v>
      </c>
      <c r="M64">
        <v>365.3</v>
      </c>
      <c r="N64">
        <v>368.95</v>
      </c>
      <c r="O64">
        <v>0.37945521073317096</v>
      </c>
      <c r="P64">
        <v>1.4000000000000341</v>
      </c>
      <c r="Q64" t="s">
        <v>29</v>
      </c>
      <c r="R64">
        <v>1270529</v>
      </c>
      <c r="S64">
        <v>-45.45</v>
      </c>
      <c r="T64" s="2">
        <v>800.50458451643749</v>
      </c>
      <c r="U64" s="2">
        <v>800.57999999999993</v>
      </c>
      <c r="V64" s="2">
        <v>801.30792017266845</v>
      </c>
      <c r="W64" s="2">
        <v>800.57999999999993</v>
      </c>
      <c r="X64" s="2">
        <v>799.85207982733141</v>
      </c>
      <c r="Y64" s="2">
        <v>800.6</v>
      </c>
      <c r="Z64" s="2">
        <v>801</v>
      </c>
      <c r="AA64" s="2">
        <v>799.9</v>
      </c>
      <c r="AB64" s="2">
        <v>800</v>
      </c>
      <c r="AC64" s="9">
        <v>800</v>
      </c>
      <c r="AD64" s="9">
        <v>800.7</v>
      </c>
      <c r="AE64">
        <v>799.8</v>
      </c>
      <c r="AF64">
        <v>800.7</v>
      </c>
      <c r="AG64">
        <v>800.6</v>
      </c>
      <c r="AH64">
        <v>801.45</v>
      </c>
      <c r="AI64">
        <v>800.5</v>
      </c>
      <c r="AJ64">
        <v>800.5</v>
      </c>
      <c r="AK64">
        <v>6.5122304649843343</v>
      </c>
      <c r="AL64">
        <v>4.0400623516242655</v>
      </c>
      <c r="AO64" s="13" t="str">
        <f t="shared" si="1"/>
        <v>G</v>
      </c>
      <c r="AP64" t="s">
        <v>80</v>
      </c>
      <c r="AQ64" s="4">
        <f t="shared" si="2"/>
        <v>149.8662629529901</v>
      </c>
      <c r="AR64" s="4">
        <f t="shared" si="3"/>
        <v>149.66000000000003</v>
      </c>
      <c r="AS64" s="4">
        <f t="shared" si="4"/>
        <v>150.10288072133852</v>
      </c>
      <c r="AT64" s="4">
        <f t="shared" si="5"/>
        <v>149.66000000000003</v>
      </c>
      <c r="AU64" s="5">
        <f t="shared" si="6"/>
        <v>149.21711927866153</v>
      </c>
      <c r="AV64" s="4">
        <f t="shared" si="7"/>
        <v>149.65</v>
      </c>
      <c r="AW64" s="5">
        <f t="shared" si="8"/>
        <v>149.9</v>
      </c>
      <c r="AX64" s="4">
        <f t="shared" si="9"/>
        <v>149.55000000000001</v>
      </c>
      <c r="AY64" s="5">
        <f t="shared" si="10"/>
        <v>149.80000000000001</v>
      </c>
      <c r="AZ64" s="2">
        <f t="shared" si="11"/>
        <v>149.85</v>
      </c>
      <c r="BA64" s="2">
        <f t="shared" si="12"/>
        <v>150.15</v>
      </c>
      <c r="BB64" s="2">
        <f t="shared" si="13"/>
        <v>149.75</v>
      </c>
      <c r="BC64" s="2">
        <f t="shared" si="14"/>
        <v>150.05000000000001</v>
      </c>
      <c r="BD64" s="2">
        <f t="shared" si="15"/>
        <v>150.05000000000001</v>
      </c>
      <c r="BE64" s="2">
        <f t="shared" si="16"/>
        <v>150.15</v>
      </c>
      <c r="BF64">
        <f t="shared" si="17"/>
        <v>149.80000000000001</v>
      </c>
      <c r="BG64" s="2">
        <f t="shared" si="18"/>
        <v>150.05000000000001</v>
      </c>
      <c r="BH64">
        <f t="shared" si="19"/>
        <v>66.846374173683586</v>
      </c>
      <c r="BI64">
        <f t="shared" si="20"/>
        <v>57.467709891115234</v>
      </c>
      <c r="BJ64" s="13">
        <f t="shared" si="21"/>
        <v>-11.76</v>
      </c>
      <c r="BK64" t="str">
        <f t="shared" si="22"/>
        <v xml:space="preserve"> </v>
      </c>
      <c r="BL64" t="str">
        <f t="shared" si="23"/>
        <v>G&gt;5+ | Buy</v>
      </c>
      <c r="BM64" s="2" t="str">
        <f t="shared" si="24"/>
        <v xml:space="preserve"> </v>
      </c>
      <c r="BN64" s="2" t="str">
        <f t="shared" si="25"/>
        <v xml:space="preserve"> </v>
      </c>
      <c r="BO64" s="28">
        <f t="shared" si="26"/>
        <v>0.1334668001334782</v>
      </c>
      <c r="BP64" s="28">
        <f t="shared" si="27"/>
        <v>0</v>
      </c>
      <c r="BQ64" t="str">
        <f t="shared" si="28"/>
        <v>NTPC</v>
      </c>
      <c r="BV64" s="2"/>
      <c r="BW64" s="2">
        <f t="shared" si="29"/>
        <v>801</v>
      </c>
      <c r="BX64" s="2">
        <f t="shared" si="30"/>
        <v>799.9</v>
      </c>
      <c r="BY64" s="2">
        <f t="shared" si="31"/>
        <v>800</v>
      </c>
      <c r="BZ64" s="2">
        <f t="shared" si="32"/>
        <v>800</v>
      </c>
      <c r="CA64" s="2">
        <f t="shared" si="33"/>
        <v>800.7</v>
      </c>
      <c r="CB64" s="2">
        <f t="shared" si="34"/>
        <v>799.8</v>
      </c>
      <c r="CC64" s="2">
        <f t="shared" si="35"/>
        <v>800.7</v>
      </c>
      <c r="CD64" s="2" t="str">
        <f t="shared" si="36"/>
        <v>G</v>
      </c>
      <c r="CE64" s="2" t="str">
        <f t="shared" si="37"/>
        <v>B-G</v>
      </c>
      <c r="CF64" s="2" t="str">
        <f t="shared" si="38"/>
        <v>B-G</v>
      </c>
      <c r="CG64" s="2" t="str">
        <f t="shared" si="39"/>
        <v>B-G</v>
      </c>
      <c r="CH64" s="2" t="str">
        <f t="shared" si="40"/>
        <v>B-G</v>
      </c>
      <c r="CI64" t="s">
        <v>22</v>
      </c>
      <c r="CJ64">
        <f>VLOOKUP(CI64,Sheet4!$I$1:$M$248,2,0)</f>
        <v>2899.8</v>
      </c>
      <c r="CK64">
        <f>VLOOKUP(CI64,Sheet4!$I$1:$M$248,3,0)</f>
        <v>2903.6</v>
      </c>
      <c r="CL64">
        <f>VLOOKUP(CI64,Sheet4!$I$1:$M$248,4,0)</f>
        <v>2881</v>
      </c>
      <c r="CM64">
        <f>VLOOKUP(CI64,Sheet4!$I$1:$M$248,5,0)</f>
        <v>2894</v>
      </c>
      <c r="CN64">
        <f t="shared" si="41"/>
        <v>3875.9050000000002</v>
      </c>
      <c r="CO64" t="str">
        <f t="shared" si="42"/>
        <v>G</v>
      </c>
      <c r="CP64" t="str">
        <f t="shared" si="43"/>
        <v xml:space="preserve"> HH-B</v>
      </c>
      <c r="CQ64" t="str">
        <f t="shared" si="44"/>
        <v xml:space="preserve"> LH-B</v>
      </c>
    </row>
    <row r="65" spans="1:95">
      <c r="A65">
        <v>63</v>
      </c>
      <c r="B65" t="s">
        <v>420</v>
      </c>
      <c r="C65">
        <v>519937</v>
      </c>
      <c r="D65" t="b">
        <v>1</v>
      </c>
      <c r="E65">
        <v>4123903</v>
      </c>
      <c r="F65">
        <v>1</v>
      </c>
      <c r="G65">
        <v>5786</v>
      </c>
      <c r="H65">
        <v>0</v>
      </c>
      <c r="I65">
        <v>560.29999999999995</v>
      </c>
      <c r="J65">
        <v>555.67999999999995</v>
      </c>
      <c r="K65">
        <v>554</v>
      </c>
      <c r="L65">
        <v>564.29999999999995</v>
      </c>
      <c r="M65">
        <v>548.04999999999995</v>
      </c>
      <c r="N65">
        <v>551.25</v>
      </c>
      <c r="O65">
        <v>1.6417233560090621</v>
      </c>
      <c r="P65">
        <v>9.0499999999999545</v>
      </c>
      <c r="Q65" t="s">
        <v>85</v>
      </c>
      <c r="R65">
        <v>519937</v>
      </c>
      <c r="S65">
        <v>-48.85</v>
      </c>
      <c r="T65" s="2">
        <v>1137.3724038980813</v>
      </c>
      <c r="U65" s="2">
        <v>1136.7099999999998</v>
      </c>
      <c r="V65" s="2">
        <v>1140.8275922036498</v>
      </c>
      <c r="W65" s="2">
        <v>1136.7099999999998</v>
      </c>
      <c r="X65" s="2">
        <v>1132.5924077963498</v>
      </c>
      <c r="Y65" s="2">
        <v>1138.5999999999999</v>
      </c>
      <c r="Z65" s="2">
        <v>1140.05</v>
      </c>
      <c r="AA65" s="2">
        <v>1137.3499999999999</v>
      </c>
      <c r="AB65" s="2">
        <v>1140</v>
      </c>
      <c r="AC65" s="9">
        <v>1139.95</v>
      </c>
      <c r="AD65" s="9">
        <v>1141.4000000000001</v>
      </c>
      <c r="AE65">
        <v>1139.25</v>
      </c>
      <c r="AF65">
        <v>1140.1500000000001</v>
      </c>
      <c r="AG65">
        <v>1140.1500000000001</v>
      </c>
      <c r="AH65">
        <v>1140.2</v>
      </c>
      <c r="AI65">
        <v>1135</v>
      </c>
      <c r="AJ65">
        <v>1135</v>
      </c>
      <c r="AK65">
        <v>35.129157898310943</v>
      </c>
      <c r="AL65">
        <v>71.247898909057625</v>
      </c>
      <c r="AO65" s="13" t="str">
        <f t="shared" si="1"/>
        <v>G</v>
      </c>
      <c r="AP65" t="s">
        <v>111</v>
      </c>
      <c r="AQ65" s="4">
        <f t="shared" si="2"/>
        <v>885.59631182012708</v>
      </c>
      <c r="AR65" s="4">
        <f t="shared" si="3"/>
        <v>884.1049999999999</v>
      </c>
      <c r="AS65" s="4">
        <f t="shared" si="4"/>
        <v>889.58533730206852</v>
      </c>
      <c r="AT65" s="4">
        <f t="shared" si="5"/>
        <v>884.1049999999999</v>
      </c>
      <c r="AU65" s="5">
        <f t="shared" si="6"/>
        <v>878.62466269793129</v>
      </c>
      <c r="AV65" s="4">
        <f t="shared" si="7"/>
        <v>885.95</v>
      </c>
      <c r="AW65" s="5">
        <f t="shared" si="8"/>
        <v>886.9</v>
      </c>
      <c r="AX65" s="4">
        <f t="shared" si="9"/>
        <v>885</v>
      </c>
      <c r="AY65" s="5">
        <f t="shared" si="10"/>
        <v>885.05</v>
      </c>
      <c r="AZ65" s="2">
        <f t="shared" si="11"/>
        <v>885.05</v>
      </c>
      <c r="BA65" s="2">
        <f t="shared" si="12"/>
        <v>887.8</v>
      </c>
      <c r="BB65" s="2">
        <f t="shared" si="13"/>
        <v>884.9</v>
      </c>
      <c r="BC65" s="2">
        <f t="shared" si="14"/>
        <v>887.4</v>
      </c>
      <c r="BD65" s="2">
        <f t="shared" si="15"/>
        <v>887.35</v>
      </c>
      <c r="BE65" s="2">
        <f t="shared" si="16"/>
        <v>887.55</v>
      </c>
      <c r="BF65">
        <f t="shared" si="17"/>
        <v>884.3</v>
      </c>
      <c r="BG65" s="2">
        <f t="shared" si="18"/>
        <v>885.25</v>
      </c>
      <c r="BH65">
        <f t="shared" si="19"/>
        <v>1.3453724228650636</v>
      </c>
      <c r="BI65">
        <f t="shared" si="20"/>
        <v>5.4051062120189055</v>
      </c>
      <c r="BJ65" s="13">
        <f t="shared" si="21"/>
        <v>-57.79</v>
      </c>
      <c r="BK65" t="str">
        <f t="shared" si="22"/>
        <v xml:space="preserve"> </v>
      </c>
      <c r="BL65" t="str">
        <f t="shared" si="23"/>
        <v>G&gt;5+ | Buy</v>
      </c>
      <c r="BM65" s="2" t="str">
        <f t="shared" si="24"/>
        <v xml:space="preserve"> </v>
      </c>
      <c r="BN65" s="2" t="str">
        <f t="shared" si="25"/>
        <v xml:space="preserve"> </v>
      </c>
      <c r="BO65" s="28">
        <f t="shared" si="26"/>
        <v>0.26552172193661633</v>
      </c>
      <c r="BP65" s="28">
        <f t="shared" si="27"/>
        <v>-0.23665971713529305</v>
      </c>
      <c r="BQ65" t="str">
        <f t="shared" si="28"/>
        <v>OBEROIRLTY</v>
      </c>
      <c r="BV65" s="2"/>
      <c r="BW65" s="2">
        <f t="shared" si="29"/>
        <v>1140.05</v>
      </c>
      <c r="BX65" s="2">
        <f t="shared" si="30"/>
        <v>1137.3499999999999</v>
      </c>
      <c r="BY65" s="2">
        <f t="shared" si="31"/>
        <v>1140</v>
      </c>
      <c r="BZ65" s="2">
        <f t="shared" si="32"/>
        <v>1139.95</v>
      </c>
      <c r="CA65" s="2">
        <f t="shared" si="33"/>
        <v>1141.4000000000001</v>
      </c>
      <c r="CB65" s="2">
        <f t="shared" si="34"/>
        <v>1139.25</v>
      </c>
      <c r="CC65" s="2">
        <f t="shared" si="35"/>
        <v>1140.1500000000001</v>
      </c>
      <c r="CD65" s="2" t="str">
        <f t="shared" si="36"/>
        <v>G</v>
      </c>
      <c r="CE65" s="2" t="str">
        <f t="shared" si="37"/>
        <v>B-G</v>
      </c>
      <c r="CF65" s="2" t="str">
        <f t="shared" si="38"/>
        <v>B-G</v>
      </c>
      <c r="CG65" s="2" t="str">
        <f t="shared" si="39"/>
        <v>B-G</v>
      </c>
      <c r="CH65" s="2" t="str">
        <f t="shared" si="40"/>
        <v>B-G</v>
      </c>
      <c r="CI65" t="s">
        <v>344</v>
      </c>
      <c r="CJ65">
        <f>VLOOKUP(CI65,Sheet4!$I$1:$M$248,2,0)</f>
        <v>15</v>
      </c>
      <c r="CK65">
        <f>VLOOKUP(CI65,Sheet4!$I$1:$M$248,3,0)</f>
        <v>34.25</v>
      </c>
      <c r="CL65">
        <f>VLOOKUP(CI65,Sheet4!$I$1:$M$248,4,0)</f>
        <v>10.050000000000001</v>
      </c>
      <c r="CM65">
        <f>VLOOKUP(CI65,Sheet4!$I$1:$M$248,5,0)</f>
        <v>28</v>
      </c>
      <c r="CN65" t="e">
        <f t="shared" si="41"/>
        <v>#N/A</v>
      </c>
      <c r="CO65" t="str">
        <f t="shared" si="42"/>
        <v>R</v>
      </c>
      <c r="CP65" t="e">
        <f t="shared" si="43"/>
        <v>#N/A</v>
      </c>
      <c r="CQ65" t="e">
        <f t="shared" si="44"/>
        <v>#N/A</v>
      </c>
    </row>
    <row r="66" spans="1:95">
      <c r="A66">
        <v>64</v>
      </c>
      <c r="B66" t="s">
        <v>420</v>
      </c>
      <c r="C66">
        <v>4598529</v>
      </c>
      <c r="D66" t="b">
        <v>1</v>
      </c>
      <c r="E66">
        <v>91896</v>
      </c>
      <c r="F66">
        <v>1</v>
      </c>
      <c r="G66">
        <v>0</v>
      </c>
      <c r="H66">
        <v>21</v>
      </c>
      <c r="I66">
        <v>16759.099999999999</v>
      </c>
      <c r="J66">
        <v>16783.939999999999</v>
      </c>
      <c r="K66">
        <v>16840</v>
      </c>
      <c r="L66">
        <v>16965.95</v>
      </c>
      <c r="M66">
        <v>16681</v>
      </c>
      <c r="N66">
        <v>16802.05</v>
      </c>
      <c r="O66">
        <v>-0.25562356974298212</v>
      </c>
      <c r="P66">
        <v>-42.950000000000728</v>
      </c>
      <c r="Q66" t="s">
        <v>91</v>
      </c>
      <c r="R66">
        <v>4598529</v>
      </c>
      <c r="S66">
        <v>-9.93</v>
      </c>
      <c r="T66" s="2">
        <v>18547.739319886878</v>
      </c>
      <c r="U66" s="2">
        <v>18502.174999999999</v>
      </c>
      <c r="V66" s="2">
        <v>18617.917678176145</v>
      </c>
      <c r="W66" s="2">
        <v>18502.174999999999</v>
      </c>
      <c r="X66" s="2">
        <v>18386.432321823853</v>
      </c>
      <c r="Y66" s="2">
        <v>18540.45</v>
      </c>
      <c r="Z66" s="2">
        <v>18573.400000000001</v>
      </c>
      <c r="AA66" s="2">
        <v>18538.05</v>
      </c>
      <c r="AB66" s="2">
        <v>18563.55</v>
      </c>
      <c r="AC66" s="9">
        <v>18564</v>
      </c>
      <c r="AD66" s="9">
        <v>18581.650000000001</v>
      </c>
      <c r="AE66">
        <v>18563.55</v>
      </c>
      <c r="AF66">
        <v>18570.150000000001</v>
      </c>
      <c r="AG66">
        <v>18567.8</v>
      </c>
      <c r="AH66">
        <v>18575</v>
      </c>
      <c r="AI66">
        <v>18535</v>
      </c>
      <c r="AJ66">
        <v>18565</v>
      </c>
      <c r="AK66">
        <v>81.062355382637094</v>
      </c>
      <c r="AL66">
        <v>80.23167133257428</v>
      </c>
      <c r="AO66" s="13" t="str">
        <f t="shared" si="1"/>
        <v>G</v>
      </c>
      <c r="AP66" t="s">
        <v>74</v>
      </c>
      <c r="AQ66" s="4">
        <f t="shared" si="2"/>
        <v>3049.6230603209019</v>
      </c>
      <c r="AR66" s="4">
        <f t="shared" si="3"/>
        <v>3049.25</v>
      </c>
      <c r="AS66" s="4">
        <f t="shared" si="4"/>
        <v>3050.872124806815</v>
      </c>
      <c r="AT66" s="4">
        <f t="shared" si="5"/>
        <v>3049.25</v>
      </c>
      <c r="AU66" s="5">
        <f t="shared" si="6"/>
        <v>3047.627875193185</v>
      </c>
      <c r="AV66" s="4">
        <f t="shared" si="7"/>
        <v>3049.1</v>
      </c>
      <c r="AW66" s="5">
        <f t="shared" si="8"/>
        <v>3053.2</v>
      </c>
      <c r="AX66" s="4">
        <f t="shared" si="9"/>
        <v>3049</v>
      </c>
      <c r="AY66" s="5">
        <f t="shared" si="10"/>
        <v>3050</v>
      </c>
      <c r="AZ66" s="2">
        <f t="shared" si="11"/>
        <v>3050</v>
      </c>
      <c r="BA66" s="2">
        <f t="shared" si="12"/>
        <v>3050.35</v>
      </c>
      <c r="BB66" s="2">
        <f t="shared" si="13"/>
        <v>3048.2</v>
      </c>
      <c r="BC66" s="2">
        <f t="shared" si="14"/>
        <v>3049.8</v>
      </c>
      <c r="BD66" s="2">
        <f t="shared" si="15"/>
        <v>3049.8</v>
      </c>
      <c r="BE66" s="2">
        <f t="shared" si="16"/>
        <v>3052.5</v>
      </c>
      <c r="BF66">
        <f t="shared" si="17"/>
        <v>3049.05</v>
      </c>
      <c r="BG66" s="2">
        <f t="shared" si="18"/>
        <v>3050</v>
      </c>
      <c r="BH66">
        <f t="shared" si="19"/>
        <v>-25.253742317128747</v>
      </c>
      <c r="BI66">
        <f t="shared" si="20"/>
        <v>-22.818783198060423</v>
      </c>
      <c r="BJ66" s="13">
        <f t="shared" si="21"/>
        <v>-41.18</v>
      </c>
      <c r="BK66" t="str">
        <f t="shared" si="22"/>
        <v xml:space="preserve"> </v>
      </c>
      <c r="BL66" t="str">
        <f t="shared" si="23"/>
        <v xml:space="preserve"> </v>
      </c>
      <c r="BM66" s="2" t="str">
        <f t="shared" si="24"/>
        <v xml:space="preserve"> </v>
      </c>
      <c r="BN66" s="2" t="str">
        <f t="shared" si="25"/>
        <v xml:space="preserve"> </v>
      </c>
      <c r="BO66" s="28">
        <f t="shared" si="26"/>
        <v>-6.5573770491743639E-3</v>
      </c>
      <c r="BP66" s="28">
        <f t="shared" si="27"/>
        <v>6.5578070693100557E-3</v>
      </c>
      <c r="BQ66" t="str">
        <f t="shared" si="28"/>
        <v>OFSS</v>
      </c>
      <c r="BV66" s="2"/>
      <c r="BW66" s="2">
        <f t="shared" si="29"/>
        <v>18573.400000000001</v>
      </c>
      <c r="BX66" s="2">
        <f t="shared" si="30"/>
        <v>18538.05</v>
      </c>
      <c r="BY66" s="2">
        <f t="shared" si="31"/>
        <v>18563.55</v>
      </c>
      <c r="BZ66" s="2">
        <f t="shared" si="32"/>
        <v>18564</v>
      </c>
      <c r="CA66" s="2">
        <f t="shared" si="33"/>
        <v>18581.650000000001</v>
      </c>
      <c r="CB66" s="2">
        <f t="shared" si="34"/>
        <v>18563.55</v>
      </c>
      <c r="CC66" s="2">
        <f t="shared" si="35"/>
        <v>18570.150000000001</v>
      </c>
      <c r="CD66" s="2" t="str">
        <f t="shared" si="36"/>
        <v>G</v>
      </c>
      <c r="CE66" s="2" t="str">
        <f t="shared" si="37"/>
        <v>B-G</v>
      </c>
      <c r="CF66" s="2" t="str">
        <f t="shared" si="38"/>
        <v>B-G</v>
      </c>
      <c r="CG66" s="2" t="str">
        <f t="shared" si="39"/>
        <v>B-G</v>
      </c>
      <c r="CH66" s="2" t="str">
        <f t="shared" si="40"/>
        <v>B-G</v>
      </c>
      <c r="CI66" t="s">
        <v>277</v>
      </c>
      <c r="CJ66">
        <f>VLOOKUP(CI66,Sheet4!$I$1:$M$248,2,0)</f>
        <v>6.95</v>
      </c>
      <c r="CK66">
        <f>VLOOKUP(CI66,Sheet4!$I$1:$M$248,3,0)</f>
        <v>9.9499999999999993</v>
      </c>
      <c r="CL66">
        <f>VLOOKUP(CI66,Sheet4!$I$1:$M$248,4,0)</f>
        <v>6.55</v>
      </c>
      <c r="CM66">
        <f>VLOOKUP(CI66,Sheet4!$I$1:$M$248,5,0)</f>
        <v>7.55</v>
      </c>
      <c r="CN66" t="e">
        <f t="shared" si="41"/>
        <v>#N/A</v>
      </c>
      <c r="CO66" t="str">
        <f t="shared" si="42"/>
        <v>R</v>
      </c>
      <c r="CP66" t="e">
        <f t="shared" si="43"/>
        <v>#N/A</v>
      </c>
      <c r="CQ66" t="e">
        <f t="shared" si="44"/>
        <v>#N/A</v>
      </c>
    </row>
    <row r="67" spans="1:95">
      <c r="A67">
        <v>65</v>
      </c>
      <c r="B67" t="s">
        <v>420</v>
      </c>
      <c r="C67">
        <v>9714946</v>
      </c>
      <c r="D67" t="b">
        <v>1</v>
      </c>
      <c r="E67">
        <v>40</v>
      </c>
      <c r="F67">
        <v>20</v>
      </c>
      <c r="G67">
        <v>5460</v>
      </c>
      <c r="H67">
        <v>7440</v>
      </c>
      <c r="I67">
        <v>1860.95</v>
      </c>
      <c r="J67">
        <v>1825.47</v>
      </c>
      <c r="K67">
        <v>1790</v>
      </c>
      <c r="L67">
        <v>1860.95</v>
      </c>
      <c r="M67">
        <v>1790</v>
      </c>
      <c r="N67">
        <v>1528.65</v>
      </c>
      <c r="O67">
        <v>21.738134955679843</v>
      </c>
      <c r="P67">
        <v>332.29999999999995</v>
      </c>
      <c r="T67" s="2"/>
      <c r="U67" s="2"/>
      <c r="V67" s="2"/>
      <c r="W67" s="2"/>
      <c r="X67" s="2"/>
      <c r="Y67" s="2"/>
      <c r="Z67" s="2"/>
      <c r="AA67" s="2"/>
      <c r="AB67" s="2"/>
      <c r="AC67" s="9"/>
      <c r="AD67" s="9"/>
      <c r="AO67" s="13" t="str">
        <f t="shared" ref="AO67:AO130" si="45">IF(AG67&gt;AE67,"G","R")</f>
        <v>R</v>
      </c>
      <c r="AP67" t="s">
        <v>84</v>
      </c>
      <c r="AQ67" s="4">
        <f t="shared" ref="AQ67:AQ130" si="46">VLOOKUP(AP67,$Q$1:$AK$250,4,0)</f>
        <v>128.61269962234758</v>
      </c>
      <c r="AR67" s="4">
        <f t="shared" ref="AR67:AR130" si="47">VLOOKUP(AP67,$Q$1:$AK$250,5,0)</f>
        <v>128.61999999999998</v>
      </c>
      <c r="AS67" s="4">
        <f t="shared" ref="AS67:AS130" si="48">VLOOKUP(AP67,$Q$1:$AK$250,6,0)</f>
        <v>128.73150984012378</v>
      </c>
      <c r="AT67" s="4">
        <f t="shared" ref="AT67:AT130" si="49">VLOOKUP(AP67,$Q$1:$AK$250,7,0)</f>
        <v>128.61999999999998</v>
      </c>
      <c r="AU67" s="5">
        <f t="shared" ref="AU67:AU130" si="50">VLOOKUP(AP67,$Q$1:$AK$250,8,0)</f>
        <v>128.50849015987617</v>
      </c>
      <c r="AV67" s="4">
        <f t="shared" ref="AV67:AV130" si="51">VLOOKUP(AP67,$Q$1:$AK$250,9,0)</f>
        <v>128.6</v>
      </c>
      <c r="AW67" s="5">
        <f t="shared" ref="AW67:AW130" si="52">VLOOKUP(AP67,$Q$1:$AK$250,10,0)</f>
        <v>128.75</v>
      </c>
      <c r="AX67" s="4">
        <f t="shared" ref="AX67:AX130" si="53">VLOOKUP(AP67,$Q$1:$AK$250,11,0)</f>
        <v>128.55000000000001</v>
      </c>
      <c r="AY67" s="5">
        <f t="shared" ref="AY67:AY130" si="54">VLOOKUP(AP67,$Q$1:$AK$250,12,0)</f>
        <v>128.69999999999999</v>
      </c>
      <c r="AZ67" s="2">
        <f t="shared" ref="AZ67:AZ130" si="55">VLOOKUP(AP67,$Q$1:$AK$250,13,0)</f>
        <v>128.69999999999999</v>
      </c>
      <c r="BA67" s="2">
        <f t="shared" ref="BA67:BA130" si="56">VLOOKUP(AP67,$Q$1:$AK$250,14,0)</f>
        <v>128.69999999999999</v>
      </c>
      <c r="BB67" s="2">
        <f t="shared" ref="BB67:BB130" si="57">VLOOKUP(AP67,$Q$1:$AK$250,15,0)</f>
        <v>128.5</v>
      </c>
      <c r="BC67" s="2">
        <f t="shared" ref="BC67:BC130" si="58">VLOOKUP(AP67,$Q$1:$AK$250,16,0)</f>
        <v>128.55000000000001</v>
      </c>
      <c r="BD67" s="2">
        <f t="shared" ref="BD67:BD130" si="59">VLOOKUP(AP67,$Q$1:$AK$250,17,0)</f>
        <v>128.6</v>
      </c>
      <c r="BE67" s="2">
        <f t="shared" ref="BE67:BE130" si="60">VLOOKUP(AP67,$Q$1:$AK$250,18,0)</f>
        <v>128.75</v>
      </c>
      <c r="BF67">
        <f t="shared" ref="BF67:BF130" si="61">VLOOKUP(AP67,$Q$1:$AK$250,19,0)</f>
        <v>128.5</v>
      </c>
      <c r="BG67" s="2">
        <f t="shared" ref="BG67:BG130" si="62">VLOOKUP(AP67,$Q$1:$AK$250,20,0)</f>
        <v>128.6</v>
      </c>
      <c r="BH67">
        <f t="shared" ref="BH67:BH130" si="63">VLOOKUP(AP67,$Q$1:$AK$250,21,0)</f>
        <v>-19.157805084298666</v>
      </c>
      <c r="BI67">
        <f t="shared" ref="BI67:BI130" si="64">VLOOKUP(AP67,$Q$1:$AL$250,22,0)</f>
        <v>-16.584700842250811</v>
      </c>
      <c r="BJ67" s="13">
        <f t="shared" ref="BJ67:BJ130" si="65">VLOOKUP(AP67,$Q$1:$AL$250,3,0)</f>
        <v>-75</v>
      </c>
      <c r="BK67" t="str">
        <f t="shared" ref="BK67:BK130" si="66">IF(AND(BC67&gt;AZ67,AZ67&lt;AU67),"Gopen&lt;BolD-SBuy",IF(AND(BC67&lt;AZ67,AZ67&gt;AS67),"Ropen&gt;BolU-SSell"," "))</f>
        <v xml:space="preserve"> </v>
      </c>
      <c r="BL67" t="str">
        <f t="shared" ref="BL67:BL130" si="67">IF(AND(BC67&gt;AQ67,BJ67&gt;-70,BC67&gt;AZ67),"G&gt;5+ | Buy",IF(AND(BC67&lt;AQ67,BJ67&lt;-30,BC67&lt;AZ67),"R&lt;5- | Sell"," "))</f>
        <v>R&lt;5- | Sell</v>
      </c>
      <c r="BM67" s="2" t="str">
        <f t="shared" ref="BM67:BM130" si="68">IF(AND(BC67&gt;AZ67,BO67&gt;1),"G -1% | UP", IF(AND(BC67&lt;AZ67,BO67&lt;-1),"R -1% | Down"," "))</f>
        <v xml:space="preserve"> </v>
      </c>
      <c r="BN67" s="2" t="str">
        <f t="shared" ref="BN67:BN130" si="69">IF(AND(BG67&gt;BD67,BP67&gt;0.5),"G +.5% | UP", IF(AND(BG67&lt;BD67,BP67&lt;-0.5),"R -.5% | Down"," "))</f>
        <v xml:space="preserve"> </v>
      </c>
      <c r="BO67" s="28">
        <f t="shared" ref="BO67:BO130" si="70">((BC67-AZ67)/AZ67)*100</f>
        <v>-0.11655011655009889</v>
      </c>
      <c r="BP67" s="28">
        <f t="shared" ref="BP67:BP130" si="71">((BG67-BD67)/BD67)*100</f>
        <v>0</v>
      </c>
      <c r="BQ67" t="str">
        <f t="shared" ref="BQ67:BQ130" si="72">AP67</f>
        <v>ONGC</v>
      </c>
      <c r="BV67" s="2"/>
      <c r="BW67" s="2">
        <f t="shared" ref="BW67:BW130" si="73">Z67</f>
        <v>0</v>
      </c>
      <c r="BX67" s="2">
        <f t="shared" ref="BX67:BX130" si="74">AA67</f>
        <v>0</v>
      </c>
      <c r="BY67" s="2">
        <f t="shared" ref="BY67:BY130" si="75">AB67</f>
        <v>0</v>
      </c>
      <c r="BZ67" s="2">
        <f t="shared" ref="BZ67:BZ130" si="76">AC67</f>
        <v>0</v>
      </c>
      <c r="CA67" s="2">
        <f t="shared" ref="CA67:CA130" si="77">AD67</f>
        <v>0</v>
      </c>
      <c r="CB67" s="2">
        <f t="shared" ref="CB67:CB130" si="78">AE67</f>
        <v>0</v>
      </c>
      <c r="CC67" s="2">
        <f t="shared" ref="CC67:CC130" si="79">AF67</f>
        <v>0</v>
      </c>
      <c r="CD67" s="2" t="str">
        <f t="shared" ref="CD67:CD130" si="80">IF(CC67&gt;BZ67,"G","R")</f>
        <v>R</v>
      </c>
      <c r="CE67" s="2" t="str">
        <f t="shared" ref="CE67:CE130" si="81">IF(CC67&gt;BZ67,IF(AT67&gt;(CB67+(CB67*7.5)/100),"SB","B-G"),"S-R")</f>
        <v>S-R</v>
      </c>
      <c r="CF67" s="2" t="str">
        <f t="shared" ref="CF67:CF130" si="82">IF(CC67&lt;BZ67,IF(AT67&lt;(CA67-(CA67*7.5)/100),"SS","S-R"),"B-G")</f>
        <v>B-G</v>
      </c>
      <c r="CG67" s="2" t="str">
        <f t="shared" ref="CG67:CG130" si="83">IF(CC67&gt;BZ67,IF(AT67&gt;(BX67+(BX67*10.5)/100),"SB","B-G"),"S-R")</f>
        <v>S-R</v>
      </c>
      <c r="CH67" s="2" t="str">
        <f t="shared" ref="CH67:CH130" si="84">IF(CC67&lt;BZ67,IF(AT67&lt;(BW67-(BW67*10.5)/100),"SS","S-R"),"B-G")</f>
        <v>B-G</v>
      </c>
      <c r="CI67" t="s">
        <v>360</v>
      </c>
      <c r="CJ67">
        <f>VLOOKUP(CI67,Sheet4!$I$1:$M$248,2,0)</f>
        <v>4.5</v>
      </c>
      <c r="CK67">
        <f>VLOOKUP(CI67,Sheet4!$I$1:$M$248,3,0)</f>
        <v>4.7</v>
      </c>
      <c r="CL67">
        <f>VLOOKUP(CI67,Sheet4!$I$1:$M$248,4,0)</f>
        <v>4.1500000000000004</v>
      </c>
      <c r="CM67">
        <f>VLOOKUP(CI67,Sheet4!$I$1:$M$248,5,0)</f>
        <v>4.3</v>
      </c>
      <c r="CN67" t="e">
        <f t="shared" ref="CN67:CN130" si="85">VLOOKUP(CI67,$AP$1:$BI$251,5,0)</f>
        <v>#N/A</v>
      </c>
      <c r="CO67" t="str">
        <f t="shared" ref="CO67:CO130" si="86">IF(CJ67&gt;CM67,"G","R")</f>
        <v>G</v>
      </c>
      <c r="CP67" t="e">
        <f t="shared" ref="CP67:CP130" si="87">IF(CN67&gt;CK67," HH-B", "HL-S")</f>
        <v>#N/A</v>
      </c>
      <c r="CQ67" t="e">
        <f t="shared" ref="CQ67:CQ130" si="88">IF(CN67&gt;CL67," LH-B", "LL-S")</f>
        <v>#N/A</v>
      </c>
    </row>
    <row r="68" spans="1:95">
      <c r="A68">
        <v>66</v>
      </c>
      <c r="B68" t="s">
        <v>420</v>
      </c>
      <c r="C68">
        <v>857857</v>
      </c>
      <c r="D68" t="b">
        <v>1</v>
      </c>
      <c r="E68">
        <v>3184423</v>
      </c>
      <c r="F68">
        <v>35</v>
      </c>
      <c r="G68">
        <v>1081</v>
      </c>
      <c r="H68">
        <v>0</v>
      </c>
      <c r="I68">
        <v>481.95</v>
      </c>
      <c r="J68">
        <v>483.71</v>
      </c>
      <c r="K68">
        <v>484.55</v>
      </c>
      <c r="L68">
        <v>487.2</v>
      </c>
      <c r="M68">
        <v>480.35</v>
      </c>
      <c r="N68">
        <v>482.5</v>
      </c>
      <c r="O68">
        <v>-0.11398963730570184</v>
      </c>
      <c r="P68">
        <v>-0.55000000000001137</v>
      </c>
      <c r="Q68" t="s">
        <v>86</v>
      </c>
      <c r="R68">
        <v>857857</v>
      </c>
      <c r="S68">
        <v>-23.03</v>
      </c>
      <c r="T68" s="2">
        <v>894.43623553696477</v>
      </c>
      <c r="U68" s="2">
        <v>892.94500000000005</v>
      </c>
      <c r="V68" s="2">
        <v>896.27510798123217</v>
      </c>
      <c r="W68" s="2">
        <v>892.94500000000005</v>
      </c>
      <c r="X68" s="2">
        <v>889.61489201876793</v>
      </c>
      <c r="Y68" s="2">
        <v>893.15</v>
      </c>
      <c r="Z68" s="2">
        <v>894</v>
      </c>
      <c r="AA68" s="2">
        <v>892.55</v>
      </c>
      <c r="AB68" s="2">
        <v>893.95</v>
      </c>
      <c r="AC68" s="9">
        <v>893.8</v>
      </c>
      <c r="AD68" s="9">
        <v>895.95</v>
      </c>
      <c r="AE68">
        <v>893.55</v>
      </c>
      <c r="AF68">
        <v>895.95</v>
      </c>
      <c r="AG68">
        <v>895.9</v>
      </c>
      <c r="AH68">
        <v>897</v>
      </c>
      <c r="AI68">
        <v>894</v>
      </c>
      <c r="AJ68">
        <v>895.25</v>
      </c>
      <c r="AK68">
        <v>61.103442745278777</v>
      </c>
      <c r="AL68">
        <v>63.02570162869003</v>
      </c>
      <c r="AO68" s="13" t="str">
        <f t="shared" si="45"/>
        <v>G</v>
      </c>
      <c r="AP68" t="s">
        <v>150</v>
      </c>
      <c r="AQ68" s="4">
        <f t="shared" si="46"/>
        <v>1804.9321609548383</v>
      </c>
      <c r="AR68" s="4">
        <f t="shared" si="47"/>
        <v>1804.73</v>
      </c>
      <c r="AS68" s="4">
        <f t="shared" si="48"/>
        <v>1808.3110505907252</v>
      </c>
      <c r="AT68" s="4">
        <f t="shared" si="49"/>
        <v>1804.73</v>
      </c>
      <c r="AU68" s="5">
        <f t="shared" si="50"/>
        <v>1801.1489494092748</v>
      </c>
      <c r="AV68" s="4">
        <f t="shared" si="51"/>
        <v>1808.5</v>
      </c>
      <c r="AW68" s="5">
        <f t="shared" si="52"/>
        <v>1812.95</v>
      </c>
      <c r="AX68" s="4">
        <f t="shared" si="53"/>
        <v>1805.5</v>
      </c>
      <c r="AY68" s="5">
        <f t="shared" si="54"/>
        <v>1806.55</v>
      </c>
      <c r="AZ68" s="2">
        <f t="shared" si="55"/>
        <v>1806.6</v>
      </c>
      <c r="BA68" s="2">
        <f t="shared" si="56"/>
        <v>1806.6</v>
      </c>
      <c r="BB68" s="2">
        <f t="shared" si="57"/>
        <v>1800.45</v>
      </c>
      <c r="BC68" s="2">
        <f t="shared" si="58"/>
        <v>1802.95</v>
      </c>
      <c r="BD68" s="2">
        <f t="shared" si="59"/>
        <v>1803</v>
      </c>
      <c r="BE68" s="2">
        <f t="shared" si="60"/>
        <v>1805.6</v>
      </c>
      <c r="BF68">
        <f t="shared" si="61"/>
        <v>1801.15</v>
      </c>
      <c r="BG68" s="2">
        <f t="shared" si="62"/>
        <v>1804.95</v>
      </c>
      <c r="BH68">
        <f t="shared" si="63"/>
        <v>-11.34884573160706</v>
      </c>
      <c r="BI68">
        <f t="shared" si="64"/>
        <v>3.1506729506055011</v>
      </c>
      <c r="BJ68" s="13">
        <f t="shared" si="65"/>
        <v>-58.61</v>
      </c>
      <c r="BK68" t="str">
        <f t="shared" si="66"/>
        <v xml:space="preserve"> </v>
      </c>
      <c r="BL68" t="str">
        <f t="shared" si="67"/>
        <v>R&lt;5- | Sell</v>
      </c>
      <c r="BM68" s="2" t="str">
        <f t="shared" si="68"/>
        <v xml:space="preserve"> </v>
      </c>
      <c r="BN68" s="2" t="str">
        <f t="shared" si="69"/>
        <v xml:space="preserve"> </v>
      </c>
      <c r="BO68" s="28">
        <f t="shared" si="70"/>
        <v>-0.20203697553414501</v>
      </c>
      <c r="BP68" s="28">
        <f t="shared" si="71"/>
        <v>0.10815307820299754</v>
      </c>
      <c r="BQ68" t="str">
        <f t="shared" si="72"/>
        <v>PEL</v>
      </c>
      <c r="BV68" s="2"/>
      <c r="BW68" s="2">
        <f t="shared" si="73"/>
        <v>894</v>
      </c>
      <c r="BX68" s="2">
        <f t="shared" si="74"/>
        <v>892.55</v>
      </c>
      <c r="BY68" s="2">
        <f t="shared" si="75"/>
        <v>893.95</v>
      </c>
      <c r="BZ68" s="2">
        <f t="shared" si="76"/>
        <v>893.8</v>
      </c>
      <c r="CA68" s="2">
        <f t="shared" si="77"/>
        <v>895.95</v>
      </c>
      <c r="CB68" s="2">
        <f t="shared" si="78"/>
        <v>893.55</v>
      </c>
      <c r="CC68" s="2">
        <f t="shared" si="79"/>
        <v>895.95</v>
      </c>
      <c r="CD68" s="2" t="str">
        <f t="shared" si="80"/>
        <v>G</v>
      </c>
      <c r="CE68" s="2" t="str">
        <f t="shared" si="81"/>
        <v>SB</v>
      </c>
      <c r="CF68" s="2" t="str">
        <f t="shared" si="82"/>
        <v>B-G</v>
      </c>
      <c r="CG68" s="2" t="str">
        <f t="shared" si="83"/>
        <v>SB</v>
      </c>
      <c r="CH68" s="2" t="str">
        <f t="shared" si="84"/>
        <v>B-G</v>
      </c>
      <c r="CI68" t="s">
        <v>289</v>
      </c>
      <c r="CJ68">
        <f>VLOOKUP(CI68,Sheet4!$I$1:$M$248,2,0)</f>
        <v>7.25</v>
      </c>
      <c r="CK68">
        <f>VLOOKUP(CI68,Sheet4!$I$1:$M$248,3,0)</f>
        <v>7.25</v>
      </c>
      <c r="CL68">
        <f>VLOOKUP(CI68,Sheet4!$I$1:$M$248,4,0)</f>
        <v>5.65</v>
      </c>
      <c r="CM68">
        <f>VLOOKUP(CI68,Sheet4!$I$1:$M$248,5,0)</f>
        <v>6.95</v>
      </c>
      <c r="CN68" t="e">
        <f t="shared" si="85"/>
        <v>#N/A</v>
      </c>
      <c r="CO68" t="str">
        <f t="shared" si="86"/>
        <v>G</v>
      </c>
      <c r="CP68" t="e">
        <f t="shared" si="87"/>
        <v>#N/A</v>
      </c>
      <c r="CQ68" t="e">
        <f t="shared" si="88"/>
        <v>#N/A</v>
      </c>
    </row>
    <row r="69" spans="1:95">
      <c r="A69">
        <v>67</v>
      </c>
      <c r="B69" t="s">
        <v>420</v>
      </c>
      <c r="C69">
        <v>4576001</v>
      </c>
      <c r="D69" t="b">
        <v>1</v>
      </c>
      <c r="E69">
        <v>170921</v>
      </c>
      <c r="F69">
        <v>10</v>
      </c>
      <c r="G69">
        <v>0</v>
      </c>
      <c r="H69">
        <v>786</v>
      </c>
      <c r="I69">
        <v>881.45</v>
      </c>
      <c r="J69">
        <v>878.56</v>
      </c>
      <c r="K69">
        <v>884</v>
      </c>
      <c r="L69">
        <v>888.95</v>
      </c>
      <c r="M69">
        <v>872</v>
      </c>
      <c r="N69">
        <v>876.25</v>
      </c>
      <c r="O69">
        <v>0.59343794579173126</v>
      </c>
      <c r="P69">
        <v>5.2000000000000455</v>
      </c>
      <c r="Q69" t="s">
        <v>40</v>
      </c>
      <c r="R69">
        <v>4576001</v>
      </c>
      <c r="S69">
        <v>-98.48</v>
      </c>
      <c r="T69" s="2">
        <v>1440.8795467417835</v>
      </c>
      <c r="U69" s="2">
        <v>1442.8600000000001</v>
      </c>
      <c r="V69" s="2">
        <v>1448.8949389207992</v>
      </c>
      <c r="W69" s="2">
        <v>1442.8600000000001</v>
      </c>
      <c r="X69" s="2">
        <v>1436.8250610792011</v>
      </c>
      <c r="Y69" s="2">
        <v>1445.65</v>
      </c>
      <c r="Z69" s="2">
        <v>1447.5</v>
      </c>
      <c r="AA69" s="2">
        <v>1443.75</v>
      </c>
      <c r="AB69" s="2">
        <v>1444.55</v>
      </c>
      <c r="AC69" s="9">
        <v>1444.55</v>
      </c>
      <c r="AD69" s="9">
        <v>1444.6</v>
      </c>
      <c r="AE69">
        <v>1441.15</v>
      </c>
      <c r="AF69">
        <v>1442.2</v>
      </c>
      <c r="AG69">
        <v>1442.2</v>
      </c>
      <c r="AH69">
        <v>1443</v>
      </c>
      <c r="AI69">
        <v>1434.8</v>
      </c>
      <c r="AJ69">
        <v>1435</v>
      </c>
      <c r="AK69">
        <v>-31.827469338025008</v>
      </c>
      <c r="AL69">
        <v>2.3903682213191875</v>
      </c>
      <c r="AO69" s="13" t="str">
        <f t="shared" si="45"/>
        <v>G</v>
      </c>
      <c r="AP69" t="s">
        <v>58</v>
      </c>
      <c r="AQ69" s="4">
        <f t="shared" si="46"/>
        <v>223.92491960537487</v>
      </c>
      <c r="AR69" s="4">
        <f t="shared" si="47"/>
        <v>223.51500000000001</v>
      </c>
      <c r="AS69" s="4">
        <f t="shared" si="48"/>
        <v>224.61109673640405</v>
      </c>
      <c r="AT69" s="4">
        <f t="shared" si="49"/>
        <v>223.51500000000001</v>
      </c>
      <c r="AU69" s="5">
        <f t="shared" si="50"/>
        <v>222.41890326359598</v>
      </c>
      <c r="AV69" s="4">
        <f t="shared" si="51"/>
        <v>223.8</v>
      </c>
      <c r="AW69" s="5">
        <f t="shared" si="52"/>
        <v>224.4</v>
      </c>
      <c r="AX69" s="4">
        <f t="shared" si="53"/>
        <v>223.75</v>
      </c>
      <c r="AY69" s="5">
        <f t="shared" si="54"/>
        <v>224.3</v>
      </c>
      <c r="AZ69" s="2">
        <f t="shared" si="55"/>
        <v>224.2</v>
      </c>
      <c r="BA69" s="2">
        <f t="shared" si="56"/>
        <v>224.45</v>
      </c>
      <c r="BB69" s="2">
        <f t="shared" si="57"/>
        <v>224.2</v>
      </c>
      <c r="BC69" s="2">
        <f t="shared" si="58"/>
        <v>224.35</v>
      </c>
      <c r="BD69" s="2">
        <f t="shared" si="59"/>
        <v>224.35</v>
      </c>
      <c r="BE69" s="2">
        <f t="shared" si="60"/>
        <v>224.5</v>
      </c>
      <c r="BF69">
        <f t="shared" si="61"/>
        <v>223.85</v>
      </c>
      <c r="BG69" s="2">
        <f t="shared" si="62"/>
        <v>223.9</v>
      </c>
      <c r="BH69">
        <f t="shared" si="63"/>
        <v>68.693285563856818</v>
      </c>
      <c r="BI69">
        <f t="shared" si="64"/>
        <v>73.787926377852486</v>
      </c>
      <c r="BJ69" s="13">
        <f t="shared" si="65"/>
        <v>-30.77</v>
      </c>
      <c r="BK69" t="str">
        <f t="shared" si="66"/>
        <v xml:space="preserve"> </v>
      </c>
      <c r="BL69" t="str">
        <f t="shared" si="67"/>
        <v>G&gt;5+ | Buy</v>
      </c>
      <c r="BM69" s="2" t="str">
        <f t="shared" si="68"/>
        <v xml:space="preserve"> </v>
      </c>
      <c r="BN69" s="2" t="str">
        <f t="shared" si="69"/>
        <v xml:space="preserve"> </v>
      </c>
      <c r="BO69" s="28">
        <f t="shared" si="70"/>
        <v>6.6904549509369179E-2</v>
      </c>
      <c r="BP69" s="28">
        <f t="shared" si="71"/>
        <v>-0.20057945174949349</v>
      </c>
      <c r="BQ69" t="str">
        <f t="shared" si="72"/>
        <v>PETRONET</v>
      </c>
      <c r="BV69" s="2"/>
      <c r="BW69" s="2">
        <f t="shared" si="73"/>
        <v>1447.5</v>
      </c>
      <c r="BX69" s="2">
        <f t="shared" si="74"/>
        <v>1443.75</v>
      </c>
      <c r="BY69" s="2">
        <f t="shared" si="75"/>
        <v>1444.55</v>
      </c>
      <c r="BZ69" s="2">
        <f t="shared" si="76"/>
        <v>1444.55</v>
      </c>
      <c r="CA69" s="2">
        <f t="shared" si="77"/>
        <v>1444.6</v>
      </c>
      <c r="CB69" s="2">
        <f t="shared" si="78"/>
        <v>1441.15</v>
      </c>
      <c r="CC69" s="2">
        <f t="shared" si="79"/>
        <v>1442.2</v>
      </c>
      <c r="CD69" s="2" t="str">
        <f t="shared" si="80"/>
        <v>R</v>
      </c>
      <c r="CE69" s="2" t="str">
        <f t="shared" si="81"/>
        <v>S-R</v>
      </c>
      <c r="CF69" s="2" t="str">
        <f t="shared" si="82"/>
        <v>SS</v>
      </c>
      <c r="CG69" s="2" t="str">
        <f t="shared" si="83"/>
        <v>S-R</v>
      </c>
      <c r="CH69" s="2" t="str">
        <f t="shared" si="84"/>
        <v>SS</v>
      </c>
      <c r="CI69" t="s">
        <v>359</v>
      </c>
      <c r="CJ69">
        <f>VLOOKUP(CI69,Sheet4!$I$1:$M$248,2,0)</f>
        <v>3.7</v>
      </c>
      <c r="CK69">
        <f>VLOOKUP(CI69,Sheet4!$I$1:$M$248,3,0)</f>
        <v>4.3499999999999996</v>
      </c>
      <c r="CL69">
        <f>VLOOKUP(CI69,Sheet4!$I$1:$M$248,4,0)</f>
        <v>2.35</v>
      </c>
      <c r="CM69">
        <f>VLOOKUP(CI69,Sheet4!$I$1:$M$248,5,0)</f>
        <v>2.5</v>
      </c>
      <c r="CN69" t="e">
        <f t="shared" si="85"/>
        <v>#N/A</v>
      </c>
      <c r="CO69" t="str">
        <f t="shared" si="86"/>
        <v>G</v>
      </c>
      <c r="CP69" t="e">
        <f t="shared" si="87"/>
        <v>#N/A</v>
      </c>
      <c r="CQ69" t="e">
        <f t="shared" si="88"/>
        <v>#N/A</v>
      </c>
    </row>
    <row r="70" spans="1:95">
      <c r="A70">
        <v>68</v>
      </c>
      <c r="B70" t="s">
        <v>420</v>
      </c>
      <c r="C70">
        <v>9807106</v>
      </c>
      <c r="D70" t="b">
        <v>1</v>
      </c>
      <c r="E70">
        <v>2449350</v>
      </c>
      <c r="F70">
        <v>75</v>
      </c>
      <c r="G70">
        <v>0</v>
      </c>
      <c r="H70">
        <v>223425</v>
      </c>
      <c r="I70">
        <v>0.05</v>
      </c>
      <c r="J70">
        <v>0.16</v>
      </c>
      <c r="K70">
        <v>0.45</v>
      </c>
      <c r="L70">
        <v>0.45</v>
      </c>
      <c r="M70">
        <v>0.05</v>
      </c>
      <c r="N70">
        <v>2.2000000000000002</v>
      </c>
      <c r="O70">
        <v>-97.727272727272734</v>
      </c>
      <c r="P70">
        <v>-2.1500000000000004</v>
      </c>
      <c r="T70" s="2"/>
      <c r="U70" s="2"/>
      <c r="V70" s="2"/>
      <c r="W70" s="2"/>
      <c r="X70" s="2"/>
      <c r="Y70" s="2"/>
      <c r="Z70" s="2"/>
      <c r="AA70" s="2"/>
      <c r="AB70" s="2"/>
      <c r="AC70" s="9"/>
      <c r="AD70" s="9"/>
      <c r="AO70" s="13" t="str">
        <f t="shared" si="45"/>
        <v>R</v>
      </c>
      <c r="AP70" t="s">
        <v>83</v>
      </c>
      <c r="AQ70" s="4">
        <f t="shared" si="46"/>
        <v>4144.4074949053611</v>
      </c>
      <c r="AR70" s="4">
        <f t="shared" si="47"/>
        <v>4145.3399999999992</v>
      </c>
      <c r="AS70" s="4">
        <f t="shared" si="48"/>
        <v>4152.1356991300863</v>
      </c>
      <c r="AT70" s="4">
        <f t="shared" si="49"/>
        <v>4145.3399999999992</v>
      </c>
      <c r="AU70" s="5">
        <f t="shared" si="50"/>
        <v>4138.5443008699121</v>
      </c>
      <c r="AV70" s="4">
        <f t="shared" si="51"/>
        <v>4147.6000000000004</v>
      </c>
      <c r="AW70" s="5">
        <f t="shared" si="52"/>
        <v>4147.8</v>
      </c>
      <c r="AX70" s="4">
        <f t="shared" si="53"/>
        <v>4130.1000000000004</v>
      </c>
      <c r="AY70" s="5">
        <f t="shared" si="54"/>
        <v>4138.7</v>
      </c>
      <c r="AZ70" s="2">
        <f t="shared" si="55"/>
        <v>4138.7</v>
      </c>
      <c r="BA70" s="2">
        <f t="shared" si="56"/>
        <v>4143.45</v>
      </c>
      <c r="BB70" s="2">
        <f t="shared" si="57"/>
        <v>4136</v>
      </c>
      <c r="BC70" s="2">
        <f t="shared" si="58"/>
        <v>4139.95</v>
      </c>
      <c r="BD70" s="2">
        <f t="shared" si="59"/>
        <v>4139.95</v>
      </c>
      <c r="BE70" s="2">
        <f t="shared" si="60"/>
        <v>4148</v>
      </c>
      <c r="BF70">
        <f t="shared" si="61"/>
        <v>4139.8</v>
      </c>
      <c r="BG70" s="2">
        <f t="shared" si="62"/>
        <v>4148</v>
      </c>
      <c r="BH70">
        <f t="shared" si="63"/>
        <v>16.677295498948773</v>
      </c>
      <c r="BI70">
        <f t="shared" si="64"/>
        <v>7.2338996012196981</v>
      </c>
      <c r="BJ70" s="13">
        <f t="shared" si="65"/>
        <v>-18.260000000000002</v>
      </c>
      <c r="BK70" t="str">
        <f t="shared" si="66"/>
        <v xml:space="preserve"> </v>
      </c>
      <c r="BL70" t="str">
        <f t="shared" si="67"/>
        <v xml:space="preserve"> </v>
      </c>
      <c r="BM70" s="2" t="str">
        <f t="shared" si="68"/>
        <v xml:space="preserve"> </v>
      </c>
      <c r="BN70" s="2" t="str">
        <f t="shared" si="69"/>
        <v xml:space="preserve"> </v>
      </c>
      <c r="BO70" s="28">
        <f t="shared" si="70"/>
        <v>3.0202720661077154E-2</v>
      </c>
      <c r="BP70" s="28">
        <f t="shared" si="71"/>
        <v>0.19444679283566668</v>
      </c>
      <c r="BQ70" t="str">
        <f t="shared" si="72"/>
        <v>PFIZER</v>
      </c>
      <c r="BV70" s="2"/>
      <c r="BW70" s="2">
        <f t="shared" si="73"/>
        <v>0</v>
      </c>
      <c r="BX70" s="2">
        <f t="shared" si="74"/>
        <v>0</v>
      </c>
      <c r="BY70" s="2">
        <f t="shared" si="75"/>
        <v>0</v>
      </c>
      <c r="BZ70" s="2">
        <f t="shared" si="76"/>
        <v>0</v>
      </c>
      <c r="CA70" s="2">
        <f t="shared" si="77"/>
        <v>0</v>
      </c>
      <c r="CB70" s="2">
        <f t="shared" si="78"/>
        <v>0</v>
      </c>
      <c r="CC70" s="2">
        <f t="shared" si="79"/>
        <v>0</v>
      </c>
      <c r="CD70" s="2" t="str">
        <f t="shared" si="80"/>
        <v>R</v>
      </c>
      <c r="CE70" s="2" t="str">
        <f t="shared" si="81"/>
        <v>S-R</v>
      </c>
      <c r="CF70" s="2" t="str">
        <f t="shared" si="82"/>
        <v>B-G</v>
      </c>
      <c r="CG70" s="2" t="str">
        <f t="shared" si="83"/>
        <v>S-R</v>
      </c>
      <c r="CH70" s="2" t="str">
        <f t="shared" si="84"/>
        <v>B-G</v>
      </c>
      <c r="CI70" t="s">
        <v>338</v>
      </c>
      <c r="CJ70">
        <f>VLOOKUP(CI70,Sheet4!$I$1:$M$248,2,0)</f>
        <v>54.95</v>
      </c>
      <c r="CK70">
        <f>VLOOKUP(CI70,Sheet4!$I$1:$M$248,3,0)</f>
        <v>60</v>
      </c>
      <c r="CL70">
        <f>VLOOKUP(CI70,Sheet4!$I$1:$M$248,4,0)</f>
        <v>54.95</v>
      </c>
      <c r="CM70">
        <f>VLOOKUP(CI70,Sheet4!$I$1:$M$248,5,0)</f>
        <v>55</v>
      </c>
      <c r="CN70" t="e">
        <f t="shared" si="85"/>
        <v>#N/A</v>
      </c>
      <c r="CO70" t="str">
        <f t="shared" si="86"/>
        <v>R</v>
      </c>
      <c r="CP70" t="e">
        <f t="shared" si="87"/>
        <v>#N/A</v>
      </c>
      <c r="CQ70" t="e">
        <f t="shared" si="88"/>
        <v>#N/A</v>
      </c>
    </row>
    <row r="71" spans="1:95">
      <c r="A71">
        <v>69</v>
      </c>
      <c r="B71" t="s">
        <v>420</v>
      </c>
      <c r="C71">
        <v>633601</v>
      </c>
      <c r="D71" t="b">
        <v>1</v>
      </c>
      <c r="E71">
        <v>17348338</v>
      </c>
      <c r="F71">
        <v>300</v>
      </c>
      <c r="G71">
        <v>28006</v>
      </c>
      <c r="H71">
        <v>0</v>
      </c>
      <c r="I71">
        <v>80.2</v>
      </c>
      <c r="J71">
        <v>80.819999999999993</v>
      </c>
      <c r="K71">
        <v>81.599999999999994</v>
      </c>
      <c r="L71">
        <v>82.25</v>
      </c>
      <c r="M71">
        <v>79.900000000000006</v>
      </c>
      <c r="N71">
        <v>81.3</v>
      </c>
      <c r="O71">
        <v>-1.3530135301352944</v>
      </c>
      <c r="P71">
        <v>-1.0999999999999943</v>
      </c>
      <c r="Q71" t="s">
        <v>84</v>
      </c>
      <c r="R71">
        <v>633601</v>
      </c>
      <c r="S71">
        <v>-75</v>
      </c>
      <c r="T71" s="2">
        <v>128.61269962234758</v>
      </c>
      <c r="U71" s="2">
        <v>128.61999999999998</v>
      </c>
      <c r="V71" s="2">
        <v>128.73150984012378</v>
      </c>
      <c r="W71" s="2">
        <v>128.61999999999998</v>
      </c>
      <c r="X71" s="2">
        <v>128.50849015987617</v>
      </c>
      <c r="Y71" s="2">
        <v>128.6</v>
      </c>
      <c r="Z71" s="2">
        <v>128.75</v>
      </c>
      <c r="AA71" s="2">
        <v>128.55000000000001</v>
      </c>
      <c r="AB71" s="2">
        <v>128.69999999999999</v>
      </c>
      <c r="AC71" s="9">
        <v>128.69999999999999</v>
      </c>
      <c r="AD71" s="9">
        <v>128.69999999999999</v>
      </c>
      <c r="AE71">
        <v>128.5</v>
      </c>
      <c r="AF71">
        <v>128.55000000000001</v>
      </c>
      <c r="AG71">
        <v>128.6</v>
      </c>
      <c r="AH71">
        <v>128.75</v>
      </c>
      <c r="AI71">
        <v>128.5</v>
      </c>
      <c r="AJ71">
        <v>128.6</v>
      </c>
      <c r="AK71">
        <v>-19.157805084298666</v>
      </c>
      <c r="AL71">
        <v>-16.584700842250811</v>
      </c>
      <c r="AO71" s="13" t="str">
        <f t="shared" si="45"/>
        <v>G</v>
      </c>
      <c r="AP71" t="s">
        <v>33</v>
      </c>
      <c r="AQ71" s="4">
        <f t="shared" si="46"/>
        <v>1214.0887345914225</v>
      </c>
      <c r="AR71" s="4">
        <f t="shared" si="47"/>
        <v>1214.2</v>
      </c>
      <c r="AS71" s="4">
        <f t="shared" si="48"/>
        <v>1220.4239300731574</v>
      </c>
      <c r="AT71" s="4">
        <f t="shared" si="49"/>
        <v>1214.2</v>
      </c>
      <c r="AU71" s="5">
        <f t="shared" si="50"/>
        <v>1207.9760699268427</v>
      </c>
      <c r="AV71" s="4">
        <f t="shared" si="51"/>
        <v>1210.0999999999999</v>
      </c>
      <c r="AW71" s="5">
        <f t="shared" si="52"/>
        <v>1216.5</v>
      </c>
      <c r="AX71" s="4">
        <f t="shared" si="53"/>
        <v>1210.0999999999999</v>
      </c>
      <c r="AY71" s="5">
        <f t="shared" si="54"/>
        <v>1214.8499999999999</v>
      </c>
      <c r="AZ71" s="2">
        <f t="shared" si="55"/>
        <v>1212.5999999999999</v>
      </c>
      <c r="BA71" s="2">
        <f t="shared" si="56"/>
        <v>1221.45</v>
      </c>
      <c r="BB71" s="2">
        <f t="shared" si="57"/>
        <v>1211.3</v>
      </c>
      <c r="BC71" s="2">
        <f t="shared" si="58"/>
        <v>1213.9000000000001</v>
      </c>
      <c r="BD71" s="2">
        <f t="shared" si="59"/>
        <v>1213.9000000000001</v>
      </c>
      <c r="BE71" s="2">
        <f t="shared" si="60"/>
        <v>1215</v>
      </c>
      <c r="BF71">
        <f t="shared" si="61"/>
        <v>1212.2</v>
      </c>
      <c r="BG71" s="2">
        <f t="shared" si="62"/>
        <v>1212.4000000000001</v>
      </c>
      <c r="BH71">
        <f t="shared" si="63"/>
        <v>-35.426207154779632</v>
      </c>
      <c r="BI71">
        <f t="shared" si="64"/>
        <v>-24.158015642257244</v>
      </c>
      <c r="BJ71" s="13">
        <f t="shared" si="65"/>
        <v>-82.56</v>
      </c>
      <c r="BK71" t="str">
        <f t="shared" si="66"/>
        <v xml:space="preserve"> </v>
      </c>
      <c r="BL71" t="str">
        <f t="shared" si="67"/>
        <v xml:space="preserve"> </v>
      </c>
      <c r="BM71" s="2" t="str">
        <f t="shared" si="68"/>
        <v xml:space="preserve"> </v>
      </c>
      <c r="BN71" s="2" t="str">
        <f t="shared" si="69"/>
        <v xml:space="preserve"> </v>
      </c>
      <c r="BO71" s="28">
        <f t="shared" si="70"/>
        <v>0.10720765297708908</v>
      </c>
      <c r="BP71" s="28">
        <f t="shared" si="71"/>
        <v>-0.12356866298706647</v>
      </c>
      <c r="BQ71" t="str">
        <f t="shared" si="72"/>
        <v>PHOENIXLTD</v>
      </c>
      <c r="BV71" s="2"/>
      <c r="BW71" s="2">
        <f t="shared" si="73"/>
        <v>128.75</v>
      </c>
      <c r="BX71" s="2">
        <f t="shared" si="74"/>
        <v>128.55000000000001</v>
      </c>
      <c r="BY71" s="2">
        <f t="shared" si="75"/>
        <v>128.69999999999999</v>
      </c>
      <c r="BZ71" s="2">
        <f t="shared" si="76"/>
        <v>128.69999999999999</v>
      </c>
      <c r="CA71" s="2">
        <f t="shared" si="77"/>
        <v>128.69999999999999</v>
      </c>
      <c r="CB71" s="2">
        <f t="shared" si="78"/>
        <v>128.5</v>
      </c>
      <c r="CC71" s="2">
        <f t="shared" si="79"/>
        <v>128.55000000000001</v>
      </c>
      <c r="CD71" s="2" t="str">
        <f t="shared" si="80"/>
        <v>R</v>
      </c>
      <c r="CE71" s="2" t="str">
        <f t="shared" si="81"/>
        <v>S-R</v>
      </c>
      <c r="CF71" s="2" t="str">
        <f t="shared" si="82"/>
        <v>S-R</v>
      </c>
      <c r="CG71" s="2" t="str">
        <f t="shared" si="83"/>
        <v>S-R</v>
      </c>
      <c r="CH71" s="2" t="str">
        <f t="shared" si="84"/>
        <v>S-R</v>
      </c>
      <c r="CI71" t="s">
        <v>149</v>
      </c>
      <c r="CJ71">
        <f>VLOOKUP(CI71,Sheet4!$I$1:$M$248,2,0)</f>
        <v>194.8</v>
      </c>
      <c r="CK71">
        <f>VLOOKUP(CI71,Sheet4!$I$1:$M$248,3,0)</f>
        <v>194.8</v>
      </c>
      <c r="CL71">
        <f>VLOOKUP(CI71,Sheet4!$I$1:$M$248,4,0)</f>
        <v>192.5</v>
      </c>
      <c r="CM71">
        <f>VLOOKUP(CI71,Sheet4!$I$1:$M$248,5,0)</f>
        <v>193.2</v>
      </c>
      <c r="CN71">
        <f t="shared" si="85"/>
        <v>527.375</v>
      </c>
      <c r="CO71" t="str">
        <f t="shared" si="86"/>
        <v>G</v>
      </c>
      <c r="CP71" t="str">
        <f t="shared" si="87"/>
        <v xml:space="preserve"> HH-B</v>
      </c>
      <c r="CQ71" t="str">
        <f t="shared" si="88"/>
        <v xml:space="preserve"> LH-B</v>
      </c>
    </row>
    <row r="72" spans="1:95">
      <c r="A72">
        <v>70</v>
      </c>
      <c r="B72" t="s">
        <v>420</v>
      </c>
      <c r="C72">
        <v>1346049</v>
      </c>
      <c r="D72" t="b">
        <v>1</v>
      </c>
      <c r="E72">
        <v>26574250</v>
      </c>
      <c r="F72">
        <v>11</v>
      </c>
      <c r="G72">
        <v>5742</v>
      </c>
      <c r="H72">
        <v>0</v>
      </c>
      <c r="I72">
        <v>556.54999999999995</v>
      </c>
      <c r="J72">
        <v>558.16</v>
      </c>
      <c r="K72">
        <v>557.95000000000005</v>
      </c>
      <c r="L72">
        <v>569.95000000000005</v>
      </c>
      <c r="M72">
        <v>550.29999999999995</v>
      </c>
      <c r="N72">
        <v>552.6</v>
      </c>
      <c r="O72">
        <v>0.71480275063335719</v>
      </c>
      <c r="P72">
        <v>3.9499999999999318</v>
      </c>
      <c r="Q72" t="s">
        <v>70</v>
      </c>
      <c r="R72">
        <v>1346049</v>
      </c>
      <c r="S72">
        <v>-89.47</v>
      </c>
      <c r="T72" s="2">
        <v>978.97718787221925</v>
      </c>
      <c r="U72" s="2">
        <v>979.68000000000006</v>
      </c>
      <c r="V72" s="2">
        <v>981.55139015470093</v>
      </c>
      <c r="W72" s="2">
        <v>979.68000000000006</v>
      </c>
      <c r="X72" s="2">
        <v>977.8086098452992</v>
      </c>
      <c r="Y72" s="2">
        <v>980.7</v>
      </c>
      <c r="Z72" s="2">
        <v>980.85</v>
      </c>
      <c r="AA72" s="2">
        <v>979.25</v>
      </c>
      <c r="AB72" s="2">
        <v>979.6</v>
      </c>
      <c r="AC72" s="9">
        <v>979.6</v>
      </c>
      <c r="AD72" s="9">
        <v>981.25</v>
      </c>
      <c r="AE72">
        <v>978.85</v>
      </c>
      <c r="AF72">
        <v>979.95</v>
      </c>
      <c r="AG72">
        <v>979.95</v>
      </c>
      <c r="AH72">
        <v>980</v>
      </c>
      <c r="AI72">
        <v>976.5</v>
      </c>
      <c r="AJ72">
        <v>977</v>
      </c>
      <c r="AK72">
        <v>-34.859446600492426</v>
      </c>
      <c r="AL72">
        <v>-6.7705949867421529</v>
      </c>
      <c r="AO72" s="13" t="str">
        <f t="shared" si="45"/>
        <v>G</v>
      </c>
      <c r="AP72" t="s">
        <v>145</v>
      </c>
      <c r="AQ72" s="4">
        <f t="shared" si="46"/>
        <v>210.76418567630276</v>
      </c>
      <c r="AR72" s="4">
        <f t="shared" si="47"/>
        <v>210.565</v>
      </c>
      <c r="AS72" s="4">
        <f t="shared" si="48"/>
        <v>211.03904904809525</v>
      </c>
      <c r="AT72" s="4">
        <f t="shared" si="49"/>
        <v>210.565</v>
      </c>
      <c r="AU72" s="5">
        <f t="shared" si="50"/>
        <v>210.09095095190474</v>
      </c>
      <c r="AV72" s="4">
        <f t="shared" si="51"/>
        <v>210.65</v>
      </c>
      <c r="AW72" s="5">
        <f t="shared" si="52"/>
        <v>210.75</v>
      </c>
      <c r="AX72" s="4">
        <f t="shared" si="53"/>
        <v>210.6</v>
      </c>
      <c r="AY72" s="5">
        <f t="shared" si="54"/>
        <v>210.65</v>
      </c>
      <c r="AZ72" s="2">
        <f t="shared" si="55"/>
        <v>210.65</v>
      </c>
      <c r="BA72" s="2">
        <f t="shared" si="56"/>
        <v>210.95</v>
      </c>
      <c r="BB72" s="2">
        <f t="shared" si="57"/>
        <v>210.65</v>
      </c>
      <c r="BC72" s="2">
        <f t="shared" si="58"/>
        <v>210.95</v>
      </c>
      <c r="BD72" s="2">
        <f t="shared" si="59"/>
        <v>210.85</v>
      </c>
      <c r="BE72" s="2">
        <f t="shared" si="60"/>
        <v>211</v>
      </c>
      <c r="BF72">
        <f t="shared" si="61"/>
        <v>210.8</v>
      </c>
      <c r="BG72" s="2">
        <f t="shared" si="62"/>
        <v>210.9</v>
      </c>
      <c r="BH72">
        <f t="shared" si="63"/>
        <v>73.585994629355099</v>
      </c>
      <c r="BI72">
        <f t="shared" si="64"/>
        <v>64.452764261365729</v>
      </c>
      <c r="BJ72" s="13">
        <f t="shared" si="65"/>
        <v>-9.09</v>
      </c>
      <c r="BK72" t="str">
        <f t="shared" si="66"/>
        <v xml:space="preserve"> </v>
      </c>
      <c r="BL72" t="str">
        <f t="shared" si="67"/>
        <v>G&gt;5+ | Buy</v>
      </c>
      <c r="BM72" s="2" t="str">
        <f t="shared" si="68"/>
        <v xml:space="preserve"> </v>
      </c>
      <c r="BN72" s="2" t="str">
        <f t="shared" si="69"/>
        <v xml:space="preserve"> </v>
      </c>
      <c r="BO72" s="28">
        <f t="shared" si="70"/>
        <v>0.14241633040587845</v>
      </c>
      <c r="BP72" s="28">
        <f t="shared" si="71"/>
        <v>2.371354043159183E-2</v>
      </c>
      <c r="BQ72" t="str">
        <f t="shared" si="72"/>
        <v>POWERGRID</v>
      </c>
      <c r="BV72" s="2"/>
      <c r="BW72" s="2">
        <f t="shared" si="73"/>
        <v>980.85</v>
      </c>
      <c r="BX72" s="2">
        <f t="shared" si="74"/>
        <v>979.25</v>
      </c>
      <c r="BY72" s="2">
        <f t="shared" si="75"/>
        <v>979.6</v>
      </c>
      <c r="BZ72" s="2">
        <f t="shared" si="76"/>
        <v>979.6</v>
      </c>
      <c r="CA72" s="2">
        <f t="shared" si="77"/>
        <v>981.25</v>
      </c>
      <c r="CB72" s="2">
        <f t="shared" si="78"/>
        <v>978.85</v>
      </c>
      <c r="CC72" s="2">
        <f t="shared" si="79"/>
        <v>979.95</v>
      </c>
      <c r="CD72" s="2" t="str">
        <f t="shared" si="80"/>
        <v>G</v>
      </c>
      <c r="CE72" s="2" t="str">
        <f t="shared" si="81"/>
        <v>B-G</v>
      </c>
      <c r="CF72" s="2" t="str">
        <f t="shared" si="82"/>
        <v>B-G</v>
      </c>
      <c r="CG72" s="2" t="str">
        <f t="shared" si="83"/>
        <v>B-G</v>
      </c>
      <c r="CH72" s="2" t="str">
        <f t="shared" si="84"/>
        <v>B-G</v>
      </c>
      <c r="CI72" t="s">
        <v>95</v>
      </c>
      <c r="CJ72">
        <f>VLOOKUP(CI72,Sheet4!$I$1:$M$248,2,0)</f>
        <v>812</v>
      </c>
      <c r="CK72">
        <f>VLOOKUP(CI72,Sheet4!$I$1:$M$248,3,0)</f>
        <v>813.45</v>
      </c>
      <c r="CL72">
        <f>VLOOKUP(CI72,Sheet4!$I$1:$M$248,4,0)</f>
        <v>803.7</v>
      </c>
      <c r="CM72">
        <f>VLOOKUP(CI72,Sheet4!$I$1:$M$248,5,0)</f>
        <v>813.2</v>
      </c>
      <c r="CN72">
        <f t="shared" si="85"/>
        <v>541.78</v>
      </c>
      <c r="CO72" t="str">
        <f t="shared" si="86"/>
        <v>R</v>
      </c>
      <c r="CP72" t="str">
        <f t="shared" si="87"/>
        <v>HL-S</v>
      </c>
      <c r="CQ72" t="str">
        <f t="shared" si="88"/>
        <v>LL-S</v>
      </c>
    </row>
    <row r="73" spans="1:95">
      <c r="A73">
        <v>71</v>
      </c>
      <c r="B73" t="s">
        <v>420</v>
      </c>
      <c r="C73">
        <v>225537</v>
      </c>
      <c r="D73" t="b">
        <v>1</v>
      </c>
      <c r="E73">
        <v>491243</v>
      </c>
      <c r="F73">
        <v>17</v>
      </c>
      <c r="G73">
        <v>0</v>
      </c>
      <c r="H73">
        <v>169</v>
      </c>
      <c r="I73">
        <v>3896.6</v>
      </c>
      <c r="J73">
        <v>3884.41</v>
      </c>
      <c r="K73">
        <v>3905</v>
      </c>
      <c r="L73">
        <v>3917</v>
      </c>
      <c r="M73">
        <v>3854.05</v>
      </c>
      <c r="N73">
        <v>3886.7</v>
      </c>
      <c r="O73">
        <v>0.25471479661409657</v>
      </c>
      <c r="P73">
        <v>9.9000000000000909</v>
      </c>
      <c r="Q73" t="s">
        <v>43</v>
      </c>
      <c r="R73">
        <v>225537</v>
      </c>
      <c r="S73">
        <v>-48.28</v>
      </c>
      <c r="T73" s="2">
        <v>4282.2008875867696</v>
      </c>
      <c r="U73" s="2">
        <v>4286.3900000000003</v>
      </c>
      <c r="V73" s="2">
        <v>4300.3704513915363</v>
      </c>
      <c r="W73" s="2">
        <v>4286.3900000000003</v>
      </c>
      <c r="X73" s="2">
        <v>4272.4095486084643</v>
      </c>
      <c r="Y73" s="2">
        <v>4283.6499999999996</v>
      </c>
      <c r="Z73" s="2">
        <v>4284.2</v>
      </c>
      <c r="AA73" s="2">
        <v>4270.1499999999996</v>
      </c>
      <c r="AB73" s="2">
        <v>4273.3999999999996</v>
      </c>
      <c r="AC73" s="9">
        <v>4273.3999999999996</v>
      </c>
      <c r="AD73" s="9">
        <v>4283.95</v>
      </c>
      <c r="AE73">
        <v>4270</v>
      </c>
      <c r="AF73">
        <v>4275.05</v>
      </c>
      <c r="AG73">
        <v>4278.8999999999996</v>
      </c>
      <c r="AH73">
        <v>4299</v>
      </c>
      <c r="AI73">
        <v>4278.05</v>
      </c>
      <c r="AJ73">
        <v>4285</v>
      </c>
      <c r="AK73">
        <v>-33.182273853003252</v>
      </c>
      <c r="AL73">
        <v>-39.568583143482265</v>
      </c>
      <c r="AO73" s="13" t="str">
        <f t="shared" si="45"/>
        <v>G</v>
      </c>
      <c r="AP73" t="s">
        <v>92</v>
      </c>
      <c r="AQ73" s="4">
        <f t="shared" si="46"/>
        <v>424.1494527144124</v>
      </c>
      <c r="AR73" s="4">
        <f t="shared" si="47"/>
        <v>424.42500000000001</v>
      </c>
      <c r="AS73" s="4">
        <f t="shared" si="48"/>
        <v>425.14467681789972</v>
      </c>
      <c r="AT73" s="4">
        <f t="shared" si="49"/>
        <v>424.42500000000001</v>
      </c>
      <c r="AU73" s="5">
        <f t="shared" si="50"/>
        <v>423.7053231821003</v>
      </c>
      <c r="AV73" s="4">
        <f t="shared" si="51"/>
        <v>424</v>
      </c>
      <c r="AW73" s="5">
        <f t="shared" si="52"/>
        <v>426</v>
      </c>
      <c r="AX73" s="4">
        <f t="shared" si="53"/>
        <v>424</v>
      </c>
      <c r="AY73" s="5">
        <f t="shared" si="54"/>
        <v>424.6</v>
      </c>
      <c r="AZ73" s="2">
        <f t="shared" si="55"/>
        <v>424.85</v>
      </c>
      <c r="BA73" s="2">
        <f t="shared" si="56"/>
        <v>425</v>
      </c>
      <c r="BB73" s="2">
        <f t="shared" si="57"/>
        <v>423.65</v>
      </c>
      <c r="BC73" s="2">
        <f t="shared" si="58"/>
        <v>424</v>
      </c>
      <c r="BD73" s="2">
        <f t="shared" si="59"/>
        <v>424</v>
      </c>
      <c r="BE73" s="2">
        <f t="shared" si="60"/>
        <v>425</v>
      </c>
      <c r="BF73">
        <f t="shared" si="61"/>
        <v>423.35</v>
      </c>
      <c r="BG73" s="2">
        <f t="shared" si="62"/>
        <v>423.9</v>
      </c>
      <c r="BH73">
        <f t="shared" si="63"/>
        <v>-38.133334140291069</v>
      </c>
      <c r="BI73">
        <f t="shared" si="64"/>
        <v>-27.240482241182281</v>
      </c>
      <c r="BJ73" s="13">
        <f t="shared" si="65"/>
        <v>-71.19</v>
      </c>
      <c r="BK73" t="str">
        <f t="shared" si="66"/>
        <v xml:space="preserve"> </v>
      </c>
      <c r="BL73" t="str">
        <f t="shared" si="67"/>
        <v>R&lt;5- | Sell</v>
      </c>
      <c r="BM73" s="2" t="str">
        <f t="shared" si="68"/>
        <v xml:space="preserve"> </v>
      </c>
      <c r="BN73" s="2" t="str">
        <f t="shared" si="69"/>
        <v xml:space="preserve"> </v>
      </c>
      <c r="BO73" s="28">
        <f t="shared" si="70"/>
        <v>-0.20007061315759039</v>
      </c>
      <c r="BP73" s="28">
        <f t="shared" si="71"/>
        <v>-2.358490566038272E-2</v>
      </c>
      <c r="BQ73" t="str">
        <f t="shared" si="72"/>
        <v>PRESTIGE</v>
      </c>
      <c r="BV73" s="2"/>
      <c r="BW73" s="2">
        <f t="shared" si="73"/>
        <v>4284.2</v>
      </c>
      <c r="BX73" s="2">
        <f t="shared" si="74"/>
        <v>4270.1499999999996</v>
      </c>
      <c r="BY73" s="2">
        <f t="shared" si="75"/>
        <v>4273.3999999999996</v>
      </c>
      <c r="BZ73" s="2">
        <f t="shared" si="76"/>
        <v>4273.3999999999996</v>
      </c>
      <c r="CA73" s="2">
        <f t="shared" si="77"/>
        <v>4283.95</v>
      </c>
      <c r="CB73" s="2">
        <f t="shared" si="78"/>
        <v>4270</v>
      </c>
      <c r="CC73" s="2">
        <f t="shared" si="79"/>
        <v>4275.05</v>
      </c>
      <c r="CD73" s="2" t="str">
        <f t="shared" si="80"/>
        <v>G</v>
      </c>
      <c r="CE73" s="2" t="str">
        <f t="shared" si="81"/>
        <v>B-G</v>
      </c>
      <c r="CF73" s="2" t="str">
        <f t="shared" si="82"/>
        <v>B-G</v>
      </c>
      <c r="CG73" s="2" t="str">
        <f t="shared" si="83"/>
        <v>B-G</v>
      </c>
      <c r="CH73" s="2" t="str">
        <f t="shared" si="84"/>
        <v>B-G</v>
      </c>
      <c r="CI73" t="s">
        <v>80</v>
      </c>
      <c r="CJ73">
        <f>VLOOKUP(CI73,Sheet4!$I$1:$M$248,2,0)</f>
        <v>102</v>
      </c>
      <c r="CK73">
        <f>VLOOKUP(CI73,Sheet4!$I$1:$M$248,3,0)</f>
        <v>103</v>
      </c>
      <c r="CL73">
        <f>VLOOKUP(CI73,Sheet4!$I$1:$M$248,4,0)</f>
        <v>101.35</v>
      </c>
      <c r="CM73">
        <f>VLOOKUP(CI73,Sheet4!$I$1:$M$248,5,0)</f>
        <v>102.7</v>
      </c>
      <c r="CN73">
        <f t="shared" si="85"/>
        <v>149.66000000000003</v>
      </c>
      <c r="CO73" t="str">
        <f t="shared" si="86"/>
        <v>R</v>
      </c>
      <c r="CP73" t="str">
        <f t="shared" si="87"/>
        <v xml:space="preserve"> HH-B</v>
      </c>
      <c r="CQ73" t="str">
        <f t="shared" si="88"/>
        <v xml:space="preserve"> LH-B</v>
      </c>
    </row>
    <row r="74" spans="1:95">
      <c r="A74">
        <v>72</v>
      </c>
      <c r="B74" t="s">
        <v>420</v>
      </c>
      <c r="C74">
        <v>232961</v>
      </c>
      <c r="D74" t="b">
        <v>1</v>
      </c>
      <c r="E74">
        <v>274201</v>
      </c>
      <c r="F74">
        <v>6</v>
      </c>
      <c r="G74">
        <v>33</v>
      </c>
      <c r="H74">
        <v>0</v>
      </c>
      <c r="I74">
        <v>19483.25</v>
      </c>
      <c r="J74">
        <v>19450.14</v>
      </c>
      <c r="K74">
        <v>19570</v>
      </c>
      <c r="L74">
        <v>19650</v>
      </c>
      <c r="M74">
        <v>19298.650000000001</v>
      </c>
      <c r="N74">
        <v>19391.7</v>
      </c>
      <c r="O74">
        <v>0.4721092013593407</v>
      </c>
      <c r="P74">
        <v>91.549999999999272</v>
      </c>
      <c r="Q74" t="s">
        <v>59</v>
      </c>
      <c r="R74">
        <v>232961</v>
      </c>
      <c r="S74">
        <v>-31.57</v>
      </c>
      <c r="T74" s="2">
        <v>3058.7771699962932</v>
      </c>
      <c r="U74" s="2">
        <v>3058.585</v>
      </c>
      <c r="V74" s="2">
        <v>3064.0562907526469</v>
      </c>
      <c r="W74" s="2">
        <v>3058.585</v>
      </c>
      <c r="X74" s="2">
        <v>3053.1137092473532</v>
      </c>
      <c r="Y74" s="2">
        <v>3061.55</v>
      </c>
      <c r="Z74" s="2">
        <v>3062.55</v>
      </c>
      <c r="AA74" s="2">
        <v>3058.3</v>
      </c>
      <c r="AB74" s="2">
        <v>3061</v>
      </c>
      <c r="AC74" s="9">
        <v>3059.75</v>
      </c>
      <c r="AD74" s="9">
        <v>3062.85</v>
      </c>
      <c r="AE74">
        <v>3052.6</v>
      </c>
      <c r="AF74">
        <v>3059.5</v>
      </c>
      <c r="AG74">
        <v>3059.5</v>
      </c>
      <c r="AH74">
        <v>3061.75</v>
      </c>
      <c r="AI74">
        <v>3050</v>
      </c>
      <c r="AJ74">
        <v>3056.6</v>
      </c>
      <c r="AK74">
        <v>53.869746018645436</v>
      </c>
      <c r="AL74">
        <v>67.84143026364265</v>
      </c>
      <c r="AO74" s="13" t="str">
        <f t="shared" si="45"/>
        <v>G</v>
      </c>
      <c r="AP74" t="s">
        <v>75</v>
      </c>
      <c r="AQ74" s="4">
        <f t="shared" si="46"/>
        <v>2024.2605239339837</v>
      </c>
      <c r="AR74" s="4">
        <f t="shared" si="47"/>
        <v>2022.3550000000002</v>
      </c>
      <c r="AS74" s="4">
        <f t="shared" si="48"/>
        <v>2029.1481384703816</v>
      </c>
      <c r="AT74" s="4">
        <f t="shared" si="49"/>
        <v>2022.3550000000002</v>
      </c>
      <c r="AU74" s="5">
        <f t="shared" si="50"/>
        <v>2015.5618615296189</v>
      </c>
      <c r="AV74" s="4">
        <f t="shared" si="51"/>
        <v>2021.1</v>
      </c>
      <c r="AW74" s="5">
        <f t="shared" si="52"/>
        <v>2021.55</v>
      </c>
      <c r="AX74" s="4">
        <f t="shared" si="53"/>
        <v>2016</v>
      </c>
      <c r="AY74" s="5">
        <f t="shared" si="54"/>
        <v>2018</v>
      </c>
      <c r="AZ74" s="2">
        <f t="shared" si="55"/>
        <v>2018</v>
      </c>
      <c r="BA74" s="2">
        <f t="shared" si="56"/>
        <v>2027.45</v>
      </c>
      <c r="BB74" s="2">
        <f t="shared" si="57"/>
        <v>2017.2</v>
      </c>
      <c r="BC74" s="2">
        <f t="shared" si="58"/>
        <v>2026.05</v>
      </c>
      <c r="BD74" s="2">
        <f t="shared" si="59"/>
        <v>2026.05</v>
      </c>
      <c r="BE74" s="2">
        <f t="shared" si="60"/>
        <v>2034</v>
      </c>
      <c r="BF74">
        <f t="shared" si="61"/>
        <v>2026</v>
      </c>
      <c r="BG74" s="2">
        <f t="shared" si="62"/>
        <v>2029</v>
      </c>
      <c r="BH74">
        <f t="shared" si="63"/>
        <v>23.08277403773144</v>
      </c>
      <c r="BI74">
        <f t="shared" si="64"/>
        <v>1.7253397002601947</v>
      </c>
      <c r="BJ74" s="13">
        <f t="shared" si="65"/>
        <v>-26.46</v>
      </c>
      <c r="BK74" t="str">
        <f t="shared" si="66"/>
        <v xml:space="preserve"> </v>
      </c>
      <c r="BL74" t="str">
        <f t="shared" si="67"/>
        <v>G&gt;5+ | Buy</v>
      </c>
      <c r="BM74" s="2" t="str">
        <f t="shared" si="68"/>
        <v xml:space="preserve"> </v>
      </c>
      <c r="BN74" s="2" t="str">
        <f t="shared" si="69"/>
        <v xml:space="preserve"> </v>
      </c>
      <c r="BO74" s="28">
        <f t="shared" si="70"/>
        <v>0.39890981169474499</v>
      </c>
      <c r="BP74" s="28">
        <f t="shared" si="71"/>
        <v>0.14560351422719309</v>
      </c>
      <c r="BQ74" t="str">
        <f t="shared" si="72"/>
        <v>PVR</v>
      </c>
      <c r="BV74" s="2"/>
      <c r="BW74" s="2">
        <f t="shared" si="73"/>
        <v>3062.55</v>
      </c>
      <c r="BX74" s="2">
        <f t="shared" si="74"/>
        <v>3058.3</v>
      </c>
      <c r="BY74" s="2">
        <f t="shared" si="75"/>
        <v>3061</v>
      </c>
      <c r="BZ74" s="2">
        <f t="shared" si="76"/>
        <v>3059.75</v>
      </c>
      <c r="CA74" s="2">
        <f t="shared" si="77"/>
        <v>3062.85</v>
      </c>
      <c r="CB74" s="2">
        <f t="shared" si="78"/>
        <v>3052.6</v>
      </c>
      <c r="CC74" s="2">
        <f t="shared" si="79"/>
        <v>3059.5</v>
      </c>
      <c r="CD74" s="2" t="str">
        <f t="shared" si="80"/>
        <v>R</v>
      </c>
      <c r="CE74" s="2" t="str">
        <f t="shared" si="81"/>
        <v>S-R</v>
      </c>
      <c r="CF74" s="2" t="str">
        <f t="shared" si="82"/>
        <v>SS</v>
      </c>
      <c r="CG74" s="2" t="str">
        <f t="shared" si="83"/>
        <v>S-R</v>
      </c>
      <c r="CH74" s="2" t="str">
        <f t="shared" si="84"/>
        <v>SS</v>
      </c>
      <c r="CI74" t="s">
        <v>245</v>
      </c>
      <c r="CJ74">
        <f>VLOOKUP(CI74,Sheet4!$I$1:$M$248,2,0)</f>
        <v>252.9</v>
      </c>
      <c r="CK74">
        <f>VLOOKUP(CI74,Sheet4!$I$1:$M$248,3,0)</f>
        <v>273.89999999999998</v>
      </c>
      <c r="CL74">
        <f>VLOOKUP(CI74,Sheet4!$I$1:$M$248,4,0)</f>
        <v>249.55</v>
      </c>
      <c r="CM74">
        <f>VLOOKUP(CI74,Sheet4!$I$1:$M$248,5,0)</f>
        <v>256</v>
      </c>
      <c r="CN74" t="e">
        <f t="shared" si="85"/>
        <v>#N/A</v>
      </c>
      <c r="CO74" t="str">
        <f t="shared" si="86"/>
        <v>R</v>
      </c>
      <c r="CP74" t="e">
        <f t="shared" si="87"/>
        <v>#N/A</v>
      </c>
      <c r="CQ74" t="e">
        <f t="shared" si="88"/>
        <v>#N/A</v>
      </c>
    </row>
    <row r="75" spans="1:95">
      <c r="A75">
        <v>73</v>
      </c>
      <c r="B75" t="s">
        <v>420</v>
      </c>
      <c r="C75">
        <v>197633</v>
      </c>
      <c r="D75" t="b">
        <v>1</v>
      </c>
      <c r="E75">
        <v>1944233</v>
      </c>
      <c r="F75">
        <v>10</v>
      </c>
      <c r="G75">
        <v>0</v>
      </c>
      <c r="H75">
        <v>232</v>
      </c>
      <c r="I75">
        <v>473.05</v>
      </c>
      <c r="J75">
        <v>472.21</v>
      </c>
      <c r="K75">
        <v>466</v>
      </c>
      <c r="L75">
        <v>477</v>
      </c>
      <c r="M75">
        <v>466</v>
      </c>
      <c r="N75">
        <v>473.25</v>
      </c>
      <c r="O75">
        <v>-4.226096143687029E-2</v>
      </c>
      <c r="P75">
        <v>-0.19999999999998863</v>
      </c>
      <c r="Q75" t="s">
        <v>47</v>
      </c>
      <c r="R75">
        <v>197633</v>
      </c>
      <c r="S75">
        <v>-0.96</v>
      </c>
      <c r="T75" s="2">
        <v>568.35130052065995</v>
      </c>
      <c r="U75" s="2">
        <v>567.29000000000008</v>
      </c>
      <c r="V75" s="2">
        <v>569.83234231456845</v>
      </c>
      <c r="W75" s="2">
        <v>567.29000000000008</v>
      </c>
      <c r="X75" s="2">
        <v>564.7476576854317</v>
      </c>
      <c r="Y75" s="2">
        <v>568.54999999999995</v>
      </c>
      <c r="Z75" s="2">
        <v>569.25</v>
      </c>
      <c r="AA75" s="2">
        <v>568.25</v>
      </c>
      <c r="AB75" s="2">
        <v>568.70000000000005</v>
      </c>
      <c r="AC75" s="9">
        <v>568.70000000000005</v>
      </c>
      <c r="AD75" s="9">
        <v>568.75</v>
      </c>
      <c r="AE75">
        <v>568</v>
      </c>
      <c r="AF75">
        <v>568.35</v>
      </c>
      <c r="AG75">
        <v>568.35</v>
      </c>
      <c r="AH75">
        <v>569.25</v>
      </c>
      <c r="AI75">
        <v>567.1</v>
      </c>
      <c r="AJ75">
        <v>569.20000000000005</v>
      </c>
      <c r="AK75">
        <v>74.056541974182679</v>
      </c>
      <c r="AL75">
        <v>74.187774806474238</v>
      </c>
      <c r="AO75" s="13" t="str">
        <f t="shared" si="45"/>
        <v>G</v>
      </c>
      <c r="AP75" t="s">
        <v>108</v>
      </c>
      <c r="AQ75" s="4">
        <f t="shared" si="46"/>
        <v>91.633125784423868</v>
      </c>
      <c r="AR75" s="4">
        <f t="shared" si="47"/>
        <v>91.704999999999998</v>
      </c>
      <c r="AS75" s="4">
        <f t="shared" si="48"/>
        <v>91.91241062332162</v>
      </c>
      <c r="AT75" s="4">
        <f t="shared" si="49"/>
        <v>91.704999999999998</v>
      </c>
      <c r="AU75" s="5">
        <f t="shared" si="50"/>
        <v>91.497589376678377</v>
      </c>
      <c r="AV75" s="4">
        <f t="shared" si="51"/>
        <v>91.7</v>
      </c>
      <c r="AW75" s="5">
        <f t="shared" si="52"/>
        <v>91.85</v>
      </c>
      <c r="AX75" s="4">
        <f t="shared" si="53"/>
        <v>91.5</v>
      </c>
      <c r="AY75" s="5">
        <f t="shared" si="54"/>
        <v>91.5</v>
      </c>
      <c r="AZ75" s="2">
        <f t="shared" si="55"/>
        <v>91.55</v>
      </c>
      <c r="BA75" s="2">
        <f t="shared" si="56"/>
        <v>91.7</v>
      </c>
      <c r="BB75" s="2">
        <f t="shared" si="57"/>
        <v>91.4</v>
      </c>
      <c r="BC75" s="2">
        <f t="shared" si="58"/>
        <v>91.6</v>
      </c>
      <c r="BD75" s="2">
        <f t="shared" si="59"/>
        <v>91.6</v>
      </c>
      <c r="BE75" s="2">
        <f t="shared" si="60"/>
        <v>91.6</v>
      </c>
      <c r="BF75">
        <f t="shared" si="61"/>
        <v>91.45</v>
      </c>
      <c r="BG75" s="2">
        <f t="shared" si="62"/>
        <v>91.6</v>
      </c>
      <c r="BH75">
        <f t="shared" si="63"/>
        <v>-24.350557133486891</v>
      </c>
      <c r="BI75">
        <f t="shared" si="64"/>
        <v>-22.195106523704176</v>
      </c>
      <c r="BJ75" s="13">
        <f t="shared" si="65"/>
        <v>-63.64</v>
      </c>
      <c r="BK75" t="str">
        <f t="shared" si="66"/>
        <v xml:space="preserve"> </v>
      </c>
      <c r="BL75" t="str">
        <f t="shared" si="67"/>
        <v xml:space="preserve"> </v>
      </c>
      <c r="BM75" s="2" t="str">
        <f t="shared" si="68"/>
        <v xml:space="preserve"> </v>
      </c>
      <c r="BN75" s="2" t="str">
        <f t="shared" si="69"/>
        <v xml:space="preserve"> </v>
      </c>
      <c r="BO75" s="28">
        <f t="shared" si="70"/>
        <v>5.4614964500269966E-2</v>
      </c>
      <c r="BP75" s="28">
        <f t="shared" si="71"/>
        <v>0</v>
      </c>
      <c r="BQ75" t="str">
        <f t="shared" si="72"/>
        <v>RBLBANK</v>
      </c>
      <c r="BV75" s="2"/>
      <c r="BW75" s="2">
        <f t="shared" si="73"/>
        <v>569.25</v>
      </c>
      <c r="BX75" s="2">
        <f t="shared" si="74"/>
        <v>568.25</v>
      </c>
      <c r="BY75" s="2">
        <f t="shared" si="75"/>
        <v>568.70000000000005</v>
      </c>
      <c r="BZ75" s="2">
        <f t="shared" si="76"/>
        <v>568.70000000000005</v>
      </c>
      <c r="CA75" s="2">
        <f t="shared" si="77"/>
        <v>568.75</v>
      </c>
      <c r="CB75" s="2">
        <f t="shared" si="78"/>
        <v>568</v>
      </c>
      <c r="CC75" s="2">
        <f t="shared" si="79"/>
        <v>568.35</v>
      </c>
      <c r="CD75" s="2" t="str">
        <f t="shared" si="80"/>
        <v>R</v>
      </c>
      <c r="CE75" s="2" t="str">
        <f t="shared" si="81"/>
        <v>S-R</v>
      </c>
      <c r="CF75" s="2" t="str">
        <f t="shared" si="82"/>
        <v>SS</v>
      </c>
      <c r="CG75" s="2" t="str">
        <f t="shared" si="83"/>
        <v>S-R</v>
      </c>
      <c r="CH75" s="2" t="str">
        <f t="shared" si="84"/>
        <v>SS</v>
      </c>
      <c r="CI75" t="s">
        <v>139</v>
      </c>
      <c r="CJ75">
        <f>VLOOKUP(CI75,Sheet4!$I$1:$M$248,2,0)</f>
        <v>629.25</v>
      </c>
      <c r="CK75">
        <f>VLOOKUP(CI75,Sheet4!$I$1:$M$248,3,0)</f>
        <v>629.25</v>
      </c>
      <c r="CL75">
        <f>VLOOKUP(CI75,Sheet4!$I$1:$M$248,4,0)</f>
        <v>625.1</v>
      </c>
      <c r="CM75">
        <f>VLOOKUP(CI75,Sheet4!$I$1:$M$248,5,0)</f>
        <v>625.5</v>
      </c>
      <c r="CN75">
        <f t="shared" si="85"/>
        <v>1543.875</v>
      </c>
      <c r="CO75" t="str">
        <f t="shared" si="86"/>
        <v>G</v>
      </c>
      <c r="CP75" t="str">
        <f t="shared" si="87"/>
        <v xml:space="preserve"> HH-B</v>
      </c>
      <c r="CQ75" t="str">
        <f t="shared" si="88"/>
        <v xml:space="preserve"> LH-B</v>
      </c>
    </row>
    <row r="76" spans="1:95">
      <c r="A76">
        <v>74</v>
      </c>
      <c r="B76" t="s">
        <v>420</v>
      </c>
      <c r="C76">
        <v>70401</v>
      </c>
      <c r="D76" t="b">
        <v>1</v>
      </c>
      <c r="E76">
        <v>5298020</v>
      </c>
      <c r="F76">
        <v>40</v>
      </c>
      <c r="G76">
        <v>688</v>
      </c>
      <c r="H76">
        <v>0</v>
      </c>
      <c r="I76">
        <v>812.9</v>
      </c>
      <c r="J76">
        <v>812.07</v>
      </c>
      <c r="K76">
        <v>809</v>
      </c>
      <c r="L76">
        <v>822</v>
      </c>
      <c r="M76">
        <v>801.05</v>
      </c>
      <c r="N76">
        <v>801.9</v>
      </c>
      <c r="O76">
        <v>1.3717421124828533</v>
      </c>
      <c r="P76">
        <v>11</v>
      </c>
      <c r="Q76" t="s">
        <v>95</v>
      </c>
      <c r="R76">
        <v>70401</v>
      </c>
      <c r="S76">
        <v>-52.63</v>
      </c>
      <c r="T76" s="2">
        <v>541.75740938316767</v>
      </c>
      <c r="U76" s="2">
        <v>541.78</v>
      </c>
      <c r="V76" s="2">
        <v>542.96840743106998</v>
      </c>
      <c r="W76" s="2">
        <v>541.78</v>
      </c>
      <c r="X76" s="2">
        <v>540.59159256892997</v>
      </c>
      <c r="Y76" s="2">
        <v>542.29999999999995</v>
      </c>
      <c r="Z76" s="2">
        <v>543.1</v>
      </c>
      <c r="AA76" s="2">
        <v>541.79999999999995</v>
      </c>
      <c r="AB76" s="2">
        <v>543</v>
      </c>
      <c r="AC76" s="9">
        <v>543</v>
      </c>
      <c r="AD76" s="9">
        <v>543.5</v>
      </c>
      <c r="AE76">
        <v>541.79999999999995</v>
      </c>
      <c r="AF76">
        <v>542</v>
      </c>
      <c r="AG76">
        <v>542</v>
      </c>
      <c r="AH76">
        <v>542.5</v>
      </c>
      <c r="AI76">
        <v>538.75</v>
      </c>
      <c r="AJ76">
        <v>541</v>
      </c>
      <c r="AK76">
        <v>27.901434784136779</v>
      </c>
      <c r="AL76">
        <v>50.789238971677946</v>
      </c>
      <c r="AO76" s="13" t="str">
        <f t="shared" si="45"/>
        <v>G</v>
      </c>
      <c r="AP76" t="s">
        <v>48</v>
      </c>
      <c r="AQ76" s="4">
        <f t="shared" si="46"/>
        <v>2420.0020779352744</v>
      </c>
      <c r="AR76" s="4">
        <f t="shared" si="47"/>
        <v>2417.2349999999997</v>
      </c>
      <c r="AS76" s="4">
        <f t="shared" si="48"/>
        <v>2424.2021056679864</v>
      </c>
      <c r="AT76" s="4">
        <f t="shared" si="49"/>
        <v>2417.2349999999997</v>
      </c>
      <c r="AU76" s="5">
        <f t="shared" si="50"/>
        <v>2410.2678943320129</v>
      </c>
      <c r="AV76" s="4">
        <f t="shared" si="51"/>
        <v>2419.5</v>
      </c>
      <c r="AW76" s="5">
        <f t="shared" si="52"/>
        <v>2421</v>
      </c>
      <c r="AX76" s="4">
        <f t="shared" si="53"/>
        <v>2419</v>
      </c>
      <c r="AY76" s="5">
        <f t="shared" si="54"/>
        <v>2420.6</v>
      </c>
      <c r="AZ76" s="2">
        <f t="shared" si="55"/>
        <v>2420.6</v>
      </c>
      <c r="BA76" s="2">
        <f t="shared" si="56"/>
        <v>2421</v>
      </c>
      <c r="BB76" s="2">
        <f t="shared" si="57"/>
        <v>2418.5</v>
      </c>
      <c r="BC76" s="2">
        <f t="shared" si="58"/>
        <v>2419.9499999999998</v>
      </c>
      <c r="BD76" s="2">
        <f t="shared" si="59"/>
        <v>2420</v>
      </c>
      <c r="BE76" s="2">
        <f t="shared" si="60"/>
        <v>2422</v>
      </c>
      <c r="BF76">
        <f t="shared" si="61"/>
        <v>2418</v>
      </c>
      <c r="BG76" s="2">
        <f t="shared" si="62"/>
        <v>2422</v>
      </c>
      <c r="BH76">
        <f t="shared" si="63"/>
        <v>79.298064670232662</v>
      </c>
      <c r="BI76">
        <f t="shared" si="64"/>
        <v>71.645364136160055</v>
      </c>
      <c r="BJ76" s="13">
        <f t="shared" si="65"/>
        <v>0</v>
      </c>
      <c r="BK76" t="str">
        <f t="shared" si="66"/>
        <v xml:space="preserve"> </v>
      </c>
      <c r="BL76" t="str">
        <f t="shared" si="67"/>
        <v xml:space="preserve"> </v>
      </c>
      <c r="BM76" s="2" t="str">
        <f t="shared" si="68"/>
        <v xml:space="preserve"> </v>
      </c>
      <c r="BN76" s="2" t="str">
        <f t="shared" si="69"/>
        <v xml:space="preserve"> </v>
      </c>
      <c r="BO76" s="28">
        <f t="shared" si="70"/>
        <v>-2.6852846401722339E-2</v>
      </c>
      <c r="BP76" s="28">
        <f t="shared" si="71"/>
        <v>8.2644628099173556E-2</v>
      </c>
      <c r="BQ76" t="str">
        <f t="shared" si="72"/>
        <v>RELIANCE</v>
      </c>
      <c r="BV76" s="2"/>
      <c r="BW76" s="2">
        <f t="shared" si="73"/>
        <v>543.1</v>
      </c>
      <c r="BX76" s="2">
        <f t="shared" si="74"/>
        <v>541.79999999999995</v>
      </c>
      <c r="BY76" s="2">
        <f t="shared" si="75"/>
        <v>543</v>
      </c>
      <c r="BZ76" s="2">
        <f t="shared" si="76"/>
        <v>543</v>
      </c>
      <c r="CA76" s="2">
        <f t="shared" si="77"/>
        <v>543.5</v>
      </c>
      <c r="CB76" s="2">
        <f t="shared" si="78"/>
        <v>541.79999999999995</v>
      </c>
      <c r="CC76" s="2">
        <f t="shared" si="79"/>
        <v>542</v>
      </c>
      <c r="CD76" s="2" t="str">
        <f t="shared" si="80"/>
        <v>R</v>
      </c>
      <c r="CE76" s="2" t="str">
        <f t="shared" si="81"/>
        <v>S-R</v>
      </c>
      <c r="CF76" s="2" t="str">
        <f t="shared" si="82"/>
        <v>S-R</v>
      </c>
      <c r="CG76" s="2" t="str">
        <f t="shared" si="83"/>
        <v>S-R</v>
      </c>
      <c r="CH76" s="2" t="str">
        <f t="shared" si="84"/>
        <v>S-R</v>
      </c>
      <c r="CI76" t="s">
        <v>49</v>
      </c>
      <c r="CJ76">
        <f>VLOOKUP(CI76,Sheet4!$I$1:$M$248,2,0)</f>
        <v>575</v>
      </c>
      <c r="CK76">
        <f>VLOOKUP(CI76,Sheet4!$I$1:$M$248,3,0)</f>
        <v>579.79999999999995</v>
      </c>
      <c r="CL76">
        <f>VLOOKUP(CI76,Sheet4!$I$1:$M$248,4,0)</f>
        <v>573.15</v>
      </c>
      <c r="CM76">
        <f>VLOOKUP(CI76,Sheet4!$I$1:$M$248,5,0)</f>
        <v>574.45000000000005</v>
      </c>
      <c r="CN76">
        <f t="shared" si="85"/>
        <v>927.3900000000001</v>
      </c>
      <c r="CO76" t="str">
        <f t="shared" si="86"/>
        <v>G</v>
      </c>
      <c r="CP76" t="str">
        <f t="shared" si="87"/>
        <v xml:space="preserve"> HH-B</v>
      </c>
      <c r="CQ76" t="str">
        <f t="shared" si="88"/>
        <v xml:space="preserve"> LH-B</v>
      </c>
    </row>
    <row r="77" spans="1:95">
      <c r="A77">
        <v>75</v>
      </c>
      <c r="B77" t="s">
        <v>420</v>
      </c>
      <c r="C77">
        <v>9717250</v>
      </c>
      <c r="D77" t="b">
        <v>1</v>
      </c>
      <c r="E77">
        <v>600</v>
      </c>
      <c r="F77">
        <v>20</v>
      </c>
      <c r="G77">
        <v>5120</v>
      </c>
      <c r="H77">
        <v>3960</v>
      </c>
      <c r="I77">
        <v>1626.75</v>
      </c>
      <c r="J77">
        <v>1597.22</v>
      </c>
      <c r="K77">
        <v>1468.9</v>
      </c>
      <c r="L77">
        <v>1720</v>
      </c>
      <c r="M77">
        <v>1446.95</v>
      </c>
      <c r="N77">
        <v>1398.7</v>
      </c>
      <c r="O77">
        <v>16.304425537999567</v>
      </c>
      <c r="P77">
        <v>228.04999999999995</v>
      </c>
      <c r="T77" s="2"/>
      <c r="U77" s="2"/>
      <c r="V77" s="2"/>
      <c r="W77" s="2"/>
      <c r="X77" s="2"/>
      <c r="Y77" s="2"/>
      <c r="Z77" s="2"/>
      <c r="AA77" s="2"/>
      <c r="AB77" s="2"/>
      <c r="AC77" s="9"/>
      <c r="AD77" s="9"/>
      <c r="AO77" s="13" t="str">
        <f t="shared" si="45"/>
        <v>R</v>
      </c>
      <c r="AP77" t="s">
        <v>149</v>
      </c>
      <c r="AQ77" s="4">
        <f t="shared" si="46"/>
        <v>528.14133883159207</v>
      </c>
      <c r="AR77" s="4">
        <f t="shared" si="47"/>
        <v>527.375</v>
      </c>
      <c r="AS77" s="4">
        <f t="shared" si="48"/>
        <v>529.32667912037027</v>
      </c>
      <c r="AT77" s="4">
        <f t="shared" si="49"/>
        <v>527.375</v>
      </c>
      <c r="AU77" s="5">
        <f t="shared" si="50"/>
        <v>525.42332087962973</v>
      </c>
      <c r="AV77" s="4">
        <f t="shared" si="51"/>
        <v>528.45000000000005</v>
      </c>
      <c r="AW77" s="5">
        <f t="shared" si="52"/>
        <v>529</v>
      </c>
      <c r="AX77" s="4">
        <f t="shared" si="53"/>
        <v>528</v>
      </c>
      <c r="AY77" s="5">
        <f t="shared" si="54"/>
        <v>528.9</v>
      </c>
      <c r="AZ77" s="2">
        <f t="shared" si="55"/>
        <v>528.95000000000005</v>
      </c>
      <c r="BA77" s="2">
        <f t="shared" si="56"/>
        <v>529.95000000000005</v>
      </c>
      <c r="BB77" s="2">
        <f t="shared" si="57"/>
        <v>528.45000000000005</v>
      </c>
      <c r="BC77" s="2">
        <f t="shared" si="58"/>
        <v>528.5</v>
      </c>
      <c r="BD77" s="2">
        <f t="shared" si="59"/>
        <v>528.54999999999995</v>
      </c>
      <c r="BE77" s="2">
        <f t="shared" si="60"/>
        <v>528.95000000000005</v>
      </c>
      <c r="BF77">
        <f t="shared" si="61"/>
        <v>527.54999999999995</v>
      </c>
      <c r="BG77" s="2">
        <f t="shared" si="62"/>
        <v>528.35</v>
      </c>
      <c r="BH77">
        <f t="shared" si="63"/>
        <v>37.765589194259071</v>
      </c>
      <c r="BI77">
        <f t="shared" si="64"/>
        <v>54.183834749512776</v>
      </c>
      <c r="BJ77" s="13">
        <f t="shared" si="65"/>
        <v>-39.51</v>
      </c>
      <c r="BK77" t="str">
        <f t="shared" si="66"/>
        <v xml:space="preserve"> </v>
      </c>
      <c r="BL77" t="str">
        <f t="shared" si="67"/>
        <v xml:space="preserve"> </v>
      </c>
      <c r="BM77" s="2" t="str">
        <f t="shared" si="68"/>
        <v xml:space="preserve"> </v>
      </c>
      <c r="BN77" s="2" t="str">
        <f t="shared" si="69"/>
        <v xml:space="preserve"> </v>
      </c>
      <c r="BO77" s="28">
        <f t="shared" si="70"/>
        <v>-8.50742036109359E-2</v>
      </c>
      <c r="BP77" s="28">
        <f t="shared" si="71"/>
        <v>-3.7839371866414118E-2</v>
      </c>
      <c r="BQ77" t="str">
        <f t="shared" si="72"/>
        <v>SBIN</v>
      </c>
      <c r="BV77" s="2"/>
      <c r="BW77" s="2">
        <f t="shared" si="73"/>
        <v>0</v>
      </c>
      <c r="BX77" s="2">
        <f t="shared" si="74"/>
        <v>0</v>
      </c>
      <c r="BY77" s="2">
        <f t="shared" si="75"/>
        <v>0</v>
      </c>
      <c r="BZ77" s="2">
        <f t="shared" si="76"/>
        <v>0</v>
      </c>
      <c r="CA77" s="2">
        <f t="shared" si="77"/>
        <v>0</v>
      </c>
      <c r="CB77" s="2">
        <f t="shared" si="78"/>
        <v>0</v>
      </c>
      <c r="CC77" s="2">
        <f t="shared" si="79"/>
        <v>0</v>
      </c>
      <c r="CD77" s="2" t="str">
        <f t="shared" si="80"/>
        <v>R</v>
      </c>
      <c r="CE77" s="2" t="str">
        <f t="shared" si="81"/>
        <v>S-R</v>
      </c>
      <c r="CF77" s="2" t="str">
        <f t="shared" si="82"/>
        <v>B-G</v>
      </c>
      <c r="CG77" s="2" t="str">
        <f t="shared" si="83"/>
        <v>S-R</v>
      </c>
      <c r="CH77" s="2" t="str">
        <f t="shared" si="84"/>
        <v>B-G</v>
      </c>
      <c r="CI77" t="s">
        <v>282</v>
      </c>
      <c r="CJ77">
        <f>VLOOKUP(CI77,Sheet4!$I$1:$M$248,2,0)</f>
        <v>7.65</v>
      </c>
      <c r="CK77">
        <f>VLOOKUP(CI77,Sheet4!$I$1:$M$248,3,0)</f>
        <v>9.3000000000000007</v>
      </c>
      <c r="CL77">
        <f>VLOOKUP(CI77,Sheet4!$I$1:$M$248,4,0)</f>
        <v>5.05</v>
      </c>
      <c r="CM77">
        <f>VLOOKUP(CI77,Sheet4!$I$1:$M$248,5,0)</f>
        <v>6.95</v>
      </c>
      <c r="CN77" t="e">
        <f t="shared" si="85"/>
        <v>#N/A</v>
      </c>
      <c r="CO77" t="str">
        <f t="shared" si="86"/>
        <v>G</v>
      </c>
      <c r="CP77" t="e">
        <f t="shared" si="87"/>
        <v>#N/A</v>
      </c>
      <c r="CQ77" t="e">
        <f t="shared" si="88"/>
        <v>#N/A</v>
      </c>
    </row>
    <row r="78" spans="1:95">
      <c r="A78">
        <v>76</v>
      </c>
      <c r="B78" t="s">
        <v>420</v>
      </c>
      <c r="C78">
        <v>511233</v>
      </c>
      <c r="D78" t="b">
        <v>1</v>
      </c>
      <c r="E78">
        <v>4086476</v>
      </c>
      <c r="F78">
        <v>50</v>
      </c>
      <c r="G78">
        <v>3431</v>
      </c>
      <c r="H78">
        <v>0</v>
      </c>
      <c r="I78">
        <v>282.95</v>
      </c>
      <c r="J78">
        <v>283.77</v>
      </c>
      <c r="K78">
        <v>284</v>
      </c>
      <c r="L78">
        <v>286.64999999999998</v>
      </c>
      <c r="M78">
        <v>281.3</v>
      </c>
      <c r="N78">
        <v>281.75</v>
      </c>
      <c r="O78">
        <v>0.42590949423247154</v>
      </c>
      <c r="P78">
        <v>1.1999999999999886</v>
      </c>
      <c r="Q78" t="s">
        <v>125</v>
      </c>
      <c r="R78">
        <v>511233</v>
      </c>
      <c r="S78">
        <v>-55.56</v>
      </c>
      <c r="T78" s="2">
        <v>373.15301115269619</v>
      </c>
      <c r="U78" s="2">
        <v>373.065</v>
      </c>
      <c r="V78" s="2">
        <v>373.59497929728951</v>
      </c>
      <c r="W78" s="2">
        <v>373.065</v>
      </c>
      <c r="X78" s="2">
        <v>372.53502070271048</v>
      </c>
      <c r="Y78" s="2">
        <v>373.3</v>
      </c>
      <c r="Z78" s="2">
        <v>373.8</v>
      </c>
      <c r="AA78" s="2">
        <v>373.1</v>
      </c>
      <c r="AB78" s="2">
        <v>373.4</v>
      </c>
      <c r="AC78" s="9">
        <v>373.4</v>
      </c>
      <c r="AD78" s="9">
        <v>374</v>
      </c>
      <c r="AE78">
        <v>373</v>
      </c>
      <c r="AF78">
        <v>373.2</v>
      </c>
      <c r="AG78">
        <v>373.25</v>
      </c>
      <c r="AH78">
        <v>373.35</v>
      </c>
      <c r="AI78">
        <v>372.6</v>
      </c>
      <c r="AJ78">
        <v>373</v>
      </c>
      <c r="AK78">
        <v>14.79666960233868</v>
      </c>
      <c r="AL78">
        <v>21.932452908146544</v>
      </c>
      <c r="AO78" s="13" t="str">
        <f t="shared" si="45"/>
        <v>G</v>
      </c>
      <c r="AP78" t="s">
        <v>130</v>
      </c>
      <c r="AQ78" s="4">
        <f t="shared" si="46"/>
        <v>2505.3206856452553</v>
      </c>
      <c r="AR78" s="4">
        <f t="shared" si="47"/>
        <v>2510.1050000000005</v>
      </c>
      <c r="AS78" s="4">
        <f t="shared" si="48"/>
        <v>2524.2526977809111</v>
      </c>
      <c r="AT78" s="4">
        <f t="shared" si="49"/>
        <v>2510.1050000000005</v>
      </c>
      <c r="AU78" s="5">
        <f t="shared" si="50"/>
        <v>2495.9573022190898</v>
      </c>
      <c r="AV78" s="4">
        <f t="shared" si="51"/>
        <v>2500.65</v>
      </c>
      <c r="AW78" s="5">
        <f t="shared" si="52"/>
        <v>2504.6999999999998</v>
      </c>
      <c r="AX78" s="4">
        <f t="shared" si="53"/>
        <v>2500</v>
      </c>
      <c r="AY78" s="5">
        <f t="shared" si="54"/>
        <v>2500</v>
      </c>
      <c r="AZ78" s="2">
        <f t="shared" si="55"/>
        <v>2500</v>
      </c>
      <c r="BA78" s="2">
        <f t="shared" si="56"/>
        <v>2505.5</v>
      </c>
      <c r="BB78" s="2">
        <f t="shared" si="57"/>
        <v>2491.0500000000002</v>
      </c>
      <c r="BC78" s="2">
        <f t="shared" si="58"/>
        <v>2502.4</v>
      </c>
      <c r="BD78" s="2">
        <f t="shared" si="59"/>
        <v>2502.4</v>
      </c>
      <c r="BE78" s="2">
        <f t="shared" si="60"/>
        <v>2505.5</v>
      </c>
      <c r="BF78">
        <f t="shared" si="61"/>
        <v>2491</v>
      </c>
      <c r="BG78" s="2">
        <f t="shared" si="62"/>
        <v>2505.5</v>
      </c>
      <c r="BH78">
        <f t="shared" si="63"/>
        <v>-40.419339955375492</v>
      </c>
      <c r="BI78">
        <f t="shared" si="64"/>
        <v>-64.403683261695903</v>
      </c>
      <c r="BJ78" s="13">
        <f t="shared" si="65"/>
        <v>-61.33</v>
      </c>
      <c r="BK78" t="str">
        <f t="shared" si="66"/>
        <v xml:space="preserve"> </v>
      </c>
      <c r="BL78" t="str">
        <f t="shared" si="67"/>
        <v xml:space="preserve"> </v>
      </c>
      <c r="BM78" s="2" t="str">
        <f t="shared" si="68"/>
        <v xml:space="preserve"> </v>
      </c>
      <c r="BN78" s="2" t="str">
        <f t="shared" si="69"/>
        <v xml:space="preserve"> </v>
      </c>
      <c r="BO78" s="28">
        <f t="shared" si="70"/>
        <v>9.6000000000003638E-2</v>
      </c>
      <c r="BP78" s="28">
        <f t="shared" si="71"/>
        <v>0.12388107416879432</v>
      </c>
      <c r="BQ78" t="str">
        <f t="shared" si="72"/>
        <v>SCHAEFFLER</v>
      </c>
      <c r="BV78" s="2"/>
      <c r="BW78" s="2">
        <f t="shared" si="73"/>
        <v>373.8</v>
      </c>
      <c r="BX78" s="2">
        <f t="shared" si="74"/>
        <v>373.1</v>
      </c>
      <c r="BY78" s="2">
        <f t="shared" si="75"/>
        <v>373.4</v>
      </c>
      <c r="BZ78" s="2">
        <f t="shared" si="76"/>
        <v>373.4</v>
      </c>
      <c r="CA78" s="2">
        <f t="shared" si="77"/>
        <v>374</v>
      </c>
      <c r="CB78" s="2">
        <f t="shared" si="78"/>
        <v>373</v>
      </c>
      <c r="CC78" s="2">
        <f t="shared" si="79"/>
        <v>373.2</v>
      </c>
      <c r="CD78" s="2" t="str">
        <f t="shared" si="80"/>
        <v>R</v>
      </c>
      <c r="CE78" s="2" t="str">
        <f t="shared" si="81"/>
        <v>S-R</v>
      </c>
      <c r="CF78" s="2" t="str">
        <f t="shared" si="82"/>
        <v>S-R</v>
      </c>
      <c r="CG78" s="2" t="str">
        <f t="shared" si="83"/>
        <v>S-R</v>
      </c>
      <c r="CH78" s="2" t="str">
        <f t="shared" si="84"/>
        <v>S-R</v>
      </c>
      <c r="CI78" t="s">
        <v>98</v>
      </c>
      <c r="CJ78">
        <f>VLOOKUP(CI78,Sheet4!$I$1:$M$248,2,0)</f>
        <v>1392</v>
      </c>
      <c r="CK78">
        <f>VLOOKUP(CI78,Sheet4!$I$1:$M$248,3,0)</f>
        <v>1395.6</v>
      </c>
      <c r="CL78">
        <f>VLOOKUP(CI78,Sheet4!$I$1:$M$248,4,0)</f>
        <v>1385</v>
      </c>
      <c r="CM78">
        <f>VLOOKUP(CI78,Sheet4!$I$1:$M$248,5,0)</f>
        <v>1389.35</v>
      </c>
      <c r="CN78">
        <f t="shared" si="85"/>
        <v>1752.8049999999998</v>
      </c>
      <c r="CO78" t="str">
        <f t="shared" si="86"/>
        <v>G</v>
      </c>
      <c r="CP78" t="str">
        <f t="shared" si="87"/>
        <v xml:space="preserve"> HH-B</v>
      </c>
      <c r="CQ78" t="str">
        <f t="shared" si="88"/>
        <v xml:space="preserve"> LH-B</v>
      </c>
    </row>
    <row r="79" spans="1:95">
      <c r="A79">
        <v>77</v>
      </c>
      <c r="B79" t="s">
        <v>420</v>
      </c>
      <c r="C79">
        <v>9815042</v>
      </c>
      <c r="D79" t="b">
        <v>1</v>
      </c>
      <c r="E79">
        <v>5410350</v>
      </c>
      <c r="F79">
        <v>75</v>
      </c>
      <c r="G79">
        <v>420375</v>
      </c>
      <c r="H79">
        <v>15225</v>
      </c>
      <c r="I79">
        <v>213.9</v>
      </c>
      <c r="J79">
        <v>168.58</v>
      </c>
      <c r="K79">
        <v>142.05000000000001</v>
      </c>
      <c r="L79">
        <v>221.4</v>
      </c>
      <c r="M79">
        <v>123.5</v>
      </c>
      <c r="N79">
        <v>119.1</v>
      </c>
      <c r="O79">
        <v>79.596977329974834</v>
      </c>
      <c r="P79">
        <v>94.800000000000011</v>
      </c>
      <c r="T79" s="2"/>
      <c r="U79" s="2"/>
      <c r="V79" s="2"/>
      <c r="W79" s="2"/>
      <c r="X79" s="2"/>
      <c r="Y79" s="2"/>
      <c r="Z79" s="2"/>
      <c r="AA79" s="2"/>
      <c r="AB79" s="2"/>
      <c r="AC79" s="9"/>
      <c r="AD79" s="9"/>
      <c r="AO79" s="13" t="str">
        <f t="shared" si="45"/>
        <v>R</v>
      </c>
      <c r="AP79" t="s">
        <v>272</v>
      </c>
      <c r="AQ79" s="4">
        <f t="shared" si="46"/>
        <v>21032.447625512526</v>
      </c>
      <c r="AR79" s="4">
        <f t="shared" si="47"/>
        <v>21023.454999999998</v>
      </c>
      <c r="AS79" s="4">
        <f t="shared" si="48"/>
        <v>21055.809143427763</v>
      </c>
      <c r="AT79" s="4">
        <f t="shared" si="49"/>
        <v>21023.454999999998</v>
      </c>
      <c r="AU79" s="5">
        <f t="shared" si="50"/>
        <v>20991.100856572233</v>
      </c>
      <c r="AV79" s="4">
        <f t="shared" si="51"/>
        <v>21015</v>
      </c>
      <c r="AW79" s="5">
        <f t="shared" si="52"/>
        <v>21031.75</v>
      </c>
      <c r="AX79" s="4">
        <f t="shared" si="53"/>
        <v>21000.400000000001</v>
      </c>
      <c r="AY79" s="5">
        <f t="shared" si="54"/>
        <v>21022</v>
      </c>
      <c r="AZ79" s="2">
        <f t="shared" si="55"/>
        <v>21022</v>
      </c>
      <c r="BA79" s="2">
        <f t="shared" si="56"/>
        <v>21060.05</v>
      </c>
      <c r="BB79" s="2">
        <f t="shared" si="57"/>
        <v>21010.3</v>
      </c>
      <c r="BC79" s="2">
        <f t="shared" si="58"/>
        <v>21059.35</v>
      </c>
      <c r="BD79" s="2">
        <f t="shared" si="59"/>
        <v>21059.35</v>
      </c>
      <c r="BE79" s="2">
        <f t="shared" si="60"/>
        <v>21059.35</v>
      </c>
      <c r="BF79">
        <f t="shared" si="61"/>
        <v>21000.05</v>
      </c>
      <c r="BG79" s="2">
        <f t="shared" si="62"/>
        <v>21029.95</v>
      </c>
      <c r="BH79">
        <f t="shared" si="63"/>
        <v>42.283477357778786</v>
      </c>
      <c r="BI79">
        <f t="shared" si="64"/>
        <v>42.633926727803996</v>
      </c>
      <c r="BJ79" s="13">
        <f t="shared" si="65"/>
        <v>-38.14</v>
      </c>
      <c r="BK79" t="str">
        <f t="shared" si="66"/>
        <v xml:space="preserve"> </v>
      </c>
      <c r="BL79" t="str">
        <f t="shared" si="67"/>
        <v>G&gt;5+ | Buy</v>
      </c>
      <c r="BM79" s="2" t="str">
        <f t="shared" si="68"/>
        <v xml:space="preserve"> </v>
      </c>
      <c r="BN79" s="2" t="str">
        <f t="shared" si="69"/>
        <v xml:space="preserve"> </v>
      </c>
      <c r="BO79" s="28">
        <f t="shared" si="70"/>
        <v>0.17767101132146582</v>
      </c>
      <c r="BP79" s="28">
        <f t="shared" si="71"/>
        <v>-0.1396054484112654</v>
      </c>
      <c r="BQ79" t="str">
        <f t="shared" si="72"/>
        <v>SHREECEM</v>
      </c>
      <c r="BV79" s="2"/>
      <c r="BW79" s="2">
        <f t="shared" si="73"/>
        <v>0</v>
      </c>
      <c r="BX79" s="2">
        <f t="shared" si="74"/>
        <v>0</v>
      </c>
      <c r="BY79" s="2">
        <f t="shared" si="75"/>
        <v>0</v>
      </c>
      <c r="BZ79" s="2">
        <f t="shared" si="76"/>
        <v>0</v>
      </c>
      <c r="CA79" s="2">
        <f t="shared" si="77"/>
        <v>0</v>
      </c>
      <c r="CB79" s="2">
        <f t="shared" si="78"/>
        <v>0</v>
      </c>
      <c r="CC79" s="2">
        <f t="shared" si="79"/>
        <v>0</v>
      </c>
      <c r="CD79" s="2" t="str">
        <f t="shared" si="80"/>
        <v>R</v>
      </c>
      <c r="CE79" s="2" t="str">
        <f t="shared" si="81"/>
        <v>S-R</v>
      </c>
      <c r="CF79" s="2" t="str">
        <f t="shared" si="82"/>
        <v>B-G</v>
      </c>
      <c r="CG79" s="2" t="str">
        <f t="shared" si="83"/>
        <v>S-R</v>
      </c>
      <c r="CH79" s="2" t="str">
        <f t="shared" si="84"/>
        <v>B-G</v>
      </c>
      <c r="CI79" t="s">
        <v>333</v>
      </c>
      <c r="CJ79">
        <f>VLOOKUP(CI79,Sheet4!$I$1:$M$248,2,0)</f>
        <v>2855</v>
      </c>
      <c r="CK79">
        <f>VLOOKUP(CI79,Sheet4!$I$1:$M$248,3,0)</f>
        <v>2867.15</v>
      </c>
      <c r="CL79">
        <f>VLOOKUP(CI79,Sheet4!$I$1:$M$248,4,0)</f>
        <v>2791.2</v>
      </c>
      <c r="CM79">
        <f>VLOOKUP(CI79,Sheet4!$I$1:$M$248,5,0)</f>
        <v>2802.55</v>
      </c>
      <c r="CN79" t="e">
        <f t="shared" si="85"/>
        <v>#N/A</v>
      </c>
      <c r="CO79" t="str">
        <f t="shared" si="86"/>
        <v>G</v>
      </c>
      <c r="CP79" t="e">
        <f t="shared" si="87"/>
        <v>#N/A</v>
      </c>
      <c r="CQ79" t="e">
        <f t="shared" si="88"/>
        <v>#N/A</v>
      </c>
    </row>
    <row r="80" spans="1:95">
      <c r="A80">
        <v>78</v>
      </c>
      <c r="B80" t="s">
        <v>420</v>
      </c>
      <c r="C80">
        <v>1041153</v>
      </c>
      <c r="D80" t="b">
        <v>1</v>
      </c>
      <c r="E80">
        <v>2407863</v>
      </c>
      <c r="F80">
        <v>635</v>
      </c>
      <c r="G80">
        <v>408</v>
      </c>
      <c r="H80">
        <v>0</v>
      </c>
      <c r="I80">
        <v>343.05</v>
      </c>
      <c r="J80">
        <v>344.74</v>
      </c>
      <c r="K80">
        <v>349.4</v>
      </c>
      <c r="L80">
        <v>351.4</v>
      </c>
      <c r="M80">
        <v>341.95</v>
      </c>
      <c r="N80">
        <v>349.4</v>
      </c>
      <c r="O80">
        <v>-1.8174012593016504</v>
      </c>
      <c r="P80">
        <v>-6.3499999999999659</v>
      </c>
      <c r="Q80" t="s">
        <v>69</v>
      </c>
      <c r="R80">
        <v>1041153</v>
      </c>
      <c r="S80">
        <v>-53.45</v>
      </c>
      <c r="T80" s="2">
        <v>514.66741500938019</v>
      </c>
      <c r="U80" s="2">
        <v>514.51</v>
      </c>
      <c r="V80" s="2">
        <v>515.67849570911596</v>
      </c>
      <c r="W80" s="2">
        <v>514.51</v>
      </c>
      <c r="X80" s="2">
        <v>513.34150429088402</v>
      </c>
      <c r="Y80" s="2">
        <v>515.65</v>
      </c>
      <c r="Z80" s="2">
        <v>515.95000000000005</v>
      </c>
      <c r="AA80" s="2">
        <v>514.75</v>
      </c>
      <c r="AB80" s="2">
        <v>514.79999999999995</v>
      </c>
      <c r="AC80" s="9">
        <v>515.15</v>
      </c>
      <c r="AD80" s="9">
        <v>515.25</v>
      </c>
      <c r="AE80">
        <v>514.25</v>
      </c>
      <c r="AF80">
        <v>514.65</v>
      </c>
      <c r="AG80">
        <v>514.65</v>
      </c>
      <c r="AH80">
        <v>515.15</v>
      </c>
      <c r="AI80">
        <v>513.9</v>
      </c>
      <c r="AJ80">
        <v>514.4</v>
      </c>
      <c r="AK80">
        <v>13.152758254914046</v>
      </c>
      <c r="AL80">
        <v>34.75742615134962</v>
      </c>
      <c r="AO80" s="13" t="str">
        <f t="shared" si="45"/>
        <v>G</v>
      </c>
      <c r="AP80" t="s">
        <v>39</v>
      </c>
      <c r="AQ80" s="4">
        <f t="shared" si="46"/>
        <v>2690.5390847714052</v>
      </c>
      <c r="AR80" s="4">
        <f t="shared" si="47"/>
        <v>2689.7750000000001</v>
      </c>
      <c r="AS80" s="4">
        <f t="shared" si="48"/>
        <v>2692.2612871135711</v>
      </c>
      <c r="AT80" s="4">
        <f t="shared" si="49"/>
        <v>2689.7750000000001</v>
      </c>
      <c r="AU80" s="5">
        <f t="shared" si="50"/>
        <v>2687.288712886429</v>
      </c>
      <c r="AV80" s="4">
        <f t="shared" si="51"/>
        <v>2689.95</v>
      </c>
      <c r="AW80" s="5">
        <f t="shared" si="52"/>
        <v>2690</v>
      </c>
      <c r="AX80" s="4">
        <f t="shared" si="53"/>
        <v>2687.3</v>
      </c>
      <c r="AY80" s="5">
        <f t="shared" si="54"/>
        <v>2689.65</v>
      </c>
      <c r="AZ80" s="2">
        <f t="shared" si="55"/>
        <v>2689.75</v>
      </c>
      <c r="BA80" s="2">
        <f t="shared" si="56"/>
        <v>2691.15</v>
      </c>
      <c r="BB80" s="2">
        <f t="shared" si="57"/>
        <v>2689.65</v>
      </c>
      <c r="BC80" s="2">
        <f t="shared" si="58"/>
        <v>2691.05</v>
      </c>
      <c r="BD80" s="2">
        <f t="shared" si="59"/>
        <v>2691.1</v>
      </c>
      <c r="BE80" s="2">
        <f t="shared" si="60"/>
        <v>2691.95</v>
      </c>
      <c r="BF80">
        <f t="shared" si="61"/>
        <v>2687.25</v>
      </c>
      <c r="BG80" s="2">
        <f t="shared" si="62"/>
        <v>2691.15</v>
      </c>
      <c r="BH80">
        <f t="shared" si="63"/>
        <v>2.6281998010823071</v>
      </c>
      <c r="BI80">
        <f t="shared" si="64"/>
        <v>-7.016613408789663</v>
      </c>
      <c r="BJ80" s="13">
        <f t="shared" si="65"/>
        <v>-48.02</v>
      </c>
      <c r="BK80" t="str">
        <f t="shared" si="66"/>
        <v xml:space="preserve"> </v>
      </c>
      <c r="BL80" t="str">
        <f t="shared" si="67"/>
        <v>G&gt;5+ | Buy</v>
      </c>
      <c r="BM80" s="2" t="str">
        <f t="shared" si="68"/>
        <v xml:space="preserve"> </v>
      </c>
      <c r="BN80" s="2" t="str">
        <f t="shared" si="69"/>
        <v xml:space="preserve"> </v>
      </c>
      <c r="BO80" s="28">
        <f t="shared" si="70"/>
        <v>4.833162933358795E-2</v>
      </c>
      <c r="BP80" s="28">
        <f t="shared" si="71"/>
        <v>1.8579762922292706E-3</v>
      </c>
      <c r="BQ80" t="str">
        <f t="shared" si="72"/>
        <v>SIEMENS</v>
      </c>
      <c r="BV80" s="2"/>
      <c r="BW80" s="2">
        <f t="shared" si="73"/>
        <v>515.95000000000005</v>
      </c>
      <c r="BX80" s="2">
        <f t="shared" si="74"/>
        <v>514.75</v>
      </c>
      <c r="BY80" s="2">
        <f t="shared" si="75"/>
        <v>514.79999999999995</v>
      </c>
      <c r="BZ80" s="2">
        <f t="shared" si="76"/>
        <v>515.15</v>
      </c>
      <c r="CA80" s="2">
        <f t="shared" si="77"/>
        <v>515.25</v>
      </c>
      <c r="CB80" s="2">
        <f t="shared" si="78"/>
        <v>514.25</v>
      </c>
      <c r="CC80" s="2">
        <f t="shared" si="79"/>
        <v>514.65</v>
      </c>
      <c r="CD80" s="2" t="str">
        <f t="shared" si="80"/>
        <v>R</v>
      </c>
      <c r="CE80" s="2" t="str">
        <f t="shared" si="81"/>
        <v>S-R</v>
      </c>
      <c r="CF80" s="2" t="str">
        <f t="shared" si="82"/>
        <v>S-R</v>
      </c>
      <c r="CG80" s="2" t="str">
        <f t="shared" si="83"/>
        <v>S-R</v>
      </c>
      <c r="CH80" s="2" t="str">
        <f t="shared" si="84"/>
        <v>S-R</v>
      </c>
      <c r="CI80" t="s">
        <v>287</v>
      </c>
      <c r="CJ80">
        <f>VLOOKUP(CI80,Sheet4!$I$1:$M$248,2,0)</f>
        <v>310.25</v>
      </c>
      <c r="CK80">
        <f>VLOOKUP(CI80,Sheet4!$I$1:$M$248,3,0)</f>
        <v>313.35000000000002</v>
      </c>
      <c r="CL80">
        <f>VLOOKUP(CI80,Sheet4!$I$1:$M$248,4,0)</f>
        <v>243.15</v>
      </c>
      <c r="CM80">
        <f>VLOOKUP(CI80,Sheet4!$I$1:$M$248,5,0)</f>
        <v>255</v>
      </c>
      <c r="CN80" t="e">
        <f t="shared" si="85"/>
        <v>#N/A</v>
      </c>
      <c r="CO80" t="str">
        <f t="shared" si="86"/>
        <v>G</v>
      </c>
      <c r="CP80" t="e">
        <f t="shared" si="87"/>
        <v>#N/A</v>
      </c>
      <c r="CQ80" t="e">
        <f t="shared" si="88"/>
        <v>#N/A</v>
      </c>
    </row>
    <row r="81" spans="1:95">
      <c r="A81">
        <v>79</v>
      </c>
      <c r="B81" t="s">
        <v>420</v>
      </c>
      <c r="C81">
        <v>2170625</v>
      </c>
      <c r="D81" t="b">
        <v>1</v>
      </c>
      <c r="E81">
        <v>2337807</v>
      </c>
      <c r="F81">
        <v>240</v>
      </c>
      <c r="G81">
        <v>0</v>
      </c>
      <c r="H81">
        <v>1407</v>
      </c>
      <c r="I81">
        <v>389.7</v>
      </c>
      <c r="J81">
        <v>386.4</v>
      </c>
      <c r="K81">
        <v>390</v>
      </c>
      <c r="L81">
        <v>390.85</v>
      </c>
      <c r="M81">
        <v>381.5</v>
      </c>
      <c r="N81">
        <v>384.95</v>
      </c>
      <c r="O81">
        <v>1.2339264839589557</v>
      </c>
      <c r="P81">
        <v>4.75</v>
      </c>
      <c r="Q81" t="s">
        <v>128</v>
      </c>
      <c r="R81">
        <v>2170625</v>
      </c>
      <c r="S81">
        <v>-31.44</v>
      </c>
      <c r="T81" s="2">
        <v>849.10508485419848</v>
      </c>
      <c r="U81" s="2">
        <v>847.93500000000006</v>
      </c>
      <c r="V81" s="2">
        <v>852.88352842884728</v>
      </c>
      <c r="W81" s="2">
        <v>847.93500000000006</v>
      </c>
      <c r="X81" s="2">
        <v>842.98647157115283</v>
      </c>
      <c r="Y81" s="2">
        <v>850.2</v>
      </c>
      <c r="Z81" s="2">
        <v>850.2</v>
      </c>
      <c r="AA81" s="2">
        <v>849.2</v>
      </c>
      <c r="AB81" s="2">
        <v>850.2</v>
      </c>
      <c r="AC81" s="9">
        <v>850.2</v>
      </c>
      <c r="AD81" s="9">
        <v>852.2</v>
      </c>
      <c r="AE81">
        <v>850</v>
      </c>
      <c r="AF81">
        <v>852.05</v>
      </c>
      <c r="AG81">
        <v>852.05</v>
      </c>
      <c r="AH81">
        <v>852.05</v>
      </c>
      <c r="AI81">
        <v>846</v>
      </c>
      <c r="AJ81">
        <v>847.5</v>
      </c>
      <c r="AK81">
        <v>60.716942462564148</v>
      </c>
      <c r="AL81">
        <v>84.48986495209391</v>
      </c>
      <c r="AO81" s="13" t="str">
        <f t="shared" si="45"/>
        <v>G</v>
      </c>
      <c r="AP81" t="s">
        <v>5</v>
      </c>
      <c r="AQ81" s="4">
        <f t="shared" si="46"/>
        <v>3969.2512854672495</v>
      </c>
      <c r="AR81" s="4">
        <f t="shared" si="47"/>
        <v>3974.7600000000007</v>
      </c>
      <c r="AS81" s="4">
        <f t="shared" si="48"/>
        <v>3990.6729206412069</v>
      </c>
      <c r="AT81" s="4">
        <f t="shared" si="49"/>
        <v>3974.7600000000007</v>
      </c>
      <c r="AU81" s="5">
        <f t="shared" si="50"/>
        <v>3958.8470793587944</v>
      </c>
      <c r="AV81" s="4">
        <f t="shared" si="51"/>
        <v>3972.5</v>
      </c>
      <c r="AW81" s="5">
        <f t="shared" si="52"/>
        <v>3982.6</v>
      </c>
      <c r="AX81" s="4">
        <f t="shared" si="53"/>
        <v>3951.5</v>
      </c>
      <c r="AY81" s="5">
        <f t="shared" si="54"/>
        <v>3960</v>
      </c>
      <c r="AZ81" s="2">
        <f t="shared" si="55"/>
        <v>3960</v>
      </c>
      <c r="BA81" s="2">
        <f t="shared" si="56"/>
        <v>3977.95</v>
      </c>
      <c r="BB81" s="2">
        <f t="shared" si="57"/>
        <v>3952.25</v>
      </c>
      <c r="BC81" s="2">
        <f t="shared" si="58"/>
        <v>3969</v>
      </c>
      <c r="BD81" s="2">
        <f t="shared" si="59"/>
        <v>3969</v>
      </c>
      <c r="BE81" s="2">
        <f t="shared" si="60"/>
        <v>3974.6</v>
      </c>
      <c r="BF81">
        <f t="shared" si="61"/>
        <v>3965</v>
      </c>
      <c r="BG81" s="2">
        <f t="shared" si="62"/>
        <v>3968</v>
      </c>
      <c r="BH81">
        <f t="shared" si="63"/>
        <v>-23.010144058225553</v>
      </c>
      <c r="BI81">
        <f t="shared" si="64"/>
        <v>-36.886794823015308</v>
      </c>
      <c r="BJ81" s="13">
        <f t="shared" si="65"/>
        <v>-69.53</v>
      </c>
      <c r="BK81" t="str">
        <f t="shared" si="66"/>
        <v xml:space="preserve"> </v>
      </c>
      <c r="BL81" t="str">
        <f t="shared" si="67"/>
        <v xml:space="preserve"> </v>
      </c>
      <c r="BM81" s="2" t="str">
        <f t="shared" si="68"/>
        <v xml:space="preserve"> </v>
      </c>
      <c r="BN81" s="2" t="str">
        <f t="shared" si="69"/>
        <v xml:space="preserve"> </v>
      </c>
      <c r="BO81" s="28">
        <f t="shared" si="70"/>
        <v>0.22727272727272727</v>
      </c>
      <c r="BP81" s="28">
        <f t="shared" si="71"/>
        <v>-2.5195263290501389E-2</v>
      </c>
      <c r="BQ81" t="str">
        <f t="shared" si="72"/>
        <v>SKFINDIA</v>
      </c>
      <c r="BV81" s="2"/>
      <c r="BW81" s="2">
        <f t="shared" si="73"/>
        <v>850.2</v>
      </c>
      <c r="BX81" s="2">
        <f t="shared" si="74"/>
        <v>849.2</v>
      </c>
      <c r="BY81" s="2">
        <f t="shared" si="75"/>
        <v>850.2</v>
      </c>
      <c r="BZ81" s="2">
        <f t="shared" si="76"/>
        <v>850.2</v>
      </c>
      <c r="CA81" s="2">
        <f t="shared" si="77"/>
        <v>852.2</v>
      </c>
      <c r="CB81" s="2">
        <f t="shared" si="78"/>
        <v>850</v>
      </c>
      <c r="CC81" s="2">
        <f t="shared" si="79"/>
        <v>852.05</v>
      </c>
      <c r="CD81" s="2" t="str">
        <f t="shared" si="80"/>
        <v>G</v>
      </c>
      <c r="CE81" s="2" t="str">
        <f t="shared" si="81"/>
        <v>SB</v>
      </c>
      <c r="CF81" s="2" t="str">
        <f t="shared" si="82"/>
        <v>B-G</v>
      </c>
      <c r="CG81" s="2" t="str">
        <f t="shared" si="83"/>
        <v>SB</v>
      </c>
      <c r="CH81" s="2" t="str">
        <f t="shared" si="84"/>
        <v>B-G</v>
      </c>
      <c r="CI81" t="s">
        <v>186</v>
      </c>
      <c r="CJ81">
        <f>VLOOKUP(CI81,Sheet4!$I$1:$M$248,2,0)</f>
        <v>35.5</v>
      </c>
      <c r="CK81">
        <f>VLOOKUP(CI81,Sheet4!$I$1:$M$248,3,0)</f>
        <v>35.5</v>
      </c>
      <c r="CL81">
        <f>VLOOKUP(CI81,Sheet4!$I$1:$M$248,4,0)</f>
        <v>20.6</v>
      </c>
      <c r="CM81">
        <f>VLOOKUP(CI81,Sheet4!$I$1:$M$248,5,0)</f>
        <v>25</v>
      </c>
      <c r="CN81" t="e">
        <f t="shared" si="85"/>
        <v>#N/A</v>
      </c>
      <c r="CO81" t="str">
        <f t="shared" si="86"/>
        <v>G</v>
      </c>
      <c r="CP81" t="e">
        <f t="shared" si="87"/>
        <v>#N/A</v>
      </c>
      <c r="CQ81" t="e">
        <f t="shared" si="88"/>
        <v>#N/A</v>
      </c>
    </row>
    <row r="82" spans="1:95">
      <c r="A82">
        <v>80</v>
      </c>
      <c r="B82" t="s">
        <v>420</v>
      </c>
      <c r="C82">
        <v>5215745</v>
      </c>
      <c r="D82" t="b">
        <v>1</v>
      </c>
      <c r="E82">
        <v>19348275</v>
      </c>
      <c r="F82">
        <v>500</v>
      </c>
      <c r="G82">
        <v>27003</v>
      </c>
      <c r="H82">
        <v>0</v>
      </c>
      <c r="I82">
        <v>130.4</v>
      </c>
      <c r="J82">
        <v>131.47</v>
      </c>
      <c r="K82">
        <v>133.5</v>
      </c>
      <c r="L82">
        <v>135.30000000000001</v>
      </c>
      <c r="M82">
        <v>129.1</v>
      </c>
      <c r="N82">
        <v>132.85</v>
      </c>
      <c r="O82">
        <v>-1.8441851712457573</v>
      </c>
      <c r="P82">
        <v>-2.4499999999999886</v>
      </c>
      <c r="Q82" t="s">
        <v>118</v>
      </c>
      <c r="R82">
        <v>5215745</v>
      </c>
      <c r="S82">
        <v>-91.3</v>
      </c>
      <c r="T82" s="2">
        <v>203.25633249975073</v>
      </c>
      <c r="U82" s="2">
        <v>203.47</v>
      </c>
      <c r="V82" s="2">
        <v>204.05937443295602</v>
      </c>
      <c r="W82" s="2">
        <v>203.47</v>
      </c>
      <c r="X82" s="2">
        <v>202.88062556704398</v>
      </c>
      <c r="Y82" s="2">
        <v>203.65</v>
      </c>
      <c r="Z82" s="2">
        <v>203.95</v>
      </c>
      <c r="AA82" s="2">
        <v>203.55</v>
      </c>
      <c r="AB82" s="2">
        <v>203.8</v>
      </c>
      <c r="AC82" s="9">
        <v>203.85</v>
      </c>
      <c r="AD82" s="9">
        <v>203.85</v>
      </c>
      <c r="AE82">
        <v>202.8</v>
      </c>
      <c r="AF82">
        <v>202.95</v>
      </c>
      <c r="AG82">
        <v>202.9</v>
      </c>
      <c r="AH82">
        <v>203.4</v>
      </c>
      <c r="AI82">
        <v>202.9</v>
      </c>
      <c r="AJ82">
        <v>202.9</v>
      </c>
      <c r="AK82">
        <v>-29.396149088109635</v>
      </c>
      <c r="AL82">
        <v>7.804990003930147</v>
      </c>
      <c r="AO82" s="13" t="str">
        <f t="shared" si="45"/>
        <v>G</v>
      </c>
      <c r="AP82" t="s">
        <v>135</v>
      </c>
      <c r="AQ82" s="4">
        <f t="shared" si="46"/>
        <v>699.38832946648836</v>
      </c>
      <c r="AR82" s="4">
        <f t="shared" si="47"/>
        <v>699.05500000000006</v>
      </c>
      <c r="AS82" s="4">
        <f t="shared" si="48"/>
        <v>703.20404637637773</v>
      </c>
      <c r="AT82" s="4">
        <f t="shared" si="49"/>
        <v>699.05500000000006</v>
      </c>
      <c r="AU82" s="5">
        <f t="shared" si="50"/>
        <v>694.90595362362239</v>
      </c>
      <c r="AV82" s="4">
        <f t="shared" si="51"/>
        <v>704.9</v>
      </c>
      <c r="AW82" s="5">
        <f t="shared" si="52"/>
        <v>708</v>
      </c>
      <c r="AX82" s="4">
        <f t="shared" si="53"/>
        <v>698.25</v>
      </c>
      <c r="AY82" s="5">
        <f t="shared" si="54"/>
        <v>699.5</v>
      </c>
      <c r="AZ82" s="2">
        <f t="shared" si="55"/>
        <v>699.5</v>
      </c>
      <c r="BA82" s="2">
        <f t="shared" si="56"/>
        <v>703.05</v>
      </c>
      <c r="BB82" s="2">
        <f t="shared" si="57"/>
        <v>698.55</v>
      </c>
      <c r="BC82" s="2">
        <f t="shared" si="58"/>
        <v>700</v>
      </c>
      <c r="BD82" s="2">
        <f t="shared" si="59"/>
        <v>700</v>
      </c>
      <c r="BE82" s="2">
        <f t="shared" si="60"/>
        <v>703.4</v>
      </c>
      <c r="BF82">
        <f t="shared" si="61"/>
        <v>697.35</v>
      </c>
      <c r="BG82" s="2">
        <f t="shared" si="62"/>
        <v>698</v>
      </c>
      <c r="BH82">
        <f t="shared" si="63"/>
        <v>-24.239426109763048</v>
      </c>
      <c r="BI82">
        <f t="shared" si="64"/>
        <v>-0.60003410337822949</v>
      </c>
      <c r="BJ82" s="13">
        <f t="shared" si="65"/>
        <v>-76.92</v>
      </c>
      <c r="BK82" t="str">
        <f t="shared" si="66"/>
        <v xml:space="preserve"> </v>
      </c>
      <c r="BL82" t="str">
        <f t="shared" si="67"/>
        <v xml:space="preserve"> </v>
      </c>
      <c r="BM82" s="2" t="str">
        <f t="shared" si="68"/>
        <v xml:space="preserve"> </v>
      </c>
      <c r="BN82" s="2" t="str">
        <f t="shared" si="69"/>
        <v xml:space="preserve"> </v>
      </c>
      <c r="BO82" s="28">
        <f t="shared" si="70"/>
        <v>7.147962830593281E-2</v>
      </c>
      <c r="BP82" s="28">
        <f t="shared" si="71"/>
        <v>-0.2857142857142857</v>
      </c>
      <c r="BQ82" t="str">
        <f t="shared" si="72"/>
        <v>SONATSOFTW</v>
      </c>
      <c r="BV82" s="2"/>
      <c r="BW82" s="2">
        <f t="shared" si="73"/>
        <v>203.95</v>
      </c>
      <c r="BX82" s="2">
        <f t="shared" si="74"/>
        <v>203.55</v>
      </c>
      <c r="BY82" s="2">
        <f t="shared" si="75"/>
        <v>203.8</v>
      </c>
      <c r="BZ82" s="2">
        <f t="shared" si="76"/>
        <v>203.85</v>
      </c>
      <c r="CA82" s="2">
        <f t="shared" si="77"/>
        <v>203.85</v>
      </c>
      <c r="CB82" s="2">
        <f t="shared" si="78"/>
        <v>202.8</v>
      </c>
      <c r="CC82" s="2">
        <f t="shared" si="79"/>
        <v>202.95</v>
      </c>
      <c r="CD82" s="2" t="str">
        <f t="shared" si="80"/>
        <v>R</v>
      </c>
      <c r="CE82" s="2" t="str">
        <f t="shared" si="81"/>
        <v>S-R</v>
      </c>
      <c r="CF82" s="2" t="str">
        <f t="shared" si="82"/>
        <v>S-R</v>
      </c>
      <c r="CG82" s="2" t="str">
        <f t="shared" si="83"/>
        <v>S-R</v>
      </c>
      <c r="CH82" s="2" t="str">
        <f t="shared" si="84"/>
        <v>S-R</v>
      </c>
      <c r="CI82" t="s">
        <v>44</v>
      </c>
      <c r="CJ82">
        <f>VLOOKUP(CI82,Sheet4!$I$1:$M$248,2,0)</f>
        <v>1684</v>
      </c>
      <c r="CK82">
        <f>VLOOKUP(CI82,Sheet4!$I$1:$M$248,3,0)</f>
        <v>1748.1</v>
      </c>
      <c r="CL82">
        <f>VLOOKUP(CI82,Sheet4!$I$1:$M$248,4,0)</f>
        <v>1684</v>
      </c>
      <c r="CM82">
        <f>VLOOKUP(CI82,Sheet4!$I$1:$M$248,5,0)</f>
        <v>1731.85</v>
      </c>
      <c r="CN82">
        <f t="shared" si="85"/>
        <v>3181.4700000000003</v>
      </c>
      <c r="CO82" t="str">
        <f t="shared" si="86"/>
        <v>R</v>
      </c>
      <c r="CP82" t="str">
        <f t="shared" si="87"/>
        <v xml:space="preserve"> HH-B</v>
      </c>
      <c r="CQ82" t="str">
        <f t="shared" si="88"/>
        <v xml:space="preserve"> LH-B</v>
      </c>
    </row>
    <row r="83" spans="1:95">
      <c r="A83">
        <v>81</v>
      </c>
      <c r="B83" t="s">
        <v>420</v>
      </c>
      <c r="C83">
        <v>408065</v>
      </c>
      <c r="D83" t="b">
        <v>1</v>
      </c>
      <c r="E83">
        <v>6854196</v>
      </c>
      <c r="F83">
        <v>27</v>
      </c>
      <c r="G83">
        <v>588</v>
      </c>
      <c r="H83">
        <v>0</v>
      </c>
      <c r="I83">
        <v>781.7</v>
      </c>
      <c r="J83">
        <v>781.17</v>
      </c>
      <c r="K83">
        <v>780</v>
      </c>
      <c r="L83">
        <v>790</v>
      </c>
      <c r="M83">
        <v>775</v>
      </c>
      <c r="N83">
        <v>774.7</v>
      </c>
      <c r="O83">
        <v>0.90357557764295848</v>
      </c>
      <c r="P83">
        <v>7</v>
      </c>
      <c r="Q83" t="s">
        <v>148</v>
      </c>
      <c r="R83">
        <v>408065</v>
      </c>
      <c r="S83">
        <v>-75.63</v>
      </c>
      <c r="T83" s="2">
        <v>1470.2188922194564</v>
      </c>
      <c r="U83" s="2">
        <v>1470.4549999999999</v>
      </c>
      <c r="V83" s="2">
        <v>1473.5017381920854</v>
      </c>
      <c r="W83" s="2">
        <v>1470.4549999999999</v>
      </c>
      <c r="X83" s="2">
        <v>1467.4082618079144</v>
      </c>
      <c r="Y83" s="2">
        <v>1471.75</v>
      </c>
      <c r="Z83" s="2">
        <v>1472.95</v>
      </c>
      <c r="AA83" s="2">
        <v>1471.7</v>
      </c>
      <c r="AB83" s="2">
        <v>1472.75</v>
      </c>
      <c r="AC83" s="9">
        <v>1472.8</v>
      </c>
      <c r="AD83" s="9">
        <v>1473</v>
      </c>
      <c r="AE83">
        <v>1470.1</v>
      </c>
      <c r="AF83">
        <v>1470.1</v>
      </c>
      <c r="AG83">
        <v>1470.15</v>
      </c>
      <c r="AH83">
        <v>1471</v>
      </c>
      <c r="AI83">
        <v>1468.2</v>
      </c>
      <c r="AJ83">
        <v>1468.5</v>
      </c>
      <c r="AK83">
        <v>22.659333630273785</v>
      </c>
      <c r="AL83">
        <v>53.598630039364075</v>
      </c>
      <c r="AO83" s="13" t="str">
        <f t="shared" si="45"/>
        <v>G</v>
      </c>
      <c r="AP83" t="s">
        <v>71</v>
      </c>
      <c r="AQ83" s="4">
        <f t="shared" si="46"/>
        <v>1450.5477659796668</v>
      </c>
      <c r="AR83" s="4">
        <f t="shared" si="47"/>
        <v>1447.69</v>
      </c>
      <c r="AS83" s="4">
        <f t="shared" si="48"/>
        <v>1459.9509145934007</v>
      </c>
      <c r="AT83" s="4">
        <f t="shared" si="49"/>
        <v>1447.69</v>
      </c>
      <c r="AU83" s="5">
        <f t="shared" si="50"/>
        <v>1435.4290854065994</v>
      </c>
      <c r="AV83" s="4">
        <f t="shared" si="51"/>
        <v>1452.2</v>
      </c>
      <c r="AW83" s="5">
        <f t="shared" si="52"/>
        <v>1459.5</v>
      </c>
      <c r="AX83" s="4">
        <f t="shared" si="53"/>
        <v>1450.25</v>
      </c>
      <c r="AY83" s="5">
        <f t="shared" si="54"/>
        <v>1450.7</v>
      </c>
      <c r="AZ83" s="2">
        <f t="shared" si="55"/>
        <v>1450.7</v>
      </c>
      <c r="BA83" s="2">
        <f t="shared" si="56"/>
        <v>1457.7</v>
      </c>
      <c r="BB83" s="2">
        <f t="shared" si="57"/>
        <v>1449.75</v>
      </c>
      <c r="BC83" s="2">
        <f t="shared" si="58"/>
        <v>1451.75</v>
      </c>
      <c r="BD83" s="2">
        <f t="shared" si="59"/>
        <v>1451.75</v>
      </c>
      <c r="BE83" s="2">
        <f t="shared" si="60"/>
        <v>1457.65</v>
      </c>
      <c r="BF83">
        <f t="shared" si="61"/>
        <v>1450</v>
      </c>
      <c r="BG83" s="2">
        <f t="shared" si="62"/>
        <v>1451</v>
      </c>
      <c r="BH83">
        <f t="shared" si="63"/>
        <v>29.970909979404819</v>
      </c>
      <c r="BI83">
        <f t="shared" si="64"/>
        <v>30.354251668372168</v>
      </c>
      <c r="BJ83" s="13">
        <f t="shared" si="65"/>
        <v>-35.049999999999997</v>
      </c>
      <c r="BK83" t="str">
        <f t="shared" si="66"/>
        <v xml:space="preserve"> </v>
      </c>
      <c r="BL83" t="str">
        <f t="shared" si="67"/>
        <v>G&gt;5+ | Buy</v>
      </c>
      <c r="BM83" s="2" t="str">
        <f t="shared" si="68"/>
        <v xml:space="preserve"> </v>
      </c>
      <c r="BN83" s="2" t="str">
        <f t="shared" si="69"/>
        <v xml:space="preserve"> </v>
      </c>
      <c r="BO83" s="28">
        <f t="shared" si="70"/>
        <v>7.2378851588884976E-2</v>
      </c>
      <c r="BP83" s="28">
        <f t="shared" si="71"/>
        <v>-5.1661787497847424E-2</v>
      </c>
      <c r="BQ83" t="str">
        <f t="shared" si="72"/>
        <v>SRTRANSFIN</v>
      </c>
      <c r="BV83" s="2"/>
      <c r="BW83" s="2">
        <f t="shared" si="73"/>
        <v>1472.95</v>
      </c>
      <c r="BX83" s="2">
        <f t="shared" si="74"/>
        <v>1471.7</v>
      </c>
      <c r="BY83" s="2">
        <f t="shared" si="75"/>
        <v>1472.75</v>
      </c>
      <c r="BZ83" s="2">
        <f t="shared" si="76"/>
        <v>1472.8</v>
      </c>
      <c r="CA83" s="2">
        <f t="shared" si="77"/>
        <v>1473</v>
      </c>
      <c r="CB83" s="2">
        <f t="shared" si="78"/>
        <v>1470.1</v>
      </c>
      <c r="CC83" s="2">
        <f t="shared" si="79"/>
        <v>1470.1</v>
      </c>
      <c r="CD83" s="2" t="str">
        <f t="shared" si="80"/>
        <v>R</v>
      </c>
      <c r="CE83" s="2" t="str">
        <f t="shared" si="81"/>
        <v>S-R</v>
      </c>
      <c r="CF83" s="2" t="str">
        <f t="shared" si="82"/>
        <v>S-R</v>
      </c>
      <c r="CG83" s="2" t="str">
        <f t="shared" si="83"/>
        <v>S-R</v>
      </c>
      <c r="CH83" s="2" t="str">
        <f t="shared" si="84"/>
        <v>S-R</v>
      </c>
      <c r="CI83" t="s">
        <v>106</v>
      </c>
      <c r="CJ83">
        <f>VLOOKUP(CI83,Sheet4!$I$1:$M$248,2,0)</f>
        <v>3125</v>
      </c>
      <c r="CK83">
        <f>VLOOKUP(CI83,Sheet4!$I$1:$M$248,3,0)</f>
        <v>3125</v>
      </c>
      <c r="CL83">
        <f>VLOOKUP(CI83,Sheet4!$I$1:$M$248,4,0)</f>
        <v>3050.5</v>
      </c>
      <c r="CM83">
        <f>VLOOKUP(CI83,Sheet4!$I$1:$M$248,5,0)</f>
        <v>3079.2</v>
      </c>
      <c r="CN83">
        <f t="shared" si="85"/>
        <v>6348.3150000000005</v>
      </c>
      <c r="CO83" t="str">
        <f t="shared" si="86"/>
        <v>G</v>
      </c>
      <c r="CP83" t="str">
        <f t="shared" si="87"/>
        <v xml:space="preserve"> HH-B</v>
      </c>
      <c r="CQ83" t="str">
        <f t="shared" si="88"/>
        <v xml:space="preserve"> LH-B</v>
      </c>
    </row>
    <row r="84" spans="1:95">
      <c r="A84">
        <v>82</v>
      </c>
      <c r="B84" t="s">
        <v>420</v>
      </c>
      <c r="C84">
        <v>11760386</v>
      </c>
      <c r="D84" t="b">
        <v>1</v>
      </c>
      <c r="E84">
        <v>16775</v>
      </c>
      <c r="F84">
        <v>25</v>
      </c>
      <c r="G84">
        <v>20700</v>
      </c>
      <c r="H84">
        <v>15700</v>
      </c>
      <c r="I84">
        <v>2123.35</v>
      </c>
      <c r="J84">
        <v>2029.95</v>
      </c>
      <c r="K84">
        <v>1930</v>
      </c>
      <c r="L84">
        <v>2149.6</v>
      </c>
      <c r="M84">
        <v>1900</v>
      </c>
      <c r="N84">
        <v>1891.45</v>
      </c>
      <c r="O84">
        <v>12.260435115916353</v>
      </c>
      <c r="P84">
        <v>231.89999999999986</v>
      </c>
      <c r="T84" s="2"/>
      <c r="U84" s="2"/>
      <c r="V84" s="2"/>
      <c r="W84" s="2"/>
      <c r="X84" s="2"/>
      <c r="Y84" s="2"/>
      <c r="Z84" s="2"/>
      <c r="AA84" s="2"/>
      <c r="AB84" s="2"/>
      <c r="AC84" s="9"/>
      <c r="AD84" s="9"/>
      <c r="AO84" s="13" t="str">
        <f t="shared" si="45"/>
        <v>R</v>
      </c>
      <c r="AP84" t="s">
        <v>86</v>
      </c>
      <c r="AQ84" s="4">
        <f t="shared" si="46"/>
        <v>894.43623553696477</v>
      </c>
      <c r="AR84" s="4">
        <f t="shared" si="47"/>
        <v>892.94500000000005</v>
      </c>
      <c r="AS84" s="4">
        <f t="shared" si="48"/>
        <v>896.27510798123217</v>
      </c>
      <c r="AT84" s="4">
        <f t="shared" si="49"/>
        <v>892.94500000000005</v>
      </c>
      <c r="AU84" s="5">
        <f t="shared" si="50"/>
        <v>889.61489201876793</v>
      </c>
      <c r="AV84" s="4">
        <f t="shared" si="51"/>
        <v>893.15</v>
      </c>
      <c r="AW84" s="5">
        <f t="shared" si="52"/>
        <v>894</v>
      </c>
      <c r="AX84" s="4">
        <f t="shared" si="53"/>
        <v>892.55</v>
      </c>
      <c r="AY84" s="5">
        <f t="shared" si="54"/>
        <v>893.95</v>
      </c>
      <c r="AZ84" s="2">
        <f t="shared" si="55"/>
        <v>893.8</v>
      </c>
      <c r="BA84" s="2">
        <f t="shared" si="56"/>
        <v>895.95</v>
      </c>
      <c r="BB84" s="2">
        <f t="shared" si="57"/>
        <v>893.55</v>
      </c>
      <c r="BC84" s="2">
        <f t="shared" si="58"/>
        <v>895.95</v>
      </c>
      <c r="BD84" s="2">
        <f t="shared" si="59"/>
        <v>895.9</v>
      </c>
      <c r="BE84" s="2">
        <f t="shared" si="60"/>
        <v>897</v>
      </c>
      <c r="BF84">
        <f t="shared" si="61"/>
        <v>894</v>
      </c>
      <c r="BG84" s="2">
        <f t="shared" si="62"/>
        <v>895.25</v>
      </c>
      <c r="BH84">
        <f t="shared" si="63"/>
        <v>61.103442745278777</v>
      </c>
      <c r="BI84">
        <f t="shared" si="64"/>
        <v>63.02570162869003</v>
      </c>
      <c r="BJ84" s="13">
        <f t="shared" si="65"/>
        <v>-23.03</v>
      </c>
      <c r="BK84" t="str">
        <f t="shared" si="66"/>
        <v xml:space="preserve"> </v>
      </c>
      <c r="BL84" t="str">
        <f t="shared" si="67"/>
        <v>G&gt;5+ | Buy</v>
      </c>
      <c r="BM84" s="2" t="str">
        <f t="shared" si="68"/>
        <v xml:space="preserve"> </v>
      </c>
      <c r="BN84" s="2" t="str">
        <f t="shared" si="69"/>
        <v xml:space="preserve"> </v>
      </c>
      <c r="BO84" s="28">
        <f t="shared" si="70"/>
        <v>0.240545983441496</v>
      </c>
      <c r="BP84" s="28">
        <f t="shared" si="71"/>
        <v>-7.2552740261187326E-2</v>
      </c>
      <c r="BQ84" t="str">
        <f t="shared" si="72"/>
        <v>SUNPHARMA</v>
      </c>
      <c r="BV84" s="2"/>
      <c r="BW84" s="2">
        <f t="shared" si="73"/>
        <v>0</v>
      </c>
      <c r="BX84" s="2">
        <f t="shared" si="74"/>
        <v>0</v>
      </c>
      <c r="BY84" s="2">
        <f t="shared" si="75"/>
        <v>0</v>
      </c>
      <c r="BZ84" s="2">
        <f t="shared" si="76"/>
        <v>0</v>
      </c>
      <c r="CA84" s="2">
        <f t="shared" si="77"/>
        <v>0</v>
      </c>
      <c r="CB84" s="2">
        <f t="shared" si="78"/>
        <v>0</v>
      </c>
      <c r="CC84" s="2">
        <f t="shared" si="79"/>
        <v>0</v>
      </c>
      <c r="CD84" s="2" t="str">
        <f t="shared" si="80"/>
        <v>R</v>
      </c>
      <c r="CE84" s="2" t="str">
        <f t="shared" si="81"/>
        <v>S-R</v>
      </c>
      <c r="CF84" s="2" t="str">
        <f t="shared" si="82"/>
        <v>B-G</v>
      </c>
      <c r="CG84" s="2" t="str">
        <f t="shared" si="83"/>
        <v>S-R</v>
      </c>
      <c r="CH84" s="2" t="str">
        <f t="shared" si="84"/>
        <v>B-G</v>
      </c>
      <c r="CI84" t="s">
        <v>348</v>
      </c>
      <c r="CJ84">
        <f>VLOOKUP(CI84,Sheet4!$I$1:$M$248,2,0)</f>
        <v>3400</v>
      </c>
      <c r="CK84">
        <f>VLOOKUP(CI84,Sheet4!$I$1:$M$248,3,0)</f>
        <v>3408.95</v>
      </c>
      <c r="CL84">
        <f>VLOOKUP(CI84,Sheet4!$I$1:$M$248,4,0)</f>
        <v>3298.85</v>
      </c>
      <c r="CM84">
        <f>VLOOKUP(CI84,Sheet4!$I$1:$M$248,5,0)</f>
        <v>3299.3</v>
      </c>
      <c r="CN84" t="e">
        <f t="shared" si="85"/>
        <v>#N/A</v>
      </c>
      <c r="CO84" t="str">
        <f t="shared" si="86"/>
        <v>G</v>
      </c>
      <c r="CP84" t="e">
        <f t="shared" si="87"/>
        <v>#N/A</v>
      </c>
      <c r="CQ84" t="e">
        <f t="shared" si="88"/>
        <v>#N/A</v>
      </c>
    </row>
    <row r="85" spans="1:95">
      <c r="A85">
        <v>83</v>
      </c>
      <c r="B85" t="s">
        <v>420</v>
      </c>
      <c r="C85">
        <v>11779842</v>
      </c>
      <c r="D85" t="b">
        <v>1</v>
      </c>
      <c r="E85">
        <v>23025</v>
      </c>
      <c r="F85">
        <v>25</v>
      </c>
      <c r="G85">
        <v>20875</v>
      </c>
      <c r="H85">
        <v>16300</v>
      </c>
      <c r="I85">
        <v>1721.5</v>
      </c>
      <c r="J85">
        <v>1614.59</v>
      </c>
      <c r="K85">
        <v>1560</v>
      </c>
      <c r="L85">
        <v>1748.9</v>
      </c>
      <c r="M85">
        <v>1525.25</v>
      </c>
      <c r="N85">
        <v>1503.7</v>
      </c>
      <c r="O85">
        <v>14.484272128749083</v>
      </c>
      <c r="P85">
        <v>217.79999999999995</v>
      </c>
      <c r="T85" s="2"/>
      <c r="U85" s="2"/>
      <c r="V85" s="2"/>
      <c r="W85" s="2"/>
      <c r="X85" s="2"/>
      <c r="Y85" s="2"/>
      <c r="Z85" s="2"/>
      <c r="AA85" s="2"/>
      <c r="AB85" s="2"/>
      <c r="AC85" s="9"/>
      <c r="AD85" s="9"/>
      <c r="AO85" s="13" t="str">
        <f t="shared" si="45"/>
        <v>R</v>
      </c>
      <c r="AP85" t="s">
        <v>31</v>
      </c>
      <c r="AQ85" s="4">
        <f t="shared" si="46"/>
        <v>473.23566303691297</v>
      </c>
      <c r="AR85" s="4">
        <f t="shared" si="47"/>
        <v>473.58000000000004</v>
      </c>
      <c r="AS85" s="4">
        <f t="shared" si="48"/>
        <v>474.87655569362323</v>
      </c>
      <c r="AT85" s="4">
        <f t="shared" si="49"/>
        <v>473.58000000000004</v>
      </c>
      <c r="AU85" s="5">
        <f t="shared" si="50"/>
        <v>472.28344430637685</v>
      </c>
      <c r="AV85" s="4">
        <f t="shared" si="51"/>
        <v>473.75</v>
      </c>
      <c r="AW85" s="5">
        <f t="shared" si="52"/>
        <v>474.5</v>
      </c>
      <c r="AX85" s="4">
        <f t="shared" si="53"/>
        <v>473.5</v>
      </c>
      <c r="AY85" s="5">
        <f t="shared" si="54"/>
        <v>474.3</v>
      </c>
      <c r="AZ85" s="2">
        <f t="shared" si="55"/>
        <v>474.3</v>
      </c>
      <c r="BA85" s="2">
        <f t="shared" si="56"/>
        <v>474.85</v>
      </c>
      <c r="BB85" s="2">
        <f t="shared" si="57"/>
        <v>473.05</v>
      </c>
      <c r="BC85" s="2">
        <f t="shared" si="58"/>
        <v>473.6</v>
      </c>
      <c r="BD85" s="2">
        <f t="shared" si="59"/>
        <v>473.6</v>
      </c>
      <c r="BE85" s="2">
        <f t="shared" si="60"/>
        <v>473.6</v>
      </c>
      <c r="BF85">
        <f t="shared" si="61"/>
        <v>467.1</v>
      </c>
      <c r="BG85" s="2">
        <f t="shared" si="62"/>
        <v>472</v>
      </c>
      <c r="BH85">
        <f t="shared" si="63"/>
        <v>29.478279598877975</v>
      </c>
      <c r="BI85">
        <f t="shared" si="64"/>
        <v>37.967548124751701</v>
      </c>
      <c r="BJ85" s="13">
        <f t="shared" si="65"/>
        <v>-36.770000000000003</v>
      </c>
      <c r="BK85" t="str">
        <f t="shared" si="66"/>
        <v xml:space="preserve"> </v>
      </c>
      <c r="BL85" t="str">
        <f t="shared" si="67"/>
        <v xml:space="preserve"> </v>
      </c>
      <c r="BM85" s="2" t="str">
        <f t="shared" si="68"/>
        <v xml:space="preserve"> </v>
      </c>
      <c r="BN85" s="2" t="str">
        <f t="shared" si="69"/>
        <v xml:space="preserve"> </v>
      </c>
      <c r="BO85" s="28">
        <f t="shared" si="70"/>
        <v>-0.14758591608686245</v>
      </c>
      <c r="BP85" s="28">
        <f t="shared" si="71"/>
        <v>-0.3378378378378426</v>
      </c>
      <c r="BQ85" t="str">
        <f t="shared" si="72"/>
        <v>SUNTV</v>
      </c>
      <c r="BV85" s="2"/>
      <c r="BW85" s="2">
        <f t="shared" si="73"/>
        <v>0</v>
      </c>
      <c r="BX85" s="2">
        <f t="shared" si="74"/>
        <v>0</v>
      </c>
      <c r="BY85" s="2">
        <f t="shared" si="75"/>
        <v>0</v>
      </c>
      <c r="BZ85" s="2">
        <f t="shared" si="76"/>
        <v>0</v>
      </c>
      <c r="CA85" s="2">
        <f t="shared" si="77"/>
        <v>0</v>
      </c>
      <c r="CB85" s="2">
        <f t="shared" si="78"/>
        <v>0</v>
      </c>
      <c r="CC85" s="2">
        <f t="shared" si="79"/>
        <v>0</v>
      </c>
      <c r="CD85" s="2" t="str">
        <f t="shared" si="80"/>
        <v>R</v>
      </c>
      <c r="CE85" s="2" t="str">
        <f t="shared" si="81"/>
        <v>S-R</v>
      </c>
      <c r="CF85" s="2" t="str">
        <f t="shared" si="82"/>
        <v>B-G</v>
      </c>
      <c r="CG85" s="2" t="str">
        <f t="shared" si="83"/>
        <v>S-R</v>
      </c>
      <c r="CH85" s="2" t="str">
        <f t="shared" si="84"/>
        <v>B-G</v>
      </c>
      <c r="CI85" t="s">
        <v>278</v>
      </c>
      <c r="CJ85">
        <f>VLOOKUP(CI85,Sheet4!$I$1:$M$248,2,0)</f>
        <v>1256.5999999999999</v>
      </c>
      <c r="CK85">
        <f>VLOOKUP(CI85,Sheet4!$I$1:$M$248,3,0)</f>
        <v>1370.6</v>
      </c>
      <c r="CL85">
        <f>VLOOKUP(CI85,Sheet4!$I$1:$M$248,4,0)</f>
        <v>1152.8</v>
      </c>
      <c r="CM85">
        <f>VLOOKUP(CI85,Sheet4!$I$1:$M$248,5,0)</f>
        <v>1153.95</v>
      </c>
      <c r="CN85" t="e">
        <f t="shared" si="85"/>
        <v>#N/A</v>
      </c>
      <c r="CO85" t="str">
        <f t="shared" si="86"/>
        <v>G</v>
      </c>
      <c r="CP85" t="e">
        <f t="shared" si="87"/>
        <v>#N/A</v>
      </c>
      <c r="CQ85" t="e">
        <f t="shared" si="88"/>
        <v>#N/A</v>
      </c>
    </row>
    <row r="86" spans="1:95">
      <c r="A86">
        <v>84</v>
      </c>
      <c r="B86" t="s">
        <v>420</v>
      </c>
      <c r="C86">
        <v>3834113</v>
      </c>
      <c r="D86" t="b">
        <v>1</v>
      </c>
      <c r="E86">
        <v>9061924</v>
      </c>
      <c r="F86">
        <v>50</v>
      </c>
      <c r="G86">
        <v>971</v>
      </c>
      <c r="H86">
        <v>0</v>
      </c>
      <c r="I86">
        <v>171.55</v>
      </c>
      <c r="J86">
        <v>171.05</v>
      </c>
      <c r="K86">
        <v>170.5</v>
      </c>
      <c r="L86">
        <v>172.5</v>
      </c>
      <c r="M86">
        <v>169.5</v>
      </c>
      <c r="N86">
        <v>169.75</v>
      </c>
      <c r="O86">
        <v>1.0603829160530258</v>
      </c>
      <c r="P86">
        <v>1.8000000000000114</v>
      </c>
      <c r="Q86" t="s">
        <v>145</v>
      </c>
      <c r="R86">
        <v>3834113</v>
      </c>
      <c r="S86">
        <v>-9.09</v>
      </c>
      <c r="T86" s="2">
        <v>210.76418567630276</v>
      </c>
      <c r="U86" s="2">
        <v>210.565</v>
      </c>
      <c r="V86" s="2">
        <v>211.03904904809525</v>
      </c>
      <c r="W86" s="2">
        <v>210.565</v>
      </c>
      <c r="X86" s="2">
        <v>210.09095095190474</v>
      </c>
      <c r="Y86" s="2">
        <v>210.65</v>
      </c>
      <c r="Z86" s="2">
        <v>210.75</v>
      </c>
      <c r="AA86" s="2">
        <v>210.6</v>
      </c>
      <c r="AB86" s="2">
        <v>210.65</v>
      </c>
      <c r="AC86" s="9">
        <v>210.65</v>
      </c>
      <c r="AD86" s="9">
        <v>210.95</v>
      </c>
      <c r="AE86">
        <v>210.65</v>
      </c>
      <c r="AF86">
        <v>210.95</v>
      </c>
      <c r="AG86">
        <v>210.85</v>
      </c>
      <c r="AH86">
        <v>211</v>
      </c>
      <c r="AI86">
        <v>210.8</v>
      </c>
      <c r="AJ86">
        <v>210.9</v>
      </c>
      <c r="AK86">
        <v>73.585994629355099</v>
      </c>
      <c r="AL86">
        <v>64.452764261365729</v>
      </c>
      <c r="AO86" s="13" t="str">
        <f t="shared" si="45"/>
        <v>G</v>
      </c>
      <c r="AP86" t="s">
        <v>27</v>
      </c>
      <c r="AQ86" s="4">
        <f t="shared" si="46"/>
        <v>8482.5510139413418</v>
      </c>
      <c r="AR86" s="4">
        <f t="shared" si="47"/>
        <v>8465.4450000000015</v>
      </c>
      <c r="AS86" s="4">
        <f t="shared" si="48"/>
        <v>8517.7023970016562</v>
      </c>
      <c r="AT86" s="4">
        <f t="shared" si="49"/>
        <v>8465.4450000000015</v>
      </c>
      <c r="AU86" s="5">
        <f t="shared" si="50"/>
        <v>8413.1876029983468</v>
      </c>
      <c r="AV86" s="4">
        <f t="shared" si="51"/>
        <v>8478.15</v>
      </c>
      <c r="AW86" s="5">
        <f t="shared" si="52"/>
        <v>8491.1</v>
      </c>
      <c r="AX86" s="4">
        <f t="shared" si="53"/>
        <v>8470</v>
      </c>
      <c r="AY86" s="5">
        <f t="shared" si="54"/>
        <v>8486.65</v>
      </c>
      <c r="AZ86" s="2">
        <f t="shared" si="55"/>
        <v>8490</v>
      </c>
      <c r="BA86" s="2">
        <f t="shared" si="56"/>
        <v>8499.9500000000007</v>
      </c>
      <c r="BB86" s="2">
        <f t="shared" si="57"/>
        <v>8480.5499999999993</v>
      </c>
      <c r="BC86" s="2">
        <f t="shared" si="58"/>
        <v>8494.7000000000007</v>
      </c>
      <c r="BD86" s="2">
        <f t="shared" si="59"/>
        <v>8494.9</v>
      </c>
      <c r="BE86" s="2">
        <f t="shared" si="60"/>
        <v>8495</v>
      </c>
      <c r="BF86">
        <f t="shared" si="61"/>
        <v>8480.1</v>
      </c>
      <c r="BG86" s="2">
        <f t="shared" si="62"/>
        <v>8485</v>
      </c>
      <c r="BH86">
        <f t="shared" si="63"/>
        <v>67.787055589524542</v>
      </c>
      <c r="BI86">
        <f t="shared" si="64"/>
        <v>69.541331165935873</v>
      </c>
      <c r="BJ86" s="13">
        <f t="shared" si="65"/>
        <v>-17.600000000000001</v>
      </c>
      <c r="BK86" t="str">
        <f t="shared" si="66"/>
        <v xml:space="preserve"> </v>
      </c>
      <c r="BL86" t="str">
        <f t="shared" si="67"/>
        <v>G&gt;5+ | Buy</v>
      </c>
      <c r="BM86" s="2" t="str">
        <f t="shared" si="68"/>
        <v xml:space="preserve"> </v>
      </c>
      <c r="BN86" s="2" t="str">
        <f t="shared" si="69"/>
        <v xml:space="preserve"> </v>
      </c>
      <c r="BO86" s="28">
        <f t="shared" si="70"/>
        <v>5.5359246171975587E-2</v>
      </c>
      <c r="BP86" s="28">
        <f t="shared" si="71"/>
        <v>-0.11654051254281553</v>
      </c>
      <c r="BQ86" t="str">
        <f t="shared" si="72"/>
        <v>TATAELXSI</v>
      </c>
      <c r="BV86" s="2"/>
      <c r="BW86" s="2">
        <f t="shared" si="73"/>
        <v>210.75</v>
      </c>
      <c r="BX86" s="2">
        <f t="shared" si="74"/>
        <v>210.6</v>
      </c>
      <c r="BY86" s="2">
        <f t="shared" si="75"/>
        <v>210.65</v>
      </c>
      <c r="BZ86" s="2">
        <f t="shared" si="76"/>
        <v>210.65</v>
      </c>
      <c r="CA86" s="2">
        <f t="shared" si="77"/>
        <v>210.95</v>
      </c>
      <c r="CB86" s="2">
        <f t="shared" si="78"/>
        <v>210.65</v>
      </c>
      <c r="CC86" s="2">
        <f t="shared" si="79"/>
        <v>210.95</v>
      </c>
      <c r="CD86" s="2" t="str">
        <f t="shared" si="80"/>
        <v>G</v>
      </c>
      <c r="CE86" s="2" t="str">
        <f t="shared" si="81"/>
        <v>SB</v>
      </c>
      <c r="CF86" s="2" t="str">
        <f t="shared" si="82"/>
        <v>B-G</v>
      </c>
      <c r="CG86" s="2" t="str">
        <f t="shared" si="83"/>
        <v>SB</v>
      </c>
      <c r="CH86" s="2" t="str">
        <f t="shared" si="84"/>
        <v>B-G</v>
      </c>
      <c r="CI86" t="s">
        <v>120</v>
      </c>
      <c r="CJ86">
        <f>VLOOKUP(CI86,Sheet4!$I$1:$M$248,2,0)</f>
        <v>415</v>
      </c>
      <c r="CK86">
        <f>VLOOKUP(CI86,Sheet4!$I$1:$M$248,3,0)</f>
        <v>424</v>
      </c>
      <c r="CL86">
        <f>VLOOKUP(CI86,Sheet4!$I$1:$M$248,4,0)</f>
        <v>415</v>
      </c>
      <c r="CM86">
        <f>VLOOKUP(CI86,Sheet4!$I$1:$M$248,5,0)</f>
        <v>417.15</v>
      </c>
      <c r="CN86">
        <f t="shared" si="85"/>
        <v>447</v>
      </c>
      <c r="CO86" t="str">
        <f t="shared" si="86"/>
        <v>R</v>
      </c>
      <c r="CP86" t="str">
        <f t="shared" si="87"/>
        <v xml:space="preserve"> HH-B</v>
      </c>
      <c r="CQ86" t="str">
        <f t="shared" si="88"/>
        <v xml:space="preserve"> LH-B</v>
      </c>
    </row>
    <row r="87" spans="1:95">
      <c r="A87">
        <v>85</v>
      </c>
      <c r="B87" t="s">
        <v>420</v>
      </c>
      <c r="C87">
        <v>60417</v>
      </c>
      <c r="D87" t="b">
        <v>1</v>
      </c>
      <c r="E87">
        <v>1904670</v>
      </c>
      <c r="F87">
        <v>8</v>
      </c>
      <c r="G87">
        <v>667</v>
      </c>
      <c r="H87">
        <v>0</v>
      </c>
      <c r="I87">
        <v>1717.25</v>
      </c>
      <c r="J87">
        <v>1707.72</v>
      </c>
      <c r="K87">
        <v>1694</v>
      </c>
      <c r="L87">
        <v>1722</v>
      </c>
      <c r="M87">
        <v>1692.1</v>
      </c>
      <c r="N87">
        <v>1686.25</v>
      </c>
      <c r="O87">
        <v>1.838398813936249</v>
      </c>
      <c r="P87">
        <v>31</v>
      </c>
      <c r="Q87" t="s">
        <v>44</v>
      </c>
      <c r="R87">
        <v>60417</v>
      </c>
      <c r="S87">
        <v>-60.98</v>
      </c>
      <c r="T87" s="2">
        <v>3182.4623301551828</v>
      </c>
      <c r="U87" s="2">
        <v>3181.4700000000003</v>
      </c>
      <c r="V87" s="2">
        <v>3192.1041740002061</v>
      </c>
      <c r="W87" s="2">
        <v>3181.4700000000003</v>
      </c>
      <c r="X87" s="2">
        <v>3170.8358259997945</v>
      </c>
      <c r="Y87" s="2">
        <v>3188.55</v>
      </c>
      <c r="Z87" s="2">
        <v>3191.85</v>
      </c>
      <c r="AA87" s="2">
        <v>3186.05</v>
      </c>
      <c r="AB87" s="2">
        <v>3189</v>
      </c>
      <c r="AC87" s="9">
        <v>3189.3</v>
      </c>
      <c r="AD87" s="9">
        <v>3192</v>
      </c>
      <c r="AE87">
        <v>3181.1</v>
      </c>
      <c r="AF87">
        <v>3183.2</v>
      </c>
      <c r="AG87">
        <v>3182.65</v>
      </c>
      <c r="AH87">
        <v>3183.9</v>
      </c>
      <c r="AI87">
        <v>3175.3</v>
      </c>
      <c r="AJ87">
        <v>3178</v>
      </c>
      <c r="AK87">
        <v>16.106739397178782</v>
      </c>
      <c r="AL87">
        <v>39.114276279170255</v>
      </c>
      <c r="AO87" s="13" t="str">
        <f t="shared" si="45"/>
        <v>G</v>
      </c>
      <c r="AP87" t="s">
        <v>146</v>
      </c>
      <c r="AQ87" s="4">
        <f t="shared" si="46"/>
        <v>443.74657450215557</v>
      </c>
      <c r="AR87" s="4">
        <f t="shared" si="47"/>
        <v>443.70500000000004</v>
      </c>
      <c r="AS87" s="4">
        <f t="shared" si="48"/>
        <v>444.46953853183908</v>
      </c>
      <c r="AT87" s="4">
        <f t="shared" si="49"/>
        <v>443.70500000000004</v>
      </c>
      <c r="AU87" s="5">
        <f t="shared" si="50"/>
        <v>442.940461468161</v>
      </c>
      <c r="AV87" s="4">
        <f t="shared" si="51"/>
        <v>444.2</v>
      </c>
      <c r="AW87" s="5">
        <f t="shared" si="52"/>
        <v>444.3</v>
      </c>
      <c r="AX87" s="4">
        <f t="shared" si="53"/>
        <v>443.7</v>
      </c>
      <c r="AY87" s="5">
        <f t="shared" si="54"/>
        <v>443.9</v>
      </c>
      <c r="AZ87" s="2">
        <f t="shared" si="55"/>
        <v>443.9</v>
      </c>
      <c r="BA87" s="2">
        <f t="shared" si="56"/>
        <v>444.3</v>
      </c>
      <c r="BB87" s="2">
        <f t="shared" si="57"/>
        <v>443.55</v>
      </c>
      <c r="BC87" s="2">
        <f t="shared" si="58"/>
        <v>443.8</v>
      </c>
      <c r="BD87" s="2">
        <f t="shared" si="59"/>
        <v>443.75</v>
      </c>
      <c r="BE87" s="2">
        <f t="shared" si="60"/>
        <v>444</v>
      </c>
      <c r="BF87">
        <f t="shared" si="61"/>
        <v>443.25</v>
      </c>
      <c r="BG87" s="2">
        <f t="shared" si="62"/>
        <v>443.5</v>
      </c>
      <c r="BH87">
        <f t="shared" si="63"/>
        <v>-17.161942530152544</v>
      </c>
      <c r="BI87">
        <f t="shared" si="64"/>
        <v>1.9617949103850725</v>
      </c>
      <c r="BJ87" s="13">
        <f t="shared" si="65"/>
        <v>-61.7</v>
      </c>
      <c r="BK87" t="str">
        <f t="shared" si="66"/>
        <v xml:space="preserve"> </v>
      </c>
      <c r="BL87" t="str">
        <f t="shared" si="67"/>
        <v xml:space="preserve"> </v>
      </c>
      <c r="BM87" s="2" t="str">
        <f t="shared" si="68"/>
        <v xml:space="preserve"> </v>
      </c>
      <c r="BN87" s="2" t="str">
        <f t="shared" si="69"/>
        <v xml:space="preserve"> </v>
      </c>
      <c r="BO87" s="28">
        <f t="shared" si="70"/>
        <v>-2.2527596305466524E-2</v>
      </c>
      <c r="BP87" s="28">
        <f t="shared" si="71"/>
        <v>-5.6338028169014086E-2</v>
      </c>
      <c r="BQ87" t="str">
        <f t="shared" si="72"/>
        <v>TATAMOTORS</v>
      </c>
      <c r="BV87" s="2"/>
      <c r="BW87" s="2">
        <f t="shared" si="73"/>
        <v>3191.85</v>
      </c>
      <c r="BX87" s="2">
        <f t="shared" si="74"/>
        <v>3186.05</v>
      </c>
      <c r="BY87" s="2">
        <f t="shared" si="75"/>
        <v>3189</v>
      </c>
      <c r="BZ87" s="2">
        <f t="shared" si="76"/>
        <v>3189.3</v>
      </c>
      <c r="CA87" s="2">
        <f t="shared" si="77"/>
        <v>3192</v>
      </c>
      <c r="CB87" s="2">
        <f t="shared" si="78"/>
        <v>3181.1</v>
      </c>
      <c r="CC87" s="2">
        <f t="shared" si="79"/>
        <v>3183.2</v>
      </c>
      <c r="CD87" s="2" t="str">
        <f t="shared" si="80"/>
        <v>R</v>
      </c>
      <c r="CE87" s="2" t="str">
        <f t="shared" si="81"/>
        <v>S-R</v>
      </c>
      <c r="CF87" s="2" t="str">
        <f t="shared" si="82"/>
        <v>SS</v>
      </c>
      <c r="CG87" s="2" t="str">
        <f t="shared" si="83"/>
        <v>S-R</v>
      </c>
      <c r="CH87" s="2" t="str">
        <f t="shared" si="84"/>
        <v>SS</v>
      </c>
      <c r="CI87" t="s">
        <v>81</v>
      </c>
      <c r="CJ87">
        <f>VLOOKUP(CI87,Sheet4!$I$1:$M$248,2,0)</f>
        <v>259.89999999999998</v>
      </c>
      <c r="CK87">
        <f>VLOOKUP(CI87,Sheet4!$I$1:$M$248,3,0)</f>
        <v>262</v>
      </c>
      <c r="CL87">
        <f>VLOOKUP(CI87,Sheet4!$I$1:$M$248,4,0)</f>
        <v>258.5</v>
      </c>
      <c r="CM87">
        <f>VLOOKUP(CI87,Sheet4!$I$1:$M$248,5,0)</f>
        <v>259</v>
      </c>
      <c r="CN87">
        <f t="shared" si="85"/>
        <v>565.79499999999996</v>
      </c>
      <c r="CO87" t="str">
        <f t="shared" si="86"/>
        <v>G</v>
      </c>
      <c r="CP87" t="str">
        <f t="shared" si="87"/>
        <v xml:space="preserve"> HH-B</v>
      </c>
      <c r="CQ87" t="str">
        <f t="shared" si="88"/>
        <v xml:space="preserve"> LH-B</v>
      </c>
    </row>
    <row r="88" spans="1:95">
      <c r="A88">
        <v>86</v>
      </c>
      <c r="B88" t="s">
        <v>420</v>
      </c>
      <c r="C88">
        <v>12174594</v>
      </c>
      <c r="D88" t="b">
        <v>1</v>
      </c>
      <c r="E88">
        <v>29163140</v>
      </c>
      <c r="F88">
        <v>20</v>
      </c>
      <c r="G88">
        <v>0</v>
      </c>
      <c r="H88">
        <v>131200</v>
      </c>
      <c r="I88">
        <v>0.05</v>
      </c>
      <c r="J88">
        <v>0.52</v>
      </c>
      <c r="K88">
        <v>4</v>
      </c>
      <c r="L88">
        <v>5.6</v>
      </c>
      <c r="M88">
        <v>0.05</v>
      </c>
      <c r="N88">
        <v>6.35</v>
      </c>
      <c r="O88">
        <v>-99.212598425196859</v>
      </c>
      <c r="P88">
        <v>-6.3</v>
      </c>
      <c r="T88" s="2"/>
      <c r="U88" s="2"/>
      <c r="V88" s="2"/>
      <c r="W88" s="2"/>
      <c r="X88" s="2"/>
      <c r="Y88" s="2"/>
      <c r="Z88" s="2"/>
      <c r="AA88" s="2"/>
      <c r="AB88" s="2"/>
      <c r="AC88" s="9"/>
      <c r="AD88" s="9"/>
      <c r="AO88" s="13" t="str">
        <f t="shared" si="45"/>
        <v>R</v>
      </c>
      <c r="AP88" t="s">
        <v>132</v>
      </c>
      <c r="AQ88" s="4">
        <f t="shared" si="46"/>
        <v>959.66676761860708</v>
      </c>
      <c r="AR88" s="4">
        <f t="shared" si="47"/>
        <v>957.77499999999998</v>
      </c>
      <c r="AS88" s="4">
        <f t="shared" si="48"/>
        <v>962.3372534941019</v>
      </c>
      <c r="AT88" s="4">
        <f t="shared" si="49"/>
        <v>957.77499999999998</v>
      </c>
      <c r="AU88" s="5">
        <f t="shared" si="50"/>
        <v>953.21274650589805</v>
      </c>
      <c r="AV88" s="4">
        <f t="shared" si="51"/>
        <v>960</v>
      </c>
      <c r="AW88" s="5">
        <f t="shared" si="52"/>
        <v>960.85</v>
      </c>
      <c r="AX88" s="4">
        <f t="shared" si="53"/>
        <v>959</v>
      </c>
      <c r="AY88" s="5">
        <f t="shared" si="54"/>
        <v>960</v>
      </c>
      <c r="AZ88" s="2">
        <f t="shared" si="55"/>
        <v>960</v>
      </c>
      <c r="BA88" s="2">
        <f t="shared" si="56"/>
        <v>961.5</v>
      </c>
      <c r="BB88" s="2">
        <f t="shared" si="57"/>
        <v>959.55</v>
      </c>
      <c r="BC88" s="2">
        <f t="shared" si="58"/>
        <v>961</v>
      </c>
      <c r="BD88" s="2">
        <f t="shared" si="59"/>
        <v>961</v>
      </c>
      <c r="BE88" s="2">
        <f t="shared" si="60"/>
        <v>961.1</v>
      </c>
      <c r="BF88">
        <f t="shared" si="61"/>
        <v>960</v>
      </c>
      <c r="BG88" s="2">
        <f t="shared" si="62"/>
        <v>960.35</v>
      </c>
      <c r="BH88">
        <f t="shared" si="63"/>
        <v>73.443466682442818</v>
      </c>
      <c r="BI88">
        <f t="shared" si="64"/>
        <v>75.435917482872412</v>
      </c>
      <c r="BJ88" s="13">
        <f t="shared" si="65"/>
        <v>-12.92</v>
      </c>
      <c r="BK88" t="str">
        <f t="shared" si="66"/>
        <v xml:space="preserve"> </v>
      </c>
      <c r="BL88" t="str">
        <f t="shared" si="67"/>
        <v>G&gt;5+ | Buy</v>
      </c>
      <c r="BM88" s="2" t="str">
        <f t="shared" si="68"/>
        <v xml:space="preserve"> </v>
      </c>
      <c r="BN88" s="2" t="str">
        <f t="shared" si="69"/>
        <v xml:space="preserve"> </v>
      </c>
      <c r="BO88" s="28">
        <f t="shared" si="70"/>
        <v>0.10416666666666667</v>
      </c>
      <c r="BP88" s="28">
        <f t="shared" si="71"/>
        <v>-6.7637877211235917E-2</v>
      </c>
      <c r="BQ88" t="str">
        <f t="shared" si="72"/>
        <v>TATASTEEL</v>
      </c>
      <c r="BV88" s="2"/>
      <c r="BW88" s="2">
        <f t="shared" si="73"/>
        <v>0</v>
      </c>
      <c r="BX88" s="2">
        <f t="shared" si="74"/>
        <v>0</v>
      </c>
      <c r="BY88" s="2">
        <f t="shared" si="75"/>
        <v>0</v>
      </c>
      <c r="BZ88" s="2">
        <f t="shared" si="76"/>
        <v>0</v>
      </c>
      <c r="CA88" s="2">
        <f t="shared" si="77"/>
        <v>0</v>
      </c>
      <c r="CB88" s="2">
        <f t="shared" si="78"/>
        <v>0</v>
      </c>
      <c r="CC88" s="2">
        <f t="shared" si="79"/>
        <v>0</v>
      </c>
      <c r="CD88" s="2" t="str">
        <f t="shared" si="80"/>
        <v>R</v>
      </c>
      <c r="CE88" s="2" t="str">
        <f t="shared" si="81"/>
        <v>S-R</v>
      </c>
      <c r="CF88" s="2" t="str">
        <f t="shared" si="82"/>
        <v>B-G</v>
      </c>
      <c r="CG88" s="2" t="str">
        <f t="shared" si="83"/>
        <v>S-R</v>
      </c>
      <c r="CH88" s="2" t="str">
        <f t="shared" si="84"/>
        <v>B-G</v>
      </c>
      <c r="CI88" t="s">
        <v>351</v>
      </c>
      <c r="CJ88">
        <f>VLOOKUP(CI88,Sheet4!$I$1:$M$248,2,0)</f>
        <v>23</v>
      </c>
      <c r="CK88">
        <f>VLOOKUP(CI88,Sheet4!$I$1:$M$248,3,0)</f>
        <v>45.2</v>
      </c>
      <c r="CL88">
        <f>VLOOKUP(CI88,Sheet4!$I$1:$M$248,4,0)</f>
        <v>22.4</v>
      </c>
      <c r="CM88">
        <f>VLOOKUP(CI88,Sheet4!$I$1:$M$248,5,0)</f>
        <v>37.5</v>
      </c>
      <c r="CN88" t="e">
        <f t="shared" si="85"/>
        <v>#N/A</v>
      </c>
      <c r="CO88" t="str">
        <f t="shared" si="86"/>
        <v>R</v>
      </c>
      <c r="CP88" t="e">
        <f t="shared" si="87"/>
        <v>#N/A</v>
      </c>
      <c r="CQ88" t="e">
        <f t="shared" si="88"/>
        <v>#N/A</v>
      </c>
    </row>
    <row r="89" spans="1:95">
      <c r="A89">
        <v>87</v>
      </c>
      <c r="B89" t="s">
        <v>420</v>
      </c>
      <c r="C89">
        <v>9812482</v>
      </c>
      <c r="D89" t="b">
        <v>1</v>
      </c>
      <c r="E89">
        <v>1103100</v>
      </c>
      <c r="F89">
        <v>75</v>
      </c>
      <c r="G89">
        <v>54600</v>
      </c>
      <c r="H89">
        <v>20250</v>
      </c>
      <c r="I89">
        <v>314.14999999999998</v>
      </c>
      <c r="J89">
        <v>276.64</v>
      </c>
      <c r="K89">
        <v>232.85</v>
      </c>
      <c r="L89">
        <v>364.65</v>
      </c>
      <c r="M89">
        <v>221.4</v>
      </c>
      <c r="N89">
        <v>208.15</v>
      </c>
      <c r="O89">
        <v>50.924813836175815</v>
      </c>
      <c r="P89">
        <v>105.99999999999997</v>
      </c>
      <c r="T89" s="2"/>
      <c r="U89" s="2"/>
      <c r="V89" s="2"/>
      <c r="W89" s="2"/>
      <c r="X89" s="2"/>
      <c r="Y89" s="2"/>
      <c r="Z89" s="2"/>
      <c r="AA89" s="2"/>
      <c r="AB89" s="2"/>
      <c r="AC89" s="9"/>
      <c r="AD89" s="9"/>
      <c r="AO89" s="13" t="str">
        <f t="shared" si="45"/>
        <v>R</v>
      </c>
      <c r="AP89" t="s">
        <v>105</v>
      </c>
      <c r="AQ89" s="4">
        <f t="shared" si="46"/>
        <v>3188.0093353730713</v>
      </c>
      <c r="AR89" s="4">
        <f t="shared" si="47"/>
        <v>3184.2950000000001</v>
      </c>
      <c r="AS89" s="4">
        <f t="shared" si="48"/>
        <v>3197.3915653788399</v>
      </c>
      <c r="AT89" s="4">
        <f t="shared" si="49"/>
        <v>3184.2950000000001</v>
      </c>
      <c r="AU89" s="5">
        <f t="shared" si="50"/>
        <v>3171.1984346211602</v>
      </c>
      <c r="AV89" s="4">
        <f t="shared" si="51"/>
        <v>3189.75</v>
      </c>
      <c r="AW89" s="5">
        <f t="shared" si="52"/>
        <v>3194</v>
      </c>
      <c r="AX89" s="4">
        <f t="shared" si="53"/>
        <v>3189.6</v>
      </c>
      <c r="AY89" s="5">
        <f t="shared" si="54"/>
        <v>3192.4</v>
      </c>
      <c r="AZ89" s="2">
        <f t="shared" si="55"/>
        <v>3192.45</v>
      </c>
      <c r="BA89" s="2">
        <f t="shared" si="56"/>
        <v>3192.9</v>
      </c>
      <c r="BB89" s="2">
        <f t="shared" si="57"/>
        <v>3187.6</v>
      </c>
      <c r="BC89" s="2">
        <f t="shared" si="58"/>
        <v>3188.4</v>
      </c>
      <c r="BD89" s="2">
        <f t="shared" si="59"/>
        <v>3188.4</v>
      </c>
      <c r="BE89" s="2">
        <f t="shared" si="60"/>
        <v>3189.4</v>
      </c>
      <c r="BF89">
        <f t="shared" si="61"/>
        <v>3186.15</v>
      </c>
      <c r="BG89" s="2">
        <f t="shared" si="62"/>
        <v>3188</v>
      </c>
      <c r="BH89">
        <f t="shared" si="63"/>
        <v>57.472482685408579</v>
      </c>
      <c r="BI89">
        <f t="shared" si="64"/>
        <v>75.602006309652438</v>
      </c>
      <c r="BJ89" s="13">
        <f t="shared" si="65"/>
        <v>-23.26</v>
      </c>
      <c r="BK89" t="str">
        <f t="shared" si="66"/>
        <v xml:space="preserve"> </v>
      </c>
      <c r="BL89" t="str">
        <f t="shared" si="67"/>
        <v xml:space="preserve"> </v>
      </c>
      <c r="BM89" s="2" t="str">
        <f t="shared" si="68"/>
        <v xml:space="preserve"> </v>
      </c>
      <c r="BN89" s="2" t="str">
        <f t="shared" si="69"/>
        <v xml:space="preserve"> </v>
      </c>
      <c r="BO89" s="28">
        <f t="shared" si="70"/>
        <v>-0.12686181459379872</v>
      </c>
      <c r="BP89" s="28">
        <f t="shared" si="71"/>
        <v>-1.2545477355416227E-2</v>
      </c>
      <c r="BQ89" t="str">
        <f t="shared" si="72"/>
        <v>TCS</v>
      </c>
      <c r="BV89" s="2"/>
      <c r="BW89" s="2">
        <f t="shared" si="73"/>
        <v>0</v>
      </c>
      <c r="BX89" s="2">
        <f t="shared" si="74"/>
        <v>0</v>
      </c>
      <c r="BY89" s="2">
        <f t="shared" si="75"/>
        <v>0</v>
      </c>
      <c r="BZ89" s="2">
        <f t="shared" si="76"/>
        <v>0</v>
      </c>
      <c r="CA89" s="2">
        <f t="shared" si="77"/>
        <v>0</v>
      </c>
      <c r="CB89" s="2">
        <f t="shared" si="78"/>
        <v>0</v>
      </c>
      <c r="CC89" s="2">
        <f t="shared" si="79"/>
        <v>0</v>
      </c>
      <c r="CD89" s="2" t="str">
        <f t="shared" si="80"/>
        <v>R</v>
      </c>
      <c r="CE89" s="2" t="str">
        <f t="shared" si="81"/>
        <v>S-R</v>
      </c>
      <c r="CF89" s="2" t="str">
        <f t="shared" si="82"/>
        <v>B-G</v>
      </c>
      <c r="CG89" s="2" t="str">
        <f t="shared" si="83"/>
        <v>S-R</v>
      </c>
      <c r="CH89" s="2" t="str">
        <f t="shared" si="84"/>
        <v>B-G</v>
      </c>
      <c r="CI89" t="s">
        <v>349</v>
      </c>
      <c r="CJ89">
        <f>VLOOKUP(CI89,Sheet4!$I$1:$M$248,2,0)</f>
        <v>686.5</v>
      </c>
      <c r="CK89">
        <f>VLOOKUP(CI89,Sheet4!$I$1:$M$248,3,0)</f>
        <v>817</v>
      </c>
      <c r="CL89">
        <f>VLOOKUP(CI89,Sheet4!$I$1:$M$248,4,0)</f>
        <v>686.15</v>
      </c>
      <c r="CM89">
        <f>VLOOKUP(CI89,Sheet4!$I$1:$M$248,5,0)</f>
        <v>805</v>
      </c>
      <c r="CN89" t="e">
        <f t="shared" si="85"/>
        <v>#N/A</v>
      </c>
      <c r="CO89" t="str">
        <f t="shared" si="86"/>
        <v>R</v>
      </c>
      <c r="CP89" t="e">
        <f t="shared" si="87"/>
        <v>#N/A</v>
      </c>
      <c r="CQ89" t="e">
        <f t="shared" si="88"/>
        <v>#N/A</v>
      </c>
    </row>
    <row r="90" spans="1:95">
      <c r="A90">
        <v>88</v>
      </c>
      <c r="B90" t="s">
        <v>420</v>
      </c>
      <c r="C90">
        <v>9808130</v>
      </c>
      <c r="D90" t="b">
        <v>1</v>
      </c>
      <c r="E90">
        <v>3099375</v>
      </c>
      <c r="F90">
        <v>675</v>
      </c>
      <c r="G90">
        <v>0</v>
      </c>
      <c r="H90">
        <v>293625</v>
      </c>
      <c r="I90">
        <v>0.05</v>
      </c>
      <c r="J90">
        <v>0.25</v>
      </c>
      <c r="K90">
        <v>0.7</v>
      </c>
      <c r="L90">
        <v>0.75</v>
      </c>
      <c r="M90">
        <v>0.05</v>
      </c>
      <c r="N90">
        <v>3.05</v>
      </c>
      <c r="O90">
        <v>-98.360655737704917</v>
      </c>
      <c r="P90">
        <v>-3</v>
      </c>
      <c r="T90" s="2"/>
      <c r="U90" s="2"/>
      <c r="V90" s="2"/>
      <c r="W90" s="2"/>
      <c r="X90" s="2"/>
      <c r="Y90" s="2"/>
      <c r="Z90" s="2"/>
      <c r="AA90" s="2"/>
      <c r="AB90" s="2"/>
      <c r="AC90" s="9"/>
      <c r="AD90" s="9"/>
      <c r="AO90" s="13" t="str">
        <f t="shared" si="45"/>
        <v>R</v>
      </c>
      <c r="AP90" t="s">
        <v>76</v>
      </c>
      <c r="AQ90" s="4">
        <f t="shared" si="46"/>
        <v>2303.9110906008386</v>
      </c>
      <c r="AR90" s="4">
        <f t="shared" si="47"/>
        <v>2300.6400000000003</v>
      </c>
      <c r="AS90" s="4">
        <f t="shared" si="48"/>
        <v>2311.3060553991522</v>
      </c>
      <c r="AT90" s="4">
        <f t="shared" si="49"/>
        <v>2300.6400000000003</v>
      </c>
      <c r="AU90" s="5">
        <f t="shared" si="50"/>
        <v>2289.9739446008484</v>
      </c>
      <c r="AV90" s="4">
        <f t="shared" si="51"/>
        <v>2306</v>
      </c>
      <c r="AW90" s="5">
        <f t="shared" si="52"/>
        <v>2308</v>
      </c>
      <c r="AX90" s="4">
        <f t="shared" si="53"/>
        <v>2304.9</v>
      </c>
      <c r="AY90" s="5">
        <f t="shared" si="54"/>
        <v>2307.6</v>
      </c>
      <c r="AZ90" s="2">
        <f t="shared" si="55"/>
        <v>2307.35</v>
      </c>
      <c r="BA90" s="2">
        <f t="shared" si="56"/>
        <v>2308.35</v>
      </c>
      <c r="BB90" s="2">
        <f t="shared" si="57"/>
        <v>2299.65</v>
      </c>
      <c r="BC90" s="2">
        <f t="shared" si="58"/>
        <v>2302.65</v>
      </c>
      <c r="BD90" s="2">
        <f t="shared" si="59"/>
        <v>2302.5500000000002</v>
      </c>
      <c r="BE90" s="2">
        <f t="shared" si="60"/>
        <v>2307.9</v>
      </c>
      <c r="BF90">
        <f t="shared" si="61"/>
        <v>2295.25</v>
      </c>
      <c r="BG90" s="2">
        <f t="shared" si="62"/>
        <v>2305</v>
      </c>
      <c r="BH90">
        <f t="shared" si="63"/>
        <v>62.413432957008908</v>
      </c>
      <c r="BI90">
        <f t="shared" si="64"/>
        <v>72.907227652832546</v>
      </c>
      <c r="BJ90" s="13">
        <f t="shared" si="65"/>
        <v>-18.77</v>
      </c>
      <c r="BK90" t="str">
        <f t="shared" si="66"/>
        <v xml:space="preserve"> </v>
      </c>
      <c r="BL90" t="str">
        <f t="shared" si="67"/>
        <v xml:space="preserve"> </v>
      </c>
      <c r="BM90" s="2" t="str">
        <f t="shared" si="68"/>
        <v xml:space="preserve"> </v>
      </c>
      <c r="BN90" s="2" t="str">
        <f t="shared" si="69"/>
        <v xml:space="preserve"> </v>
      </c>
      <c r="BO90" s="28">
        <f t="shared" si="70"/>
        <v>-0.2036968817041116</v>
      </c>
      <c r="BP90" s="28">
        <f t="shared" si="71"/>
        <v>0.10640376973354837</v>
      </c>
      <c r="BQ90" t="str">
        <f t="shared" si="72"/>
        <v>TITAN</v>
      </c>
      <c r="BV90" s="2"/>
      <c r="BW90" s="2">
        <f t="shared" si="73"/>
        <v>0</v>
      </c>
      <c r="BX90" s="2">
        <f t="shared" si="74"/>
        <v>0</v>
      </c>
      <c r="BY90" s="2">
        <f t="shared" si="75"/>
        <v>0</v>
      </c>
      <c r="BZ90" s="2">
        <f t="shared" si="76"/>
        <v>0</v>
      </c>
      <c r="CA90" s="2">
        <f t="shared" si="77"/>
        <v>0</v>
      </c>
      <c r="CB90" s="2">
        <f t="shared" si="78"/>
        <v>0</v>
      </c>
      <c r="CC90" s="2">
        <f t="shared" si="79"/>
        <v>0</v>
      </c>
      <c r="CD90" s="2" t="str">
        <f t="shared" si="80"/>
        <v>R</v>
      </c>
      <c r="CE90" s="2" t="str">
        <f t="shared" si="81"/>
        <v>S-R</v>
      </c>
      <c r="CF90" s="2" t="str">
        <f t="shared" si="82"/>
        <v>B-G</v>
      </c>
      <c r="CG90" s="2" t="str">
        <f t="shared" si="83"/>
        <v>S-R</v>
      </c>
      <c r="CH90" s="2" t="str">
        <f t="shared" si="84"/>
        <v>B-G</v>
      </c>
      <c r="CI90" t="s">
        <v>356</v>
      </c>
      <c r="CJ90">
        <f>VLOOKUP(CI90,Sheet4!$I$1:$M$248,2,0)</f>
        <v>52.45</v>
      </c>
      <c r="CK90">
        <f>VLOOKUP(CI90,Sheet4!$I$1:$M$248,3,0)</f>
        <v>52.45</v>
      </c>
      <c r="CL90">
        <f>VLOOKUP(CI90,Sheet4!$I$1:$M$248,4,0)</f>
        <v>28.45</v>
      </c>
      <c r="CM90">
        <f>VLOOKUP(CI90,Sheet4!$I$1:$M$248,5,0)</f>
        <v>34.950000000000003</v>
      </c>
      <c r="CN90" t="e">
        <f t="shared" si="85"/>
        <v>#N/A</v>
      </c>
      <c r="CO90" t="str">
        <f t="shared" si="86"/>
        <v>G</v>
      </c>
      <c r="CP90" t="e">
        <f t="shared" si="87"/>
        <v>#N/A</v>
      </c>
      <c r="CQ90" t="e">
        <f t="shared" si="88"/>
        <v>#N/A</v>
      </c>
    </row>
    <row r="91" spans="1:95">
      <c r="A91">
        <v>89</v>
      </c>
      <c r="B91" t="s">
        <v>420</v>
      </c>
      <c r="C91">
        <v>9718786</v>
      </c>
      <c r="D91" t="b">
        <v>1</v>
      </c>
      <c r="E91">
        <v>960</v>
      </c>
      <c r="F91">
        <v>20</v>
      </c>
      <c r="G91">
        <v>12080</v>
      </c>
      <c r="H91">
        <v>10760</v>
      </c>
      <c r="I91">
        <v>1524.95</v>
      </c>
      <c r="J91">
        <v>1376.44</v>
      </c>
      <c r="K91">
        <v>1335.1</v>
      </c>
      <c r="L91">
        <v>1529.65</v>
      </c>
      <c r="M91">
        <v>1272.9000000000001</v>
      </c>
      <c r="N91">
        <v>1267.95</v>
      </c>
      <c r="O91">
        <v>20.268938049607634</v>
      </c>
      <c r="P91">
        <v>257</v>
      </c>
      <c r="T91" s="2"/>
      <c r="U91" s="2"/>
      <c r="V91" s="2"/>
      <c r="W91" s="2"/>
      <c r="X91" s="2"/>
      <c r="Y91" s="2"/>
      <c r="Z91" s="2"/>
      <c r="AA91" s="2"/>
      <c r="AB91" s="2"/>
      <c r="AC91" s="9"/>
      <c r="AD91" s="9"/>
      <c r="AO91" s="13" t="str">
        <f t="shared" si="45"/>
        <v>R</v>
      </c>
      <c r="AP91" t="s">
        <v>128</v>
      </c>
      <c r="AQ91" s="4">
        <f t="shared" si="46"/>
        <v>849.10508485419848</v>
      </c>
      <c r="AR91" s="4">
        <f t="shared" si="47"/>
        <v>847.93500000000006</v>
      </c>
      <c r="AS91" s="4">
        <f t="shared" si="48"/>
        <v>852.88352842884728</v>
      </c>
      <c r="AT91" s="4">
        <f t="shared" si="49"/>
        <v>847.93500000000006</v>
      </c>
      <c r="AU91" s="5">
        <f t="shared" si="50"/>
        <v>842.98647157115283</v>
      </c>
      <c r="AV91" s="4">
        <f t="shared" si="51"/>
        <v>850.2</v>
      </c>
      <c r="AW91" s="5">
        <f t="shared" si="52"/>
        <v>850.2</v>
      </c>
      <c r="AX91" s="4">
        <f t="shared" si="53"/>
        <v>849.2</v>
      </c>
      <c r="AY91" s="5">
        <f t="shared" si="54"/>
        <v>850.2</v>
      </c>
      <c r="AZ91" s="2">
        <f t="shared" si="55"/>
        <v>850.2</v>
      </c>
      <c r="BA91" s="2">
        <f t="shared" si="56"/>
        <v>852.2</v>
      </c>
      <c r="BB91" s="2">
        <f t="shared" si="57"/>
        <v>850</v>
      </c>
      <c r="BC91" s="2">
        <f t="shared" si="58"/>
        <v>852.05</v>
      </c>
      <c r="BD91" s="2">
        <f t="shared" si="59"/>
        <v>852.05</v>
      </c>
      <c r="BE91" s="2">
        <f t="shared" si="60"/>
        <v>852.05</v>
      </c>
      <c r="BF91">
        <f t="shared" si="61"/>
        <v>846</v>
      </c>
      <c r="BG91" s="2">
        <f t="shared" si="62"/>
        <v>847.5</v>
      </c>
      <c r="BH91">
        <f t="shared" si="63"/>
        <v>60.716942462564148</v>
      </c>
      <c r="BI91">
        <f t="shared" si="64"/>
        <v>84.48986495209391</v>
      </c>
      <c r="BJ91" s="13">
        <f t="shared" si="65"/>
        <v>-31.44</v>
      </c>
      <c r="BK91" t="str">
        <f t="shared" si="66"/>
        <v xml:space="preserve"> </v>
      </c>
      <c r="BL91" t="str">
        <f t="shared" si="67"/>
        <v>G&gt;5+ | Buy</v>
      </c>
      <c r="BM91" s="2" t="str">
        <f t="shared" si="68"/>
        <v xml:space="preserve"> </v>
      </c>
      <c r="BN91" s="2" t="str">
        <f t="shared" si="69"/>
        <v>R -.5% | Down</v>
      </c>
      <c r="BO91" s="28">
        <f t="shared" si="70"/>
        <v>0.21759585979768395</v>
      </c>
      <c r="BP91" s="28">
        <f t="shared" si="71"/>
        <v>-0.5340062202922311</v>
      </c>
      <c r="BQ91" t="str">
        <f t="shared" si="72"/>
        <v>TVSMOTOR</v>
      </c>
      <c r="BV91" s="2"/>
      <c r="BW91" s="2">
        <f t="shared" si="73"/>
        <v>0</v>
      </c>
      <c r="BX91" s="2">
        <f t="shared" si="74"/>
        <v>0</v>
      </c>
      <c r="BY91" s="2">
        <f t="shared" si="75"/>
        <v>0</v>
      </c>
      <c r="BZ91" s="2">
        <f t="shared" si="76"/>
        <v>0</v>
      </c>
      <c r="CA91" s="2">
        <f t="shared" si="77"/>
        <v>0</v>
      </c>
      <c r="CB91" s="2">
        <f t="shared" si="78"/>
        <v>0</v>
      </c>
      <c r="CC91" s="2">
        <f t="shared" si="79"/>
        <v>0</v>
      </c>
      <c r="CD91" s="2" t="str">
        <f t="shared" si="80"/>
        <v>R</v>
      </c>
      <c r="CE91" s="2" t="str">
        <f t="shared" si="81"/>
        <v>S-R</v>
      </c>
      <c r="CF91" s="2" t="str">
        <f t="shared" si="82"/>
        <v>B-G</v>
      </c>
      <c r="CG91" s="2" t="str">
        <f t="shared" si="83"/>
        <v>S-R</v>
      </c>
      <c r="CH91" s="2" t="str">
        <f t="shared" si="84"/>
        <v>B-G</v>
      </c>
      <c r="CI91" t="s">
        <v>341</v>
      </c>
      <c r="CJ91">
        <f>VLOOKUP(CI91,Sheet4!$I$1:$M$248,2,0)</f>
        <v>13.4</v>
      </c>
      <c r="CK91">
        <f>VLOOKUP(CI91,Sheet4!$I$1:$M$248,3,0)</f>
        <v>13.4</v>
      </c>
      <c r="CL91">
        <f>VLOOKUP(CI91,Sheet4!$I$1:$M$248,4,0)</f>
        <v>10</v>
      </c>
      <c r="CM91">
        <f>VLOOKUP(CI91,Sheet4!$I$1:$M$248,5,0)</f>
        <v>10.4</v>
      </c>
      <c r="CN91" t="e">
        <f t="shared" si="85"/>
        <v>#N/A</v>
      </c>
      <c r="CO91" t="str">
        <f t="shared" si="86"/>
        <v>G</v>
      </c>
      <c r="CP91" t="e">
        <f t="shared" si="87"/>
        <v>#N/A</v>
      </c>
      <c r="CQ91" t="e">
        <f t="shared" si="88"/>
        <v>#N/A</v>
      </c>
    </row>
    <row r="92" spans="1:95">
      <c r="A92">
        <v>90</v>
      </c>
      <c r="B92" t="s">
        <v>420</v>
      </c>
      <c r="C92">
        <v>9708290</v>
      </c>
      <c r="D92" t="b">
        <v>1</v>
      </c>
      <c r="E92">
        <v>412900</v>
      </c>
      <c r="F92">
        <v>100</v>
      </c>
      <c r="G92">
        <v>0</v>
      </c>
      <c r="H92">
        <v>39880</v>
      </c>
      <c r="I92">
        <v>0.05</v>
      </c>
      <c r="J92">
        <v>0.33</v>
      </c>
      <c r="K92">
        <v>0.95</v>
      </c>
      <c r="L92">
        <v>0.95</v>
      </c>
      <c r="M92">
        <v>0.05</v>
      </c>
      <c r="N92">
        <v>3.95</v>
      </c>
      <c r="O92">
        <v>-98.734177215189888</v>
      </c>
      <c r="P92">
        <v>-3.9000000000000004</v>
      </c>
      <c r="T92" s="2"/>
      <c r="U92" s="2"/>
      <c r="V92" s="2"/>
      <c r="W92" s="2"/>
      <c r="X92" s="2"/>
      <c r="Y92" s="2"/>
      <c r="Z92" s="2"/>
      <c r="AA92" s="2"/>
      <c r="AB92" s="2"/>
      <c r="AC92" s="9"/>
      <c r="AD92" s="9"/>
      <c r="AO92" s="13" t="str">
        <f t="shared" si="45"/>
        <v>R</v>
      </c>
      <c r="AP92" t="s">
        <v>37</v>
      </c>
      <c r="AQ92" s="4">
        <f t="shared" si="46"/>
        <v>1642.0256274920455</v>
      </c>
      <c r="AR92" s="4">
        <f t="shared" si="47"/>
        <v>1638.7249999999999</v>
      </c>
      <c r="AS92" s="4">
        <f t="shared" si="48"/>
        <v>1646.7202219238188</v>
      </c>
      <c r="AT92" s="4">
        <f t="shared" si="49"/>
        <v>1638.7249999999999</v>
      </c>
      <c r="AU92" s="5">
        <f t="shared" si="50"/>
        <v>1630.729778076181</v>
      </c>
      <c r="AV92" s="4">
        <f t="shared" si="51"/>
        <v>1636.2</v>
      </c>
      <c r="AW92" s="5">
        <f t="shared" si="52"/>
        <v>1638</v>
      </c>
      <c r="AX92" s="4">
        <f t="shared" si="53"/>
        <v>1628.05</v>
      </c>
      <c r="AY92" s="5">
        <f t="shared" si="54"/>
        <v>1637.1</v>
      </c>
      <c r="AZ92" s="2">
        <f t="shared" si="55"/>
        <v>1637.45</v>
      </c>
      <c r="BA92" s="2">
        <f t="shared" si="56"/>
        <v>1640.85</v>
      </c>
      <c r="BB92" s="2">
        <f t="shared" si="57"/>
        <v>1630.8</v>
      </c>
      <c r="BC92" s="2">
        <f t="shared" si="58"/>
        <v>1639.95</v>
      </c>
      <c r="BD92" s="2">
        <f t="shared" si="59"/>
        <v>1641.05</v>
      </c>
      <c r="BE92" s="2">
        <f t="shared" si="60"/>
        <v>1654</v>
      </c>
      <c r="BF92">
        <f t="shared" si="61"/>
        <v>1625.05</v>
      </c>
      <c r="BG92" s="2">
        <f t="shared" si="62"/>
        <v>1650</v>
      </c>
      <c r="BH92">
        <f t="shared" si="63"/>
        <v>59.182269978773128</v>
      </c>
      <c r="BI92">
        <f t="shared" si="64"/>
        <v>39.332893156518537</v>
      </c>
      <c r="BJ92" s="13">
        <f t="shared" si="65"/>
        <v>-13.82</v>
      </c>
      <c r="BK92" t="str">
        <f t="shared" si="66"/>
        <v xml:space="preserve"> </v>
      </c>
      <c r="BL92" t="str">
        <f t="shared" si="67"/>
        <v xml:space="preserve"> </v>
      </c>
      <c r="BM92" s="2" t="str">
        <f t="shared" si="68"/>
        <v xml:space="preserve"> </v>
      </c>
      <c r="BN92" s="2" t="str">
        <f t="shared" si="69"/>
        <v>G +.5% | UP</v>
      </c>
      <c r="BO92" s="28">
        <f t="shared" si="70"/>
        <v>0.15267641760053743</v>
      </c>
      <c r="BP92" s="28">
        <f t="shared" si="71"/>
        <v>0.54538252947808086</v>
      </c>
      <c r="BQ92" t="str">
        <f t="shared" si="72"/>
        <v>UBL</v>
      </c>
      <c r="BV92" s="2"/>
      <c r="BW92" s="2">
        <f t="shared" si="73"/>
        <v>0</v>
      </c>
      <c r="BX92" s="2">
        <f t="shared" si="74"/>
        <v>0</v>
      </c>
      <c r="BY92" s="2">
        <f t="shared" si="75"/>
        <v>0</v>
      </c>
      <c r="BZ92" s="2">
        <f t="shared" si="76"/>
        <v>0</v>
      </c>
      <c r="CA92" s="2">
        <f t="shared" si="77"/>
        <v>0</v>
      </c>
      <c r="CB92" s="2">
        <f t="shared" si="78"/>
        <v>0</v>
      </c>
      <c r="CC92" s="2">
        <f t="shared" si="79"/>
        <v>0</v>
      </c>
      <c r="CD92" s="2" t="str">
        <f t="shared" si="80"/>
        <v>R</v>
      </c>
      <c r="CE92" s="2" t="str">
        <f t="shared" si="81"/>
        <v>S-R</v>
      </c>
      <c r="CF92" s="2" t="str">
        <f t="shared" si="82"/>
        <v>B-G</v>
      </c>
      <c r="CG92" s="2" t="str">
        <f t="shared" si="83"/>
        <v>S-R</v>
      </c>
      <c r="CH92" s="2" t="str">
        <f t="shared" si="84"/>
        <v>B-G</v>
      </c>
      <c r="CI92" t="s">
        <v>166</v>
      </c>
      <c r="CJ92">
        <f>VLOOKUP(CI92,Sheet4!$I$1:$M$248,2,0)</f>
        <v>501</v>
      </c>
      <c r="CK92">
        <f>VLOOKUP(CI92,Sheet4!$I$1:$M$248,3,0)</f>
        <v>516.70000000000005</v>
      </c>
      <c r="CL92">
        <f>VLOOKUP(CI92,Sheet4!$I$1:$M$248,4,0)</f>
        <v>486.05</v>
      </c>
      <c r="CM92">
        <f>VLOOKUP(CI92,Sheet4!$I$1:$M$248,5,0)</f>
        <v>498.25</v>
      </c>
      <c r="CN92" t="e">
        <f t="shared" si="85"/>
        <v>#N/A</v>
      </c>
      <c r="CO92" t="str">
        <f t="shared" si="86"/>
        <v>G</v>
      </c>
      <c r="CP92" t="e">
        <f t="shared" si="87"/>
        <v>#N/A</v>
      </c>
      <c r="CQ92" t="e">
        <f t="shared" si="88"/>
        <v>#N/A</v>
      </c>
    </row>
    <row r="93" spans="1:95">
      <c r="A93">
        <v>91</v>
      </c>
      <c r="B93" t="s">
        <v>420</v>
      </c>
      <c r="C93">
        <v>11883010</v>
      </c>
      <c r="D93" t="b">
        <v>1</v>
      </c>
      <c r="E93">
        <v>393075</v>
      </c>
      <c r="F93">
        <v>75</v>
      </c>
      <c r="G93">
        <v>57825</v>
      </c>
      <c r="H93">
        <v>43800</v>
      </c>
      <c r="I93">
        <v>449</v>
      </c>
      <c r="J93">
        <v>407.94</v>
      </c>
      <c r="K93">
        <v>384.8</v>
      </c>
      <c r="L93">
        <v>450</v>
      </c>
      <c r="M93">
        <v>369</v>
      </c>
      <c r="N93">
        <v>363.7</v>
      </c>
      <c r="O93">
        <v>23.453395655760247</v>
      </c>
      <c r="P93">
        <v>85.300000000000011</v>
      </c>
      <c r="T93" s="2"/>
      <c r="U93" s="2"/>
      <c r="V93" s="2"/>
      <c r="W93" s="2"/>
      <c r="X93" s="2"/>
      <c r="Y93" s="2"/>
      <c r="Z93" s="2"/>
      <c r="AA93" s="2"/>
      <c r="AB93" s="2"/>
      <c r="AC93" s="9"/>
      <c r="AD93" s="9"/>
      <c r="AO93" s="13" t="str">
        <f t="shared" si="45"/>
        <v>R</v>
      </c>
      <c r="AP93" t="s">
        <v>79</v>
      </c>
      <c r="AQ93" s="4">
        <f t="shared" si="46"/>
        <v>6537.4563449188163</v>
      </c>
      <c r="AR93" s="4">
        <f t="shared" si="47"/>
        <v>6532.61</v>
      </c>
      <c r="AS93" s="4">
        <f t="shared" si="48"/>
        <v>6547.6571523330267</v>
      </c>
      <c r="AT93" s="4">
        <f t="shared" si="49"/>
        <v>6532.61</v>
      </c>
      <c r="AU93" s="5">
        <f t="shared" si="50"/>
        <v>6517.5628476669726</v>
      </c>
      <c r="AV93" s="4">
        <f t="shared" si="51"/>
        <v>6527</v>
      </c>
      <c r="AW93" s="5">
        <f t="shared" si="52"/>
        <v>6545</v>
      </c>
      <c r="AX93" s="4">
        <f t="shared" si="53"/>
        <v>6526.55</v>
      </c>
      <c r="AY93" s="5">
        <f t="shared" si="54"/>
        <v>6545</v>
      </c>
      <c r="AZ93" s="2">
        <f t="shared" si="55"/>
        <v>6545</v>
      </c>
      <c r="BA93" s="2">
        <f t="shared" si="56"/>
        <v>6549</v>
      </c>
      <c r="BB93" s="2">
        <f t="shared" si="57"/>
        <v>6542.1</v>
      </c>
      <c r="BC93" s="2">
        <f t="shared" si="58"/>
        <v>6546.2</v>
      </c>
      <c r="BD93" s="2">
        <f t="shared" si="59"/>
        <v>6546.2</v>
      </c>
      <c r="BE93" s="2">
        <f t="shared" si="60"/>
        <v>6547.75</v>
      </c>
      <c r="BF93">
        <f t="shared" si="61"/>
        <v>6528.1</v>
      </c>
      <c r="BG93" s="2">
        <f t="shared" si="62"/>
        <v>6535</v>
      </c>
      <c r="BH93">
        <f t="shared" si="63"/>
        <v>38.396873815896292</v>
      </c>
      <c r="BI93">
        <f t="shared" si="64"/>
        <v>37.097935649910625</v>
      </c>
      <c r="BJ93" s="13">
        <f t="shared" si="65"/>
        <v>-39.74</v>
      </c>
      <c r="BK93" t="str">
        <f t="shared" si="66"/>
        <v xml:space="preserve"> </v>
      </c>
      <c r="BL93" t="str">
        <f t="shared" si="67"/>
        <v>G&gt;5+ | Buy</v>
      </c>
      <c r="BM93" s="2" t="str">
        <f t="shared" si="68"/>
        <v xml:space="preserve"> </v>
      </c>
      <c r="BN93" s="2" t="str">
        <f t="shared" si="69"/>
        <v xml:space="preserve"> </v>
      </c>
      <c r="BO93" s="28">
        <f t="shared" si="70"/>
        <v>1.833460656989791E-2</v>
      </c>
      <c r="BP93" s="28">
        <f t="shared" si="71"/>
        <v>-0.17109162567596189</v>
      </c>
      <c r="BQ93" t="str">
        <f t="shared" si="72"/>
        <v>ULTRACEMCO</v>
      </c>
      <c r="BV93" s="2"/>
      <c r="BW93" s="2">
        <f t="shared" si="73"/>
        <v>0</v>
      </c>
      <c r="BX93" s="2">
        <f t="shared" si="74"/>
        <v>0</v>
      </c>
      <c r="BY93" s="2">
        <f t="shared" si="75"/>
        <v>0</v>
      </c>
      <c r="BZ93" s="2">
        <f t="shared" si="76"/>
        <v>0</v>
      </c>
      <c r="CA93" s="2">
        <f t="shared" si="77"/>
        <v>0</v>
      </c>
      <c r="CB93" s="2">
        <f t="shared" si="78"/>
        <v>0</v>
      </c>
      <c r="CC93" s="2">
        <f t="shared" si="79"/>
        <v>0</v>
      </c>
      <c r="CD93" s="2" t="str">
        <f t="shared" si="80"/>
        <v>R</v>
      </c>
      <c r="CE93" s="2" t="str">
        <f t="shared" si="81"/>
        <v>S-R</v>
      </c>
      <c r="CF93" s="2" t="str">
        <f t="shared" si="82"/>
        <v>B-G</v>
      </c>
      <c r="CG93" s="2" t="str">
        <f t="shared" si="83"/>
        <v>S-R</v>
      </c>
      <c r="CH93" s="2" t="str">
        <f t="shared" si="84"/>
        <v>B-G</v>
      </c>
      <c r="CI93" t="s">
        <v>345</v>
      </c>
      <c r="CJ93">
        <f>VLOOKUP(CI93,Sheet4!$I$1:$M$248,2,0)</f>
        <v>2.5499999999999998</v>
      </c>
      <c r="CK93">
        <f>VLOOKUP(CI93,Sheet4!$I$1:$M$248,3,0)</f>
        <v>3.65</v>
      </c>
      <c r="CL93">
        <f>VLOOKUP(CI93,Sheet4!$I$1:$M$248,4,0)</f>
        <v>2.15</v>
      </c>
      <c r="CM93">
        <f>VLOOKUP(CI93,Sheet4!$I$1:$M$248,5,0)</f>
        <v>2.5</v>
      </c>
      <c r="CN93" t="e">
        <f t="shared" si="85"/>
        <v>#N/A</v>
      </c>
      <c r="CO93" t="str">
        <f t="shared" si="86"/>
        <v>G</v>
      </c>
      <c r="CP93" t="e">
        <f t="shared" si="87"/>
        <v>#N/A</v>
      </c>
      <c r="CQ93" t="e">
        <f t="shared" si="88"/>
        <v>#N/A</v>
      </c>
    </row>
    <row r="94" spans="1:95">
      <c r="A94">
        <v>92</v>
      </c>
      <c r="B94" t="s">
        <v>420</v>
      </c>
      <c r="C94">
        <v>617473</v>
      </c>
      <c r="D94" t="b">
        <v>1</v>
      </c>
      <c r="E94">
        <v>868728</v>
      </c>
      <c r="F94">
        <v>6</v>
      </c>
      <c r="G94">
        <v>738</v>
      </c>
      <c r="H94">
        <v>0</v>
      </c>
      <c r="I94">
        <v>1446.4</v>
      </c>
      <c r="J94">
        <v>1452.5</v>
      </c>
      <c r="K94">
        <v>1440.7</v>
      </c>
      <c r="L94">
        <v>1467.8</v>
      </c>
      <c r="M94">
        <v>1440.25</v>
      </c>
      <c r="N94">
        <v>1433.65</v>
      </c>
      <c r="O94">
        <v>0.88933840198095759</v>
      </c>
      <c r="P94">
        <v>12.75</v>
      </c>
      <c r="Q94" t="s">
        <v>150</v>
      </c>
      <c r="R94">
        <v>617473</v>
      </c>
      <c r="S94">
        <v>-58.61</v>
      </c>
      <c r="T94" s="2">
        <v>1804.9321609548383</v>
      </c>
      <c r="U94" s="2">
        <v>1804.73</v>
      </c>
      <c r="V94" s="2">
        <v>1808.3110505907252</v>
      </c>
      <c r="W94" s="2">
        <v>1804.73</v>
      </c>
      <c r="X94" s="2">
        <v>1801.1489494092748</v>
      </c>
      <c r="Y94" s="2">
        <v>1808.5</v>
      </c>
      <c r="Z94" s="2">
        <v>1812.95</v>
      </c>
      <c r="AA94" s="2">
        <v>1805.5</v>
      </c>
      <c r="AB94" s="2">
        <v>1806.55</v>
      </c>
      <c r="AC94" s="9">
        <v>1806.6</v>
      </c>
      <c r="AD94" s="9">
        <v>1806.6</v>
      </c>
      <c r="AE94">
        <v>1800.45</v>
      </c>
      <c r="AF94">
        <v>1802.95</v>
      </c>
      <c r="AG94">
        <v>1803</v>
      </c>
      <c r="AH94">
        <v>1805.6</v>
      </c>
      <c r="AI94">
        <v>1801.15</v>
      </c>
      <c r="AJ94">
        <v>1804.95</v>
      </c>
      <c r="AK94">
        <v>-11.34884573160706</v>
      </c>
      <c r="AL94">
        <v>3.1506729506055011</v>
      </c>
      <c r="AO94" s="13" t="str">
        <f t="shared" si="45"/>
        <v>G</v>
      </c>
      <c r="AP94" t="s">
        <v>65</v>
      </c>
      <c r="AQ94" s="4">
        <f t="shared" si="46"/>
        <v>722.12268737263412</v>
      </c>
      <c r="AR94" s="4">
        <f t="shared" si="47"/>
        <v>720.33500000000004</v>
      </c>
      <c r="AS94" s="4">
        <f t="shared" si="48"/>
        <v>724.96766125221541</v>
      </c>
      <c r="AT94" s="4">
        <f t="shared" si="49"/>
        <v>720.33500000000004</v>
      </c>
      <c r="AU94" s="5">
        <f t="shared" si="50"/>
        <v>715.70233874778467</v>
      </c>
      <c r="AV94" s="4">
        <f t="shared" si="51"/>
        <v>721.7</v>
      </c>
      <c r="AW94" s="5">
        <f t="shared" si="52"/>
        <v>722.5</v>
      </c>
      <c r="AX94" s="4">
        <f t="shared" si="53"/>
        <v>720.7</v>
      </c>
      <c r="AY94" s="5">
        <f t="shared" si="54"/>
        <v>722.15</v>
      </c>
      <c r="AZ94" s="2">
        <f t="shared" si="55"/>
        <v>722.15</v>
      </c>
      <c r="BA94" s="2">
        <f t="shared" si="56"/>
        <v>723</v>
      </c>
      <c r="BB94" s="2">
        <f t="shared" si="57"/>
        <v>721.2</v>
      </c>
      <c r="BC94" s="2">
        <f t="shared" si="58"/>
        <v>722.95</v>
      </c>
      <c r="BD94" s="2">
        <f t="shared" si="59"/>
        <v>722.95</v>
      </c>
      <c r="BE94" s="2">
        <f t="shared" si="60"/>
        <v>723</v>
      </c>
      <c r="BF94">
        <f t="shared" si="61"/>
        <v>720.35</v>
      </c>
      <c r="BG94" s="2">
        <f t="shared" si="62"/>
        <v>723</v>
      </c>
      <c r="BH94">
        <f t="shared" si="63"/>
        <v>85.035507308018737</v>
      </c>
      <c r="BI94">
        <f t="shared" si="64"/>
        <v>77.32508583367553</v>
      </c>
      <c r="BJ94" s="13">
        <f t="shared" si="65"/>
        <v>0</v>
      </c>
      <c r="BK94" t="str">
        <f t="shared" si="66"/>
        <v xml:space="preserve"> </v>
      </c>
      <c r="BL94" t="str">
        <f t="shared" si="67"/>
        <v>G&gt;5+ | Buy</v>
      </c>
      <c r="BM94" s="2" t="str">
        <f t="shared" si="68"/>
        <v xml:space="preserve"> </v>
      </c>
      <c r="BN94" s="2" t="str">
        <f t="shared" si="69"/>
        <v xml:space="preserve"> </v>
      </c>
      <c r="BO94" s="28">
        <f t="shared" si="70"/>
        <v>0.11078030880012023</v>
      </c>
      <c r="BP94" s="28">
        <f t="shared" si="71"/>
        <v>6.9161076146281933E-3</v>
      </c>
      <c r="BQ94" t="str">
        <f t="shared" si="72"/>
        <v>UPL</v>
      </c>
      <c r="BV94" s="2"/>
      <c r="BW94" s="2">
        <f t="shared" si="73"/>
        <v>1812.95</v>
      </c>
      <c r="BX94" s="2">
        <f t="shared" si="74"/>
        <v>1805.5</v>
      </c>
      <c r="BY94" s="2">
        <f t="shared" si="75"/>
        <v>1806.55</v>
      </c>
      <c r="BZ94" s="2">
        <f t="shared" si="76"/>
        <v>1806.6</v>
      </c>
      <c r="CA94" s="2">
        <f t="shared" si="77"/>
        <v>1806.6</v>
      </c>
      <c r="CB94" s="2">
        <f t="shared" si="78"/>
        <v>1800.45</v>
      </c>
      <c r="CC94" s="2">
        <f t="shared" si="79"/>
        <v>1802.95</v>
      </c>
      <c r="CD94" s="2" t="str">
        <f t="shared" si="80"/>
        <v>R</v>
      </c>
      <c r="CE94" s="2" t="str">
        <f t="shared" si="81"/>
        <v>S-R</v>
      </c>
      <c r="CF94" s="2" t="str">
        <f t="shared" si="82"/>
        <v>SS</v>
      </c>
      <c r="CG94" s="2" t="str">
        <f t="shared" si="83"/>
        <v>S-R</v>
      </c>
      <c r="CH94" s="2" t="str">
        <f t="shared" si="84"/>
        <v>SS</v>
      </c>
      <c r="CI94" t="s">
        <v>329</v>
      </c>
      <c r="CJ94">
        <f>VLOOKUP(CI94,Sheet4!$I$1:$M$248,2,0)</f>
        <v>6.75</v>
      </c>
      <c r="CK94">
        <f>VLOOKUP(CI94,Sheet4!$I$1:$M$248,3,0)</f>
        <v>8</v>
      </c>
      <c r="CL94">
        <f>VLOOKUP(CI94,Sheet4!$I$1:$M$248,4,0)</f>
        <v>6.25</v>
      </c>
      <c r="CM94">
        <f>VLOOKUP(CI94,Sheet4!$I$1:$M$248,5,0)</f>
        <v>7.6</v>
      </c>
      <c r="CN94" t="e">
        <f t="shared" si="85"/>
        <v>#N/A</v>
      </c>
      <c r="CO94" t="str">
        <f t="shared" si="86"/>
        <v>R</v>
      </c>
      <c r="CP94" t="e">
        <f t="shared" si="87"/>
        <v>#N/A</v>
      </c>
      <c r="CQ94" t="e">
        <f t="shared" si="88"/>
        <v>#N/A</v>
      </c>
    </row>
    <row r="95" spans="1:95">
      <c r="A95">
        <v>93</v>
      </c>
      <c r="B95" t="s">
        <v>420</v>
      </c>
      <c r="C95">
        <v>9872386</v>
      </c>
      <c r="D95" t="b">
        <v>1</v>
      </c>
      <c r="E95">
        <v>17622000</v>
      </c>
      <c r="F95">
        <v>20</v>
      </c>
      <c r="G95">
        <v>36680</v>
      </c>
      <c r="H95">
        <v>4460</v>
      </c>
      <c r="I95">
        <v>206.85</v>
      </c>
      <c r="J95">
        <v>162.74</v>
      </c>
      <c r="K95">
        <v>181.9</v>
      </c>
      <c r="L95">
        <v>247.55</v>
      </c>
      <c r="M95">
        <v>80.3</v>
      </c>
      <c r="N95">
        <v>167.9</v>
      </c>
      <c r="O95">
        <v>23.19833234067897</v>
      </c>
      <c r="P95">
        <v>38.949999999999989</v>
      </c>
      <c r="T95" s="2"/>
      <c r="U95" s="2"/>
      <c r="V95" s="2"/>
      <c r="W95" s="2"/>
      <c r="X95" s="2"/>
      <c r="Y95" s="2"/>
      <c r="Z95" s="2"/>
      <c r="AA95" s="2"/>
      <c r="AB95" s="2"/>
      <c r="AC95" s="9"/>
      <c r="AD95" s="9"/>
      <c r="AO95" s="13" t="str">
        <f t="shared" si="45"/>
        <v>R</v>
      </c>
      <c r="AP95" t="s">
        <v>36</v>
      </c>
      <c r="AQ95" s="4" t="e">
        <f t="shared" si="46"/>
        <v>#N/A</v>
      </c>
      <c r="AR95" s="4" t="e">
        <f t="shared" si="47"/>
        <v>#N/A</v>
      </c>
      <c r="AS95" s="4" t="e">
        <f t="shared" si="48"/>
        <v>#N/A</v>
      </c>
      <c r="AT95" s="4" t="e">
        <f t="shared" si="49"/>
        <v>#N/A</v>
      </c>
      <c r="AU95" s="5" t="e">
        <f t="shared" si="50"/>
        <v>#N/A</v>
      </c>
      <c r="AV95" s="4" t="e">
        <f t="shared" si="51"/>
        <v>#N/A</v>
      </c>
      <c r="AW95" s="5" t="e">
        <f t="shared" si="52"/>
        <v>#N/A</v>
      </c>
      <c r="AX95" s="4" t="e">
        <f t="shared" si="53"/>
        <v>#N/A</v>
      </c>
      <c r="AY95" s="5" t="e">
        <f t="shared" si="54"/>
        <v>#N/A</v>
      </c>
      <c r="AZ95" s="2" t="e">
        <f t="shared" si="55"/>
        <v>#N/A</v>
      </c>
      <c r="BA95" s="2" t="e">
        <f t="shared" si="56"/>
        <v>#N/A</v>
      </c>
      <c r="BB95" s="2" t="e">
        <f t="shared" si="57"/>
        <v>#N/A</v>
      </c>
      <c r="BC95" s="2" t="e">
        <f t="shared" si="58"/>
        <v>#N/A</v>
      </c>
      <c r="BD95" s="2" t="e">
        <f t="shared" si="59"/>
        <v>#N/A</v>
      </c>
      <c r="BE95" s="2" t="e">
        <f t="shared" si="60"/>
        <v>#N/A</v>
      </c>
      <c r="BF95" t="e">
        <f t="shared" si="61"/>
        <v>#N/A</v>
      </c>
      <c r="BG95" s="2" t="e">
        <f t="shared" si="62"/>
        <v>#N/A</v>
      </c>
      <c r="BH95" t="e">
        <f t="shared" si="63"/>
        <v>#N/A</v>
      </c>
      <c r="BI95" t="e">
        <f t="shared" si="64"/>
        <v>#N/A</v>
      </c>
      <c r="BJ95" s="13" t="e">
        <f t="shared" si="65"/>
        <v>#N/A</v>
      </c>
      <c r="BK95" t="e">
        <f t="shared" si="66"/>
        <v>#N/A</v>
      </c>
      <c r="BL95" t="e">
        <f t="shared" si="67"/>
        <v>#N/A</v>
      </c>
      <c r="BM95" s="2" t="e">
        <f t="shared" si="68"/>
        <v>#N/A</v>
      </c>
      <c r="BN95" s="2" t="e">
        <f t="shared" si="69"/>
        <v>#N/A</v>
      </c>
      <c r="BO95" s="28" t="e">
        <f t="shared" si="70"/>
        <v>#N/A</v>
      </c>
      <c r="BP95" s="28" t="e">
        <f t="shared" si="71"/>
        <v>#N/A</v>
      </c>
      <c r="BQ95" t="str">
        <f t="shared" si="72"/>
        <v>VEDL</v>
      </c>
      <c r="BV95" s="2"/>
      <c r="BW95" s="2">
        <f t="shared" si="73"/>
        <v>0</v>
      </c>
      <c r="BX95" s="2">
        <f t="shared" si="74"/>
        <v>0</v>
      </c>
      <c r="BY95" s="2">
        <f t="shared" si="75"/>
        <v>0</v>
      </c>
      <c r="BZ95" s="2">
        <f t="shared" si="76"/>
        <v>0</v>
      </c>
      <c r="CA95" s="2">
        <f t="shared" si="77"/>
        <v>0</v>
      </c>
      <c r="CB95" s="2">
        <f t="shared" si="78"/>
        <v>0</v>
      </c>
      <c r="CC95" s="2">
        <f t="shared" si="79"/>
        <v>0</v>
      </c>
      <c r="CD95" s="2" t="str">
        <f t="shared" si="80"/>
        <v>R</v>
      </c>
      <c r="CE95" s="2" t="str">
        <f t="shared" si="81"/>
        <v>S-R</v>
      </c>
      <c r="CF95" s="2" t="str">
        <f t="shared" si="82"/>
        <v>B-G</v>
      </c>
      <c r="CG95" s="2" t="str">
        <f t="shared" si="83"/>
        <v>S-R</v>
      </c>
      <c r="CH95" s="2" t="str">
        <f t="shared" si="84"/>
        <v>B-G</v>
      </c>
      <c r="CI95" t="s">
        <v>13</v>
      </c>
      <c r="CJ95">
        <f>VLOOKUP(CI95,Sheet4!$I$1:$M$248,2,0)</f>
        <v>403</v>
      </c>
      <c r="CK95">
        <f>VLOOKUP(CI95,Sheet4!$I$1:$M$248,3,0)</f>
        <v>407</v>
      </c>
      <c r="CL95">
        <f>VLOOKUP(CI95,Sheet4!$I$1:$M$248,4,0)</f>
        <v>403</v>
      </c>
      <c r="CM95">
        <f>VLOOKUP(CI95,Sheet4!$I$1:$M$248,5,0)</f>
        <v>404.45</v>
      </c>
      <c r="CN95">
        <f t="shared" si="85"/>
        <v>399.69499999999999</v>
      </c>
      <c r="CO95" t="str">
        <f t="shared" si="86"/>
        <v>R</v>
      </c>
      <c r="CP95" t="str">
        <f t="shared" si="87"/>
        <v>HL-S</v>
      </c>
      <c r="CQ95" t="str">
        <f t="shared" si="88"/>
        <v>LL-S</v>
      </c>
    </row>
    <row r="96" spans="1:95">
      <c r="A96">
        <v>94</v>
      </c>
      <c r="B96" t="s">
        <v>420</v>
      </c>
      <c r="C96">
        <v>2585345</v>
      </c>
      <c r="D96" t="b">
        <v>1</v>
      </c>
      <c r="E96">
        <v>1113721</v>
      </c>
      <c r="F96">
        <v>2</v>
      </c>
      <c r="G96">
        <v>0</v>
      </c>
      <c r="H96">
        <v>407</v>
      </c>
      <c r="I96">
        <v>693.5</v>
      </c>
      <c r="J96">
        <v>690.41</v>
      </c>
      <c r="K96">
        <v>695.4</v>
      </c>
      <c r="L96">
        <v>699</v>
      </c>
      <c r="M96">
        <v>685.7</v>
      </c>
      <c r="N96">
        <v>695.35</v>
      </c>
      <c r="O96">
        <v>-0.26605306680089491</v>
      </c>
      <c r="P96">
        <v>-1.8500000000000227</v>
      </c>
      <c r="Q96" t="s">
        <v>88</v>
      </c>
      <c r="R96">
        <v>2585345</v>
      </c>
      <c r="S96">
        <v>-26.95</v>
      </c>
      <c r="T96" s="2">
        <v>846.53755412171836</v>
      </c>
      <c r="U96" s="2">
        <v>844.95</v>
      </c>
      <c r="V96" s="2">
        <v>850.09463960512971</v>
      </c>
      <c r="W96" s="2">
        <v>844.95</v>
      </c>
      <c r="X96" s="2">
        <v>839.80536039487038</v>
      </c>
      <c r="Y96" s="2">
        <v>848.5</v>
      </c>
      <c r="Z96" s="2">
        <v>848.5</v>
      </c>
      <c r="AA96" s="2">
        <v>846.35</v>
      </c>
      <c r="AB96" s="2">
        <v>846.6</v>
      </c>
      <c r="AC96" s="9">
        <v>846.7</v>
      </c>
      <c r="AD96" s="9">
        <v>848</v>
      </c>
      <c r="AE96">
        <v>846.5</v>
      </c>
      <c r="AF96">
        <v>846.65</v>
      </c>
      <c r="AG96">
        <v>846.8</v>
      </c>
      <c r="AH96">
        <v>847.5</v>
      </c>
      <c r="AI96">
        <v>846</v>
      </c>
      <c r="AJ96">
        <v>847</v>
      </c>
      <c r="AK96">
        <v>43.959244455533408</v>
      </c>
      <c r="AL96">
        <v>52.211832950205221</v>
      </c>
      <c r="AO96" s="13" t="str">
        <f t="shared" si="45"/>
        <v>G</v>
      </c>
      <c r="AP96" t="s">
        <v>117</v>
      </c>
      <c r="AQ96" s="4">
        <f t="shared" si="46"/>
        <v>1765.6744255712301</v>
      </c>
      <c r="AR96" s="4">
        <f t="shared" si="47"/>
        <v>1765.6599999999999</v>
      </c>
      <c r="AS96" s="4">
        <f t="shared" si="48"/>
        <v>1767.2105676379965</v>
      </c>
      <c r="AT96" s="4">
        <f t="shared" si="49"/>
        <v>1765.6599999999999</v>
      </c>
      <c r="AU96" s="5">
        <f t="shared" si="50"/>
        <v>1764.1094323620032</v>
      </c>
      <c r="AV96" s="4">
        <f t="shared" si="51"/>
        <v>1766</v>
      </c>
      <c r="AW96" s="5">
        <f t="shared" si="52"/>
        <v>1767.45</v>
      </c>
      <c r="AX96" s="4">
        <f t="shared" si="53"/>
        <v>1763</v>
      </c>
      <c r="AY96" s="5">
        <f t="shared" si="54"/>
        <v>1765</v>
      </c>
      <c r="AZ96" s="2">
        <f t="shared" si="55"/>
        <v>1765</v>
      </c>
      <c r="BA96" s="2">
        <f t="shared" si="56"/>
        <v>1766.9</v>
      </c>
      <c r="BB96" s="2">
        <f t="shared" si="57"/>
        <v>1763.95</v>
      </c>
      <c r="BC96" s="2">
        <f t="shared" si="58"/>
        <v>1765</v>
      </c>
      <c r="BD96" s="2">
        <f t="shared" si="59"/>
        <v>1765</v>
      </c>
      <c r="BE96" s="2">
        <f t="shared" si="60"/>
        <v>1767</v>
      </c>
      <c r="BF96">
        <f t="shared" si="61"/>
        <v>1763.95</v>
      </c>
      <c r="BG96" s="2">
        <f t="shared" si="62"/>
        <v>1766.8</v>
      </c>
      <c r="BH96">
        <f t="shared" si="63"/>
        <v>2.9430667208022023</v>
      </c>
      <c r="BI96">
        <f t="shared" si="64"/>
        <v>-8.5754674841283034</v>
      </c>
      <c r="BJ96" s="13">
        <f t="shared" si="65"/>
        <v>-30.33</v>
      </c>
      <c r="BK96" t="str">
        <f t="shared" si="66"/>
        <v xml:space="preserve"> </v>
      </c>
      <c r="BL96" t="str">
        <f t="shared" si="67"/>
        <v xml:space="preserve"> </v>
      </c>
      <c r="BM96" s="2" t="str">
        <f t="shared" si="68"/>
        <v xml:space="preserve"> </v>
      </c>
      <c r="BN96" s="2" t="str">
        <f t="shared" si="69"/>
        <v xml:space="preserve"> </v>
      </c>
      <c r="BO96" s="28">
        <f t="shared" si="70"/>
        <v>0</v>
      </c>
      <c r="BP96" s="28">
        <f t="shared" si="71"/>
        <v>0.10198300283285862</v>
      </c>
      <c r="BQ96" t="str">
        <f t="shared" si="72"/>
        <v>WHIRLPOOL</v>
      </c>
      <c r="BV96" s="2"/>
      <c r="BW96" s="2">
        <f t="shared" si="73"/>
        <v>848.5</v>
      </c>
      <c r="BX96" s="2">
        <f t="shared" si="74"/>
        <v>846.35</v>
      </c>
      <c r="BY96" s="2">
        <f t="shared" si="75"/>
        <v>846.6</v>
      </c>
      <c r="BZ96" s="2">
        <f t="shared" si="76"/>
        <v>846.7</v>
      </c>
      <c r="CA96" s="2">
        <f t="shared" si="77"/>
        <v>848</v>
      </c>
      <c r="CB96" s="2">
        <f t="shared" si="78"/>
        <v>846.5</v>
      </c>
      <c r="CC96" s="2">
        <f t="shared" si="79"/>
        <v>846.65</v>
      </c>
      <c r="CD96" s="2" t="str">
        <f t="shared" si="80"/>
        <v>R</v>
      </c>
      <c r="CE96" s="2" t="str">
        <f t="shared" si="81"/>
        <v>S-R</v>
      </c>
      <c r="CF96" s="2" t="str">
        <f t="shared" si="82"/>
        <v>S-R</v>
      </c>
      <c r="CG96" s="2" t="str">
        <f t="shared" si="83"/>
        <v>S-R</v>
      </c>
      <c r="CH96" s="2" t="str">
        <f t="shared" si="84"/>
        <v>S-R</v>
      </c>
      <c r="CI96" t="s">
        <v>25</v>
      </c>
      <c r="CJ96">
        <f>VLOOKUP(CI96,Sheet4!$I$1:$M$248,2,0)</f>
        <v>940</v>
      </c>
      <c r="CK96">
        <f>VLOOKUP(CI96,Sheet4!$I$1:$M$248,3,0)</f>
        <v>944.7</v>
      </c>
      <c r="CL96">
        <f>VLOOKUP(CI96,Sheet4!$I$1:$M$248,4,0)</f>
        <v>937.25</v>
      </c>
      <c r="CM96">
        <f>VLOOKUP(CI96,Sheet4!$I$1:$M$248,5,0)</f>
        <v>940.5</v>
      </c>
      <c r="CN96">
        <f t="shared" si="85"/>
        <v>640.2349999999999</v>
      </c>
      <c r="CO96" t="str">
        <f t="shared" si="86"/>
        <v>R</v>
      </c>
      <c r="CP96" t="str">
        <f t="shared" si="87"/>
        <v>HL-S</v>
      </c>
      <c r="CQ96" t="str">
        <f t="shared" si="88"/>
        <v>LL-S</v>
      </c>
    </row>
    <row r="97" spans="1:95">
      <c r="A97">
        <v>95</v>
      </c>
      <c r="B97" t="s">
        <v>421</v>
      </c>
      <c r="C97">
        <v>262409</v>
      </c>
      <c r="D97" t="b">
        <v>0</v>
      </c>
      <c r="I97">
        <v>9987.5499999999993</v>
      </c>
      <c r="K97">
        <v>10000.9</v>
      </c>
      <c r="L97">
        <v>10039.700000000001</v>
      </c>
      <c r="M97">
        <v>9955.35</v>
      </c>
      <c r="N97">
        <v>9948.5</v>
      </c>
      <c r="O97">
        <v>0.39252148565109585</v>
      </c>
      <c r="P97">
        <v>39.049999999999272</v>
      </c>
      <c r="T97" s="2"/>
      <c r="U97" s="2"/>
      <c r="V97" s="2"/>
      <c r="W97" s="2"/>
      <c r="X97" s="2"/>
      <c r="Y97" s="2"/>
      <c r="Z97" s="2"/>
      <c r="AA97" s="2"/>
      <c r="AB97" s="2"/>
      <c r="AC97" s="9"/>
      <c r="AD97" s="9"/>
      <c r="AO97" s="13" t="str">
        <f t="shared" si="45"/>
        <v>R</v>
      </c>
      <c r="AP97" t="s">
        <v>50</v>
      </c>
      <c r="AQ97" s="4">
        <f t="shared" si="46"/>
        <v>406.86670994522444</v>
      </c>
      <c r="AR97" s="4">
        <f t="shared" si="47"/>
        <v>406.52</v>
      </c>
      <c r="AS97" s="4">
        <f t="shared" si="48"/>
        <v>407.57045545677425</v>
      </c>
      <c r="AT97" s="4">
        <f t="shared" si="49"/>
        <v>406.52</v>
      </c>
      <c r="AU97" s="5">
        <f t="shared" si="50"/>
        <v>405.46954454322571</v>
      </c>
      <c r="AV97" s="4">
        <f t="shared" si="51"/>
        <v>406.65</v>
      </c>
      <c r="AW97" s="5">
        <f t="shared" si="52"/>
        <v>406.8</v>
      </c>
      <c r="AX97" s="4">
        <f t="shared" si="53"/>
        <v>406.4</v>
      </c>
      <c r="AY97" s="5">
        <f t="shared" si="54"/>
        <v>406.5</v>
      </c>
      <c r="AZ97" s="2">
        <f t="shared" si="55"/>
        <v>406.45</v>
      </c>
      <c r="BA97" s="2">
        <f t="shared" si="56"/>
        <v>407</v>
      </c>
      <c r="BB97" s="2">
        <f t="shared" si="57"/>
        <v>406</v>
      </c>
      <c r="BC97" s="2">
        <f t="shared" si="58"/>
        <v>407</v>
      </c>
      <c r="BD97" s="2">
        <f t="shared" si="59"/>
        <v>407</v>
      </c>
      <c r="BE97" s="2">
        <f t="shared" si="60"/>
        <v>407.4</v>
      </c>
      <c r="BF97">
        <f t="shared" si="61"/>
        <v>406.95</v>
      </c>
      <c r="BG97" s="2">
        <f t="shared" si="62"/>
        <v>407.2</v>
      </c>
      <c r="BH97">
        <f t="shared" si="63"/>
        <v>56.04209606014188</v>
      </c>
      <c r="BI97">
        <f t="shared" si="64"/>
        <v>47.811945409260211</v>
      </c>
      <c r="BJ97" s="13">
        <f t="shared" si="65"/>
        <v>-10.53</v>
      </c>
      <c r="BK97" t="str">
        <f t="shared" si="66"/>
        <v xml:space="preserve"> </v>
      </c>
      <c r="BL97" t="str">
        <f t="shared" si="67"/>
        <v>G&gt;5+ | Buy</v>
      </c>
      <c r="BM97" s="2" t="str">
        <f t="shared" si="68"/>
        <v xml:space="preserve"> </v>
      </c>
      <c r="BN97" s="2" t="str">
        <f t="shared" si="69"/>
        <v xml:space="preserve"> </v>
      </c>
      <c r="BO97" s="28">
        <f t="shared" si="70"/>
        <v>0.13531799729364286</v>
      </c>
      <c r="BP97" s="28">
        <f t="shared" si="71"/>
        <v>4.9140049140046341E-2</v>
      </c>
      <c r="BQ97" t="str">
        <f t="shared" si="72"/>
        <v>WIPRO</v>
      </c>
      <c r="BV97" s="2"/>
      <c r="BW97" s="2">
        <f t="shared" si="73"/>
        <v>0</v>
      </c>
      <c r="BX97" s="2">
        <f t="shared" si="74"/>
        <v>0</v>
      </c>
      <c r="BY97" s="2">
        <f t="shared" si="75"/>
        <v>0</v>
      </c>
      <c r="BZ97" s="2">
        <f t="shared" si="76"/>
        <v>0</v>
      </c>
      <c r="CA97" s="2">
        <f t="shared" si="77"/>
        <v>0</v>
      </c>
      <c r="CB97" s="2">
        <f t="shared" si="78"/>
        <v>0</v>
      </c>
      <c r="CC97" s="2">
        <f t="shared" si="79"/>
        <v>0</v>
      </c>
      <c r="CD97" s="2" t="str">
        <f t="shared" si="80"/>
        <v>R</v>
      </c>
      <c r="CE97" s="2" t="str">
        <f t="shared" si="81"/>
        <v>S-R</v>
      </c>
      <c r="CF97" s="2" t="str">
        <f t="shared" si="82"/>
        <v>B-G</v>
      </c>
      <c r="CG97" s="2" t="str">
        <f t="shared" si="83"/>
        <v>S-R</v>
      </c>
      <c r="CH97" s="2" t="str">
        <f t="shared" si="84"/>
        <v>B-G</v>
      </c>
      <c r="CI97" t="s">
        <v>363</v>
      </c>
      <c r="CJ97">
        <f>VLOOKUP(CI97,Sheet4!$I$1:$M$248,2,0)</f>
        <v>1.1000000000000001</v>
      </c>
      <c r="CK97">
        <f>VLOOKUP(CI97,Sheet4!$I$1:$M$248,3,0)</f>
        <v>1.2</v>
      </c>
      <c r="CL97">
        <f>VLOOKUP(CI97,Sheet4!$I$1:$M$248,4,0)</f>
        <v>0.85</v>
      </c>
      <c r="CM97">
        <f>VLOOKUP(CI97,Sheet4!$I$1:$M$248,5,0)</f>
        <v>0.95</v>
      </c>
      <c r="CN97" t="e">
        <f t="shared" si="85"/>
        <v>#N/A</v>
      </c>
      <c r="CO97" t="str">
        <f t="shared" si="86"/>
        <v>G</v>
      </c>
      <c r="CP97" t="e">
        <f t="shared" si="87"/>
        <v>#N/A</v>
      </c>
      <c r="CQ97" t="e">
        <f t="shared" si="88"/>
        <v>#N/A</v>
      </c>
    </row>
    <row r="98" spans="1:95">
      <c r="A98">
        <v>96</v>
      </c>
      <c r="B98" t="s">
        <v>420</v>
      </c>
      <c r="C98">
        <v>9815554</v>
      </c>
      <c r="D98" t="b">
        <v>1</v>
      </c>
      <c r="E98">
        <v>4294500</v>
      </c>
      <c r="F98">
        <v>75</v>
      </c>
      <c r="G98">
        <v>376350</v>
      </c>
      <c r="H98">
        <v>24000</v>
      </c>
      <c r="I98">
        <v>163.35</v>
      </c>
      <c r="J98">
        <v>118.9</v>
      </c>
      <c r="K98">
        <v>96.4</v>
      </c>
      <c r="L98">
        <v>172.35</v>
      </c>
      <c r="M98">
        <v>84.3</v>
      </c>
      <c r="N98">
        <v>82.85</v>
      </c>
      <c r="O98">
        <v>97.163548581774293</v>
      </c>
      <c r="P98">
        <v>80.5</v>
      </c>
      <c r="T98" s="2"/>
      <c r="U98" s="2"/>
      <c r="V98" s="2"/>
      <c r="W98" s="2"/>
      <c r="X98" s="2"/>
      <c r="Y98" s="2"/>
      <c r="Z98" s="2"/>
      <c r="AA98" s="2"/>
      <c r="AB98" s="2"/>
      <c r="AC98" s="9"/>
      <c r="AD98" s="9"/>
      <c r="AO98" s="13" t="str">
        <f t="shared" si="45"/>
        <v>R</v>
      </c>
      <c r="AP98" t="s">
        <v>99</v>
      </c>
      <c r="AQ98" s="4" t="e">
        <f t="shared" si="46"/>
        <v>#N/A</v>
      </c>
      <c r="AR98" s="4" t="e">
        <f t="shared" si="47"/>
        <v>#N/A</v>
      </c>
      <c r="AS98" s="4" t="e">
        <f t="shared" si="48"/>
        <v>#N/A</v>
      </c>
      <c r="AT98" s="4" t="e">
        <f t="shared" si="49"/>
        <v>#N/A</v>
      </c>
      <c r="AU98" s="5" t="e">
        <f t="shared" si="50"/>
        <v>#N/A</v>
      </c>
      <c r="AV98" s="4" t="e">
        <f t="shared" si="51"/>
        <v>#N/A</v>
      </c>
      <c r="AW98" s="5" t="e">
        <f t="shared" si="52"/>
        <v>#N/A</v>
      </c>
      <c r="AX98" s="4" t="e">
        <f t="shared" si="53"/>
        <v>#N/A</v>
      </c>
      <c r="AY98" s="5" t="e">
        <f t="shared" si="54"/>
        <v>#N/A</v>
      </c>
      <c r="AZ98" s="2" t="e">
        <f t="shared" si="55"/>
        <v>#N/A</v>
      </c>
      <c r="BA98" s="2" t="e">
        <f t="shared" si="56"/>
        <v>#N/A</v>
      </c>
      <c r="BB98" s="2" t="e">
        <f t="shared" si="57"/>
        <v>#N/A</v>
      </c>
      <c r="BC98" s="2" t="e">
        <f t="shared" si="58"/>
        <v>#N/A</v>
      </c>
      <c r="BD98" s="2" t="e">
        <f t="shared" si="59"/>
        <v>#N/A</v>
      </c>
      <c r="BE98" s="2" t="e">
        <f t="shared" si="60"/>
        <v>#N/A</v>
      </c>
      <c r="BF98" t="e">
        <f t="shared" si="61"/>
        <v>#N/A</v>
      </c>
      <c r="BG98" s="2" t="e">
        <f t="shared" si="62"/>
        <v>#N/A</v>
      </c>
      <c r="BH98" t="e">
        <f t="shared" si="63"/>
        <v>#N/A</v>
      </c>
      <c r="BI98" t="e">
        <f t="shared" si="64"/>
        <v>#N/A</v>
      </c>
      <c r="BJ98" s="13" t="e">
        <f t="shared" si="65"/>
        <v>#N/A</v>
      </c>
      <c r="BK98" t="e">
        <f t="shared" si="66"/>
        <v>#N/A</v>
      </c>
      <c r="BL98" t="e">
        <f t="shared" si="67"/>
        <v>#N/A</v>
      </c>
      <c r="BM98" s="2" t="e">
        <f t="shared" si="68"/>
        <v>#N/A</v>
      </c>
      <c r="BN98" s="2" t="e">
        <f t="shared" si="69"/>
        <v>#N/A</v>
      </c>
      <c r="BO98" s="28" t="e">
        <f t="shared" si="70"/>
        <v>#N/A</v>
      </c>
      <c r="BP98" s="28" t="e">
        <f t="shared" si="71"/>
        <v>#N/A</v>
      </c>
      <c r="BQ98" t="str">
        <f t="shared" si="72"/>
        <v>YESBANK</v>
      </c>
      <c r="BV98" s="2"/>
      <c r="BW98" s="2">
        <f t="shared" si="73"/>
        <v>0</v>
      </c>
      <c r="BX98" s="2">
        <f t="shared" si="74"/>
        <v>0</v>
      </c>
      <c r="BY98" s="2">
        <f t="shared" si="75"/>
        <v>0</v>
      </c>
      <c r="BZ98" s="2">
        <f t="shared" si="76"/>
        <v>0</v>
      </c>
      <c r="CA98" s="2">
        <f t="shared" si="77"/>
        <v>0</v>
      </c>
      <c r="CB98" s="2">
        <f t="shared" si="78"/>
        <v>0</v>
      </c>
      <c r="CC98" s="2">
        <f t="shared" si="79"/>
        <v>0</v>
      </c>
      <c r="CD98" s="2" t="str">
        <f t="shared" si="80"/>
        <v>R</v>
      </c>
      <c r="CE98" s="2" t="str">
        <f t="shared" si="81"/>
        <v>S-R</v>
      </c>
      <c r="CF98" s="2" t="str">
        <f t="shared" si="82"/>
        <v>B-G</v>
      </c>
      <c r="CG98" s="2" t="str">
        <f t="shared" si="83"/>
        <v>S-R</v>
      </c>
      <c r="CH98" s="2" t="str">
        <f t="shared" si="84"/>
        <v>B-G</v>
      </c>
      <c r="CI98" t="s">
        <v>9</v>
      </c>
      <c r="CJ98">
        <f>VLOOKUP(CI98,Sheet4!$I$1:$M$248,2,0)</f>
        <v>2450</v>
      </c>
      <c r="CK98">
        <f>VLOOKUP(CI98,Sheet4!$I$1:$M$248,3,0)</f>
        <v>2486.8000000000002</v>
      </c>
      <c r="CL98">
        <f>VLOOKUP(CI98,Sheet4!$I$1:$M$248,4,0)</f>
        <v>2441.25</v>
      </c>
      <c r="CM98">
        <f>VLOOKUP(CI98,Sheet4!$I$1:$M$248,5,0)</f>
        <v>2482.4499999999998</v>
      </c>
      <c r="CN98">
        <f t="shared" si="85"/>
        <v>2777.24</v>
      </c>
      <c r="CO98" t="str">
        <f t="shared" si="86"/>
        <v>R</v>
      </c>
      <c r="CP98" t="str">
        <f t="shared" si="87"/>
        <v xml:space="preserve"> HH-B</v>
      </c>
      <c r="CQ98" t="str">
        <f t="shared" si="88"/>
        <v xml:space="preserve"> LH-B</v>
      </c>
    </row>
    <row r="99" spans="1:95" s="1" customFormat="1">
      <c r="A99" s="1">
        <v>97</v>
      </c>
      <c r="B99" s="1" t="s">
        <v>420</v>
      </c>
      <c r="C99" s="1">
        <v>1102337</v>
      </c>
      <c r="D99" s="1" t="b">
        <v>1</v>
      </c>
      <c r="E99" s="1">
        <v>6184973</v>
      </c>
      <c r="F99" s="1">
        <v>31</v>
      </c>
      <c r="G99" s="1">
        <v>2222</v>
      </c>
      <c r="H99" s="1">
        <v>0</v>
      </c>
      <c r="I99" s="1">
        <v>721.4</v>
      </c>
      <c r="J99" s="1">
        <v>734.19</v>
      </c>
      <c r="K99" s="1">
        <v>748</v>
      </c>
      <c r="L99" s="1">
        <v>769</v>
      </c>
      <c r="M99" s="1">
        <v>714</v>
      </c>
      <c r="N99" s="1">
        <v>757.9</v>
      </c>
      <c r="O99" s="1">
        <v>-4.8159387782029297</v>
      </c>
      <c r="P99" s="1">
        <v>-36.5</v>
      </c>
      <c r="Q99" s="1" t="s">
        <v>71</v>
      </c>
      <c r="R99" s="1">
        <v>1102337</v>
      </c>
      <c r="S99" s="1">
        <v>-35.049999999999997</v>
      </c>
      <c r="T99" s="3">
        <v>1450.5477659796668</v>
      </c>
      <c r="U99" s="3">
        <v>1447.69</v>
      </c>
      <c r="V99" s="3">
        <v>1459.9509145934007</v>
      </c>
      <c r="W99" s="3">
        <v>1447.69</v>
      </c>
      <c r="X99" s="3">
        <v>1435.4290854065994</v>
      </c>
      <c r="Y99" s="3">
        <v>1452.2</v>
      </c>
      <c r="Z99" s="3">
        <v>1459.5</v>
      </c>
      <c r="AA99" s="3">
        <v>1450.25</v>
      </c>
      <c r="AB99" s="3">
        <v>1450.7</v>
      </c>
      <c r="AC99" s="3">
        <v>1450.7</v>
      </c>
      <c r="AD99" s="3">
        <v>1457.7</v>
      </c>
      <c r="AE99" s="1">
        <v>1449.75</v>
      </c>
      <c r="AF99" s="1">
        <v>1451.75</v>
      </c>
      <c r="AG99" s="1">
        <v>1451.75</v>
      </c>
      <c r="AH99" s="1">
        <v>1457.65</v>
      </c>
      <c r="AI99" s="1">
        <v>1450</v>
      </c>
      <c r="AJ99" s="1">
        <v>1451</v>
      </c>
      <c r="AK99" s="1">
        <v>29.970909979404819</v>
      </c>
      <c r="AL99" s="1">
        <v>30.354251668372168</v>
      </c>
      <c r="AO99" s="14" t="str">
        <f t="shared" si="45"/>
        <v>G</v>
      </c>
      <c r="AP99" s="1" t="s">
        <v>55</v>
      </c>
      <c r="AQ99" s="15" t="e">
        <f t="shared" si="46"/>
        <v>#N/A</v>
      </c>
      <c r="AR99" s="15" t="e">
        <f t="shared" si="47"/>
        <v>#N/A</v>
      </c>
      <c r="AS99" s="15" t="e">
        <f t="shared" si="48"/>
        <v>#N/A</v>
      </c>
      <c r="AT99" s="15" t="e">
        <f t="shared" si="49"/>
        <v>#N/A</v>
      </c>
      <c r="AU99" s="16" t="e">
        <f t="shared" si="50"/>
        <v>#N/A</v>
      </c>
      <c r="AV99" s="15" t="e">
        <f t="shared" si="51"/>
        <v>#N/A</v>
      </c>
      <c r="AW99" s="16" t="e">
        <f t="shared" si="52"/>
        <v>#N/A</v>
      </c>
      <c r="AX99" s="15" t="e">
        <f t="shared" si="53"/>
        <v>#N/A</v>
      </c>
      <c r="AY99" s="16" t="e">
        <f t="shared" si="54"/>
        <v>#N/A</v>
      </c>
      <c r="AZ99" s="3" t="e">
        <f t="shared" si="55"/>
        <v>#N/A</v>
      </c>
      <c r="BA99" s="3" t="e">
        <f t="shared" si="56"/>
        <v>#N/A</v>
      </c>
      <c r="BB99" s="2" t="e">
        <f t="shared" si="57"/>
        <v>#N/A</v>
      </c>
      <c r="BC99" s="2" t="e">
        <f t="shared" si="58"/>
        <v>#N/A</v>
      </c>
      <c r="BD99" s="3" t="e">
        <f t="shared" si="59"/>
        <v>#N/A</v>
      </c>
      <c r="BE99" s="3" t="e">
        <f t="shared" si="60"/>
        <v>#N/A</v>
      </c>
      <c r="BF99" s="1" t="e">
        <f t="shared" si="61"/>
        <v>#N/A</v>
      </c>
      <c r="BG99" s="3" t="e">
        <f t="shared" si="62"/>
        <v>#N/A</v>
      </c>
      <c r="BH99" s="1" t="e">
        <f t="shared" si="63"/>
        <v>#N/A</v>
      </c>
      <c r="BI99" s="1" t="e">
        <f t="shared" si="64"/>
        <v>#N/A</v>
      </c>
      <c r="BJ99" s="13" t="e">
        <f t="shared" si="65"/>
        <v>#N/A</v>
      </c>
      <c r="BK99" t="e">
        <f t="shared" si="66"/>
        <v>#N/A</v>
      </c>
      <c r="BL99" t="e">
        <f t="shared" si="67"/>
        <v>#N/A</v>
      </c>
      <c r="BM99" s="2" t="e">
        <f t="shared" si="68"/>
        <v>#N/A</v>
      </c>
      <c r="BN99" s="2" t="e">
        <f t="shared" si="69"/>
        <v>#N/A</v>
      </c>
      <c r="BO99" s="28" t="e">
        <f t="shared" si="70"/>
        <v>#N/A</v>
      </c>
      <c r="BP99" s="28" t="e">
        <f t="shared" si="71"/>
        <v>#N/A</v>
      </c>
      <c r="BQ99" t="str">
        <f t="shared" si="72"/>
        <v>ZEEL</v>
      </c>
      <c r="BV99" s="3"/>
      <c r="BW99" s="3">
        <f t="shared" si="73"/>
        <v>1459.5</v>
      </c>
      <c r="BX99" s="3">
        <f t="shared" si="74"/>
        <v>1450.25</v>
      </c>
      <c r="BY99" s="3">
        <f t="shared" si="75"/>
        <v>1450.7</v>
      </c>
      <c r="BZ99" s="3">
        <f t="shared" si="76"/>
        <v>1450.7</v>
      </c>
      <c r="CA99" s="3">
        <f t="shared" si="77"/>
        <v>1457.7</v>
      </c>
      <c r="CB99" s="3">
        <f t="shared" si="78"/>
        <v>1449.75</v>
      </c>
      <c r="CC99" s="3">
        <f t="shared" si="79"/>
        <v>1451.75</v>
      </c>
      <c r="CD99" s="3" t="str">
        <f t="shared" si="80"/>
        <v>G</v>
      </c>
      <c r="CE99" s="3" t="e">
        <f t="shared" si="81"/>
        <v>#N/A</v>
      </c>
      <c r="CF99" s="3" t="str">
        <f t="shared" si="82"/>
        <v>B-G</v>
      </c>
      <c r="CG99" s="3" t="e">
        <f t="shared" si="83"/>
        <v>#N/A</v>
      </c>
      <c r="CH99" s="3" t="str">
        <f t="shared" si="84"/>
        <v>B-G</v>
      </c>
      <c r="CI99" s="1" t="s">
        <v>315</v>
      </c>
      <c r="CJ99" s="1">
        <f>VLOOKUP(CI99,Sheet4!$I$1:$M$248,2,0)</f>
        <v>1617.45</v>
      </c>
      <c r="CK99" s="1">
        <f>VLOOKUP(CI99,Sheet4!$I$1:$M$248,3,0)</f>
        <v>1633.95</v>
      </c>
      <c r="CL99" s="1">
        <f>VLOOKUP(CI99,Sheet4!$I$1:$M$248,4,0)</f>
        <v>1517.4</v>
      </c>
      <c r="CM99" s="1">
        <f>VLOOKUP(CI99,Sheet4!$I$1:$M$248,5,0)</f>
        <v>1530.9</v>
      </c>
      <c r="CN99" s="1" t="e">
        <f t="shared" si="85"/>
        <v>#N/A</v>
      </c>
      <c r="CO99" s="1" t="str">
        <f t="shared" si="86"/>
        <v>G</v>
      </c>
      <c r="CP99" s="1" t="e">
        <f t="shared" si="87"/>
        <v>#N/A</v>
      </c>
      <c r="CQ99" s="1" t="e">
        <f t="shared" si="88"/>
        <v>#N/A</v>
      </c>
    </row>
    <row r="100" spans="1:95">
      <c r="A100">
        <v>98</v>
      </c>
      <c r="B100" t="s">
        <v>420</v>
      </c>
      <c r="C100">
        <v>348929</v>
      </c>
      <c r="D100" t="b">
        <v>1</v>
      </c>
      <c r="E100">
        <v>45180721</v>
      </c>
      <c r="F100">
        <v>2</v>
      </c>
      <c r="G100">
        <v>5465</v>
      </c>
      <c r="H100">
        <v>0</v>
      </c>
      <c r="I100">
        <v>164.8</v>
      </c>
      <c r="J100">
        <v>162.79</v>
      </c>
      <c r="K100">
        <v>157</v>
      </c>
      <c r="L100">
        <v>166.45</v>
      </c>
      <c r="M100">
        <v>156.9</v>
      </c>
      <c r="N100">
        <v>155</v>
      </c>
      <c r="O100">
        <v>6.322580645161298</v>
      </c>
      <c r="P100">
        <v>9.8000000000000114</v>
      </c>
      <c r="Q100" t="s">
        <v>60</v>
      </c>
      <c r="R100">
        <v>348929</v>
      </c>
      <c r="S100">
        <v>-52.86</v>
      </c>
      <c r="T100" s="2">
        <v>388.36092416655856</v>
      </c>
      <c r="U100" s="2">
        <v>387.90999999999997</v>
      </c>
      <c r="V100" s="2">
        <v>389.52456530097453</v>
      </c>
      <c r="W100" s="2">
        <v>387.90999999999997</v>
      </c>
      <c r="X100" s="2">
        <v>386.29543469902541</v>
      </c>
      <c r="Y100" s="2">
        <v>388.85</v>
      </c>
      <c r="Z100" s="2">
        <v>389.45</v>
      </c>
      <c r="AA100" s="2">
        <v>388.6</v>
      </c>
      <c r="AB100" s="2">
        <v>388.9</v>
      </c>
      <c r="AC100" s="9">
        <v>388.9</v>
      </c>
      <c r="AD100" s="9">
        <v>389.85</v>
      </c>
      <c r="AE100">
        <v>388.6</v>
      </c>
      <c r="AF100">
        <v>388.95</v>
      </c>
      <c r="AG100">
        <v>388.95</v>
      </c>
      <c r="AH100">
        <v>389.1</v>
      </c>
      <c r="AI100">
        <v>387.8</v>
      </c>
      <c r="AJ100">
        <v>388</v>
      </c>
      <c r="AK100">
        <v>34.863270162477079</v>
      </c>
      <c r="AL100">
        <v>59.470690311509173</v>
      </c>
      <c r="AO100" s="13" t="str">
        <f t="shared" si="45"/>
        <v>G</v>
      </c>
      <c r="AQ100" s="4" t="e">
        <f t="shared" si="46"/>
        <v>#N/A</v>
      </c>
      <c r="AR100" s="4" t="e">
        <f t="shared" si="47"/>
        <v>#N/A</v>
      </c>
      <c r="AS100" s="4" t="e">
        <f t="shared" si="48"/>
        <v>#N/A</v>
      </c>
      <c r="AT100" s="4" t="e">
        <f t="shared" si="49"/>
        <v>#N/A</v>
      </c>
      <c r="AU100" s="5" t="e">
        <f t="shared" si="50"/>
        <v>#N/A</v>
      </c>
      <c r="AV100" s="4" t="e">
        <f t="shared" si="51"/>
        <v>#N/A</v>
      </c>
      <c r="AW100" s="5" t="e">
        <f t="shared" si="52"/>
        <v>#N/A</v>
      </c>
      <c r="AX100" s="4" t="e">
        <f t="shared" si="53"/>
        <v>#N/A</v>
      </c>
      <c r="AY100" s="5" t="e">
        <f t="shared" si="54"/>
        <v>#N/A</v>
      </c>
      <c r="AZ100" s="2" t="e">
        <f t="shared" si="55"/>
        <v>#N/A</v>
      </c>
      <c r="BA100" s="2" t="e">
        <f t="shared" si="56"/>
        <v>#N/A</v>
      </c>
      <c r="BB100" s="2" t="e">
        <f t="shared" si="57"/>
        <v>#N/A</v>
      </c>
      <c r="BC100" s="2" t="e">
        <f t="shared" si="58"/>
        <v>#N/A</v>
      </c>
      <c r="BD100" s="2" t="e">
        <f t="shared" si="59"/>
        <v>#N/A</v>
      </c>
      <c r="BE100" s="2" t="e">
        <f t="shared" si="60"/>
        <v>#N/A</v>
      </c>
      <c r="BF100" t="e">
        <f t="shared" si="61"/>
        <v>#N/A</v>
      </c>
      <c r="BG100" s="2" t="e">
        <f t="shared" si="62"/>
        <v>#N/A</v>
      </c>
      <c r="BH100" t="e">
        <f t="shared" si="63"/>
        <v>#N/A</v>
      </c>
      <c r="BI100" t="e">
        <f t="shared" si="64"/>
        <v>#N/A</v>
      </c>
      <c r="BJ100" s="13" t="e">
        <f t="shared" si="65"/>
        <v>#N/A</v>
      </c>
      <c r="BK100" t="e">
        <f t="shared" si="66"/>
        <v>#N/A</v>
      </c>
      <c r="BL100" t="e">
        <f t="shared" si="67"/>
        <v>#N/A</v>
      </c>
      <c r="BM100" s="2" t="e">
        <f t="shared" si="68"/>
        <v>#N/A</v>
      </c>
      <c r="BN100" s="2" t="e">
        <f t="shared" si="69"/>
        <v>#N/A</v>
      </c>
      <c r="BO100" s="26" t="e">
        <f t="shared" si="70"/>
        <v>#N/A</v>
      </c>
      <c r="BP100" s="26" t="e">
        <f t="shared" si="71"/>
        <v>#N/A</v>
      </c>
      <c r="BQ100">
        <f t="shared" si="72"/>
        <v>0</v>
      </c>
      <c r="BV100" s="2"/>
      <c r="BW100" s="2">
        <f t="shared" si="73"/>
        <v>389.45</v>
      </c>
      <c r="BX100" s="2">
        <f t="shared" si="74"/>
        <v>388.6</v>
      </c>
      <c r="BY100" s="2">
        <f t="shared" si="75"/>
        <v>388.9</v>
      </c>
      <c r="BZ100" s="2">
        <f t="shared" si="76"/>
        <v>388.9</v>
      </c>
      <c r="CA100" s="2">
        <f t="shared" si="77"/>
        <v>389.85</v>
      </c>
      <c r="CB100" s="2">
        <f t="shared" si="78"/>
        <v>388.6</v>
      </c>
      <c r="CC100" s="2">
        <f t="shared" si="79"/>
        <v>388.95</v>
      </c>
      <c r="CD100" s="2" t="str">
        <f t="shared" si="80"/>
        <v>G</v>
      </c>
      <c r="CE100" s="2" t="e">
        <f t="shared" si="81"/>
        <v>#N/A</v>
      </c>
      <c r="CF100" s="2" t="str">
        <f t="shared" si="82"/>
        <v>B-G</v>
      </c>
      <c r="CG100" s="2" t="e">
        <f t="shared" si="83"/>
        <v>#N/A</v>
      </c>
      <c r="CH100" s="2" t="str">
        <f t="shared" si="84"/>
        <v>B-G</v>
      </c>
      <c r="CI100" t="s">
        <v>295</v>
      </c>
      <c r="CJ100">
        <f>VLOOKUP(CI100,Sheet4!$I$1:$M$248,2,0)</f>
        <v>520.04999999999995</v>
      </c>
      <c r="CK100">
        <f>VLOOKUP(CI100,Sheet4!$I$1:$M$248,3,0)</f>
        <v>663</v>
      </c>
      <c r="CL100">
        <f>VLOOKUP(CI100,Sheet4!$I$1:$M$248,4,0)</f>
        <v>520.04999999999995</v>
      </c>
      <c r="CM100">
        <f>VLOOKUP(CI100,Sheet4!$I$1:$M$248,5,0)</f>
        <v>652.75</v>
      </c>
      <c r="CN100" t="e">
        <f t="shared" si="85"/>
        <v>#N/A</v>
      </c>
      <c r="CO100" t="str">
        <f t="shared" si="86"/>
        <v>R</v>
      </c>
      <c r="CP100" t="e">
        <f t="shared" si="87"/>
        <v>#N/A</v>
      </c>
      <c r="CQ100" t="e">
        <f t="shared" si="88"/>
        <v>#N/A</v>
      </c>
    </row>
    <row r="101" spans="1:95">
      <c r="A101">
        <v>99</v>
      </c>
      <c r="B101" t="s">
        <v>420</v>
      </c>
      <c r="C101">
        <v>2796801</v>
      </c>
      <c r="D101" t="b">
        <v>1</v>
      </c>
      <c r="E101">
        <v>85504</v>
      </c>
      <c r="F101">
        <v>2</v>
      </c>
      <c r="G101">
        <v>42</v>
      </c>
      <c r="H101">
        <v>0</v>
      </c>
      <c r="I101">
        <v>386</v>
      </c>
      <c r="J101">
        <v>388.78</v>
      </c>
      <c r="K101">
        <v>397.9</v>
      </c>
      <c r="L101">
        <v>399.25</v>
      </c>
      <c r="M101">
        <v>383.5</v>
      </c>
      <c r="N101">
        <v>394.95</v>
      </c>
      <c r="O101">
        <v>-2.2661096341308999</v>
      </c>
      <c r="P101">
        <v>-8.9499999999999886</v>
      </c>
      <c r="Q101" t="s">
        <v>120</v>
      </c>
      <c r="R101">
        <v>2796801</v>
      </c>
      <c r="S101">
        <v>-47.26</v>
      </c>
      <c r="T101" s="2">
        <v>447.93740462252634</v>
      </c>
      <c r="U101" s="2">
        <v>447</v>
      </c>
      <c r="V101" s="2">
        <v>449.8870554010773</v>
      </c>
      <c r="W101" s="2">
        <v>447</v>
      </c>
      <c r="X101" s="2">
        <v>444.1129445989227</v>
      </c>
      <c r="Y101" s="2">
        <v>447.7</v>
      </c>
      <c r="Z101" s="2">
        <v>448.95</v>
      </c>
      <c r="AA101" s="2">
        <v>447.7</v>
      </c>
      <c r="AB101" s="2">
        <v>448.7</v>
      </c>
      <c r="AC101" s="9">
        <v>448.7</v>
      </c>
      <c r="AD101" s="9">
        <v>449.95</v>
      </c>
      <c r="AE101">
        <v>447.8</v>
      </c>
      <c r="AF101">
        <v>449.85</v>
      </c>
      <c r="AG101">
        <v>449.85</v>
      </c>
      <c r="AH101">
        <v>450.7</v>
      </c>
      <c r="AI101">
        <v>444</v>
      </c>
      <c r="AJ101">
        <v>447.25</v>
      </c>
      <c r="AK101">
        <v>53.26295887627716</v>
      </c>
      <c r="AL101">
        <v>80.019619639634186</v>
      </c>
      <c r="AO101" s="13" t="str">
        <f t="shared" si="45"/>
        <v>G</v>
      </c>
      <c r="AP101" t="str">
        <f t="shared" ref="AP101:AP130" si="89">Q101</f>
        <v>GODREJIND</v>
      </c>
      <c r="AQ101" s="4">
        <f t="shared" si="46"/>
        <v>447.93740462252634</v>
      </c>
      <c r="AR101" s="4">
        <f t="shared" si="47"/>
        <v>447</v>
      </c>
      <c r="AS101" s="4">
        <f t="shared" si="48"/>
        <v>449.8870554010773</v>
      </c>
      <c r="AT101" s="4">
        <f t="shared" si="49"/>
        <v>447</v>
      </c>
      <c r="AU101" s="5">
        <f t="shared" si="50"/>
        <v>444.1129445989227</v>
      </c>
      <c r="AV101" s="4">
        <f t="shared" si="51"/>
        <v>447.7</v>
      </c>
      <c r="AW101" s="5">
        <f t="shared" si="52"/>
        <v>448.95</v>
      </c>
      <c r="AX101" s="4">
        <f t="shared" si="53"/>
        <v>447.7</v>
      </c>
      <c r="AY101" s="5">
        <f t="shared" si="54"/>
        <v>448.7</v>
      </c>
      <c r="AZ101" s="2">
        <f t="shared" si="55"/>
        <v>448.7</v>
      </c>
      <c r="BA101" s="2">
        <f t="shared" si="56"/>
        <v>449.95</v>
      </c>
      <c r="BB101" s="2">
        <f t="shared" si="57"/>
        <v>447.8</v>
      </c>
      <c r="BC101" s="2">
        <f t="shared" si="58"/>
        <v>449.85</v>
      </c>
      <c r="BD101" s="2">
        <f t="shared" si="59"/>
        <v>449.85</v>
      </c>
      <c r="BE101" s="2">
        <f t="shared" si="60"/>
        <v>450.7</v>
      </c>
      <c r="BF101">
        <f t="shared" si="61"/>
        <v>444</v>
      </c>
      <c r="BG101" s="2">
        <f t="shared" si="62"/>
        <v>447.25</v>
      </c>
      <c r="BH101">
        <f t="shared" si="63"/>
        <v>53.26295887627716</v>
      </c>
      <c r="BI101">
        <f t="shared" si="64"/>
        <v>80.019619639634186</v>
      </c>
      <c r="BJ101" s="13">
        <f t="shared" si="65"/>
        <v>-47.26</v>
      </c>
      <c r="BK101" t="str">
        <f t="shared" si="66"/>
        <v xml:space="preserve"> </v>
      </c>
      <c r="BL101" t="str">
        <f t="shared" si="67"/>
        <v>G&gt;5+ | Buy</v>
      </c>
      <c r="BM101" s="2" t="str">
        <f t="shared" si="68"/>
        <v xml:space="preserve"> </v>
      </c>
      <c r="BN101" s="2" t="str">
        <f t="shared" si="69"/>
        <v>R -.5% | Down</v>
      </c>
      <c r="BO101" s="26">
        <f t="shared" si="70"/>
        <v>0.25629596612436689</v>
      </c>
      <c r="BP101" s="26">
        <f t="shared" si="71"/>
        <v>-0.57797043458931263</v>
      </c>
      <c r="BQ101" t="str">
        <f t="shared" si="72"/>
        <v>GODREJIND</v>
      </c>
      <c r="BV101" s="2"/>
      <c r="BW101" s="2">
        <f t="shared" si="73"/>
        <v>448.95</v>
      </c>
      <c r="BX101" s="2">
        <f t="shared" si="74"/>
        <v>447.7</v>
      </c>
      <c r="BY101" s="2">
        <f t="shared" si="75"/>
        <v>448.7</v>
      </c>
      <c r="BZ101" s="2">
        <f t="shared" si="76"/>
        <v>448.7</v>
      </c>
      <c r="CA101" s="2">
        <f t="shared" si="77"/>
        <v>449.95</v>
      </c>
      <c r="CB101" s="2">
        <f t="shared" si="78"/>
        <v>447.8</v>
      </c>
      <c r="CC101" s="2">
        <f t="shared" si="79"/>
        <v>449.85</v>
      </c>
      <c r="CD101" s="2" t="str">
        <f t="shared" si="80"/>
        <v>G</v>
      </c>
      <c r="CE101" s="2" t="str">
        <f t="shared" si="81"/>
        <v>B-G</v>
      </c>
      <c r="CF101" s="2" t="str">
        <f t="shared" si="82"/>
        <v>B-G</v>
      </c>
      <c r="CG101" s="2" t="str">
        <f t="shared" si="83"/>
        <v>B-G</v>
      </c>
      <c r="CH101" s="2" t="str">
        <f t="shared" si="84"/>
        <v>B-G</v>
      </c>
      <c r="CI101" t="s">
        <v>259</v>
      </c>
      <c r="CJ101">
        <f>VLOOKUP(CI101,Sheet4!$I$1:$M$248,2,0)</f>
        <v>561.9</v>
      </c>
      <c r="CK101">
        <f>VLOOKUP(CI101,Sheet4!$I$1:$M$248,3,0)</f>
        <v>562</v>
      </c>
      <c r="CL101">
        <f>VLOOKUP(CI101,Sheet4!$I$1:$M$248,4,0)</f>
        <v>561.9</v>
      </c>
      <c r="CM101">
        <f>VLOOKUP(CI101,Sheet4!$I$1:$M$248,5,0)</f>
        <v>562</v>
      </c>
      <c r="CN101" t="e">
        <f t="shared" si="85"/>
        <v>#N/A</v>
      </c>
      <c r="CO101" t="str">
        <f t="shared" si="86"/>
        <v>R</v>
      </c>
      <c r="CP101" t="e">
        <f t="shared" si="87"/>
        <v>#N/A</v>
      </c>
      <c r="CQ101" t="e">
        <f t="shared" si="88"/>
        <v>#N/A</v>
      </c>
    </row>
    <row r="102" spans="1:95">
      <c r="A102">
        <v>100</v>
      </c>
      <c r="B102" t="s">
        <v>420</v>
      </c>
      <c r="C102">
        <v>676609</v>
      </c>
      <c r="D102" t="b">
        <v>1</v>
      </c>
      <c r="E102">
        <v>31617</v>
      </c>
      <c r="F102">
        <v>1</v>
      </c>
      <c r="G102">
        <v>17</v>
      </c>
      <c r="H102">
        <v>0</v>
      </c>
      <c r="I102">
        <v>4119.6000000000004</v>
      </c>
      <c r="J102">
        <v>4110.0200000000004</v>
      </c>
      <c r="K102">
        <v>4091</v>
      </c>
      <c r="L102">
        <v>4149</v>
      </c>
      <c r="M102">
        <v>4070</v>
      </c>
      <c r="N102">
        <v>4091.5</v>
      </c>
      <c r="O102">
        <v>0.68678968593426282</v>
      </c>
      <c r="P102">
        <v>28.100000000000364</v>
      </c>
      <c r="Q102" t="s">
        <v>83</v>
      </c>
      <c r="R102">
        <v>676609</v>
      </c>
      <c r="S102">
        <v>-18.260000000000002</v>
      </c>
      <c r="T102" s="2">
        <v>4144.4074949053611</v>
      </c>
      <c r="U102" s="2">
        <v>4145.3399999999992</v>
      </c>
      <c r="V102" s="2">
        <v>4152.1356991300863</v>
      </c>
      <c r="W102" s="2">
        <v>4145.3399999999992</v>
      </c>
      <c r="X102" s="2">
        <v>4138.5443008699121</v>
      </c>
      <c r="Y102" s="2">
        <v>4147.6000000000004</v>
      </c>
      <c r="Z102" s="2">
        <v>4147.8</v>
      </c>
      <c r="AA102" s="2">
        <v>4130.1000000000004</v>
      </c>
      <c r="AB102" s="2">
        <v>4138.7</v>
      </c>
      <c r="AC102" s="9">
        <v>4138.7</v>
      </c>
      <c r="AD102" s="9">
        <v>4143.45</v>
      </c>
      <c r="AE102">
        <v>4136</v>
      </c>
      <c r="AF102">
        <v>4139.95</v>
      </c>
      <c r="AG102">
        <v>4139.95</v>
      </c>
      <c r="AH102">
        <v>4148</v>
      </c>
      <c r="AI102">
        <v>4139.8</v>
      </c>
      <c r="AJ102">
        <v>4148</v>
      </c>
      <c r="AK102">
        <v>16.677295498948773</v>
      </c>
      <c r="AL102">
        <v>7.2338996012196981</v>
      </c>
      <c r="AO102" s="13" t="str">
        <f t="shared" si="45"/>
        <v>G</v>
      </c>
      <c r="AP102" t="str">
        <f t="shared" si="89"/>
        <v>PFIZER</v>
      </c>
      <c r="AQ102" s="4">
        <f t="shared" si="46"/>
        <v>4144.4074949053611</v>
      </c>
      <c r="AR102" s="4">
        <f t="shared" si="47"/>
        <v>4145.3399999999992</v>
      </c>
      <c r="AS102" s="4">
        <f t="shared" si="48"/>
        <v>4152.1356991300863</v>
      </c>
      <c r="AT102" s="4">
        <f t="shared" si="49"/>
        <v>4145.3399999999992</v>
      </c>
      <c r="AU102" s="5">
        <f t="shared" si="50"/>
        <v>4138.5443008699121</v>
      </c>
      <c r="AV102" s="4">
        <f t="shared" si="51"/>
        <v>4147.6000000000004</v>
      </c>
      <c r="AW102" s="5">
        <f t="shared" si="52"/>
        <v>4147.8</v>
      </c>
      <c r="AX102" s="4">
        <f t="shared" si="53"/>
        <v>4130.1000000000004</v>
      </c>
      <c r="AY102" s="5">
        <f t="shared" si="54"/>
        <v>4138.7</v>
      </c>
      <c r="AZ102" s="2">
        <f t="shared" si="55"/>
        <v>4138.7</v>
      </c>
      <c r="BA102" s="2">
        <f t="shared" si="56"/>
        <v>4143.45</v>
      </c>
      <c r="BB102" s="2">
        <f t="shared" si="57"/>
        <v>4136</v>
      </c>
      <c r="BC102" s="2">
        <f t="shared" si="58"/>
        <v>4139.95</v>
      </c>
      <c r="BD102" s="2">
        <f t="shared" si="59"/>
        <v>4139.95</v>
      </c>
      <c r="BE102" s="2">
        <f t="shared" si="60"/>
        <v>4148</v>
      </c>
      <c r="BF102">
        <f t="shared" si="61"/>
        <v>4139.8</v>
      </c>
      <c r="BG102" s="2">
        <f t="shared" si="62"/>
        <v>4148</v>
      </c>
      <c r="BH102">
        <f t="shared" si="63"/>
        <v>16.677295498948773</v>
      </c>
      <c r="BI102">
        <f t="shared" si="64"/>
        <v>7.2338996012196981</v>
      </c>
      <c r="BJ102" s="13">
        <f t="shared" si="65"/>
        <v>-18.260000000000002</v>
      </c>
      <c r="BK102" t="str">
        <f t="shared" si="66"/>
        <v xml:space="preserve"> </v>
      </c>
      <c r="BL102" t="str">
        <f t="shared" si="67"/>
        <v xml:space="preserve"> </v>
      </c>
      <c r="BM102" s="2" t="str">
        <f t="shared" si="68"/>
        <v xml:space="preserve"> </v>
      </c>
      <c r="BN102" s="2" t="str">
        <f t="shared" si="69"/>
        <v xml:space="preserve"> </v>
      </c>
      <c r="BO102" s="26">
        <f t="shared" si="70"/>
        <v>3.0202720661077154E-2</v>
      </c>
      <c r="BP102" s="26">
        <f t="shared" si="71"/>
        <v>0.19444679283566668</v>
      </c>
      <c r="BQ102" t="str">
        <f t="shared" si="72"/>
        <v>PFIZER</v>
      </c>
      <c r="BV102" s="2"/>
      <c r="BW102" s="2">
        <f t="shared" si="73"/>
        <v>4147.8</v>
      </c>
      <c r="BX102" s="2">
        <f t="shared" si="74"/>
        <v>4130.1000000000004</v>
      </c>
      <c r="BY102" s="2">
        <f t="shared" si="75"/>
        <v>4138.7</v>
      </c>
      <c r="BZ102" s="2">
        <f t="shared" si="76"/>
        <v>4138.7</v>
      </c>
      <c r="CA102" s="2">
        <f t="shared" si="77"/>
        <v>4143.45</v>
      </c>
      <c r="CB102" s="2">
        <f t="shared" si="78"/>
        <v>4136</v>
      </c>
      <c r="CC102" s="2">
        <f t="shared" si="79"/>
        <v>4139.95</v>
      </c>
      <c r="CD102" s="2" t="str">
        <f t="shared" si="80"/>
        <v>G</v>
      </c>
      <c r="CE102" s="2" t="str">
        <f t="shared" si="81"/>
        <v>B-G</v>
      </c>
      <c r="CF102" s="2" t="str">
        <f t="shared" si="82"/>
        <v>B-G</v>
      </c>
      <c r="CG102" s="2" t="str">
        <f t="shared" si="83"/>
        <v>B-G</v>
      </c>
      <c r="CH102" s="2" t="str">
        <f t="shared" si="84"/>
        <v>B-G</v>
      </c>
      <c r="CI102" t="s">
        <v>138</v>
      </c>
      <c r="CJ102">
        <f>VLOOKUP(CI102,Sheet4!$I$1:$M$248,2,0)</f>
        <v>443.55</v>
      </c>
      <c r="CK102">
        <f>VLOOKUP(CI102,Sheet4!$I$1:$M$248,3,0)</f>
        <v>444.6</v>
      </c>
      <c r="CL102">
        <f>VLOOKUP(CI102,Sheet4!$I$1:$M$248,4,0)</f>
        <v>443.55</v>
      </c>
      <c r="CM102">
        <f>VLOOKUP(CI102,Sheet4!$I$1:$M$248,5,0)</f>
        <v>444.5</v>
      </c>
      <c r="CN102">
        <f t="shared" si="85"/>
        <v>718.54499999999996</v>
      </c>
      <c r="CO102" t="str">
        <f t="shared" si="86"/>
        <v>R</v>
      </c>
      <c r="CP102" t="str">
        <f t="shared" si="87"/>
        <v xml:space="preserve"> HH-B</v>
      </c>
      <c r="CQ102" t="str">
        <f t="shared" si="88"/>
        <v xml:space="preserve"> LH-B</v>
      </c>
    </row>
    <row r="103" spans="1:95">
      <c r="A103">
        <v>101</v>
      </c>
      <c r="B103" t="s">
        <v>420</v>
      </c>
      <c r="C103">
        <v>3725313</v>
      </c>
      <c r="D103" t="b">
        <v>1</v>
      </c>
      <c r="E103">
        <v>112527</v>
      </c>
      <c r="F103">
        <v>23</v>
      </c>
      <c r="G103">
        <v>0</v>
      </c>
      <c r="H103">
        <v>5</v>
      </c>
      <c r="I103">
        <v>585.95000000000005</v>
      </c>
      <c r="J103">
        <v>584.59</v>
      </c>
      <c r="K103">
        <v>588</v>
      </c>
      <c r="L103">
        <v>594.04999999999995</v>
      </c>
      <c r="M103">
        <v>571</v>
      </c>
      <c r="N103">
        <v>586.79999999999995</v>
      </c>
      <c r="O103">
        <v>-0.14485344239943918</v>
      </c>
      <c r="P103">
        <v>-0.84999999999990905</v>
      </c>
      <c r="Q103" t="s">
        <v>33</v>
      </c>
      <c r="R103">
        <v>3725313</v>
      </c>
      <c r="S103">
        <v>-82.56</v>
      </c>
      <c r="T103" s="2">
        <v>1214.0887345914225</v>
      </c>
      <c r="U103" s="2">
        <v>1214.2</v>
      </c>
      <c r="V103" s="2">
        <v>1220.4239300731574</v>
      </c>
      <c r="W103" s="2">
        <v>1214.2</v>
      </c>
      <c r="X103" s="2">
        <v>1207.9760699268427</v>
      </c>
      <c r="Y103" s="2">
        <v>1210.0999999999999</v>
      </c>
      <c r="Z103" s="2">
        <v>1216.5</v>
      </c>
      <c r="AA103" s="2">
        <v>1210.0999999999999</v>
      </c>
      <c r="AB103" s="2">
        <v>1214.8499999999999</v>
      </c>
      <c r="AC103" s="9">
        <v>1212.5999999999999</v>
      </c>
      <c r="AD103" s="9">
        <v>1221.45</v>
      </c>
      <c r="AE103">
        <v>1211.3</v>
      </c>
      <c r="AF103">
        <v>1213.9000000000001</v>
      </c>
      <c r="AG103">
        <v>1213.9000000000001</v>
      </c>
      <c r="AH103">
        <v>1215</v>
      </c>
      <c r="AI103">
        <v>1212.2</v>
      </c>
      <c r="AJ103">
        <v>1212.4000000000001</v>
      </c>
      <c r="AK103">
        <v>-35.426207154779632</v>
      </c>
      <c r="AL103">
        <v>-24.158015642257244</v>
      </c>
      <c r="AO103" s="13" t="str">
        <f t="shared" si="45"/>
        <v>G</v>
      </c>
      <c r="AP103" t="str">
        <f t="shared" si="89"/>
        <v>PHOENIXLTD</v>
      </c>
      <c r="AQ103" s="4">
        <f t="shared" si="46"/>
        <v>1214.0887345914225</v>
      </c>
      <c r="AR103" s="4">
        <f t="shared" si="47"/>
        <v>1214.2</v>
      </c>
      <c r="AS103" s="4">
        <f t="shared" si="48"/>
        <v>1220.4239300731574</v>
      </c>
      <c r="AT103" s="4">
        <f t="shared" si="49"/>
        <v>1214.2</v>
      </c>
      <c r="AU103" s="5">
        <f t="shared" si="50"/>
        <v>1207.9760699268427</v>
      </c>
      <c r="AV103" s="4">
        <f t="shared" si="51"/>
        <v>1210.0999999999999</v>
      </c>
      <c r="AW103" s="5">
        <f t="shared" si="52"/>
        <v>1216.5</v>
      </c>
      <c r="AX103" s="4">
        <f t="shared" si="53"/>
        <v>1210.0999999999999</v>
      </c>
      <c r="AY103" s="5">
        <f t="shared" si="54"/>
        <v>1214.8499999999999</v>
      </c>
      <c r="AZ103" s="2">
        <f t="shared" si="55"/>
        <v>1212.5999999999999</v>
      </c>
      <c r="BA103" s="2">
        <f t="shared" si="56"/>
        <v>1221.45</v>
      </c>
      <c r="BB103" s="2">
        <f t="shared" si="57"/>
        <v>1211.3</v>
      </c>
      <c r="BC103" s="2">
        <f t="shared" si="58"/>
        <v>1213.9000000000001</v>
      </c>
      <c r="BD103" s="2">
        <f t="shared" si="59"/>
        <v>1213.9000000000001</v>
      </c>
      <c r="BE103" s="2">
        <f t="shared" si="60"/>
        <v>1215</v>
      </c>
      <c r="BF103">
        <f t="shared" si="61"/>
        <v>1212.2</v>
      </c>
      <c r="BG103" s="2">
        <f t="shared" si="62"/>
        <v>1212.4000000000001</v>
      </c>
      <c r="BH103">
        <f t="shared" si="63"/>
        <v>-35.426207154779632</v>
      </c>
      <c r="BI103">
        <f t="shared" si="64"/>
        <v>-24.158015642257244</v>
      </c>
      <c r="BJ103" s="13">
        <f t="shared" si="65"/>
        <v>-82.56</v>
      </c>
      <c r="BK103" t="str">
        <f t="shared" si="66"/>
        <v xml:space="preserve"> </v>
      </c>
      <c r="BL103" t="str">
        <f t="shared" si="67"/>
        <v xml:space="preserve"> </v>
      </c>
      <c r="BM103" s="2" t="str">
        <f t="shared" si="68"/>
        <v xml:space="preserve"> </v>
      </c>
      <c r="BN103" s="2" t="str">
        <f t="shared" si="69"/>
        <v xml:space="preserve"> </v>
      </c>
      <c r="BO103" s="26">
        <f t="shared" si="70"/>
        <v>0.10720765297708908</v>
      </c>
      <c r="BP103" s="26">
        <f t="shared" si="71"/>
        <v>-0.12356866298706647</v>
      </c>
      <c r="BQ103" t="str">
        <f t="shared" si="72"/>
        <v>PHOENIXLTD</v>
      </c>
      <c r="BV103" s="2"/>
      <c r="BW103" s="2">
        <f t="shared" si="73"/>
        <v>1216.5</v>
      </c>
      <c r="BX103" s="2">
        <f t="shared" si="74"/>
        <v>1210.0999999999999</v>
      </c>
      <c r="BY103" s="2">
        <f t="shared" si="75"/>
        <v>1214.8499999999999</v>
      </c>
      <c r="BZ103" s="2">
        <f t="shared" si="76"/>
        <v>1212.5999999999999</v>
      </c>
      <c r="CA103" s="2">
        <f t="shared" si="77"/>
        <v>1221.45</v>
      </c>
      <c r="CB103" s="2">
        <f t="shared" si="78"/>
        <v>1211.3</v>
      </c>
      <c r="CC103" s="2">
        <f t="shared" si="79"/>
        <v>1213.9000000000001</v>
      </c>
      <c r="CD103" s="2" t="str">
        <f t="shared" si="80"/>
        <v>G</v>
      </c>
      <c r="CE103" s="2" t="str">
        <f t="shared" si="81"/>
        <v>B-G</v>
      </c>
      <c r="CF103" s="2" t="str">
        <f t="shared" si="82"/>
        <v>B-G</v>
      </c>
      <c r="CG103" s="2" t="str">
        <f t="shared" si="83"/>
        <v>B-G</v>
      </c>
      <c r="CH103" s="2" t="str">
        <f t="shared" si="84"/>
        <v>B-G</v>
      </c>
      <c r="CI103" t="s">
        <v>121</v>
      </c>
      <c r="CJ103">
        <f>VLOOKUP(CI103,Sheet4!$I$1:$M$248,2,0)</f>
        <v>100</v>
      </c>
      <c r="CK103">
        <f>VLOOKUP(CI103,Sheet4!$I$1:$M$248,3,0)</f>
        <v>100.4</v>
      </c>
      <c r="CL103">
        <f>VLOOKUP(CI103,Sheet4!$I$1:$M$248,4,0)</f>
        <v>99.05</v>
      </c>
      <c r="CM103">
        <f>VLOOKUP(CI103,Sheet4!$I$1:$M$248,5,0)</f>
        <v>99.65</v>
      </c>
      <c r="CN103" t="e">
        <f t="shared" si="85"/>
        <v>#N/A</v>
      </c>
      <c r="CO103" t="str">
        <f t="shared" si="86"/>
        <v>G</v>
      </c>
      <c r="CP103" t="e">
        <f t="shared" si="87"/>
        <v>#N/A</v>
      </c>
      <c r="CQ103" t="e">
        <f t="shared" si="88"/>
        <v>#N/A</v>
      </c>
    </row>
    <row r="104" spans="1:95">
      <c r="A104">
        <v>102</v>
      </c>
      <c r="B104" t="s">
        <v>420</v>
      </c>
      <c r="C104">
        <v>134657</v>
      </c>
      <c r="D104" t="b">
        <v>1</v>
      </c>
      <c r="E104">
        <v>2851027</v>
      </c>
      <c r="F104">
        <v>10</v>
      </c>
      <c r="G104">
        <v>5008</v>
      </c>
      <c r="H104">
        <v>0</v>
      </c>
      <c r="I104">
        <v>376.75</v>
      </c>
      <c r="J104">
        <v>377.24</v>
      </c>
      <c r="K104">
        <v>381.5</v>
      </c>
      <c r="L104">
        <v>381.8</v>
      </c>
      <c r="M104">
        <v>373.1</v>
      </c>
      <c r="N104">
        <v>378.15</v>
      </c>
      <c r="O104">
        <v>-0.37022345630040387</v>
      </c>
      <c r="P104">
        <v>-1.3999999999999773</v>
      </c>
      <c r="Q104" t="s">
        <v>110</v>
      </c>
      <c r="R104">
        <v>134657</v>
      </c>
      <c r="S104">
        <v>-44.83</v>
      </c>
      <c r="T104" s="2">
        <v>324.50908492193872</v>
      </c>
      <c r="U104" s="2">
        <v>324.38</v>
      </c>
      <c r="V104" s="2">
        <v>325.03695932564779</v>
      </c>
      <c r="W104" s="2">
        <v>324.38</v>
      </c>
      <c r="X104" s="2">
        <v>323.72304067435221</v>
      </c>
      <c r="Y104" s="2">
        <v>324.60000000000002</v>
      </c>
      <c r="Z104" s="2">
        <v>324.8</v>
      </c>
      <c r="AA104" s="2">
        <v>324</v>
      </c>
      <c r="AB104" s="2">
        <v>324.64999999999998</v>
      </c>
      <c r="AC104" s="9">
        <v>324.5</v>
      </c>
      <c r="AD104" s="9">
        <v>324.95</v>
      </c>
      <c r="AE104">
        <v>324.05</v>
      </c>
      <c r="AF104">
        <v>324.60000000000002</v>
      </c>
      <c r="AG104">
        <v>324.55</v>
      </c>
      <c r="AH104">
        <v>324.8</v>
      </c>
      <c r="AI104">
        <v>324</v>
      </c>
      <c r="AJ104">
        <v>324.39999999999998</v>
      </c>
      <c r="AK104">
        <v>20.243559066928558</v>
      </c>
      <c r="AL104">
        <v>34.194645890430117</v>
      </c>
      <c r="AO104" s="13" t="str">
        <f t="shared" si="45"/>
        <v>G</v>
      </c>
      <c r="AP104" t="str">
        <f t="shared" si="89"/>
        <v>BPCL</v>
      </c>
      <c r="AQ104" s="4">
        <f t="shared" si="46"/>
        <v>324.50908492193872</v>
      </c>
      <c r="AR104" s="4">
        <f t="shared" si="47"/>
        <v>324.38</v>
      </c>
      <c r="AS104" s="4">
        <f t="shared" si="48"/>
        <v>325.03695932564779</v>
      </c>
      <c r="AT104" s="4">
        <f t="shared" si="49"/>
        <v>324.38</v>
      </c>
      <c r="AU104" s="5">
        <f t="shared" si="50"/>
        <v>323.72304067435221</v>
      </c>
      <c r="AV104" s="4">
        <f t="shared" si="51"/>
        <v>324.60000000000002</v>
      </c>
      <c r="AW104" s="5">
        <f t="shared" si="52"/>
        <v>324.8</v>
      </c>
      <c r="AX104" s="4">
        <f t="shared" si="53"/>
        <v>324</v>
      </c>
      <c r="AY104" s="5">
        <f t="shared" si="54"/>
        <v>324.64999999999998</v>
      </c>
      <c r="AZ104" s="2">
        <f t="shared" si="55"/>
        <v>324.5</v>
      </c>
      <c r="BA104" s="2">
        <f t="shared" si="56"/>
        <v>324.95</v>
      </c>
      <c r="BB104" s="2">
        <f t="shared" si="57"/>
        <v>324.05</v>
      </c>
      <c r="BC104" s="2">
        <f t="shared" si="58"/>
        <v>324.60000000000002</v>
      </c>
      <c r="BD104" s="2">
        <f t="shared" si="59"/>
        <v>324.55</v>
      </c>
      <c r="BE104" s="2">
        <f t="shared" si="60"/>
        <v>324.8</v>
      </c>
      <c r="BF104">
        <f t="shared" si="61"/>
        <v>324</v>
      </c>
      <c r="BG104" s="2">
        <f t="shared" si="62"/>
        <v>324.39999999999998</v>
      </c>
      <c r="BH104">
        <f t="shared" si="63"/>
        <v>20.243559066928558</v>
      </c>
      <c r="BI104">
        <f t="shared" si="64"/>
        <v>34.194645890430117</v>
      </c>
      <c r="BJ104" s="13">
        <f t="shared" si="65"/>
        <v>-44.83</v>
      </c>
      <c r="BK104" t="str">
        <f t="shared" si="66"/>
        <v xml:space="preserve"> </v>
      </c>
      <c r="BL104" t="str">
        <f t="shared" si="67"/>
        <v>G&gt;5+ | Buy</v>
      </c>
      <c r="BM104" s="2" t="str">
        <f t="shared" si="68"/>
        <v xml:space="preserve"> </v>
      </c>
      <c r="BN104" s="2" t="str">
        <f t="shared" si="69"/>
        <v xml:space="preserve"> </v>
      </c>
      <c r="BO104" s="26">
        <f t="shared" si="70"/>
        <v>3.0816640986139517E-2</v>
      </c>
      <c r="BP104" s="26">
        <f t="shared" si="71"/>
        <v>-4.621784008628381E-2</v>
      </c>
      <c r="BQ104" t="str">
        <f t="shared" si="72"/>
        <v>BPCL</v>
      </c>
      <c r="BV104" s="2"/>
      <c r="BW104" s="2">
        <f t="shared" si="73"/>
        <v>324.8</v>
      </c>
      <c r="BX104" s="2">
        <f t="shared" si="74"/>
        <v>324</v>
      </c>
      <c r="BY104" s="2">
        <f t="shared" si="75"/>
        <v>324.64999999999998</v>
      </c>
      <c r="BZ104" s="2">
        <f t="shared" si="76"/>
        <v>324.5</v>
      </c>
      <c r="CA104" s="2">
        <f t="shared" si="77"/>
        <v>324.95</v>
      </c>
      <c r="CB104" s="2">
        <f t="shared" si="78"/>
        <v>324.05</v>
      </c>
      <c r="CC104" s="2">
        <f t="shared" si="79"/>
        <v>324.60000000000002</v>
      </c>
      <c r="CD104" s="2" t="str">
        <f t="shared" si="80"/>
        <v>G</v>
      </c>
      <c r="CE104" s="2" t="str">
        <f t="shared" si="81"/>
        <v>B-G</v>
      </c>
      <c r="CF104" s="2" t="str">
        <f t="shared" si="82"/>
        <v>B-G</v>
      </c>
      <c r="CG104" s="2" t="str">
        <f t="shared" si="83"/>
        <v>B-G</v>
      </c>
      <c r="CH104" s="2" t="str">
        <f t="shared" si="84"/>
        <v>B-G</v>
      </c>
      <c r="CI104" t="s">
        <v>148</v>
      </c>
      <c r="CJ104">
        <f>VLOOKUP(CI104,Sheet4!$I$1:$M$248,2,0)</f>
        <v>716.9</v>
      </c>
      <c r="CK104">
        <f>VLOOKUP(CI104,Sheet4!$I$1:$M$248,3,0)</f>
        <v>725.55</v>
      </c>
      <c r="CL104">
        <f>VLOOKUP(CI104,Sheet4!$I$1:$M$248,4,0)</f>
        <v>714.1</v>
      </c>
      <c r="CM104">
        <f>VLOOKUP(CI104,Sheet4!$I$1:$M$248,5,0)</f>
        <v>720.25</v>
      </c>
      <c r="CN104">
        <f t="shared" si="85"/>
        <v>1470.4549999999999</v>
      </c>
      <c r="CO104" t="str">
        <f t="shared" si="86"/>
        <v>R</v>
      </c>
      <c r="CP104" t="str">
        <f t="shared" si="87"/>
        <v xml:space="preserve"> HH-B</v>
      </c>
      <c r="CQ104" t="str">
        <f t="shared" si="88"/>
        <v xml:space="preserve"> LH-B</v>
      </c>
    </row>
    <row r="105" spans="1:95">
      <c r="A105">
        <v>103</v>
      </c>
      <c r="B105" t="s">
        <v>420</v>
      </c>
      <c r="C105">
        <v>9812226</v>
      </c>
      <c r="D105" t="b">
        <v>1</v>
      </c>
      <c r="E105">
        <v>3735000</v>
      </c>
      <c r="F105">
        <v>225</v>
      </c>
      <c r="G105">
        <v>0</v>
      </c>
      <c r="H105">
        <v>290400</v>
      </c>
      <c r="I105">
        <v>0.05</v>
      </c>
      <c r="J105">
        <v>0.45</v>
      </c>
      <c r="K105">
        <v>2.1</v>
      </c>
      <c r="L105">
        <v>2.1</v>
      </c>
      <c r="M105">
        <v>0.05</v>
      </c>
      <c r="N105">
        <v>5.8</v>
      </c>
      <c r="O105">
        <v>-99.137931034482762</v>
      </c>
      <c r="P105">
        <v>-5.75</v>
      </c>
      <c r="T105" s="2"/>
      <c r="U105" s="2"/>
      <c r="V105" s="2"/>
      <c r="W105" s="2"/>
      <c r="X105" s="2"/>
      <c r="Y105" s="2"/>
      <c r="Z105" s="2"/>
      <c r="AA105" s="2"/>
      <c r="AB105" s="2"/>
      <c r="AC105" s="9"/>
      <c r="AD105" s="9"/>
      <c r="AO105" s="13" t="str">
        <f t="shared" si="45"/>
        <v>R</v>
      </c>
      <c r="AP105">
        <f t="shared" si="89"/>
        <v>0</v>
      </c>
      <c r="AQ105" s="4" t="e">
        <f t="shared" si="46"/>
        <v>#N/A</v>
      </c>
      <c r="AR105" s="4" t="e">
        <f t="shared" si="47"/>
        <v>#N/A</v>
      </c>
      <c r="AS105" s="4" t="e">
        <f t="shared" si="48"/>
        <v>#N/A</v>
      </c>
      <c r="AT105" s="4" t="e">
        <f t="shared" si="49"/>
        <v>#N/A</v>
      </c>
      <c r="AU105" s="5" t="e">
        <f t="shared" si="50"/>
        <v>#N/A</v>
      </c>
      <c r="AV105" s="4" t="e">
        <f t="shared" si="51"/>
        <v>#N/A</v>
      </c>
      <c r="AW105" s="5" t="e">
        <f t="shared" si="52"/>
        <v>#N/A</v>
      </c>
      <c r="AX105" s="4" t="e">
        <f t="shared" si="53"/>
        <v>#N/A</v>
      </c>
      <c r="AY105" s="5" t="e">
        <f t="shared" si="54"/>
        <v>#N/A</v>
      </c>
      <c r="AZ105" s="2" t="e">
        <f t="shared" si="55"/>
        <v>#N/A</v>
      </c>
      <c r="BA105" s="2" t="e">
        <f t="shared" si="56"/>
        <v>#N/A</v>
      </c>
      <c r="BB105" s="2" t="e">
        <f t="shared" si="57"/>
        <v>#N/A</v>
      </c>
      <c r="BC105" s="2" t="e">
        <f t="shared" si="58"/>
        <v>#N/A</v>
      </c>
      <c r="BD105" s="2" t="e">
        <f t="shared" si="59"/>
        <v>#N/A</v>
      </c>
      <c r="BE105" s="2" t="e">
        <f t="shared" si="60"/>
        <v>#N/A</v>
      </c>
      <c r="BF105" t="e">
        <f t="shared" si="61"/>
        <v>#N/A</v>
      </c>
      <c r="BG105" s="2" t="e">
        <f t="shared" si="62"/>
        <v>#N/A</v>
      </c>
      <c r="BH105" t="e">
        <f t="shared" si="63"/>
        <v>#N/A</v>
      </c>
      <c r="BI105" t="e">
        <f t="shared" si="64"/>
        <v>#N/A</v>
      </c>
      <c r="BJ105" s="13" t="e">
        <f t="shared" si="65"/>
        <v>#N/A</v>
      </c>
      <c r="BK105" t="e">
        <f t="shared" si="66"/>
        <v>#N/A</v>
      </c>
      <c r="BL105" t="e">
        <f t="shared" si="67"/>
        <v>#N/A</v>
      </c>
      <c r="BM105" s="2" t="e">
        <f t="shared" si="68"/>
        <v>#N/A</v>
      </c>
      <c r="BN105" s="2" t="e">
        <f t="shared" si="69"/>
        <v>#N/A</v>
      </c>
      <c r="BO105" s="26" t="e">
        <f t="shared" si="70"/>
        <v>#N/A</v>
      </c>
      <c r="BP105" s="26" t="e">
        <f t="shared" si="71"/>
        <v>#N/A</v>
      </c>
      <c r="BQ105">
        <f t="shared" si="72"/>
        <v>0</v>
      </c>
      <c r="BV105" s="2"/>
      <c r="BW105" s="2">
        <f t="shared" si="73"/>
        <v>0</v>
      </c>
      <c r="BX105" s="2">
        <f t="shared" si="74"/>
        <v>0</v>
      </c>
      <c r="BY105" s="2">
        <f t="shared" si="75"/>
        <v>0</v>
      </c>
      <c r="BZ105" s="2">
        <f t="shared" si="76"/>
        <v>0</v>
      </c>
      <c r="CA105" s="2">
        <f t="shared" si="77"/>
        <v>0</v>
      </c>
      <c r="CB105" s="2">
        <f t="shared" si="78"/>
        <v>0</v>
      </c>
      <c r="CC105" s="2">
        <f t="shared" si="79"/>
        <v>0</v>
      </c>
      <c r="CD105" s="2" t="str">
        <f t="shared" si="80"/>
        <v>R</v>
      </c>
      <c r="CE105" s="2" t="str">
        <f t="shared" si="81"/>
        <v>S-R</v>
      </c>
      <c r="CF105" s="2" t="str">
        <f t="shared" si="82"/>
        <v>B-G</v>
      </c>
      <c r="CG105" s="2" t="str">
        <f t="shared" si="83"/>
        <v>S-R</v>
      </c>
      <c r="CH105" s="2" t="str">
        <f t="shared" si="84"/>
        <v>B-G</v>
      </c>
      <c r="CI105" t="s">
        <v>130</v>
      </c>
      <c r="CJ105">
        <f>VLOOKUP(CI105,Sheet4!$I$1:$M$248,2,0)</f>
        <v>3623.95</v>
      </c>
      <c r="CK105">
        <f>VLOOKUP(CI105,Sheet4!$I$1:$M$248,3,0)</f>
        <v>3642.05</v>
      </c>
      <c r="CL105">
        <f>VLOOKUP(CI105,Sheet4!$I$1:$M$248,4,0)</f>
        <v>3600</v>
      </c>
      <c r="CM105">
        <f>VLOOKUP(CI105,Sheet4!$I$1:$M$248,5,0)</f>
        <v>3622</v>
      </c>
      <c r="CN105">
        <f t="shared" si="85"/>
        <v>2510.1050000000005</v>
      </c>
      <c r="CO105" t="str">
        <f t="shared" si="86"/>
        <v>G</v>
      </c>
      <c r="CP105" t="str">
        <f t="shared" si="87"/>
        <v>HL-S</v>
      </c>
      <c r="CQ105" t="str">
        <f t="shared" si="88"/>
        <v>LL-S</v>
      </c>
    </row>
    <row r="106" spans="1:95">
      <c r="A106">
        <v>104</v>
      </c>
      <c r="B106" t="s">
        <v>420</v>
      </c>
      <c r="C106">
        <v>9732866</v>
      </c>
      <c r="D106" t="b">
        <v>1</v>
      </c>
      <c r="E106">
        <v>24639580</v>
      </c>
      <c r="F106">
        <v>160</v>
      </c>
      <c r="G106">
        <v>52820</v>
      </c>
      <c r="H106">
        <v>119380</v>
      </c>
      <c r="I106">
        <v>0.1</v>
      </c>
      <c r="J106">
        <v>17.27</v>
      </c>
      <c r="K106">
        <v>80</v>
      </c>
      <c r="L106">
        <v>100.25</v>
      </c>
      <c r="M106">
        <v>0.05</v>
      </c>
      <c r="N106">
        <v>126.3</v>
      </c>
      <c r="O106">
        <v>-99.920823436262864</v>
      </c>
      <c r="P106">
        <v>-126.2</v>
      </c>
      <c r="T106" s="2"/>
      <c r="U106" s="2"/>
      <c r="V106" s="2"/>
      <c r="W106" s="2"/>
      <c r="X106" s="2"/>
      <c r="Y106" s="2"/>
      <c r="Z106" s="2"/>
      <c r="AA106" s="2"/>
      <c r="AB106" s="2"/>
      <c r="AC106" s="9"/>
      <c r="AD106" s="9"/>
      <c r="AO106" s="13" t="str">
        <f t="shared" si="45"/>
        <v>R</v>
      </c>
      <c r="AP106">
        <f t="shared" si="89"/>
        <v>0</v>
      </c>
      <c r="AQ106" s="4" t="e">
        <f t="shared" si="46"/>
        <v>#N/A</v>
      </c>
      <c r="AR106" s="4" t="e">
        <f t="shared" si="47"/>
        <v>#N/A</v>
      </c>
      <c r="AS106" s="4" t="e">
        <f t="shared" si="48"/>
        <v>#N/A</v>
      </c>
      <c r="AT106" s="4" t="e">
        <f t="shared" si="49"/>
        <v>#N/A</v>
      </c>
      <c r="AU106" s="5" t="e">
        <f t="shared" si="50"/>
        <v>#N/A</v>
      </c>
      <c r="AV106" s="4" t="e">
        <f t="shared" si="51"/>
        <v>#N/A</v>
      </c>
      <c r="AW106" s="5" t="e">
        <f t="shared" si="52"/>
        <v>#N/A</v>
      </c>
      <c r="AX106" s="4" t="e">
        <f t="shared" si="53"/>
        <v>#N/A</v>
      </c>
      <c r="AY106" s="5" t="e">
        <f t="shared" si="54"/>
        <v>#N/A</v>
      </c>
      <c r="AZ106" s="2" t="e">
        <f t="shared" si="55"/>
        <v>#N/A</v>
      </c>
      <c r="BA106" s="2" t="e">
        <f t="shared" si="56"/>
        <v>#N/A</v>
      </c>
      <c r="BB106" s="2" t="e">
        <f t="shared" si="57"/>
        <v>#N/A</v>
      </c>
      <c r="BC106" s="2" t="e">
        <f t="shared" si="58"/>
        <v>#N/A</v>
      </c>
      <c r="BD106" s="2" t="e">
        <f t="shared" si="59"/>
        <v>#N/A</v>
      </c>
      <c r="BE106" s="2" t="e">
        <f t="shared" si="60"/>
        <v>#N/A</v>
      </c>
      <c r="BF106" t="e">
        <f t="shared" si="61"/>
        <v>#N/A</v>
      </c>
      <c r="BG106" s="2" t="e">
        <f t="shared" si="62"/>
        <v>#N/A</v>
      </c>
      <c r="BH106" t="e">
        <f t="shared" si="63"/>
        <v>#N/A</v>
      </c>
      <c r="BI106" t="e">
        <f t="shared" si="64"/>
        <v>#N/A</v>
      </c>
      <c r="BJ106" s="13" t="e">
        <f t="shared" si="65"/>
        <v>#N/A</v>
      </c>
      <c r="BK106" t="e">
        <f t="shared" si="66"/>
        <v>#N/A</v>
      </c>
      <c r="BL106" t="e">
        <f t="shared" si="67"/>
        <v>#N/A</v>
      </c>
      <c r="BM106" s="2" t="e">
        <f t="shared" si="68"/>
        <v>#N/A</v>
      </c>
      <c r="BN106" s="2" t="e">
        <f t="shared" si="69"/>
        <v>#N/A</v>
      </c>
      <c r="BO106" s="26" t="e">
        <f t="shared" si="70"/>
        <v>#N/A</v>
      </c>
      <c r="BP106" s="26" t="e">
        <f t="shared" si="71"/>
        <v>#N/A</v>
      </c>
      <c r="BQ106">
        <f t="shared" si="72"/>
        <v>0</v>
      </c>
      <c r="BV106" s="2"/>
      <c r="BW106" s="2">
        <f t="shared" si="73"/>
        <v>0</v>
      </c>
      <c r="BX106" s="2">
        <f t="shared" si="74"/>
        <v>0</v>
      </c>
      <c r="BY106" s="2">
        <f t="shared" si="75"/>
        <v>0</v>
      </c>
      <c r="BZ106" s="2">
        <f t="shared" si="76"/>
        <v>0</v>
      </c>
      <c r="CA106" s="2">
        <f t="shared" si="77"/>
        <v>0</v>
      </c>
      <c r="CB106" s="2">
        <f t="shared" si="78"/>
        <v>0</v>
      </c>
      <c r="CC106" s="2">
        <f t="shared" si="79"/>
        <v>0</v>
      </c>
      <c r="CD106" s="2" t="str">
        <f t="shared" si="80"/>
        <v>R</v>
      </c>
      <c r="CE106" s="2" t="str">
        <f t="shared" si="81"/>
        <v>S-R</v>
      </c>
      <c r="CF106" s="2" t="str">
        <f t="shared" si="82"/>
        <v>B-G</v>
      </c>
      <c r="CG106" s="2" t="str">
        <f t="shared" si="83"/>
        <v>S-R</v>
      </c>
      <c r="CH106" s="2" t="str">
        <f t="shared" si="84"/>
        <v>B-G</v>
      </c>
      <c r="CI106" t="s">
        <v>53</v>
      </c>
      <c r="CJ106">
        <f>VLOOKUP(CI106,Sheet4!$I$1:$M$248,2,0)</f>
        <v>403</v>
      </c>
      <c r="CK106">
        <f>VLOOKUP(CI106,Sheet4!$I$1:$M$248,3,0)</f>
        <v>406.9</v>
      </c>
      <c r="CL106">
        <f>VLOOKUP(CI106,Sheet4!$I$1:$M$248,4,0)</f>
        <v>402.15</v>
      </c>
      <c r="CM106">
        <f>VLOOKUP(CI106,Sheet4!$I$1:$M$248,5,0)</f>
        <v>403.7</v>
      </c>
      <c r="CN106">
        <f t="shared" si="85"/>
        <v>1188.6849999999999</v>
      </c>
      <c r="CO106" t="str">
        <f t="shared" si="86"/>
        <v>R</v>
      </c>
      <c r="CP106" t="str">
        <f t="shared" si="87"/>
        <v xml:space="preserve"> HH-B</v>
      </c>
      <c r="CQ106" t="str">
        <f t="shared" si="88"/>
        <v xml:space="preserve"> LH-B</v>
      </c>
    </row>
    <row r="107" spans="1:95">
      <c r="A107">
        <v>105</v>
      </c>
      <c r="B107" t="s">
        <v>420</v>
      </c>
      <c r="C107">
        <v>11790082</v>
      </c>
      <c r="D107" t="b">
        <v>1</v>
      </c>
      <c r="E107">
        <v>126575</v>
      </c>
      <c r="F107">
        <v>25</v>
      </c>
      <c r="G107">
        <v>18775</v>
      </c>
      <c r="H107">
        <v>17475</v>
      </c>
      <c r="I107">
        <v>798.35</v>
      </c>
      <c r="J107">
        <v>865.04</v>
      </c>
      <c r="K107">
        <v>951.05</v>
      </c>
      <c r="L107">
        <v>970</v>
      </c>
      <c r="M107">
        <v>777.1</v>
      </c>
      <c r="N107">
        <v>1026.2</v>
      </c>
      <c r="O107">
        <v>-22.203274215552526</v>
      </c>
      <c r="P107">
        <v>-227.85000000000002</v>
      </c>
      <c r="T107" s="2"/>
      <c r="U107" s="2"/>
      <c r="V107" s="2"/>
      <c r="W107" s="2"/>
      <c r="X107" s="2"/>
      <c r="Y107" s="2"/>
      <c r="Z107" s="2"/>
      <c r="AA107" s="2"/>
      <c r="AB107" s="2"/>
      <c r="AC107" s="9"/>
      <c r="AD107" s="9"/>
      <c r="AO107" s="13" t="str">
        <f t="shared" si="45"/>
        <v>R</v>
      </c>
      <c r="AP107">
        <f t="shared" si="89"/>
        <v>0</v>
      </c>
      <c r="AQ107" s="4" t="e">
        <f t="shared" si="46"/>
        <v>#N/A</v>
      </c>
      <c r="AR107" s="4" t="e">
        <f t="shared" si="47"/>
        <v>#N/A</v>
      </c>
      <c r="AS107" s="4" t="e">
        <f t="shared" si="48"/>
        <v>#N/A</v>
      </c>
      <c r="AT107" s="4" t="e">
        <f t="shared" si="49"/>
        <v>#N/A</v>
      </c>
      <c r="AU107" s="5" t="e">
        <f t="shared" si="50"/>
        <v>#N/A</v>
      </c>
      <c r="AV107" s="4" t="e">
        <f t="shared" si="51"/>
        <v>#N/A</v>
      </c>
      <c r="AW107" s="5" t="e">
        <f t="shared" si="52"/>
        <v>#N/A</v>
      </c>
      <c r="AX107" s="4" t="e">
        <f t="shared" si="53"/>
        <v>#N/A</v>
      </c>
      <c r="AY107" s="5" t="e">
        <f t="shared" si="54"/>
        <v>#N/A</v>
      </c>
      <c r="AZ107" s="2" t="e">
        <f t="shared" si="55"/>
        <v>#N/A</v>
      </c>
      <c r="BA107" s="2" t="e">
        <f t="shared" si="56"/>
        <v>#N/A</v>
      </c>
      <c r="BB107" s="2" t="e">
        <f t="shared" si="57"/>
        <v>#N/A</v>
      </c>
      <c r="BC107" s="2" t="e">
        <f t="shared" si="58"/>
        <v>#N/A</v>
      </c>
      <c r="BD107" s="2" t="e">
        <f t="shared" si="59"/>
        <v>#N/A</v>
      </c>
      <c r="BE107" s="2" t="e">
        <f t="shared" si="60"/>
        <v>#N/A</v>
      </c>
      <c r="BF107" t="e">
        <f t="shared" si="61"/>
        <v>#N/A</v>
      </c>
      <c r="BG107" s="2" t="e">
        <f t="shared" si="62"/>
        <v>#N/A</v>
      </c>
      <c r="BH107" t="e">
        <f t="shared" si="63"/>
        <v>#N/A</v>
      </c>
      <c r="BI107" t="e">
        <f t="shared" si="64"/>
        <v>#N/A</v>
      </c>
      <c r="BJ107" s="13" t="e">
        <f t="shared" si="65"/>
        <v>#N/A</v>
      </c>
      <c r="BK107" t="e">
        <f t="shared" si="66"/>
        <v>#N/A</v>
      </c>
      <c r="BL107" t="e">
        <f t="shared" si="67"/>
        <v>#N/A</v>
      </c>
      <c r="BM107" s="2" t="e">
        <f t="shared" si="68"/>
        <v>#N/A</v>
      </c>
      <c r="BN107" s="2" t="e">
        <f t="shared" si="69"/>
        <v>#N/A</v>
      </c>
      <c r="BO107" s="26" t="e">
        <f t="shared" si="70"/>
        <v>#N/A</v>
      </c>
      <c r="BP107" s="26" t="e">
        <f t="shared" si="71"/>
        <v>#N/A</v>
      </c>
      <c r="BQ107">
        <f t="shared" si="72"/>
        <v>0</v>
      </c>
      <c r="BV107" s="2"/>
      <c r="BW107" s="2">
        <f t="shared" si="73"/>
        <v>0</v>
      </c>
      <c r="BX107" s="2">
        <f t="shared" si="74"/>
        <v>0</v>
      </c>
      <c r="BY107" s="2">
        <f t="shared" si="75"/>
        <v>0</v>
      </c>
      <c r="BZ107" s="2">
        <f t="shared" si="76"/>
        <v>0</v>
      </c>
      <c r="CA107" s="2">
        <f t="shared" si="77"/>
        <v>0</v>
      </c>
      <c r="CB107" s="2">
        <f t="shared" si="78"/>
        <v>0</v>
      </c>
      <c r="CC107" s="2">
        <f t="shared" si="79"/>
        <v>0</v>
      </c>
      <c r="CD107" s="2" t="str">
        <f t="shared" si="80"/>
        <v>R</v>
      </c>
      <c r="CE107" s="2" t="str">
        <f t="shared" si="81"/>
        <v>S-R</v>
      </c>
      <c r="CF107" s="2" t="str">
        <f t="shared" si="82"/>
        <v>B-G</v>
      </c>
      <c r="CG107" s="2" t="str">
        <f t="shared" si="83"/>
        <v>S-R</v>
      </c>
      <c r="CH107" s="2" t="str">
        <f t="shared" si="84"/>
        <v>B-G</v>
      </c>
      <c r="CI107" t="s">
        <v>170</v>
      </c>
      <c r="CJ107">
        <f>VLOOKUP(CI107,Sheet4!$I$1:$M$248,2,0)</f>
        <v>690.65</v>
      </c>
      <c r="CK107">
        <f>VLOOKUP(CI107,Sheet4!$I$1:$M$248,3,0)</f>
        <v>710.4</v>
      </c>
      <c r="CL107">
        <f>VLOOKUP(CI107,Sheet4!$I$1:$M$248,4,0)</f>
        <v>684</v>
      </c>
      <c r="CM107">
        <f>VLOOKUP(CI107,Sheet4!$I$1:$M$248,5,0)</f>
        <v>690.15</v>
      </c>
      <c r="CN107" t="e">
        <f t="shared" si="85"/>
        <v>#N/A</v>
      </c>
      <c r="CO107" t="str">
        <f t="shared" si="86"/>
        <v>G</v>
      </c>
      <c r="CP107" t="e">
        <f t="shared" si="87"/>
        <v>#N/A</v>
      </c>
      <c r="CQ107" t="e">
        <f t="shared" si="88"/>
        <v>#N/A</v>
      </c>
    </row>
    <row r="108" spans="1:95">
      <c r="A108">
        <v>106</v>
      </c>
      <c r="B108" t="s">
        <v>420</v>
      </c>
      <c r="C108">
        <v>11897090</v>
      </c>
      <c r="D108" t="b">
        <v>1</v>
      </c>
      <c r="E108">
        <v>35625</v>
      </c>
      <c r="F108">
        <v>75</v>
      </c>
      <c r="G108">
        <v>842925</v>
      </c>
      <c r="H108">
        <v>23400</v>
      </c>
      <c r="I108">
        <v>432</v>
      </c>
      <c r="J108">
        <v>488</v>
      </c>
      <c r="K108">
        <v>526.65</v>
      </c>
      <c r="L108">
        <v>536.29999999999995</v>
      </c>
      <c r="M108">
        <v>430.3</v>
      </c>
      <c r="N108">
        <v>551.20000000000005</v>
      </c>
      <c r="O108">
        <v>-21.625544267053705</v>
      </c>
      <c r="P108">
        <v>-119.20000000000005</v>
      </c>
      <c r="T108" s="2"/>
      <c r="U108" s="2"/>
      <c r="V108" s="2"/>
      <c r="W108" s="2"/>
      <c r="X108" s="2"/>
      <c r="Y108" s="2"/>
      <c r="Z108" s="2"/>
      <c r="AA108" s="2"/>
      <c r="AB108" s="2"/>
      <c r="AC108" s="9"/>
      <c r="AD108" s="9"/>
      <c r="AO108" s="13" t="str">
        <f t="shared" si="45"/>
        <v>R</v>
      </c>
      <c r="AP108">
        <f t="shared" si="89"/>
        <v>0</v>
      </c>
      <c r="AQ108" s="4" t="e">
        <f t="shared" si="46"/>
        <v>#N/A</v>
      </c>
      <c r="AR108" s="4" t="e">
        <f t="shared" si="47"/>
        <v>#N/A</v>
      </c>
      <c r="AS108" s="4" t="e">
        <f t="shared" si="48"/>
        <v>#N/A</v>
      </c>
      <c r="AT108" s="4" t="e">
        <f t="shared" si="49"/>
        <v>#N/A</v>
      </c>
      <c r="AU108" s="5" t="e">
        <f t="shared" si="50"/>
        <v>#N/A</v>
      </c>
      <c r="AV108" s="4" t="e">
        <f t="shared" si="51"/>
        <v>#N/A</v>
      </c>
      <c r="AW108" s="5" t="e">
        <f t="shared" si="52"/>
        <v>#N/A</v>
      </c>
      <c r="AX108" s="4" t="e">
        <f t="shared" si="53"/>
        <v>#N/A</v>
      </c>
      <c r="AY108" s="5" t="e">
        <f t="shared" si="54"/>
        <v>#N/A</v>
      </c>
      <c r="AZ108" s="2" t="e">
        <f t="shared" si="55"/>
        <v>#N/A</v>
      </c>
      <c r="BA108" s="2" t="e">
        <f t="shared" si="56"/>
        <v>#N/A</v>
      </c>
      <c r="BB108" s="2" t="e">
        <f t="shared" si="57"/>
        <v>#N/A</v>
      </c>
      <c r="BC108" s="2" t="e">
        <f t="shared" si="58"/>
        <v>#N/A</v>
      </c>
      <c r="BD108" s="2" t="e">
        <f t="shared" si="59"/>
        <v>#N/A</v>
      </c>
      <c r="BE108" s="2" t="e">
        <f t="shared" si="60"/>
        <v>#N/A</v>
      </c>
      <c r="BF108" t="e">
        <f t="shared" si="61"/>
        <v>#N/A</v>
      </c>
      <c r="BG108" s="2" t="e">
        <f t="shared" si="62"/>
        <v>#N/A</v>
      </c>
      <c r="BH108" t="e">
        <f t="shared" si="63"/>
        <v>#N/A</v>
      </c>
      <c r="BI108" t="e">
        <f t="shared" si="64"/>
        <v>#N/A</v>
      </c>
      <c r="BJ108" s="13" t="e">
        <f t="shared" si="65"/>
        <v>#N/A</v>
      </c>
      <c r="BK108" t="e">
        <f t="shared" si="66"/>
        <v>#N/A</v>
      </c>
      <c r="BL108" t="e">
        <f t="shared" si="67"/>
        <v>#N/A</v>
      </c>
      <c r="BM108" s="2" t="e">
        <f t="shared" si="68"/>
        <v>#N/A</v>
      </c>
      <c r="BN108" s="2" t="e">
        <f t="shared" si="69"/>
        <v>#N/A</v>
      </c>
      <c r="BO108" s="26" t="e">
        <f t="shared" si="70"/>
        <v>#N/A</v>
      </c>
      <c r="BP108" s="26" t="e">
        <f t="shared" si="71"/>
        <v>#N/A</v>
      </c>
      <c r="BQ108">
        <f t="shared" si="72"/>
        <v>0</v>
      </c>
      <c r="BV108" s="2"/>
      <c r="BW108" s="2">
        <f t="shared" si="73"/>
        <v>0</v>
      </c>
      <c r="BX108" s="2">
        <f t="shared" si="74"/>
        <v>0</v>
      </c>
      <c r="BY108" s="2">
        <f t="shared" si="75"/>
        <v>0</v>
      </c>
      <c r="BZ108" s="2">
        <f t="shared" si="76"/>
        <v>0</v>
      </c>
      <c r="CA108" s="2">
        <f t="shared" si="77"/>
        <v>0</v>
      </c>
      <c r="CB108" s="2">
        <f t="shared" si="78"/>
        <v>0</v>
      </c>
      <c r="CC108" s="2">
        <f t="shared" si="79"/>
        <v>0</v>
      </c>
      <c r="CD108" s="2" t="str">
        <f t="shared" si="80"/>
        <v>R</v>
      </c>
      <c r="CE108" s="2" t="str">
        <f t="shared" si="81"/>
        <v>S-R</v>
      </c>
      <c r="CF108" s="2" t="str">
        <f t="shared" si="82"/>
        <v>B-G</v>
      </c>
      <c r="CG108" s="2" t="str">
        <f t="shared" si="83"/>
        <v>S-R</v>
      </c>
      <c r="CH108" s="2" t="str">
        <f t="shared" si="84"/>
        <v>B-G</v>
      </c>
      <c r="CI108" t="s">
        <v>126</v>
      </c>
      <c r="CJ108">
        <f>VLOOKUP(CI108,Sheet4!$I$1:$M$248,2,0)</f>
        <v>979</v>
      </c>
      <c r="CK108">
        <f>VLOOKUP(CI108,Sheet4!$I$1:$M$248,3,0)</f>
        <v>979</v>
      </c>
      <c r="CL108">
        <f>VLOOKUP(CI108,Sheet4!$I$1:$M$248,4,0)</f>
        <v>957.95</v>
      </c>
      <c r="CM108">
        <f>VLOOKUP(CI108,Sheet4!$I$1:$M$248,5,0)</f>
        <v>963.5</v>
      </c>
      <c r="CN108">
        <f t="shared" si="85"/>
        <v>1797.98</v>
      </c>
      <c r="CO108" t="str">
        <f t="shared" si="86"/>
        <v>G</v>
      </c>
      <c r="CP108" t="str">
        <f t="shared" si="87"/>
        <v xml:space="preserve"> HH-B</v>
      </c>
      <c r="CQ108" t="str">
        <f t="shared" si="88"/>
        <v xml:space="preserve"> LH-B</v>
      </c>
    </row>
    <row r="109" spans="1:95">
      <c r="A109">
        <v>107</v>
      </c>
      <c r="B109" t="s">
        <v>420</v>
      </c>
      <c r="C109">
        <v>94977</v>
      </c>
      <c r="D109" t="b">
        <v>1</v>
      </c>
      <c r="E109">
        <v>1310570</v>
      </c>
      <c r="F109">
        <v>15</v>
      </c>
      <c r="G109">
        <v>0</v>
      </c>
      <c r="H109">
        <v>87</v>
      </c>
      <c r="I109">
        <v>1287.8</v>
      </c>
      <c r="J109">
        <v>1283.33</v>
      </c>
      <c r="K109">
        <v>1306.95</v>
      </c>
      <c r="L109">
        <v>1306.95</v>
      </c>
      <c r="M109">
        <v>1270</v>
      </c>
      <c r="N109">
        <v>1294.3</v>
      </c>
      <c r="O109">
        <v>-0.50220196245074555</v>
      </c>
      <c r="P109">
        <v>-6.5</v>
      </c>
      <c r="Q109" t="s">
        <v>3</v>
      </c>
      <c r="R109">
        <v>94977</v>
      </c>
      <c r="S109">
        <v>-27.04</v>
      </c>
      <c r="T109" s="2">
        <v>1829.1261655574185</v>
      </c>
      <c r="U109" s="2">
        <v>1829.1</v>
      </c>
      <c r="V109" s="2">
        <v>1832.7155512873019</v>
      </c>
      <c r="W109" s="2">
        <v>1829.1</v>
      </c>
      <c r="X109" s="2">
        <v>1825.4844487126979</v>
      </c>
      <c r="Y109" s="2">
        <v>1829.7</v>
      </c>
      <c r="Z109" s="2">
        <v>1830.9</v>
      </c>
      <c r="AA109" s="2">
        <v>1828.05</v>
      </c>
      <c r="AB109" s="2">
        <v>1829.7</v>
      </c>
      <c r="AC109" s="9">
        <v>1829.7</v>
      </c>
      <c r="AD109" s="9">
        <v>1829.75</v>
      </c>
      <c r="AE109">
        <v>1826.5</v>
      </c>
      <c r="AF109">
        <v>1826.9</v>
      </c>
      <c r="AG109">
        <v>1826.85</v>
      </c>
      <c r="AH109">
        <v>1832</v>
      </c>
      <c r="AI109">
        <v>1825.15</v>
      </c>
      <c r="AJ109">
        <v>1829.85</v>
      </c>
      <c r="AK109">
        <v>16.492767441361714</v>
      </c>
      <c r="AL109">
        <v>25.944201072069703</v>
      </c>
      <c r="AO109" s="13" t="str">
        <f t="shared" si="45"/>
        <v>G</v>
      </c>
      <c r="AP109" t="str">
        <f t="shared" si="89"/>
        <v>BATAINDIA</v>
      </c>
      <c r="AQ109" s="4">
        <f t="shared" si="46"/>
        <v>1829.1261655574185</v>
      </c>
      <c r="AR109" s="4">
        <f t="shared" si="47"/>
        <v>1829.1</v>
      </c>
      <c r="AS109" s="4">
        <f t="shared" si="48"/>
        <v>1832.7155512873019</v>
      </c>
      <c r="AT109" s="4">
        <f t="shared" si="49"/>
        <v>1829.1</v>
      </c>
      <c r="AU109" s="5">
        <f t="shared" si="50"/>
        <v>1825.4844487126979</v>
      </c>
      <c r="AV109" s="4">
        <f t="shared" si="51"/>
        <v>1829.7</v>
      </c>
      <c r="AW109" s="5">
        <f t="shared" si="52"/>
        <v>1830.9</v>
      </c>
      <c r="AX109" s="4">
        <f t="shared" si="53"/>
        <v>1828.05</v>
      </c>
      <c r="AY109" s="5">
        <f t="shared" si="54"/>
        <v>1829.7</v>
      </c>
      <c r="AZ109" s="2">
        <f t="shared" si="55"/>
        <v>1829.7</v>
      </c>
      <c r="BA109" s="2">
        <f t="shared" si="56"/>
        <v>1829.75</v>
      </c>
      <c r="BB109" s="2">
        <f t="shared" si="57"/>
        <v>1826.5</v>
      </c>
      <c r="BC109" s="2">
        <f t="shared" si="58"/>
        <v>1826.9</v>
      </c>
      <c r="BD109" s="2">
        <f t="shared" si="59"/>
        <v>1826.85</v>
      </c>
      <c r="BE109" s="2">
        <f t="shared" si="60"/>
        <v>1832</v>
      </c>
      <c r="BF109">
        <f t="shared" si="61"/>
        <v>1825.15</v>
      </c>
      <c r="BG109" s="2">
        <f t="shared" si="62"/>
        <v>1829.85</v>
      </c>
      <c r="BH109">
        <f t="shared" si="63"/>
        <v>16.492767441361714</v>
      </c>
      <c r="BI109">
        <f t="shared" si="64"/>
        <v>25.944201072069703</v>
      </c>
      <c r="BJ109" s="13">
        <f t="shared" si="65"/>
        <v>-27.04</v>
      </c>
      <c r="BK109" t="str">
        <f t="shared" si="66"/>
        <v xml:space="preserve"> </v>
      </c>
      <c r="BL109" t="str">
        <f t="shared" si="67"/>
        <v xml:space="preserve"> </v>
      </c>
      <c r="BM109" s="2" t="str">
        <f t="shared" si="68"/>
        <v xml:space="preserve"> </v>
      </c>
      <c r="BN109" s="2" t="str">
        <f t="shared" si="69"/>
        <v xml:space="preserve"> </v>
      </c>
      <c r="BO109" s="26">
        <f t="shared" si="70"/>
        <v>-0.15303055145652042</v>
      </c>
      <c r="BP109" s="26">
        <f t="shared" si="71"/>
        <v>0.16421709499958947</v>
      </c>
      <c r="BQ109" t="str">
        <f t="shared" si="72"/>
        <v>BATAINDIA</v>
      </c>
      <c r="BV109" s="2"/>
      <c r="BW109" s="2">
        <f t="shared" si="73"/>
        <v>1830.9</v>
      </c>
      <c r="BX109" s="2">
        <f t="shared" si="74"/>
        <v>1828.05</v>
      </c>
      <c r="BY109" s="2">
        <f t="shared" si="75"/>
        <v>1829.7</v>
      </c>
      <c r="BZ109" s="2">
        <f t="shared" si="76"/>
        <v>1829.7</v>
      </c>
      <c r="CA109" s="2">
        <f t="shared" si="77"/>
        <v>1829.75</v>
      </c>
      <c r="CB109" s="2">
        <f t="shared" si="78"/>
        <v>1826.5</v>
      </c>
      <c r="CC109" s="2">
        <f t="shared" si="79"/>
        <v>1826.9</v>
      </c>
      <c r="CD109" s="2" t="str">
        <f t="shared" si="80"/>
        <v>R</v>
      </c>
      <c r="CE109" s="2" t="str">
        <f t="shared" si="81"/>
        <v>S-R</v>
      </c>
      <c r="CF109" s="2" t="str">
        <f t="shared" si="82"/>
        <v>S-R</v>
      </c>
      <c r="CG109" s="2" t="str">
        <f t="shared" si="83"/>
        <v>S-R</v>
      </c>
      <c r="CH109" s="2" t="str">
        <f t="shared" si="84"/>
        <v>S-R</v>
      </c>
      <c r="CI109" t="s">
        <v>118</v>
      </c>
      <c r="CJ109">
        <f>VLOOKUP(CI109,Sheet4!$I$1:$M$248,2,0)</f>
        <v>145.69999999999999</v>
      </c>
      <c r="CK109">
        <f>VLOOKUP(CI109,Sheet4!$I$1:$M$248,3,0)</f>
        <v>145.69999999999999</v>
      </c>
      <c r="CL109">
        <f>VLOOKUP(CI109,Sheet4!$I$1:$M$248,4,0)</f>
        <v>144.19999999999999</v>
      </c>
      <c r="CM109">
        <f>VLOOKUP(CI109,Sheet4!$I$1:$M$248,5,0)</f>
        <v>145.44999999999999</v>
      </c>
      <c r="CN109">
        <f t="shared" si="85"/>
        <v>203.47</v>
      </c>
      <c r="CO109" t="str">
        <f t="shared" si="86"/>
        <v>G</v>
      </c>
      <c r="CP109" t="str">
        <f t="shared" si="87"/>
        <v xml:space="preserve"> HH-B</v>
      </c>
      <c r="CQ109" t="str">
        <f t="shared" si="88"/>
        <v xml:space="preserve"> LH-B</v>
      </c>
    </row>
    <row r="110" spans="1:95">
      <c r="A110">
        <v>108</v>
      </c>
      <c r="B110" t="s">
        <v>420</v>
      </c>
      <c r="C110">
        <v>9727746</v>
      </c>
      <c r="D110" t="b">
        <v>1</v>
      </c>
      <c r="E110">
        <v>20370820</v>
      </c>
      <c r="F110">
        <v>100</v>
      </c>
      <c r="G110">
        <v>29720</v>
      </c>
      <c r="H110">
        <v>115800</v>
      </c>
      <c r="I110">
        <v>0.05</v>
      </c>
      <c r="J110">
        <v>12.27</v>
      </c>
      <c r="K110">
        <v>39.200000000000003</v>
      </c>
      <c r="L110">
        <v>54.45</v>
      </c>
      <c r="M110">
        <v>0.05</v>
      </c>
      <c r="N110">
        <v>97.6</v>
      </c>
      <c r="O110">
        <v>-99.948770491803288</v>
      </c>
      <c r="P110">
        <v>-97.55</v>
      </c>
      <c r="T110" s="2"/>
      <c r="U110" s="2"/>
      <c r="V110" s="2"/>
      <c r="W110" s="2"/>
      <c r="X110" s="2"/>
      <c r="Y110" s="2"/>
      <c r="Z110" s="2"/>
      <c r="AA110" s="2"/>
      <c r="AB110" s="2"/>
      <c r="AC110" s="9"/>
      <c r="AD110" s="9"/>
      <c r="AO110" s="13" t="str">
        <f t="shared" si="45"/>
        <v>R</v>
      </c>
      <c r="AP110">
        <f t="shared" si="89"/>
        <v>0</v>
      </c>
      <c r="AQ110" s="4" t="e">
        <f t="shared" si="46"/>
        <v>#N/A</v>
      </c>
      <c r="AR110" s="4" t="e">
        <f t="shared" si="47"/>
        <v>#N/A</v>
      </c>
      <c r="AS110" s="4" t="e">
        <f t="shared" si="48"/>
        <v>#N/A</v>
      </c>
      <c r="AT110" s="4" t="e">
        <f t="shared" si="49"/>
        <v>#N/A</v>
      </c>
      <c r="AU110" s="5" t="e">
        <f t="shared" si="50"/>
        <v>#N/A</v>
      </c>
      <c r="AV110" s="4" t="e">
        <f t="shared" si="51"/>
        <v>#N/A</v>
      </c>
      <c r="AW110" s="5" t="e">
        <f t="shared" si="52"/>
        <v>#N/A</v>
      </c>
      <c r="AX110" s="4" t="e">
        <f t="shared" si="53"/>
        <v>#N/A</v>
      </c>
      <c r="AY110" s="5" t="e">
        <f t="shared" si="54"/>
        <v>#N/A</v>
      </c>
      <c r="AZ110" s="2" t="e">
        <f t="shared" si="55"/>
        <v>#N/A</v>
      </c>
      <c r="BA110" s="2" t="e">
        <f t="shared" si="56"/>
        <v>#N/A</v>
      </c>
      <c r="BB110" s="2" t="e">
        <f t="shared" si="57"/>
        <v>#N/A</v>
      </c>
      <c r="BC110" s="2" t="e">
        <f t="shared" si="58"/>
        <v>#N/A</v>
      </c>
      <c r="BD110" s="2" t="e">
        <f t="shared" si="59"/>
        <v>#N/A</v>
      </c>
      <c r="BE110" s="2" t="e">
        <f t="shared" si="60"/>
        <v>#N/A</v>
      </c>
      <c r="BF110" t="e">
        <f t="shared" si="61"/>
        <v>#N/A</v>
      </c>
      <c r="BG110" s="2" t="e">
        <f t="shared" si="62"/>
        <v>#N/A</v>
      </c>
      <c r="BH110" t="e">
        <f t="shared" si="63"/>
        <v>#N/A</v>
      </c>
      <c r="BI110" t="e">
        <f t="shared" si="64"/>
        <v>#N/A</v>
      </c>
      <c r="BJ110" s="13" t="e">
        <f t="shared" si="65"/>
        <v>#N/A</v>
      </c>
      <c r="BK110" t="e">
        <f t="shared" si="66"/>
        <v>#N/A</v>
      </c>
      <c r="BL110" t="e">
        <f t="shared" si="67"/>
        <v>#N/A</v>
      </c>
      <c r="BM110" s="2" t="e">
        <f t="shared" si="68"/>
        <v>#N/A</v>
      </c>
      <c r="BN110" s="2" t="e">
        <f t="shared" si="69"/>
        <v>#N/A</v>
      </c>
      <c r="BO110" s="26" t="e">
        <f t="shared" si="70"/>
        <v>#N/A</v>
      </c>
      <c r="BP110" s="26" t="e">
        <f t="shared" si="71"/>
        <v>#N/A</v>
      </c>
      <c r="BQ110">
        <f t="shared" si="72"/>
        <v>0</v>
      </c>
      <c r="BV110" s="2"/>
      <c r="BW110" s="2">
        <f t="shared" si="73"/>
        <v>0</v>
      </c>
      <c r="BX110" s="2">
        <f t="shared" si="74"/>
        <v>0</v>
      </c>
      <c r="BY110" s="2">
        <f t="shared" si="75"/>
        <v>0</v>
      </c>
      <c r="BZ110" s="2">
        <f t="shared" si="76"/>
        <v>0</v>
      </c>
      <c r="CA110" s="2">
        <f t="shared" si="77"/>
        <v>0</v>
      </c>
      <c r="CB110" s="2">
        <f t="shared" si="78"/>
        <v>0</v>
      </c>
      <c r="CC110" s="2">
        <f t="shared" si="79"/>
        <v>0</v>
      </c>
      <c r="CD110" s="2" t="str">
        <f t="shared" si="80"/>
        <v>R</v>
      </c>
      <c r="CE110" s="2" t="str">
        <f t="shared" si="81"/>
        <v>S-R</v>
      </c>
      <c r="CF110" s="2" t="str">
        <f t="shared" si="82"/>
        <v>B-G</v>
      </c>
      <c r="CG110" s="2" t="str">
        <f t="shared" si="83"/>
        <v>S-R</v>
      </c>
      <c r="CH110" s="2" t="str">
        <f t="shared" si="84"/>
        <v>B-G</v>
      </c>
      <c r="CI110" t="s">
        <v>66</v>
      </c>
      <c r="CJ110">
        <f>VLOOKUP(CI110,Sheet4!$I$1:$M$248,2,0)</f>
        <v>1048.5</v>
      </c>
      <c r="CK110">
        <f>VLOOKUP(CI110,Sheet4!$I$1:$M$248,3,0)</f>
        <v>1052.3</v>
      </c>
      <c r="CL110">
        <f>VLOOKUP(CI110,Sheet4!$I$1:$M$248,4,0)</f>
        <v>1045</v>
      </c>
      <c r="CM110">
        <f>VLOOKUP(CI110,Sheet4!$I$1:$M$248,5,0)</f>
        <v>1047.55</v>
      </c>
      <c r="CN110">
        <f t="shared" si="85"/>
        <v>1404.33</v>
      </c>
      <c r="CO110" t="str">
        <f t="shared" si="86"/>
        <v>G</v>
      </c>
      <c r="CP110" t="str">
        <f t="shared" si="87"/>
        <v xml:space="preserve"> HH-B</v>
      </c>
      <c r="CQ110" t="str">
        <f t="shared" si="88"/>
        <v xml:space="preserve"> LH-B</v>
      </c>
    </row>
    <row r="111" spans="1:95">
      <c r="A111">
        <v>109</v>
      </c>
      <c r="B111" t="s">
        <v>420</v>
      </c>
      <c r="C111">
        <v>11786498</v>
      </c>
      <c r="D111" t="b">
        <v>1</v>
      </c>
      <c r="E111">
        <v>217150</v>
      </c>
      <c r="F111">
        <v>25</v>
      </c>
      <c r="G111">
        <v>14500</v>
      </c>
      <c r="H111">
        <v>15875</v>
      </c>
      <c r="I111">
        <v>570</v>
      </c>
      <c r="J111">
        <v>647.23</v>
      </c>
      <c r="K111">
        <v>648.79999999999995</v>
      </c>
      <c r="L111">
        <v>736.35</v>
      </c>
      <c r="M111">
        <v>564.1</v>
      </c>
      <c r="N111">
        <v>768.05</v>
      </c>
      <c r="O111">
        <v>-25.786081635310197</v>
      </c>
      <c r="P111">
        <v>-198.04999999999995</v>
      </c>
      <c r="T111" s="2"/>
      <c r="U111" s="2"/>
      <c r="V111" s="2"/>
      <c r="W111" s="2"/>
      <c r="X111" s="2"/>
      <c r="Y111" s="2"/>
      <c r="Z111" s="2"/>
      <c r="AA111" s="2"/>
      <c r="AB111" s="2"/>
      <c r="AC111" s="9"/>
      <c r="AD111" s="9"/>
      <c r="AO111" s="13" t="str">
        <f t="shared" si="45"/>
        <v>R</v>
      </c>
      <c r="AP111">
        <f t="shared" si="89"/>
        <v>0</v>
      </c>
      <c r="AQ111" s="4" t="e">
        <f t="shared" si="46"/>
        <v>#N/A</v>
      </c>
      <c r="AR111" s="4" t="e">
        <f t="shared" si="47"/>
        <v>#N/A</v>
      </c>
      <c r="AS111" s="4" t="e">
        <f t="shared" si="48"/>
        <v>#N/A</v>
      </c>
      <c r="AT111" s="4" t="e">
        <f t="shared" si="49"/>
        <v>#N/A</v>
      </c>
      <c r="AU111" s="5" t="e">
        <f t="shared" si="50"/>
        <v>#N/A</v>
      </c>
      <c r="AV111" s="4" t="e">
        <f t="shared" si="51"/>
        <v>#N/A</v>
      </c>
      <c r="AW111" s="5" t="e">
        <f t="shared" si="52"/>
        <v>#N/A</v>
      </c>
      <c r="AX111" s="4" t="e">
        <f t="shared" si="53"/>
        <v>#N/A</v>
      </c>
      <c r="AY111" s="5" t="e">
        <f t="shared" si="54"/>
        <v>#N/A</v>
      </c>
      <c r="AZ111" s="2" t="e">
        <f t="shared" si="55"/>
        <v>#N/A</v>
      </c>
      <c r="BA111" s="2" t="e">
        <f t="shared" si="56"/>
        <v>#N/A</v>
      </c>
      <c r="BB111" s="2" t="e">
        <f t="shared" si="57"/>
        <v>#N/A</v>
      </c>
      <c r="BC111" s="2" t="e">
        <f t="shared" si="58"/>
        <v>#N/A</v>
      </c>
      <c r="BD111" s="2" t="e">
        <f t="shared" si="59"/>
        <v>#N/A</v>
      </c>
      <c r="BE111" s="2" t="e">
        <f t="shared" si="60"/>
        <v>#N/A</v>
      </c>
      <c r="BF111" t="e">
        <f t="shared" si="61"/>
        <v>#N/A</v>
      </c>
      <c r="BG111" s="2" t="e">
        <f t="shared" si="62"/>
        <v>#N/A</v>
      </c>
      <c r="BH111" t="e">
        <f t="shared" si="63"/>
        <v>#N/A</v>
      </c>
      <c r="BI111" t="e">
        <f t="shared" si="64"/>
        <v>#N/A</v>
      </c>
      <c r="BJ111" s="13" t="e">
        <f t="shared" si="65"/>
        <v>#N/A</v>
      </c>
      <c r="BK111" t="e">
        <f t="shared" si="66"/>
        <v>#N/A</v>
      </c>
      <c r="BL111" t="e">
        <f t="shared" si="67"/>
        <v>#N/A</v>
      </c>
      <c r="BM111" s="2" t="e">
        <f t="shared" si="68"/>
        <v>#N/A</v>
      </c>
      <c r="BN111" s="2" t="e">
        <f t="shared" si="69"/>
        <v>#N/A</v>
      </c>
      <c r="BO111" s="26" t="e">
        <f t="shared" si="70"/>
        <v>#N/A</v>
      </c>
      <c r="BP111" s="26" t="e">
        <f t="shared" si="71"/>
        <v>#N/A</v>
      </c>
      <c r="BQ111">
        <f t="shared" si="72"/>
        <v>0</v>
      </c>
      <c r="BV111" s="2"/>
      <c r="BW111" s="2">
        <f t="shared" si="73"/>
        <v>0</v>
      </c>
      <c r="BX111" s="2">
        <f t="shared" si="74"/>
        <v>0</v>
      </c>
      <c r="BY111" s="2">
        <f t="shared" si="75"/>
        <v>0</v>
      </c>
      <c r="BZ111" s="2">
        <f t="shared" si="76"/>
        <v>0</v>
      </c>
      <c r="CA111" s="2">
        <f t="shared" si="77"/>
        <v>0</v>
      </c>
      <c r="CB111" s="2">
        <f t="shared" si="78"/>
        <v>0</v>
      </c>
      <c r="CC111" s="2">
        <f t="shared" si="79"/>
        <v>0</v>
      </c>
      <c r="CD111" s="2" t="str">
        <f t="shared" si="80"/>
        <v>R</v>
      </c>
      <c r="CE111" s="2" t="str">
        <f t="shared" si="81"/>
        <v>S-R</v>
      </c>
      <c r="CF111" s="2" t="str">
        <f t="shared" si="82"/>
        <v>B-G</v>
      </c>
      <c r="CG111" s="2" t="str">
        <f t="shared" si="83"/>
        <v>S-R</v>
      </c>
      <c r="CH111" s="2" t="str">
        <f t="shared" si="84"/>
        <v>B-G</v>
      </c>
      <c r="CI111" t="s">
        <v>156</v>
      </c>
      <c r="CJ111">
        <f>VLOOKUP(CI111,Sheet4!$I$1:$M$248,2,0)</f>
        <v>10529.25</v>
      </c>
      <c r="CK111">
        <f>VLOOKUP(CI111,Sheet4!$I$1:$M$248,3,0)</f>
        <v>10540.5</v>
      </c>
      <c r="CL111">
        <f>VLOOKUP(CI111,Sheet4!$I$1:$M$248,4,0)</f>
        <v>10498.4</v>
      </c>
      <c r="CM111">
        <f>VLOOKUP(CI111,Sheet4!$I$1:$M$248,5,0)</f>
        <v>10518.75</v>
      </c>
      <c r="CN111" t="e">
        <f t="shared" si="85"/>
        <v>#N/A</v>
      </c>
      <c r="CO111" t="str">
        <f t="shared" si="86"/>
        <v>G</v>
      </c>
      <c r="CP111" t="e">
        <f t="shared" si="87"/>
        <v>#N/A</v>
      </c>
      <c r="CQ111" t="e">
        <f t="shared" si="88"/>
        <v>#N/A</v>
      </c>
    </row>
    <row r="112" spans="1:95">
      <c r="A112">
        <v>110</v>
      </c>
      <c r="B112" t="s">
        <v>420</v>
      </c>
      <c r="C112">
        <v>11891714</v>
      </c>
      <c r="D112" t="b">
        <v>1</v>
      </c>
      <c r="E112">
        <v>3463275</v>
      </c>
      <c r="F112">
        <v>150</v>
      </c>
      <c r="G112">
        <v>85425</v>
      </c>
      <c r="H112">
        <v>45825</v>
      </c>
      <c r="I112">
        <v>144.05000000000001</v>
      </c>
      <c r="J112">
        <v>125.1</v>
      </c>
      <c r="K112">
        <v>112.5</v>
      </c>
      <c r="L112">
        <v>145</v>
      </c>
      <c r="M112">
        <v>109</v>
      </c>
      <c r="N112">
        <v>111.6</v>
      </c>
      <c r="O112">
        <v>29.077060931899659</v>
      </c>
      <c r="P112">
        <v>32.450000000000017</v>
      </c>
      <c r="T112" s="2"/>
      <c r="U112" s="2"/>
      <c r="V112" s="2"/>
      <c r="W112" s="2"/>
      <c r="X112" s="2"/>
      <c r="Y112" s="2"/>
      <c r="Z112" s="2"/>
      <c r="AA112" s="2"/>
      <c r="AB112" s="2"/>
      <c r="AC112" s="9"/>
      <c r="AD112" s="9"/>
      <c r="AO112" s="13" t="str">
        <f t="shared" si="45"/>
        <v>R</v>
      </c>
      <c r="AP112">
        <f t="shared" si="89"/>
        <v>0</v>
      </c>
      <c r="AQ112" s="4" t="e">
        <f t="shared" si="46"/>
        <v>#N/A</v>
      </c>
      <c r="AR112" s="4" t="e">
        <f t="shared" si="47"/>
        <v>#N/A</v>
      </c>
      <c r="AS112" s="4" t="e">
        <f t="shared" si="48"/>
        <v>#N/A</v>
      </c>
      <c r="AT112" s="4" t="e">
        <f t="shared" si="49"/>
        <v>#N/A</v>
      </c>
      <c r="AU112" s="5" t="e">
        <f t="shared" si="50"/>
        <v>#N/A</v>
      </c>
      <c r="AV112" s="4" t="e">
        <f t="shared" si="51"/>
        <v>#N/A</v>
      </c>
      <c r="AW112" s="5" t="e">
        <f t="shared" si="52"/>
        <v>#N/A</v>
      </c>
      <c r="AX112" s="4" t="e">
        <f t="shared" si="53"/>
        <v>#N/A</v>
      </c>
      <c r="AY112" s="5" t="e">
        <f t="shared" si="54"/>
        <v>#N/A</v>
      </c>
      <c r="AZ112" s="2" t="e">
        <f t="shared" si="55"/>
        <v>#N/A</v>
      </c>
      <c r="BA112" s="2" t="e">
        <f t="shared" si="56"/>
        <v>#N/A</v>
      </c>
      <c r="BB112" s="2" t="e">
        <f t="shared" si="57"/>
        <v>#N/A</v>
      </c>
      <c r="BC112" s="2" t="e">
        <f t="shared" si="58"/>
        <v>#N/A</v>
      </c>
      <c r="BD112" s="2" t="e">
        <f t="shared" si="59"/>
        <v>#N/A</v>
      </c>
      <c r="BE112" s="2" t="e">
        <f t="shared" si="60"/>
        <v>#N/A</v>
      </c>
      <c r="BF112" t="e">
        <f t="shared" si="61"/>
        <v>#N/A</v>
      </c>
      <c r="BG112" s="2" t="e">
        <f t="shared" si="62"/>
        <v>#N/A</v>
      </c>
      <c r="BH112" t="e">
        <f t="shared" si="63"/>
        <v>#N/A</v>
      </c>
      <c r="BI112" t="e">
        <f t="shared" si="64"/>
        <v>#N/A</v>
      </c>
      <c r="BJ112" s="13" t="e">
        <f t="shared" si="65"/>
        <v>#N/A</v>
      </c>
      <c r="BK112" t="e">
        <f t="shared" si="66"/>
        <v>#N/A</v>
      </c>
      <c r="BL112" t="e">
        <f t="shared" si="67"/>
        <v>#N/A</v>
      </c>
      <c r="BM112" s="2" t="e">
        <f t="shared" si="68"/>
        <v>#N/A</v>
      </c>
      <c r="BN112" s="2" t="e">
        <f t="shared" si="69"/>
        <v>#N/A</v>
      </c>
      <c r="BO112" s="26" t="e">
        <f t="shared" si="70"/>
        <v>#N/A</v>
      </c>
      <c r="BP112" s="26" t="e">
        <f t="shared" si="71"/>
        <v>#N/A</v>
      </c>
      <c r="BQ112">
        <f t="shared" si="72"/>
        <v>0</v>
      </c>
      <c r="BV112" s="2"/>
      <c r="BW112" s="2">
        <f t="shared" si="73"/>
        <v>0</v>
      </c>
      <c r="BX112" s="2">
        <f t="shared" si="74"/>
        <v>0</v>
      </c>
      <c r="BY112" s="2">
        <f t="shared" si="75"/>
        <v>0</v>
      </c>
      <c r="BZ112" s="2">
        <f t="shared" si="76"/>
        <v>0</v>
      </c>
      <c r="CA112" s="2">
        <f t="shared" si="77"/>
        <v>0</v>
      </c>
      <c r="CB112" s="2">
        <f t="shared" si="78"/>
        <v>0</v>
      </c>
      <c r="CC112" s="2">
        <f t="shared" si="79"/>
        <v>0</v>
      </c>
      <c r="CD112" s="2" t="str">
        <f t="shared" si="80"/>
        <v>R</v>
      </c>
      <c r="CE112" s="2" t="str">
        <f t="shared" si="81"/>
        <v>S-R</v>
      </c>
      <c r="CF112" s="2" t="str">
        <f t="shared" si="82"/>
        <v>B-G</v>
      </c>
      <c r="CG112" s="2" t="str">
        <f t="shared" si="83"/>
        <v>S-R</v>
      </c>
      <c r="CH112" s="2" t="str">
        <f t="shared" si="84"/>
        <v>B-G</v>
      </c>
      <c r="CI112" t="s">
        <v>263</v>
      </c>
      <c r="CJ112">
        <f>VLOOKUP(CI112,Sheet4!$I$1:$M$248,2,0)</f>
        <v>11.2</v>
      </c>
      <c r="CK112">
        <f>VLOOKUP(CI112,Sheet4!$I$1:$M$248,3,0)</f>
        <v>17.7</v>
      </c>
      <c r="CL112">
        <f>VLOOKUP(CI112,Sheet4!$I$1:$M$248,4,0)</f>
        <v>11.2</v>
      </c>
      <c r="CM112">
        <f>VLOOKUP(CI112,Sheet4!$I$1:$M$248,5,0)</f>
        <v>15.2</v>
      </c>
      <c r="CN112" t="e">
        <f t="shared" si="85"/>
        <v>#N/A</v>
      </c>
      <c r="CO112" t="str">
        <f t="shared" si="86"/>
        <v>R</v>
      </c>
      <c r="CP112" t="e">
        <f t="shared" si="87"/>
        <v>#N/A</v>
      </c>
      <c r="CQ112" t="e">
        <f t="shared" si="88"/>
        <v>#N/A</v>
      </c>
    </row>
    <row r="113" spans="1:95">
      <c r="A113">
        <v>111</v>
      </c>
      <c r="B113" t="s">
        <v>421</v>
      </c>
      <c r="C113">
        <v>264969</v>
      </c>
      <c r="D113" t="b">
        <v>0</v>
      </c>
      <c r="I113">
        <v>24.91</v>
      </c>
      <c r="K113">
        <v>26.1</v>
      </c>
      <c r="L113">
        <v>27.66</v>
      </c>
      <c r="M113">
        <v>24.74</v>
      </c>
      <c r="N113">
        <v>26.1</v>
      </c>
      <c r="O113">
        <v>-4.5593869731800813</v>
      </c>
      <c r="P113">
        <v>-1.1900000000000013</v>
      </c>
      <c r="T113" s="2"/>
      <c r="U113" s="2"/>
      <c r="V113" s="2"/>
      <c r="W113" s="2"/>
      <c r="X113" s="2"/>
      <c r="Y113" s="2"/>
      <c r="Z113" s="2"/>
      <c r="AA113" s="2"/>
      <c r="AB113" s="2"/>
      <c r="AC113" s="9"/>
      <c r="AD113" s="9"/>
      <c r="AO113" s="13" t="str">
        <f t="shared" si="45"/>
        <v>R</v>
      </c>
      <c r="AP113">
        <f t="shared" si="89"/>
        <v>0</v>
      </c>
      <c r="AQ113" s="4" t="e">
        <f t="shared" si="46"/>
        <v>#N/A</v>
      </c>
      <c r="AR113" s="4" t="e">
        <f t="shared" si="47"/>
        <v>#N/A</v>
      </c>
      <c r="AS113" s="4" t="e">
        <f t="shared" si="48"/>
        <v>#N/A</v>
      </c>
      <c r="AT113" s="4" t="e">
        <f t="shared" si="49"/>
        <v>#N/A</v>
      </c>
      <c r="AU113" s="5" t="e">
        <f t="shared" si="50"/>
        <v>#N/A</v>
      </c>
      <c r="AV113" s="4" t="e">
        <f t="shared" si="51"/>
        <v>#N/A</v>
      </c>
      <c r="AW113" s="5" t="e">
        <f t="shared" si="52"/>
        <v>#N/A</v>
      </c>
      <c r="AX113" s="4" t="e">
        <f t="shared" si="53"/>
        <v>#N/A</v>
      </c>
      <c r="AY113" s="5" t="e">
        <f t="shared" si="54"/>
        <v>#N/A</v>
      </c>
      <c r="AZ113" s="2" t="e">
        <f t="shared" si="55"/>
        <v>#N/A</v>
      </c>
      <c r="BA113" s="2" t="e">
        <f t="shared" si="56"/>
        <v>#N/A</v>
      </c>
      <c r="BB113" s="2" t="e">
        <f t="shared" si="57"/>
        <v>#N/A</v>
      </c>
      <c r="BC113" s="2" t="e">
        <f t="shared" si="58"/>
        <v>#N/A</v>
      </c>
      <c r="BD113" s="2" t="e">
        <f t="shared" si="59"/>
        <v>#N/A</v>
      </c>
      <c r="BE113" s="2" t="e">
        <f t="shared" si="60"/>
        <v>#N/A</v>
      </c>
      <c r="BF113" t="e">
        <f t="shared" si="61"/>
        <v>#N/A</v>
      </c>
      <c r="BG113" s="2" t="e">
        <f t="shared" si="62"/>
        <v>#N/A</v>
      </c>
      <c r="BH113" t="e">
        <f t="shared" si="63"/>
        <v>#N/A</v>
      </c>
      <c r="BI113" t="e">
        <f t="shared" si="64"/>
        <v>#N/A</v>
      </c>
      <c r="BJ113" s="13" t="e">
        <f t="shared" si="65"/>
        <v>#N/A</v>
      </c>
      <c r="BK113" t="e">
        <f t="shared" si="66"/>
        <v>#N/A</v>
      </c>
      <c r="BL113" t="e">
        <f t="shared" si="67"/>
        <v>#N/A</v>
      </c>
      <c r="BM113" s="2" t="e">
        <f t="shared" si="68"/>
        <v>#N/A</v>
      </c>
      <c r="BN113" s="2" t="e">
        <f t="shared" si="69"/>
        <v>#N/A</v>
      </c>
      <c r="BO113" s="26" t="e">
        <f t="shared" si="70"/>
        <v>#N/A</v>
      </c>
      <c r="BP113" s="26" t="e">
        <f t="shared" si="71"/>
        <v>#N/A</v>
      </c>
      <c r="BQ113">
        <f t="shared" si="72"/>
        <v>0</v>
      </c>
      <c r="BV113" s="2"/>
      <c r="BW113" s="2">
        <f t="shared" si="73"/>
        <v>0</v>
      </c>
      <c r="BX113" s="2">
        <f t="shared" si="74"/>
        <v>0</v>
      </c>
      <c r="BY113" s="2">
        <f t="shared" si="75"/>
        <v>0</v>
      </c>
      <c r="BZ113" s="2">
        <f t="shared" si="76"/>
        <v>0</v>
      </c>
      <c r="CA113" s="2">
        <f t="shared" si="77"/>
        <v>0</v>
      </c>
      <c r="CB113" s="2">
        <f t="shared" si="78"/>
        <v>0</v>
      </c>
      <c r="CC113" s="2">
        <f t="shared" si="79"/>
        <v>0</v>
      </c>
      <c r="CD113" s="2" t="str">
        <f t="shared" si="80"/>
        <v>R</v>
      </c>
      <c r="CE113" s="2" t="str">
        <f t="shared" si="81"/>
        <v>S-R</v>
      </c>
      <c r="CF113" s="2" t="str">
        <f t="shared" si="82"/>
        <v>B-G</v>
      </c>
      <c r="CG113" s="2" t="str">
        <f t="shared" si="83"/>
        <v>S-R</v>
      </c>
      <c r="CH113" s="2" t="str">
        <f t="shared" si="84"/>
        <v>B-G</v>
      </c>
      <c r="CI113" t="s">
        <v>84</v>
      </c>
      <c r="CJ113">
        <f>VLOOKUP(CI113,Sheet4!$I$1:$M$248,2,0)</f>
        <v>86.25</v>
      </c>
      <c r="CK113">
        <f>VLOOKUP(CI113,Sheet4!$I$1:$M$248,3,0)</f>
        <v>86.65</v>
      </c>
      <c r="CL113">
        <f>VLOOKUP(CI113,Sheet4!$I$1:$M$248,4,0)</f>
        <v>85.45</v>
      </c>
      <c r="CM113">
        <f>VLOOKUP(CI113,Sheet4!$I$1:$M$248,5,0)</f>
        <v>85.6</v>
      </c>
      <c r="CN113">
        <f t="shared" si="85"/>
        <v>128.61999999999998</v>
      </c>
      <c r="CO113" t="str">
        <f t="shared" si="86"/>
        <v>G</v>
      </c>
      <c r="CP113" t="str">
        <f t="shared" si="87"/>
        <v xml:space="preserve"> HH-B</v>
      </c>
      <c r="CQ113" t="str">
        <f t="shared" si="88"/>
        <v xml:space="preserve"> LH-B</v>
      </c>
    </row>
    <row r="114" spans="1:95">
      <c r="A114">
        <v>112</v>
      </c>
      <c r="B114" t="s">
        <v>420</v>
      </c>
      <c r="C114">
        <v>11782658</v>
      </c>
      <c r="D114" t="b">
        <v>1</v>
      </c>
      <c r="E114">
        <v>97150</v>
      </c>
      <c r="F114">
        <v>50</v>
      </c>
      <c r="G114">
        <v>23300</v>
      </c>
      <c r="H114">
        <v>18950</v>
      </c>
      <c r="I114">
        <v>1360</v>
      </c>
      <c r="J114">
        <v>1271.46</v>
      </c>
      <c r="K114">
        <v>1206.75</v>
      </c>
      <c r="L114">
        <v>1372</v>
      </c>
      <c r="M114">
        <v>1166.95</v>
      </c>
      <c r="N114">
        <v>1158.95</v>
      </c>
      <c r="O114">
        <v>17.347599119893001</v>
      </c>
      <c r="P114">
        <v>201.04999999999995</v>
      </c>
      <c r="T114" s="2"/>
      <c r="U114" s="2"/>
      <c r="V114" s="2"/>
      <c r="W114" s="2"/>
      <c r="X114" s="2"/>
      <c r="Y114" s="2"/>
      <c r="Z114" s="2"/>
      <c r="AA114" s="2"/>
      <c r="AB114" s="2"/>
      <c r="AC114" s="9"/>
      <c r="AD114" s="9"/>
      <c r="AO114" s="13" t="str">
        <f t="shared" si="45"/>
        <v>R</v>
      </c>
      <c r="AP114">
        <f t="shared" si="89"/>
        <v>0</v>
      </c>
      <c r="AQ114" s="4" t="e">
        <f t="shared" si="46"/>
        <v>#N/A</v>
      </c>
      <c r="AR114" s="4" t="e">
        <f t="shared" si="47"/>
        <v>#N/A</v>
      </c>
      <c r="AS114" s="4" t="e">
        <f t="shared" si="48"/>
        <v>#N/A</v>
      </c>
      <c r="AT114" s="4" t="e">
        <f t="shared" si="49"/>
        <v>#N/A</v>
      </c>
      <c r="AU114" s="5" t="e">
        <f t="shared" si="50"/>
        <v>#N/A</v>
      </c>
      <c r="AV114" s="4" t="e">
        <f t="shared" si="51"/>
        <v>#N/A</v>
      </c>
      <c r="AW114" s="5" t="e">
        <f t="shared" si="52"/>
        <v>#N/A</v>
      </c>
      <c r="AX114" s="4" t="e">
        <f t="shared" si="53"/>
        <v>#N/A</v>
      </c>
      <c r="AY114" s="5" t="e">
        <f t="shared" si="54"/>
        <v>#N/A</v>
      </c>
      <c r="AZ114" s="2" t="e">
        <f t="shared" si="55"/>
        <v>#N/A</v>
      </c>
      <c r="BA114" s="2" t="e">
        <f t="shared" si="56"/>
        <v>#N/A</v>
      </c>
      <c r="BB114" s="2" t="e">
        <f t="shared" si="57"/>
        <v>#N/A</v>
      </c>
      <c r="BC114" s="2" t="e">
        <f t="shared" si="58"/>
        <v>#N/A</v>
      </c>
      <c r="BD114" s="2" t="e">
        <f t="shared" si="59"/>
        <v>#N/A</v>
      </c>
      <c r="BE114" s="2" t="e">
        <f t="shared" si="60"/>
        <v>#N/A</v>
      </c>
      <c r="BF114" t="e">
        <f t="shared" si="61"/>
        <v>#N/A</v>
      </c>
      <c r="BG114" s="2" t="e">
        <f t="shared" si="62"/>
        <v>#N/A</v>
      </c>
      <c r="BH114" t="e">
        <f t="shared" si="63"/>
        <v>#N/A</v>
      </c>
      <c r="BI114" t="e">
        <f t="shared" si="64"/>
        <v>#N/A</v>
      </c>
      <c r="BJ114" s="13" t="e">
        <f t="shared" si="65"/>
        <v>#N/A</v>
      </c>
      <c r="BK114" t="e">
        <f t="shared" si="66"/>
        <v>#N/A</v>
      </c>
      <c r="BL114" t="e">
        <f t="shared" si="67"/>
        <v>#N/A</v>
      </c>
      <c r="BM114" s="2" t="e">
        <f t="shared" si="68"/>
        <v>#N/A</v>
      </c>
      <c r="BN114" s="2" t="e">
        <f t="shared" si="69"/>
        <v>#N/A</v>
      </c>
      <c r="BO114" s="26" t="e">
        <f t="shared" si="70"/>
        <v>#N/A</v>
      </c>
      <c r="BP114" s="26" t="e">
        <f t="shared" si="71"/>
        <v>#N/A</v>
      </c>
      <c r="BQ114">
        <f t="shared" si="72"/>
        <v>0</v>
      </c>
      <c r="BV114" s="2"/>
      <c r="BW114" s="2">
        <f t="shared" si="73"/>
        <v>0</v>
      </c>
      <c r="BX114" s="2">
        <f t="shared" si="74"/>
        <v>0</v>
      </c>
      <c r="BY114" s="2">
        <f t="shared" si="75"/>
        <v>0</v>
      </c>
      <c r="BZ114" s="2">
        <f t="shared" si="76"/>
        <v>0</v>
      </c>
      <c r="CA114" s="2">
        <f t="shared" si="77"/>
        <v>0</v>
      </c>
      <c r="CB114" s="2">
        <f t="shared" si="78"/>
        <v>0</v>
      </c>
      <c r="CC114" s="2">
        <f t="shared" si="79"/>
        <v>0</v>
      </c>
      <c r="CD114" s="2" t="str">
        <f t="shared" si="80"/>
        <v>R</v>
      </c>
      <c r="CE114" s="2" t="str">
        <f t="shared" si="81"/>
        <v>S-R</v>
      </c>
      <c r="CF114" s="2" t="str">
        <f t="shared" si="82"/>
        <v>B-G</v>
      </c>
      <c r="CG114" s="2" t="str">
        <f t="shared" si="83"/>
        <v>S-R</v>
      </c>
      <c r="CH114" s="2" t="str">
        <f t="shared" si="84"/>
        <v>B-G</v>
      </c>
      <c r="CI114" t="s">
        <v>362</v>
      </c>
      <c r="CJ114">
        <f>VLOOKUP(CI114,Sheet4!$I$1:$M$248,2,0)</f>
        <v>1936.7</v>
      </c>
      <c r="CK114">
        <f>VLOOKUP(CI114,Sheet4!$I$1:$M$248,3,0)</f>
        <v>1936.7</v>
      </c>
      <c r="CL114">
        <f>VLOOKUP(CI114,Sheet4!$I$1:$M$248,4,0)</f>
        <v>1800</v>
      </c>
      <c r="CM114">
        <f>VLOOKUP(CI114,Sheet4!$I$1:$M$248,5,0)</f>
        <v>1820.6</v>
      </c>
      <c r="CN114" t="e">
        <f t="shared" si="85"/>
        <v>#N/A</v>
      </c>
      <c r="CO114" t="str">
        <f t="shared" si="86"/>
        <v>G</v>
      </c>
      <c r="CP114" t="e">
        <f t="shared" si="87"/>
        <v>#N/A</v>
      </c>
      <c r="CQ114" t="e">
        <f t="shared" si="88"/>
        <v>#N/A</v>
      </c>
    </row>
    <row r="115" spans="1:95">
      <c r="A115">
        <v>113</v>
      </c>
      <c r="B115" t="s">
        <v>420</v>
      </c>
      <c r="C115">
        <v>11789826</v>
      </c>
      <c r="D115" t="b">
        <v>1</v>
      </c>
      <c r="E115">
        <v>384775</v>
      </c>
      <c r="F115">
        <v>25</v>
      </c>
      <c r="G115">
        <v>21025</v>
      </c>
      <c r="H115">
        <v>16150</v>
      </c>
      <c r="I115">
        <v>765</v>
      </c>
      <c r="J115">
        <v>695.77</v>
      </c>
      <c r="K115">
        <v>650</v>
      </c>
      <c r="L115">
        <v>771.45</v>
      </c>
      <c r="M115">
        <v>616.65</v>
      </c>
      <c r="N115">
        <v>645.5</v>
      </c>
      <c r="O115">
        <v>18.512780790085205</v>
      </c>
      <c r="P115">
        <v>119.5</v>
      </c>
      <c r="T115" s="2"/>
      <c r="U115" s="2"/>
      <c r="V115" s="2"/>
      <c r="W115" s="2"/>
      <c r="X115" s="2"/>
      <c r="Y115" s="2"/>
      <c r="Z115" s="2"/>
      <c r="AA115" s="2"/>
      <c r="AB115" s="2"/>
      <c r="AC115" s="9"/>
      <c r="AD115" s="9"/>
      <c r="AO115" s="13" t="str">
        <f t="shared" si="45"/>
        <v>R</v>
      </c>
      <c r="AP115">
        <f t="shared" si="89"/>
        <v>0</v>
      </c>
      <c r="AQ115" s="4" t="e">
        <f t="shared" si="46"/>
        <v>#N/A</v>
      </c>
      <c r="AR115" s="4" t="e">
        <f t="shared" si="47"/>
        <v>#N/A</v>
      </c>
      <c r="AS115" s="4" t="e">
        <f t="shared" si="48"/>
        <v>#N/A</v>
      </c>
      <c r="AT115" s="4" t="e">
        <f t="shared" si="49"/>
        <v>#N/A</v>
      </c>
      <c r="AU115" s="5" t="e">
        <f t="shared" si="50"/>
        <v>#N/A</v>
      </c>
      <c r="AV115" s="4" t="e">
        <f t="shared" si="51"/>
        <v>#N/A</v>
      </c>
      <c r="AW115" s="5" t="e">
        <f t="shared" si="52"/>
        <v>#N/A</v>
      </c>
      <c r="AX115" s="4" t="e">
        <f t="shared" si="53"/>
        <v>#N/A</v>
      </c>
      <c r="AY115" s="5" t="e">
        <f t="shared" si="54"/>
        <v>#N/A</v>
      </c>
      <c r="AZ115" s="2" t="e">
        <f t="shared" si="55"/>
        <v>#N/A</v>
      </c>
      <c r="BA115" s="2" t="e">
        <f t="shared" si="56"/>
        <v>#N/A</v>
      </c>
      <c r="BB115" s="2" t="e">
        <f t="shared" si="57"/>
        <v>#N/A</v>
      </c>
      <c r="BC115" s="2" t="e">
        <f t="shared" si="58"/>
        <v>#N/A</v>
      </c>
      <c r="BD115" s="2" t="e">
        <f t="shared" si="59"/>
        <v>#N/A</v>
      </c>
      <c r="BE115" s="2" t="e">
        <f t="shared" si="60"/>
        <v>#N/A</v>
      </c>
      <c r="BF115" t="e">
        <f t="shared" si="61"/>
        <v>#N/A</v>
      </c>
      <c r="BG115" s="2" t="e">
        <f t="shared" si="62"/>
        <v>#N/A</v>
      </c>
      <c r="BH115" t="e">
        <f t="shared" si="63"/>
        <v>#N/A</v>
      </c>
      <c r="BI115" t="e">
        <f t="shared" si="64"/>
        <v>#N/A</v>
      </c>
      <c r="BJ115" s="13" t="e">
        <f t="shared" si="65"/>
        <v>#N/A</v>
      </c>
      <c r="BK115" t="e">
        <f t="shared" si="66"/>
        <v>#N/A</v>
      </c>
      <c r="BL115" t="e">
        <f t="shared" si="67"/>
        <v>#N/A</v>
      </c>
      <c r="BM115" s="2" t="e">
        <f t="shared" si="68"/>
        <v>#N/A</v>
      </c>
      <c r="BN115" s="2" t="e">
        <f t="shared" si="69"/>
        <v>#N/A</v>
      </c>
      <c r="BO115" s="26" t="e">
        <f t="shared" si="70"/>
        <v>#N/A</v>
      </c>
      <c r="BP115" s="26" t="e">
        <f t="shared" si="71"/>
        <v>#N/A</v>
      </c>
      <c r="BQ115">
        <f t="shared" si="72"/>
        <v>0</v>
      </c>
      <c r="BV115" s="2"/>
      <c r="BW115" s="2">
        <f t="shared" si="73"/>
        <v>0</v>
      </c>
      <c r="BX115" s="2">
        <f t="shared" si="74"/>
        <v>0</v>
      </c>
      <c r="BY115" s="2">
        <f t="shared" si="75"/>
        <v>0</v>
      </c>
      <c r="BZ115" s="2">
        <f t="shared" si="76"/>
        <v>0</v>
      </c>
      <c r="CA115" s="2">
        <f t="shared" si="77"/>
        <v>0</v>
      </c>
      <c r="CB115" s="2">
        <f t="shared" si="78"/>
        <v>0</v>
      </c>
      <c r="CC115" s="2">
        <f t="shared" si="79"/>
        <v>0</v>
      </c>
      <c r="CD115" s="2" t="str">
        <f t="shared" si="80"/>
        <v>R</v>
      </c>
      <c r="CE115" s="2" t="str">
        <f t="shared" si="81"/>
        <v>S-R</v>
      </c>
      <c r="CF115" s="2" t="str">
        <f t="shared" si="82"/>
        <v>B-G</v>
      </c>
      <c r="CG115" s="2" t="str">
        <f t="shared" si="83"/>
        <v>S-R</v>
      </c>
      <c r="CH115" s="2" t="str">
        <f t="shared" si="84"/>
        <v>B-G</v>
      </c>
      <c r="CI115" t="s">
        <v>6</v>
      </c>
      <c r="CJ115">
        <f>VLOOKUP(CI115,Sheet4!$I$1:$M$248,2,0)</f>
        <v>1468.7</v>
      </c>
      <c r="CK115">
        <f>VLOOKUP(CI115,Sheet4!$I$1:$M$248,3,0)</f>
        <v>1499</v>
      </c>
      <c r="CL115">
        <f>VLOOKUP(CI115,Sheet4!$I$1:$M$248,4,0)</f>
        <v>1460</v>
      </c>
      <c r="CM115">
        <f>VLOOKUP(CI115,Sheet4!$I$1:$M$248,5,0)</f>
        <v>1499</v>
      </c>
      <c r="CN115">
        <f t="shared" si="85"/>
        <v>3152.1849999999999</v>
      </c>
      <c r="CO115" t="str">
        <f t="shared" si="86"/>
        <v>R</v>
      </c>
      <c r="CP115" t="str">
        <f t="shared" si="87"/>
        <v xml:space="preserve"> HH-B</v>
      </c>
      <c r="CQ115" t="str">
        <f t="shared" si="88"/>
        <v xml:space="preserve"> LH-B</v>
      </c>
    </row>
    <row r="116" spans="1:95">
      <c r="A116">
        <v>114</v>
      </c>
      <c r="B116" t="s">
        <v>420</v>
      </c>
      <c r="C116">
        <v>11886850</v>
      </c>
      <c r="D116" t="b">
        <v>1</v>
      </c>
      <c r="E116">
        <v>1163850</v>
      </c>
      <c r="F116">
        <v>75</v>
      </c>
      <c r="G116">
        <v>51900</v>
      </c>
      <c r="H116">
        <v>28950</v>
      </c>
      <c r="I116">
        <v>308.45</v>
      </c>
      <c r="J116">
        <v>275.20999999999998</v>
      </c>
      <c r="K116">
        <v>209.7</v>
      </c>
      <c r="L116">
        <v>310.3</v>
      </c>
      <c r="M116">
        <v>209.7</v>
      </c>
      <c r="N116">
        <v>242.75</v>
      </c>
      <c r="O116">
        <v>27.064881565396494</v>
      </c>
      <c r="P116">
        <v>65.699999999999989</v>
      </c>
      <c r="T116" s="2"/>
      <c r="U116" s="2"/>
      <c r="V116" s="2"/>
      <c r="W116" s="2"/>
      <c r="X116" s="2"/>
      <c r="Y116" s="2"/>
      <c r="Z116" s="2"/>
      <c r="AA116" s="2"/>
      <c r="AB116" s="2"/>
      <c r="AC116" s="9"/>
      <c r="AD116" s="9"/>
      <c r="AO116" s="13" t="str">
        <f t="shared" si="45"/>
        <v>R</v>
      </c>
      <c r="AP116">
        <f t="shared" si="89"/>
        <v>0</v>
      </c>
      <c r="AQ116" s="4" t="e">
        <f t="shared" si="46"/>
        <v>#N/A</v>
      </c>
      <c r="AR116" s="4" t="e">
        <f t="shared" si="47"/>
        <v>#N/A</v>
      </c>
      <c r="AS116" s="4" t="e">
        <f t="shared" si="48"/>
        <v>#N/A</v>
      </c>
      <c r="AT116" s="4" t="e">
        <f t="shared" si="49"/>
        <v>#N/A</v>
      </c>
      <c r="AU116" s="5" t="e">
        <f t="shared" si="50"/>
        <v>#N/A</v>
      </c>
      <c r="AV116" s="4" t="e">
        <f t="shared" si="51"/>
        <v>#N/A</v>
      </c>
      <c r="AW116" s="5" t="e">
        <f t="shared" si="52"/>
        <v>#N/A</v>
      </c>
      <c r="AX116" s="4" t="e">
        <f t="shared" si="53"/>
        <v>#N/A</v>
      </c>
      <c r="AY116" s="5" t="e">
        <f t="shared" si="54"/>
        <v>#N/A</v>
      </c>
      <c r="AZ116" s="2" t="e">
        <f t="shared" si="55"/>
        <v>#N/A</v>
      </c>
      <c r="BA116" s="2" t="e">
        <f t="shared" si="56"/>
        <v>#N/A</v>
      </c>
      <c r="BB116" s="2" t="e">
        <f t="shared" si="57"/>
        <v>#N/A</v>
      </c>
      <c r="BC116" s="2" t="e">
        <f t="shared" si="58"/>
        <v>#N/A</v>
      </c>
      <c r="BD116" s="2" t="e">
        <f t="shared" si="59"/>
        <v>#N/A</v>
      </c>
      <c r="BE116" s="2" t="e">
        <f t="shared" si="60"/>
        <v>#N/A</v>
      </c>
      <c r="BF116" t="e">
        <f t="shared" si="61"/>
        <v>#N/A</v>
      </c>
      <c r="BG116" s="2" t="e">
        <f t="shared" si="62"/>
        <v>#N/A</v>
      </c>
      <c r="BH116" t="e">
        <f t="shared" si="63"/>
        <v>#N/A</v>
      </c>
      <c r="BI116" t="e">
        <f t="shared" si="64"/>
        <v>#N/A</v>
      </c>
      <c r="BJ116" s="13" t="e">
        <f t="shared" si="65"/>
        <v>#N/A</v>
      </c>
      <c r="BK116" t="e">
        <f t="shared" si="66"/>
        <v>#N/A</v>
      </c>
      <c r="BL116" t="e">
        <f t="shared" si="67"/>
        <v>#N/A</v>
      </c>
      <c r="BM116" s="2" t="e">
        <f t="shared" si="68"/>
        <v>#N/A</v>
      </c>
      <c r="BN116" s="2" t="e">
        <f t="shared" si="69"/>
        <v>#N/A</v>
      </c>
      <c r="BO116" s="26" t="e">
        <f t="shared" si="70"/>
        <v>#N/A</v>
      </c>
      <c r="BP116" s="26" t="e">
        <f t="shared" si="71"/>
        <v>#N/A</v>
      </c>
      <c r="BQ116">
        <f t="shared" si="72"/>
        <v>0</v>
      </c>
      <c r="BV116" s="2"/>
      <c r="BW116" s="2">
        <f t="shared" si="73"/>
        <v>0</v>
      </c>
      <c r="BX116" s="2">
        <f t="shared" si="74"/>
        <v>0</v>
      </c>
      <c r="BY116" s="2">
        <f t="shared" si="75"/>
        <v>0</v>
      </c>
      <c r="BZ116" s="2">
        <f t="shared" si="76"/>
        <v>0</v>
      </c>
      <c r="CA116" s="2">
        <f t="shared" si="77"/>
        <v>0</v>
      </c>
      <c r="CB116" s="2">
        <f t="shared" si="78"/>
        <v>0</v>
      </c>
      <c r="CC116" s="2">
        <f t="shared" si="79"/>
        <v>0</v>
      </c>
      <c r="CD116" s="2" t="str">
        <f t="shared" si="80"/>
        <v>R</v>
      </c>
      <c r="CE116" s="2" t="str">
        <f t="shared" si="81"/>
        <v>S-R</v>
      </c>
      <c r="CF116" s="2" t="str">
        <f t="shared" si="82"/>
        <v>B-G</v>
      </c>
      <c r="CG116" s="2" t="str">
        <f t="shared" si="83"/>
        <v>S-R</v>
      </c>
      <c r="CH116" s="2" t="str">
        <f t="shared" si="84"/>
        <v>B-G</v>
      </c>
      <c r="CI116" t="s">
        <v>131</v>
      </c>
      <c r="CJ116">
        <f>VLOOKUP(CI116,Sheet4!$I$1:$M$248,2,0)</f>
        <v>1664.4</v>
      </c>
      <c r="CK116">
        <f>VLOOKUP(CI116,Sheet4!$I$1:$M$248,3,0)</f>
        <v>1664.4</v>
      </c>
      <c r="CL116">
        <f>VLOOKUP(CI116,Sheet4!$I$1:$M$248,4,0)</f>
        <v>1622.6</v>
      </c>
      <c r="CM116">
        <f>VLOOKUP(CI116,Sheet4!$I$1:$M$248,5,0)</f>
        <v>1632</v>
      </c>
      <c r="CN116">
        <f t="shared" si="85"/>
        <v>907.61</v>
      </c>
      <c r="CO116" t="str">
        <f t="shared" si="86"/>
        <v>G</v>
      </c>
      <c r="CP116" t="str">
        <f t="shared" si="87"/>
        <v>HL-S</v>
      </c>
      <c r="CQ116" t="str">
        <f t="shared" si="88"/>
        <v>LL-S</v>
      </c>
    </row>
    <row r="117" spans="1:95">
      <c r="A117">
        <v>115</v>
      </c>
      <c r="B117" t="s">
        <v>420</v>
      </c>
      <c r="C117">
        <v>815617</v>
      </c>
      <c r="D117" t="b">
        <v>1</v>
      </c>
      <c r="E117">
        <v>62383</v>
      </c>
      <c r="F117">
        <v>10</v>
      </c>
      <c r="G117">
        <v>72</v>
      </c>
      <c r="H117">
        <v>0</v>
      </c>
      <c r="I117">
        <v>1760.2</v>
      </c>
      <c r="J117">
        <v>1759.83</v>
      </c>
      <c r="K117">
        <v>1782</v>
      </c>
      <c r="L117">
        <v>1782</v>
      </c>
      <c r="M117">
        <v>1752.1</v>
      </c>
      <c r="N117">
        <v>1762.6</v>
      </c>
      <c r="O117">
        <v>-0.1361624872347591</v>
      </c>
      <c r="P117">
        <v>-2.3999999999998636</v>
      </c>
      <c r="Q117" t="s">
        <v>5</v>
      </c>
      <c r="R117">
        <v>815617</v>
      </c>
      <c r="S117">
        <v>-69.53</v>
      </c>
      <c r="T117" s="2">
        <v>3969.2512854672495</v>
      </c>
      <c r="U117" s="2">
        <v>3974.7600000000007</v>
      </c>
      <c r="V117" s="2">
        <v>3990.6729206412069</v>
      </c>
      <c r="W117" s="2">
        <v>3974.7600000000007</v>
      </c>
      <c r="X117" s="2">
        <v>3958.8470793587944</v>
      </c>
      <c r="Y117" s="2">
        <v>3972.5</v>
      </c>
      <c r="Z117" s="2">
        <v>3982.6</v>
      </c>
      <c r="AA117" s="2">
        <v>3951.5</v>
      </c>
      <c r="AB117" s="2">
        <v>3960</v>
      </c>
      <c r="AC117" s="9">
        <v>3960</v>
      </c>
      <c r="AD117" s="9">
        <v>3977.95</v>
      </c>
      <c r="AE117">
        <v>3952.25</v>
      </c>
      <c r="AF117">
        <v>3969</v>
      </c>
      <c r="AG117">
        <v>3969</v>
      </c>
      <c r="AH117">
        <v>3974.6</v>
      </c>
      <c r="AI117">
        <v>3965</v>
      </c>
      <c r="AJ117">
        <v>3968</v>
      </c>
      <c r="AK117">
        <v>-23.010144058225553</v>
      </c>
      <c r="AL117">
        <v>-36.886794823015308</v>
      </c>
      <c r="AO117" s="13" t="str">
        <f t="shared" si="45"/>
        <v>G</v>
      </c>
      <c r="AP117" t="str">
        <f t="shared" si="89"/>
        <v>SKFINDIA</v>
      </c>
      <c r="AQ117" s="4">
        <f t="shared" si="46"/>
        <v>3969.2512854672495</v>
      </c>
      <c r="AR117" s="4">
        <f t="shared" si="47"/>
        <v>3974.7600000000007</v>
      </c>
      <c r="AS117" s="4">
        <f t="shared" si="48"/>
        <v>3990.6729206412069</v>
      </c>
      <c r="AT117" s="4">
        <f t="shared" si="49"/>
        <v>3974.7600000000007</v>
      </c>
      <c r="AU117" s="5">
        <f t="shared" si="50"/>
        <v>3958.8470793587944</v>
      </c>
      <c r="AV117" s="4">
        <f t="shared" si="51"/>
        <v>3972.5</v>
      </c>
      <c r="AW117" s="5">
        <f t="shared" si="52"/>
        <v>3982.6</v>
      </c>
      <c r="AX117" s="4">
        <f t="shared" si="53"/>
        <v>3951.5</v>
      </c>
      <c r="AY117" s="5">
        <f t="shared" si="54"/>
        <v>3960</v>
      </c>
      <c r="AZ117" s="2">
        <f t="shared" si="55"/>
        <v>3960</v>
      </c>
      <c r="BA117" s="2">
        <f t="shared" si="56"/>
        <v>3977.95</v>
      </c>
      <c r="BB117" s="2">
        <f t="shared" si="57"/>
        <v>3952.25</v>
      </c>
      <c r="BC117" s="2">
        <f t="shared" si="58"/>
        <v>3969</v>
      </c>
      <c r="BD117" s="2">
        <f t="shared" si="59"/>
        <v>3969</v>
      </c>
      <c r="BE117" s="2">
        <f t="shared" si="60"/>
        <v>3974.6</v>
      </c>
      <c r="BF117">
        <f t="shared" si="61"/>
        <v>3965</v>
      </c>
      <c r="BG117" s="2">
        <f t="shared" si="62"/>
        <v>3968</v>
      </c>
      <c r="BH117">
        <f t="shared" si="63"/>
        <v>-23.010144058225553</v>
      </c>
      <c r="BI117">
        <f t="shared" si="64"/>
        <v>-36.886794823015308</v>
      </c>
      <c r="BJ117" s="13">
        <f t="shared" si="65"/>
        <v>-69.53</v>
      </c>
      <c r="BK117" t="str">
        <f t="shared" si="66"/>
        <v xml:space="preserve"> </v>
      </c>
      <c r="BL117" t="str">
        <f t="shared" si="67"/>
        <v xml:space="preserve"> </v>
      </c>
      <c r="BM117" s="2" t="str">
        <f t="shared" si="68"/>
        <v xml:space="preserve"> </v>
      </c>
      <c r="BN117" s="2" t="str">
        <f t="shared" si="69"/>
        <v xml:space="preserve"> </v>
      </c>
      <c r="BO117" s="26">
        <f t="shared" si="70"/>
        <v>0.22727272727272727</v>
      </c>
      <c r="BP117" s="26">
        <f t="shared" si="71"/>
        <v>-2.5195263290501389E-2</v>
      </c>
      <c r="BQ117" t="str">
        <f t="shared" si="72"/>
        <v>SKFINDIA</v>
      </c>
      <c r="BV117" s="2"/>
      <c r="BW117" s="2">
        <f t="shared" si="73"/>
        <v>3982.6</v>
      </c>
      <c r="BX117" s="2">
        <f t="shared" si="74"/>
        <v>3951.5</v>
      </c>
      <c r="BY117" s="2">
        <f t="shared" si="75"/>
        <v>3960</v>
      </c>
      <c r="BZ117" s="2">
        <f t="shared" si="76"/>
        <v>3960</v>
      </c>
      <c r="CA117" s="2">
        <f t="shared" si="77"/>
        <v>3977.95</v>
      </c>
      <c r="CB117" s="2">
        <f t="shared" si="78"/>
        <v>3952.25</v>
      </c>
      <c r="CC117" s="2">
        <f t="shared" si="79"/>
        <v>3969</v>
      </c>
      <c r="CD117" s="2" t="str">
        <f t="shared" si="80"/>
        <v>G</v>
      </c>
      <c r="CE117" s="2" t="str">
        <f t="shared" si="81"/>
        <v>B-G</v>
      </c>
      <c r="CF117" s="2" t="str">
        <f t="shared" si="82"/>
        <v>B-G</v>
      </c>
      <c r="CG117" s="2" t="str">
        <f t="shared" si="83"/>
        <v>B-G</v>
      </c>
      <c r="CH117" s="2" t="str">
        <f t="shared" si="84"/>
        <v>B-G</v>
      </c>
      <c r="CI117" t="s">
        <v>92</v>
      </c>
      <c r="CJ117">
        <f>VLOOKUP(CI117,Sheet4!$I$1:$M$248,2,0)</f>
        <v>241</v>
      </c>
      <c r="CK117">
        <f>VLOOKUP(CI117,Sheet4!$I$1:$M$248,3,0)</f>
        <v>241.45</v>
      </c>
      <c r="CL117">
        <f>VLOOKUP(CI117,Sheet4!$I$1:$M$248,4,0)</f>
        <v>232.65</v>
      </c>
      <c r="CM117">
        <f>VLOOKUP(CI117,Sheet4!$I$1:$M$248,5,0)</f>
        <v>235.85</v>
      </c>
      <c r="CN117">
        <f t="shared" si="85"/>
        <v>424.42500000000001</v>
      </c>
      <c r="CO117" t="str">
        <f t="shared" si="86"/>
        <v>G</v>
      </c>
      <c r="CP117" t="str">
        <f t="shared" si="87"/>
        <v xml:space="preserve"> HH-B</v>
      </c>
      <c r="CQ117" t="str">
        <f t="shared" si="88"/>
        <v xml:space="preserve"> LH-B</v>
      </c>
    </row>
    <row r="118" spans="1:95">
      <c r="A118">
        <v>116</v>
      </c>
      <c r="B118" t="s">
        <v>420</v>
      </c>
      <c r="C118">
        <v>2714625</v>
      </c>
      <c r="D118" t="b">
        <v>1</v>
      </c>
      <c r="E118">
        <v>8452964</v>
      </c>
      <c r="F118">
        <v>3</v>
      </c>
      <c r="G118">
        <v>35250</v>
      </c>
      <c r="H118">
        <v>0</v>
      </c>
      <c r="I118">
        <v>568.65</v>
      </c>
      <c r="J118">
        <v>565.01</v>
      </c>
      <c r="K118">
        <v>564</v>
      </c>
      <c r="L118">
        <v>570.25</v>
      </c>
      <c r="M118">
        <v>560.29999999999995</v>
      </c>
      <c r="N118">
        <v>561.29999999999995</v>
      </c>
      <c r="O118">
        <v>1.309460181721009</v>
      </c>
      <c r="P118">
        <v>7.3500000000000227</v>
      </c>
      <c r="Q118" t="s">
        <v>90</v>
      </c>
      <c r="R118">
        <v>2714625</v>
      </c>
      <c r="S118">
        <v>-35.29</v>
      </c>
      <c r="T118" s="2">
        <v>675.01438974411099</v>
      </c>
      <c r="U118" s="2">
        <v>674.505</v>
      </c>
      <c r="V118" s="2">
        <v>676.29042159664823</v>
      </c>
      <c r="W118" s="2">
        <v>674.505</v>
      </c>
      <c r="X118" s="2">
        <v>672.71957840335176</v>
      </c>
      <c r="Y118" s="2">
        <v>675.5</v>
      </c>
      <c r="Z118" s="2">
        <v>676</v>
      </c>
      <c r="AA118" s="2">
        <v>674.85</v>
      </c>
      <c r="AB118" s="2">
        <v>675</v>
      </c>
      <c r="AC118" s="9">
        <v>675</v>
      </c>
      <c r="AD118" s="9">
        <v>675.5</v>
      </c>
      <c r="AE118">
        <v>675</v>
      </c>
      <c r="AF118">
        <v>675.45</v>
      </c>
      <c r="AG118">
        <v>675.45</v>
      </c>
      <c r="AH118">
        <v>675.5</v>
      </c>
      <c r="AI118">
        <v>674.55</v>
      </c>
      <c r="AJ118">
        <v>675</v>
      </c>
      <c r="AK118">
        <v>32.501618565682222</v>
      </c>
      <c r="AL118">
        <v>33.675573107354197</v>
      </c>
      <c r="AO118" s="13" t="str">
        <f t="shared" si="45"/>
        <v>G</v>
      </c>
      <c r="AP118" t="str">
        <f t="shared" si="89"/>
        <v>BHARTIARTL</v>
      </c>
      <c r="AQ118" s="4">
        <f t="shared" si="46"/>
        <v>675.01438974411099</v>
      </c>
      <c r="AR118" s="4">
        <f t="shared" si="47"/>
        <v>674.505</v>
      </c>
      <c r="AS118" s="4">
        <f t="shared" si="48"/>
        <v>676.29042159664823</v>
      </c>
      <c r="AT118" s="4">
        <f t="shared" si="49"/>
        <v>674.505</v>
      </c>
      <c r="AU118" s="5">
        <f t="shared" si="50"/>
        <v>672.71957840335176</v>
      </c>
      <c r="AV118" s="4">
        <f t="shared" si="51"/>
        <v>675.5</v>
      </c>
      <c r="AW118" s="5">
        <f t="shared" si="52"/>
        <v>676</v>
      </c>
      <c r="AX118" s="4">
        <f t="shared" si="53"/>
        <v>674.85</v>
      </c>
      <c r="AY118" s="5">
        <f t="shared" si="54"/>
        <v>675</v>
      </c>
      <c r="AZ118" s="2">
        <f t="shared" si="55"/>
        <v>675</v>
      </c>
      <c r="BA118" s="2">
        <f t="shared" si="56"/>
        <v>675.5</v>
      </c>
      <c r="BB118" s="2">
        <f t="shared" si="57"/>
        <v>675</v>
      </c>
      <c r="BC118" s="2">
        <f t="shared" si="58"/>
        <v>675.45</v>
      </c>
      <c r="BD118" s="2">
        <f t="shared" si="59"/>
        <v>675.45</v>
      </c>
      <c r="BE118" s="2">
        <f t="shared" si="60"/>
        <v>675.5</v>
      </c>
      <c r="BF118">
        <f t="shared" si="61"/>
        <v>674.55</v>
      </c>
      <c r="BG118" s="2">
        <f t="shared" si="62"/>
        <v>675</v>
      </c>
      <c r="BH118">
        <f t="shared" si="63"/>
        <v>32.501618565682222</v>
      </c>
      <c r="BI118">
        <f t="shared" si="64"/>
        <v>33.675573107354197</v>
      </c>
      <c r="BJ118" s="13">
        <f t="shared" si="65"/>
        <v>-35.29</v>
      </c>
      <c r="BK118" t="str">
        <f t="shared" si="66"/>
        <v xml:space="preserve"> </v>
      </c>
      <c r="BL118" t="str">
        <f t="shared" si="67"/>
        <v>G&gt;5+ | Buy</v>
      </c>
      <c r="BM118" s="2" t="str">
        <f t="shared" si="68"/>
        <v xml:space="preserve"> </v>
      </c>
      <c r="BN118" s="2" t="str">
        <f t="shared" si="69"/>
        <v xml:space="preserve"> </v>
      </c>
      <c r="BO118" s="26">
        <f t="shared" si="70"/>
        <v>6.666666666667341E-2</v>
      </c>
      <c r="BP118" s="26">
        <f t="shared" si="71"/>
        <v>-6.6622251832118645E-2</v>
      </c>
      <c r="BQ118" t="str">
        <f t="shared" si="72"/>
        <v>BHARTIARTL</v>
      </c>
      <c r="BV118" s="2"/>
      <c r="BW118" s="2">
        <f t="shared" si="73"/>
        <v>676</v>
      </c>
      <c r="BX118" s="2">
        <f t="shared" si="74"/>
        <v>674.85</v>
      </c>
      <c r="BY118" s="2">
        <f t="shared" si="75"/>
        <v>675</v>
      </c>
      <c r="BZ118" s="2">
        <f t="shared" si="76"/>
        <v>675</v>
      </c>
      <c r="CA118" s="2">
        <f t="shared" si="77"/>
        <v>675.5</v>
      </c>
      <c r="CB118" s="2">
        <f t="shared" si="78"/>
        <v>675</v>
      </c>
      <c r="CC118" s="2">
        <f t="shared" si="79"/>
        <v>675.45</v>
      </c>
      <c r="CD118" s="2" t="str">
        <f t="shared" si="80"/>
        <v>G</v>
      </c>
      <c r="CE118" s="2" t="str">
        <f t="shared" si="81"/>
        <v>B-G</v>
      </c>
      <c r="CF118" s="2" t="str">
        <f t="shared" si="82"/>
        <v>B-G</v>
      </c>
      <c r="CG118" s="2" t="str">
        <f t="shared" si="83"/>
        <v>B-G</v>
      </c>
      <c r="CH118" s="2" t="str">
        <f t="shared" si="84"/>
        <v>B-G</v>
      </c>
      <c r="CI118" t="s">
        <v>293</v>
      </c>
      <c r="CJ118">
        <f>VLOOKUP(CI118,Sheet4!$I$1:$M$248,2,0)</f>
        <v>2190.6999999999998</v>
      </c>
      <c r="CK118">
        <f>VLOOKUP(CI118,Sheet4!$I$1:$M$248,3,0)</f>
        <v>2190.6999999999998</v>
      </c>
      <c r="CL118">
        <f>VLOOKUP(CI118,Sheet4!$I$1:$M$248,4,0)</f>
        <v>2148.75</v>
      </c>
      <c r="CM118">
        <f>VLOOKUP(CI118,Sheet4!$I$1:$M$248,5,0)</f>
        <v>2148.75</v>
      </c>
      <c r="CN118" t="e">
        <f t="shared" si="85"/>
        <v>#N/A</v>
      </c>
      <c r="CO118" t="str">
        <f t="shared" si="86"/>
        <v>G</v>
      </c>
      <c r="CP118" t="e">
        <f t="shared" si="87"/>
        <v>#N/A</v>
      </c>
      <c r="CQ118" t="e">
        <f t="shared" si="88"/>
        <v>#N/A</v>
      </c>
    </row>
    <row r="119" spans="1:95">
      <c r="A119">
        <v>117</v>
      </c>
      <c r="B119" t="s">
        <v>420</v>
      </c>
      <c r="C119">
        <v>3050241</v>
      </c>
      <c r="D119" t="b">
        <v>1</v>
      </c>
      <c r="E119">
        <v>42188239</v>
      </c>
      <c r="F119">
        <v>1000</v>
      </c>
      <c r="G119">
        <v>0</v>
      </c>
      <c r="H119">
        <v>39118</v>
      </c>
      <c r="I119">
        <v>26.65</v>
      </c>
      <c r="J119">
        <v>26.7</v>
      </c>
      <c r="K119">
        <v>27.5</v>
      </c>
      <c r="L119">
        <v>27.5</v>
      </c>
      <c r="M119">
        <v>26.2</v>
      </c>
      <c r="N119">
        <v>26.05</v>
      </c>
      <c r="O119">
        <v>2.3032629558541182</v>
      </c>
      <c r="P119">
        <v>0.59999999999999787</v>
      </c>
      <c r="T119" s="2"/>
      <c r="U119" s="2"/>
      <c r="V119" s="2"/>
      <c r="W119" s="2"/>
      <c r="X119" s="2"/>
      <c r="Y119" s="2"/>
      <c r="Z119" s="2"/>
      <c r="AA119" s="2"/>
      <c r="AB119" s="2"/>
      <c r="AC119" s="9"/>
      <c r="AD119" s="9"/>
      <c r="AO119" s="13" t="str">
        <f t="shared" si="45"/>
        <v>R</v>
      </c>
      <c r="AP119">
        <f t="shared" si="89"/>
        <v>0</v>
      </c>
      <c r="AQ119" s="4" t="e">
        <f t="shared" si="46"/>
        <v>#N/A</v>
      </c>
      <c r="AR119" s="4" t="e">
        <f t="shared" si="47"/>
        <v>#N/A</v>
      </c>
      <c r="AS119" s="4" t="e">
        <f t="shared" si="48"/>
        <v>#N/A</v>
      </c>
      <c r="AT119" s="4" t="e">
        <f t="shared" si="49"/>
        <v>#N/A</v>
      </c>
      <c r="AU119" s="5" t="e">
        <f t="shared" si="50"/>
        <v>#N/A</v>
      </c>
      <c r="AV119" s="4" t="e">
        <f t="shared" si="51"/>
        <v>#N/A</v>
      </c>
      <c r="AW119" s="5" t="e">
        <f t="shared" si="52"/>
        <v>#N/A</v>
      </c>
      <c r="AX119" s="4" t="e">
        <f t="shared" si="53"/>
        <v>#N/A</v>
      </c>
      <c r="AY119" s="5" t="e">
        <f t="shared" si="54"/>
        <v>#N/A</v>
      </c>
      <c r="AZ119" s="2" t="e">
        <f t="shared" si="55"/>
        <v>#N/A</v>
      </c>
      <c r="BA119" s="2" t="e">
        <f t="shared" si="56"/>
        <v>#N/A</v>
      </c>
      <c r="BB119" s="2" t="e">
        <f t="shared" si="57"/>
        <v>#N/A</v>
      </c>
      <c r="BC119" s="2" t="e">
        <f t="shared" si="58"/>
        <v>#N/A</v>
      </c>
      <c r="BD119" s="2" t="e">
        <f t="shared" si="59"/>
        <v>#N/A</v>
      </c>
      <c r="BE119" s="2" t="e">
        <f t="shared" si="60"/>
        <v>#N/A</v>
      </c>
      <c r="BF119" t="e">
        <f t="shared" si="61"/>
        <v>#N/A</v>
      </c>
      <c r="BG119" s="2" t="e">
        <f t="shared" si="62"/>
        <v>#N/A</v>
      </c>
      <c r="BH119" t="e">
        <f t="shared" si="63"/>
        <v>#N/A</v>
      </c>
      <c r="BI119" t="e">
        <f t="shared" si="64"/>
        <v>#N/A</v>
      </c>
      <c r="BJ119" s="13" t="e">
        <f t="shared" si="65"/>
        <v>#N/A</v>
      </c>
      <c r="BK119" t="e">
        <f t="shared" si="66"/>
        <v>#N/A</v>
      </c>
      <c r="BL119" t="e">
        <f t="shared" si="67"/>
        <v>#N/A</v>
      </c>
      <c r="BM119" s="2" t="e">
        <f t="shared" si="68"/>
        <v>#N/A</v>
      </c>
      <c r="BN119" s="2" t="e">
        <f t="shared" si="69"/>
        <v>#N/A</v>
      </c>
      <c r="BO119" s="26" t="e">
        <f t="shared" si="70"/>
        <v>#N/A</v>
      </c>
      <c r="BP119" s="26" t="e">
        <f t="shared" si="71"/>
        <v>#N/A</v>
      </c>
      <c r="BQ119">
        <f t="shared" si="72"/>
        <v>0</v>
      </c>
      <c r="BV119" s="2"/>
      <c r="BW119" s="2">
        <f t="shared" si="73"/>
        <v>0</v>
      </c>
      <c r="BX119" s="2">
        <f t="shared" si="74"/>
        <v>0</v>
      </c>
      <c r="BY119" s="2">
        <f t="shared" si="75"/>
        <v>0</v>
      </c>
      <c r="BZ119" s="2">
        <f t="shared" si="76"/>
        <v>0</v>
      </c>
      <c r="CA119" s="2">
        <f t="shared" si="77"/>
        <v>0</v>
      </c>
      <c r="CB119" s="2">
        <f t="shared" si="78"/>
        <v>0</v>
      </c>
      <c r="CC119" s="2">
        <f t="shared" si="79"/>
        <v>0</v>
      </c>
      <c r="CD119" s="2" t="str">
        <f t="shared" si="80"/>
        <v>R</v>
      </c>
      <c r="CE119" s="2" t="str">
        <f t="shared" si="81"/>
        <v>S-R</v>
      </c>
      <c r="CF119" s="2" t="str">
        <f t="shared" si="82"/>
        <v>B-G</v>
      </c>
      <c r="CG119" s="2" t="str">
        <f t="shared" si="83"/>
        <v>S-R</v>
      </c>
      <c r="CH119" s="2" t="str">
        <f t="shared" si="84"/>
        <v>B-G</v>
      </c>
      <c r="CI119" t="s">
        <v>280</v>
      </c>
      <c r="CJ119">
        <f>VLOOKUP(CI119,Sheet4!$I$1:$M$248,2,0)</f>
        <v>8.65</v>
      </c>
      <c r="CK119">
        <f>VLOOKUP(CI119,Sheet4!$I$1:$M$248,3,0)</f>
        <v>10.5</v>
      </c>
      <c r="CL119">
        <f>VLOOKUP(CI119,Sheet4!$I$1:$M$248,4,0)</f>
        <v>8.65</v>
      </c>
      <c r="CM119">
        <f>VLOOKUP(CI119,Sheet4!$I$1:$M$248,5,0)</f>
        <v>10.5</v>
      </c>
      <c r="CN119" t="e">
        <f t="shared" si="85"/>
        <v>#N/A</v>
      </c>
      <c r="CO119" t="str">
        <f t="shared" si="86"/>
        <v>R</v>
      </c>
      <c r="CP119" t="e">
        <f t="shared" si="87"/>
        <v>#N/A</v>
      </c>
      <c r="CQ119" t="e">
        <f t="shared" si="88"/>
        <v>#N/A</v>
      </c>
    </row>
    <row r="120" spans="1:95">
      <c r="A120">
        <v>118</v>
      </c>
      <c r="B120" t="s">
        <v>420</v>
      </c>
      <c r="C120">
        <v>794369</v>
      </c>
      <c r="D120" t="b">
        <v>1</v>
      </c>
      <c r="E120">
        <v>48256</v>
      </c>
      <c r="F120">
        <v>1</v>
      </c>
      <c r="G120">
        <v>0</v>
      </c>
      <c r="H120">
        <v>4</v>
      </c>
      <c r="I120">
        <v>22803.599999999999</v>
      </c>
      <c r="J120">
        <v>22649.39</v>
      </c>
      <c r="K120">
        <v>22622</v>
      </c>
      <c r="L120">
        <v>22915</v>
      </c>
      <c r="M120">
        <v>22380.2</v>
      </c>
      <c r="N120">
        <v>22439.8</v>
      </c>
      <c r="O120">
        <v>1.6212265706467941</v>
      </c>
      <c r="P120">
        <v>363.79999999999927</v>
      </c>
      <c r="Q120" t="s">
        <v>272</v>
      </c>
      <c r="R120">
        <v>794369</v>
      </c>
      <c r="S120">
        <v>-38.14</v>
      </c>
      <c r="T120" s="2">
        <v>21032.447625512526</v>
      </c>
      <c r="U120" s="2">
        <v>21023.454999999998</v>
      </c>
      <c r="V120" s="2">
        <v>21055.809143427763</v>
      </c>
      <c r="W120" s="2">
        <v>21023.454999999998</v>
      </c>
      <c r="X120" s="2">
        <v>20991.100856572233</v>
      </c>
      <c r="Y120" s="2">
        <v>21015</v>
      </c>
      <c r="Z120" s="2">
        <v>21031.75</v>
      </c>
      <c r="AA120" s="2">
        <v>21000.400000000001</v>
      </c>
      <c r="AB120" s="2">
        <v>21022</v>
      </c>
      <c r="AC120" s="9">
        <v>21022</v>
      </c>
      <c r="AD120" s="9">
        <v>21060.05</v>
      </c>
      <c r="AE120">
        <v>21010.3</v>
      </c>
      <c r="AF120">
        <v>21059.35</v>
      </c>
      <c r="AG120">
        <v>21059.35</v>
      </c>
      <c r="AH120">
        <v>21059.35</v>
      </c>
      <c r="AI120">
        <v>21000.05</v>
      </c>
      <c r="AJ120">
        <v>21029.95</v>
      </c>
      <c r="AK120">
        <v>42.283477357778786</v>
      </c>
      <c r="AL120">
        <v>42.633926727803996</v>
      </c>
      <c r="AO120" s="13" t="str">
        <f t="shared" si="45"/>
        <v>G</v>
      </c>
      <c r="AP120" t="str">
        <f t="shared" si="89"/>
        <v>SHREECEM</v>
      </c>
      <c r="AQ120" s="4">
        <f t="shared" si="46"/>
        <v>21032.447625512526</v>
      </c>
      <c r="AR120" s="4">
        <f t="shared" si="47"/>
        <v>21023.454999999998</v>
      </c>
      <c r="AS120" s="4">
        <f t="shared" si="48"/>
        <v>21055.809143427763</v>
      </c>
      <c r="AT120" s="4">
        <f t="shared" si="49"/>
        <v>21023.454999999998</v>
      </c>
      <c r="AU120" s="5">
        <f t="shared" si="50"/>
        <v>20991.100856572233</v>
      </c>
      <c r="AV120" s="4">
        <f t="shared" si="51"/>
        <v>21015</v>
      </c>
      <c r="AW120" s="5">
        <f t="shared" si="52"/>
        <v>21031.75</v>
      </c>
      <c r="AX120" s="4">
        <f t="shared" si="53"/>
        <v>21000.400000000001</v>
      </c>
      <c r="AY120" s="5">
        <f t="shared" si="54"/>
        <v>21022</v>
      </c>
      <c r="AZ120" s="2">
        <f t="shared" si="55"/>
        <v>21022</v>
      </c>
      <c r="BA120" s="2">
        <f t="shared" si="56"/>
        <v>21060.05</v>
      </c>
      <c r="BB120" s="2">
        <f t="shared" si="57"/>
        <v>21010.3</v>
      </c>
      <c r="BC120" s="2">
        <f t="shared" si="58"/>
        <v>21059.35</v>
      </c>
      <c r="BD120" s="2">
        <f t="shared" si="59"/>
        <v>21059.35</v>
      </c>
      <c r="BE120" s="2">
        <f t="shared" si="60"/>
        <v>21059.35</v>
      </c>
      <c r="BF120">
        <f t="shared" si="61"/>
        <v>21000.05</v>
      </c>
      <c r="BG120" s="2">
        <f t="shared" si="62"/>
        <v>21029.95</v>
      </c>
      <c r="BH120">
        <f t="shared" si="63"/>
        <v>42.283477357778786</v>
      </c>
      <c r="BI120">
        <f t="shared" si="64"/>
        <v>42.633926727803996</v>
      </c>
      <c r="BJ120" s="13">
        <f t="shared" si="65"/>
        <v>-38.14</v>
      </c>
      <c r="BK120" t="str">
        <f t="shared" si="66"/>
        <v xml:space="preserve"> </v>
      </c>
      <c r="BL120" t="str">
        <f t="shared" si="67"/>
        <v>G&gt;5+ | Buy</v>
      </c>
      <c r="BM120" s="2" t="str">
        <f t="shared" si="68"/>
        <v xml:space="preserve"> </v>
      </c>
      <c r="BN120" s="2" t="str">
        <f t="shared" si="69"/>
        <v xml:space="preserve"> </v>
      </c>
      <c r="BO120" s="26">
        <f t="shared" si="70"/>
        <v>0.17767101132146582</v>
      </c>
      <c r="BP120" s="26">
        <f t="shared" si="71"/>
        <v>-0.1396054484112654</v>
      </c>
      <c r="BQ120" t="str">
        <f t="shared" si="72"/>
        <v>SHREECEM</v>
      </c>
      <c r="BV120" s="2"/>
      <c r="BW120" s="2">
        <f t="shared" si="73"/>
        <v>21031.75</v>
      </c>
      <c r="BX120" s="2">
        <f t="shared" si="74"/>
        <v>21000.400000000001</v>
      </c>
      <c r="BY120" s="2">
        <f t="shared" si="75"/>
        <v>21022</v>
      </c>
      <c r="BZ120" s="2">
        <f t="shared" si="76"/>
        <v>21022</v>
      </c>
      <c r="CA120" s="2">
        <f t="shared" si="77"/>
        <v>21060.05</v>
      </c>
      <c r="CB120" s="2">
        <f t="shared" si="78"/>
        <v>21010.3</v>
      </c>
      <c r="CC120" s="2">
        <f t="shared" si="79"/>
        <v>21059.35</v>
      </c>
      <c r="CD120" s="2" t="str">
        <f t="shared" si="80"/>
        <v>G</v>
      </c>
      <c r="CE120" s="2" t="str">
        <f t="shared" si="81"/>
        <v>B-G</v>
      </c>
      <c r="CF120" s="2" t="str">
        <f t="shared" si="82"/>
        <v>B-G</v>
      </c>
      <c r="CG120" s="2" t="str">
        <f t="shared" si="83"/>
        <v>B-G</v>
      </c>
      <c r="CH120" s="2" t="str">
        <f t="shared" si="84"/>
        <v>B-G</v>
      </c>
      <c r="CI120" t="s">
        <v>150</v>
      </c>
      <c r="CJ120">
        <f>VLOOKUP(CI120,Sheet4!$I$1:$M$248,2,0)</f>
        <v>1280</v>
      </c>
      <c r="CK120">
        <f>VLOOKUP(CI120,Sheet4!$I$1:$M$248,3,0)</f>
        <v>1287.9000000000001</v>
      </c>
      <c r="CL120">
        <f>VLOOKUP(CI120,Sheet4!$I$1:$M$248,4,0)</f>
        <v>1247.7</v>
      </c>
      <c r="CM120">
        <f>VLOOKUP(CI120,Sheet4!$I$1:$M$248,5,0)</f>
        <v>1255.75</v>
      </c>
      <c r="CN120">
        <f t="shared" si="85"/>
        <v>1804.73</v>
      </c>
      <c r="CO120" t="str">
        <f t="shared" si="86"/>
        <v>G</v>
      </c>
      <c r="CP120" t="str">
        <f t="shared" si="87"/>
        <v xml:space="preserve"> HH-B</v>
      </c>
      <c r="CQ120" t="str">
        <f t="shared" si="88"/>
        <v xml:space="preserve"> LH-B</v>
      </c>
    </row>
    <row r="121" spans="1:95">
      <c r="A121">
        <v>119</v>
      </c>
      <c r="B121" t="s">
        <v>420</v>
      </c>
      <c r="C121">
        <v>9712386</v>
      </c>
      <c r="D121" t="b">
        <v>1</v>
      </c>
      <c r="E121">
        <v>122220</v>
      </c>
      <c r="F121">
        <v>20</v>
      </c>
      <c r="G121">
        <v>1060</v>
      </c>
      <c r="H121">
        <v>23460</v>
      </c>
      <c r="I121">
        <v>0.05</v>
      </c>
      <c r="J121">
        <v>0.45</v>
      </c>
      <c r="K121">
        <v>2.25</v>
      </c>
      <c r="L121">
        <v>2.25</v>
      </c>
      <c r="M121">
        <v>0.05</v>
      </c>
      <c r="N121">
        <v>5.25</v>
      </c>
      <c r="O121">
        <v>-99.047619047619051</v>
      </c>
      <c r="P121">
        <v>-5.2</v>
      </c>
      <c r="T121" s="2"/>
      <c r="U121" s="2"/>
      <c r="V121" s="2"/>
      <c r="W121" s="2"/>
      <c r="X121" s="2"/>
      <c r="Y121" s="2"/>
      <c r="Z121" s="2"/>
      <c r="AA121" s="2"/>
      <c r="AB121" s="2"/>
      <c r="AC121" s="9"/>
      <c r="AD121" s="9"/>
      <c r="AO121" s="13" t="str">
        <f t="shared" si="45"/>
        <v>R</v>
      </c>
      <c r="AP121">
        <f t="shared" si="89"/>
        <v>0</v>
      </c>
      <c r="AQ121" s="4" t="e">
        <f t="shared" si="46"/>
        <v>#N/A</v>
      </c>
      <c r="AR121" s="4" t="e">
        <f t="shared" si="47"/>
        <v>#N/A</v>
      </c>
      <c r="AS121" s="4" t="e">
        <f t="shared" si="48"/>
        <v>#N/A</v>
      </c>
      <c r="AT121" s="4" t="e">
        <f t="shared" si="49"/>
        <v>#N/A</v>
      </c>
      <c r="AU121" s="5" t="e">
        <f t="shared" si="50"/>
        <v>#N/A</v>
      </c>
      <c r="AV121" s="4" t="e">
        <f t="shared" si="51"/>
        <v>#N/A</v>
      </c>
      <c r="AW121" s="5" t="e">
        <f t="shared" si="52"/>
        <v>#N/A</v>
      </c>
      <c r="AX121" s="4" t="e">
        <f t="shared" si="53"/>
        <v>#N/A</v>
      </c>
      <c r="AY121" s="5" t="e">
        <f t="shared" si="54"/>
        <v>#N/A</v>
      </c>
      <c r="AZ121" s="2" t="e">
        <f t="shared" si="55"/>
        <v>#N/A</v>
      </c>
      <c r="BA121" s="2" t="e">
        <f t="shared" si="56"/>
        <v>#N/A</v>
      </c>
      <c r="BB121" s="2" t="e">
        <f t="shared" si="57"/>
        <v>#N/A</v>
      </c>
      <c r="BC121" s="2" t="e">
        <f t="shared" si="58"/>
        <v>#N/A</v>
      </c>
      <c r="BD121" s="2" t="e">
        <f t="shared" si="59"/>
        <v>#N/A</v>
      </c>
      <c r="BE121" s="2" t="e">
        <f t="shared" si="60"/>
        <v>#N/A</v>
      </c>
      <c r="BF121" t="e">
        <f t="shared" si="61"/>
        <v>#N/A</v>
      </c>
      <c r="BG121" s="2" t="e">
        <f t="shared" si="62"/>
        <v>#N/A</v>
      </c>
      <c r="BH121" t="e">
        <f t="shared" si="63"/>
        <v>#N/A</v>
      </c>
      <c r="BI121" t="e">
        <f t="shared" si="64"/>
        <v>#N/A</v>
      </c>
      <c r="BJ121" s="13" t="e">
        <f t="shared" si="65"/>
        <v>#N/A</v>
      </c>
      <c r="BK121" t="e">
        <f t="shared" si="66"/>
        <v>#N/A</v>
      </c>
      <c r="BL121" t="e">
        <f t="shared" si="67"/>
        <v>#N/A</v>
      </c>
      <c r="BM121" s="2" t="e">
        <f t="shared" si="68"/>
        <v>#N/A</v>
      </c>
      <c r="BN121" s="2" t="e">
        <f t="shared" si="69"/>
        <v>#N/A</v>
      </c>
      <c r="BO121" s="26" t="e">
        <f t="shared" si="70"/>
        <v>#N/A</v>
      </c>
      <c r="BP121" s="26" t="e">
        <f t="shared" si="71"/>
        <v>#N/A</v>
      </c>
      <c r="BQ121">
        <f t="shared" si="72"/>
        <v>0</v>
      </c>
      <c r="BV121" s="2"/>
      <c r="BW121" s="2">
        <f t="shared" si="73"/>
        <v>0</v>
      </c>
      <c r="BX121" s="2">
        <f t="shared" si="74"/>
        <v>0</v>
      </c>
      <c r="BY121" s="2">
        <f t="shared" si="75"/>
        <v>0</v>
      </c>
      <c r="BZ121" s="2">
        <f t="shared" si="76"/>
        <v>0</v>
      </c>
      <c r="CA121" s="2">
        <f t="shared" si="77"/>
        <v>0</v>
      </c>
      <c r="CB121" s="2">
        <f t="shared" si="78"/>
        <v>0</v>
      </c>
      <c r="CC121" s="2">
        <f t="shared" si="79"/>
        <v>0</v>
      </c>
      <c r="CD121" s="2" t="str">
        <f t="shared" si="80"/>
        <v>R</v>
      </c>
      <c r="CE121" s="2" t="str">
        <f t="shared" si="81"/>
        <v>S-R</v>
      </c>
      <c r="CF121" s="2" t="str">
        <f t="shared" si="82"/>
        <v>B-G</v>
      </c>
      <c r="CG121" s="2" t="str">
        <f t="shared" si="83"/>
        <v>S-R</v>
      </c>
      <c r="CH121" s="2" t="str">
        <f t="shared" si="84"/>
        <v>B-G</v>
      </c>
      <c r="CI121" t="s">
        <v>237</v>
      </c>
      <c r="CJ121">
        <f>VLOOKUP(CI121,Sheet4!$I$1:$M$248,2,0)</f>
        <v>166.65</v>
      </c>
      <c r="CK121">
        <f>VLOOKUP(CI121,Sheet4!$I$1:$M$248,3,0)</f>
        <v>189.45</v>
      </c>
      <c r="CL121">
        <f>VLOOKUP(CI121,Sheet4!$I$1:$M$248,4,0)</f>
        <v>164.75</v>
      </c>
      <c r="CM121">
        <f>VLOOKUP(CI121,Sheet4!$I$1:$M$248,5,0)</f>
        <v>183.45</v>
      </c>
      <c r="CN121" t="e">
        <f t="shared" si="85"/>
        <v>#N/A</v>
      </c>
      <c r="CO121" t="str">
        <f t="shared" si="86"/>
        <v>R</v>
      </c>
      <c r="CP121" t="e">
        <f t="shared" si="87"/>
        <v>#N/A</v>
      </c>
      <c r="CQ121" t="e">
        <f t="shared" si="88"/>
        <v>#N/A</v>
      </c>
    </row>
    <row r="122" spans="1:95">
      <c r="A122">
        <v>120</v>
      </c>
      <c r="B122" t="s">
        <v>420</v>
      </c>
      <c r="C122">
        <v>2911489</v>
      </c>
      <c r="D122" t="b">
        <v>1</v>
      </c>
      <c r="E122">
        <v>4085452</v>
      </c>
      <c r="F122">
        <v>5</v>
      </c>
      <c r="G122">
        <v>3942</v>
      </c>
      <c r="H122">
        <v>0</v>
      </c>
      <c r="I122">
        <v>405.95</v>
      </c>
      <c r="J122">
        <v>402.76</v>
      </c>
      <c r="K122">
        <v>395.95</v>
      </c>
      <c r="L122">
        <v>407.8</v>
      </c>
      <c r="M122">
        <v>395.3</v>
      </c>
      <c r="N122">
        <v>401.75</v>
      </c>
      <c r="O122">
        <v>1.0454262601120072</v>
      </c>
      <c r="P122">
        <v>4.1999999999999886</v>
      </c>
      <c r="Q122" t="s">
        <v>16</v>
      </c>
      <c r="R122">
        <v>2911489</v>
      </c>
      <c r="S122">
        <v>-64.290000000000006</v>
      </c>
      <c r="T122" s="2">
        <v>323.04244864434628</v>
      </c>
      <c r="U122" s="2">
        <v>323.3</v>
      </c>
      <c r="V122" s="2">
        <v>324.1036099108951</v>
      </c>
      <c r="W122" s="2">
        <v>323.3</v>
      </c>
      <c r="X122" s="2">
        <v>322.49639008910492</v>
      </c>
      <c r="Y122" s="2">
        <v>323.35000000000002</v>
      </c>
      <c r="Z122" s="2">
        <v>323.55</v>
      </c>
      <c r="AA122" s="2">
        <v>322.5</v>
      </c>
      <c r="AB122" s="2">
        <v>322.5</v>
      </c>
      <c r="AC122" s="9">
        <v>322.5</v>
      </c>
      <c r="AD122" s="9">
        <v>323.3</v>
      </c>
      <c r="AE122">
        <v>322.5</v>
      </c>
      <c r="AF122">
        <v>322.95</v>
      </c>
      <c r="AG122">
        <v>322.89999999999998</v>
      </c>
      <c r="AH122">
        <v>323.10000000000002</v>
      </c>
      <c r="AI122">
        <v>322.2</v>
      </c>
      <c r="AJ122">
        <v>322.95</v>
      </c>
      <c r="AK122">
        <v>-43.160431702012168</v>
      </c>
      <c r="AL122">
        <v>-41.945182468303379</v>
      </c>
      <c r="AO122" s="13" t="str">
        <f t="shared" si="45"/>
        <v>G</v>
      </c>
      <c r="AP122" t="str">
        <f t="shared" si="89"/>
        <v>BIOCON</v>
      </c>
      <c r="AQ122" s="4">
        <f t="shared" si="46"/>
        <v>323.04244864434628</v>
      </c>
      <c r="AR122" s="4">
        <f t="shared" si="47"/>
        <v>323.3</v>
      </c>
      <c r="AS122" s="4">
        <f t="shared" si="48"/>
        <v>324.1036099108951</v>
      </c>
      <c r="AT122" s="4">
        <f t="shared" si="49"/>
        <v>323.3</v>
      </c>
      <c r="AU122" s="5">
        <f t="shared" si="50"/>
        <v>322.49639008910492</v>
      </c>
      <c r="AV122" s="4">
        <f t="shared" si="51"/>
        <v>323.35000000000002</v>
      </c>
      <c r="AW122" s="5">
        <f t="shared" si="52"/>
        <v>323.55</v>
      </c>
      <c r="AX122" s="4">
        <f t="shared" si="53"/>
        <v>322.5</v>
      </c>
      <c r="AY122" s="5">
        <f t="shared" si="54"/>
        <v>322.5</v>
      </c>
      <c r="AZ122" s="2">
        <f t="shared" si="55"/>
        <v>322.5</v>
      </c>
      <c r="BA122" s="2">
        <f t="shared" si="56"/>
        <v>323.3</v>
      </c>
      <c r="BB122" s="2">
        <f t="shared" si="57"/>
        <v>322.5</v>
      </c>
      <c r="BC122" s="2">
        <f t="shared" si="58"/>
        <v>322.95</v>
      </c>
      <c r="BD122" s="2">
        <f t="shared" si="59"/>
        <v>322.89999999999998</v>
      </c>
      <c r="BE122" s="2">
        <f t="shared" si="60"/>
        <v>323.10000000000002</v>
      </c>
      <c r="BF122">
        <f t="shared" si="61"/>
        <v>322.2</v>
      </c>
      <c r="BG122" s="2">
        <f t="shared" si="62"/>
        <v>322.95</v>
      </c>
      <c r="BH122">
        <f t="shared" si="63"/>
        <v>-43.160431702012168</v>
      </c>
      <c r="BI122">
        <f t="shared" si="64"/>
        <v>-41.945182468303379</v>
      </c>
      <c r="BJ122" s="13">
        <f t="shared" si="65"/>
        <v>-64.290000000000006</v>
      </c>
      <c r="BK122" t="str">
        <f t="shared" si="66"/>
        <v xml:space="preserve"> </v>
      </c>
      <c r="BL122" t="str">
        <f t="shared" si="67"/>
        <v xml:space="preserve"> </v>
      </c>
      <c r="BM122" s="2" t="str">
        <f t="shared" si="68"/>
        <v xml:space="preserve"> </v>
      </c>
      <c r="BN122" s="2" t="str">
        <f t="shared" si="69"/>
        <v xml:space="preserve"> </v>
      </c>
      <c r="BO122" s="26">
        <f t="shared" si="70"/>
        <v>0.13953488372092671</v>
      </c>
      <c r="BP122" s="26">
        <f t="shared" si="71"/>
        <v>1.5484670176528763E-2</v>
      </c>
      <c r="BQ122" t="str">
        <f t="shared" si="72"/>
        <v>BIOCON</v>
      </c>
      <c r="BV122" s="2"/>
      <c r="BW122" s="2">
        <f t="shared" si="73"/>
        <v>323.55</v>
      </c>
      <c r="BX122" s="2">
        <f t="shared" si="74"/>
        <v>322.5</v>
      </c>
      <c r="BY122" s="2">
        <f t="shared" si="75"/>
        <v>322.5</v>
      </c>
      <c r="BZ122" s="2">
        <f t="shared" si="76"/>
        <v>322.5</v>
      </c>
      <c r="CA122" s="2">
        <f t="shared" si="77"/>
        <v>323.3</v>
      </c>
      <c r="CB122" s="2">
        <f t="shared" si="78"/>
        <v>322.5</v>
      </c>
      <c r="CC122" s="2">
        <f t="shared" si="79"/>
        <v>322.95</v>
      </c>
      <c r="CD122" s="2" t="str">
        <f t="shared" si="80"/>
        <v>G</v>
      </c>
      <c r="CE122" s="2" t="str">
        <f t="shared" si="81"/>
        <v>B-G</v>
      </c>
      <c r="CF122" s="2" t="str">
        <f t="shared" si="82"/>
        <v>B-G</v>
      </c>
      <c r="CG122" s="2" t="str">
        <f t="shared" si="83"/>
        <v>B-G</v>
      </c>
      <c r="CH122" s="2" t="str">
        <f t="shared" si="84"/>
        <v>B-G</v>
      </c>
      <c r="CI122" t="s">
        <v>331</v>
      </c>
      <c r="CJ122">
        <f>VLOOKUP(CI122,Sheet4!$I$1:$M$248,2,0)</f>
        <v>5.15</v>
      </c>
      <c r="CK122">
        <f>VLOOKUP(CI122,Sheet4!$I$1:$M$248,3,0)</f>
        <v>5.9</v>
      </c>
      <c r="CL122">
        <f>VLOOKUP(CI122,Sheet4!$I$1:$M$248,4,0)</f>
        <v>3.65</v>
      </c>
      <c r="CM122">
        <f>VLOOKUP(CI122,Sheet4!$I$1:$M$248,5,0)</f>
        <v>4.1500000000000004</v>
      </c>
      <c r="CN122" t="e">
        <f t="shared" si="85"/>
        <v>#N/A</v>
      </c>
      <c r="CO122" t="str">
        <f t="shared" si="86"/>
        <v>G</v>
      </c>
      <c r="CP122" t="e">
        <f t="shared" si="87"/>
        <v>#N/A</v>
      </c>
      <c r="CQ122" t="e">
        <f t="shared" si="88"/>
        <v>#N/A</v>
      </c>
    </row>
    <row r="123" spans="1:95">
      <c r="A123">
        <v>121</v>
      </c>
      <c r="B123" t="s">
        <v>420</v>
      </c>
      <c r="C123">
        <v>9811458</v>
      </c>
      <c r="D123" t="b">
        <v>1</v>
      </c>
      <c r="E123">
        <v>184050</v>
      </c>
      <c r="F123">
        <v>75</v>
      </c>
      <c r="G123">
        <v>34800</v>
      </c>
      <c r="H123">
        <v>28425</v>
      </c>
      <c r="I123">
        <v>412.9</v>
      </c>
      <c r="J123">
        <v>378.58</v>
      </c>
      <c r="K123">
        <v>280</v>
      </c>
      <c r="L123">
        <v>421.1</v>
      </c>
      <c r="M123">
        <v>280</v>
      </c>
      <c r="N123">
        <v>300.2</v>
      </c>
      <c r="O123">
        <v>37.541638907395068</v>
      </c>
      <c r="P123">
        <v>112.69999999999999</v>
      </c>
      <c r="T123" s="2"/>
      <c r="U123" s="2"/>
      <c r="V123" s="2"/>
      <c r="W123" s="2"/>
      <c r="X123" s="2"/>
      <c r="Y123" s="2"/>
      <c r="Z123" s="2"/>
      <c r="AA123" s="2"/>
      <c r="AB123" s="2"/>
      <c r="AC123" s="9"/>
      <c r="AD123" s="9"/>
      <c r="AO123" s="13" t="str">
        <f t="shared" si="45"/>
        <v>R</v>
      </c>
      <c r="AP123">
        <f t="shared" si="89"/>
        <v>0</v>
      </c>
      <c r="AQ123" s="4" t="e">
        <f t="shared" si="46"/>
        <v>#N/A</v>
      </c>
      <c r="AR123" s="4" t="e">
        <f t="shared" si="47"/>
        <v>#N/A</v>
      </c>
      <c r="AS123" s="4" t="e">
        <f t="shared" si="48"/>
        <v>#N/A</v>
      </c>
      <c r="AT123" s="4" t="e">
        <f t="shared" si="49"/>
        <v>#N/A</v>
      </c>
      <c r="AU123" s="5" t="e">
        <f t="shared" si="50"/>
        <v>#N/A</v>
      </c>
      <c r="AV123" s="4" t="e">
        <f t="shared" si="51"/>
        <v>#N/A</v>
      </c>
      <c r="AW123" s="5" t="e">
        <f t="shared" si="52"/>
        <v>#N/A</v>
      </c>
      <c r="AX123" s="4" t="e">
        <f t="shared" si="53"/>
        <v>#N/A</v>
      </c>
      <c r="AY123" s="5" t="e">
        <f t="shared" si="54"/>
        <v>#N/A</v>
      </c>
      <c r="AZ123" s="2" t="e">
        <f t="shared" si="55"/>
        <v>#N/A</v>
      </c>
      <c r="BA123" s="2" t="e">
        <f t="shared" si="56"/>
        <v>#N/A</v>
      </c>
      <c r="BB123" s="2" t="e">
        <f t="shared" si="57"/>
        <v>#N/A</v>
      </c>
      <c r="BC123" s="2" t="e">
        <f t="shared" si="58"/>
        <v>#N/A</v>
      </c>
      <c r="BD123" s="2" t="e">
        <f t="shared" si="59"/>
        <v>#N/A</v>
      </c>
      <c r="BE123" s="2" t="e">
        <f t="shared" si="60"/>
        <v>#N/A</v>
      </c>
      <c r="BF123" t="e">
        <f t="shared" si="61"/>
        <v>#N/A</v>
      </c>
      <c r="BG123" s="2" t="e">
        <f t="shared" si="62"/>
        <v>#N/A</v>
      </c>
      <c r="BH123" t="e">
        <f t="shared" si="63"/>
        <v>#N/A</v>
      </c>
      <c r="BI123" t="e">
        <f t="shared" si="64"/>
        <v>#N/A</v>
      </c>
      <c r="BJ123" s="13" t="e">
        <f t="shared" si="65"/>
        <v>#N/A</v>
      </c>
      <c r="BK123" t="e">
        <f t="shared" si="66"/>
        <v>#N/A</v>
      </c>
      <c r="BL123" t="e">
        <f t="shared" si="67"/>
        <v>#N/A</v>
      </c>
      <c r="BM123" s="2" t="e">
        <f t="shared" si="68"/>
        <v>#N/A</v>
      </c>
      <c r="BN123" s="2" t="e">
        <f t="shared" si="69"/>
        <v>#N/A</v>
      </c>
      <c r="BO123" s="26" t="e">
        <f t="shared" si="70"/>
        <v>#N/A</v>
      </c>
      <c r="BP123" s="26" t="e">
        <f t="shared" si="71"/>
        <v>#N/A</v>
      </c>
      <c r="BQ123">
        <f t="shared" si="72"/>
        <v>0</v>
      </c>
      <c r="BV123" s="2"/>
      <c r="BW123" s="2">
        <f t="shared" si="73"/>
        <v>0</v>
      </c>
      <c r="BX123" s="2">
        <f t="shared" si="74"/>
        <v>0</v>
      </c>
      <c r="BY123" s="2">
        <f t="shared" si="75"/>
        <v>0</v>
      </c>
      <c r="BZ123" s="2">
        <f t="shared" si="76"/>
        <v>0</v>
      </c>
      <c r="CA123" s="2">
        <f t="shared" si="77"/>
        <v>0</v>
      </c>
      <c r="CB123" s="2">
        <f t="shared" si="78"/>
        <v>0</v>
      </c>
      <c r="CC123" s="2">
        <f t="shared" si="79"/>
        <v>0</v>
      </c>
      <c r="CD123" s="2" t="str">
        <f t="shared" si="80"/>
        <v>R</v>
      </c>
      <c r="CE123" s="2" t="str">
        <f t="shared" si="81"/>
        <v>S-R</v>
      </c>
      <c r="CF123" s="2" t="str">
        <f t="shared" si="82"/>
        <v>B-G</v>
      </c>
      <c r="CG123" s="2" t="str">
        <f t="shared" si="83"/>
        <v>S-R</v>
      </c>
      <c r="CH123" s="2" t="str">
        <f t="shared" si="84"/>
        <v>B-G</v>
      </c>
      <c r="CI123" t="s">
        <v>12</v>
      </c>
      <c r="CJ123">
        <f>VLOOKUP(CI123,Sheet4!$I$1:$M$248,2,0)</f>
        <v>1770.7</v>
      </c>
      <c r="CK123">
        <f>VLOOKUP(CI123,Sheet4!$I$1:$M$248,3,0)</f>
        <v>1777.55</v>
      </c>
      <c r="CL123">
        <f>VLOOKUP(CI123,Sheet4!$I$1:$M$248,4,0)</f>
        <v>1752.3</v>
      </c>
      <c r="CM123">
        <f>VLOOKUP(CI123,Sheet4!$I$1:$M$248,5,0)</f>
        <v>1754</v>
      </c>
      <c r="CN123">
        <f t="shared" si="85"/>
        <v>557.22500000000002</v>
      </c>
      <c r="CO123" t="str">
        <f t="shared" si="86"/>
        <v>G</v>
      </c>
      <c r="CP123" t="str">
        <f t="shared" si="87"/>
        <v>HL-S</v>
      </c>
      <c r="CQ123" t="str">
        <f t="shared" si="88"/>
        <v>LL-S</v>
      </c>
    </row>
    <row r="124" spans="1:95">
      <c r="A124">
        <v>122</v>
      </c>
      <c r="B124" t="s">
        <v>420</v>
      </c>
      <c r="C124">
        <v>975873</v>
      </c>
      <c r="D124" t="b">
        <v>1</v>
      </c>
      <c r="E124">
        <v>18344508</v>
      </c>
      <c r="F124">
        <v>100</v>
      </c>
      <c r="G124">
        <v>3673</v>
      </c>
      <c r="H124">
        <v>0</v>
      </c>
      <c r="I124">
        <v>171.9</v>
      </c>
      <c r="J124">
        <v>172.05</v>
      </c>
      <c r="K124">
        <v>174.65</v>
      </c>
      <c r="L124">
        <v>174.65</v>
      </c>
      <c r="M124">
        <v>169.75</v>
      </c>
      <c r="N124">
        <v>172.15</v>
      </c>
      <c r="O124">
        <v>-0.14522218995062444</v>
      </c>
      <c r="P124">
        <v>-0.25</v>
      </c>
      <c r="T124" s="2"/>
      <c r="U124" s="2"/>
      <c r="V124" s="2"/>
      <c r="W124" s="2"/>
      <c r="X124" s="2"/>
      <c r="Y124" s="2"/>
      <c r="Z124" s="2"/>
      <c r="AA124" s="2"/>
      <c r="AB124" s="2"/>
      <c r="AC124" s="9"/>
      <c r="AD124" s="9"/>
      <c r="AO124" s="13" t="str">
        <f t="shared" si="45"/>
        <v>R</v>
      </c>
      <c r="AP124">
        <f t="shared" si="89"/>
        <v>0</v>
      </c>
      <c r="AQ124" s="4" t="e">
        <f t="shared" si="46"/>
        <v>#N/A</v>
      </c>
      <c r="AR124" s="4" t="e">
        <f t="shared" si="47"/>
        <v>#N/A</v>
      </c>
      <c r="AS124" s="4" t="e">
        <f t="shared" si="48"/>
        <v>#N/A</v>
      </c>
      <c r="AT124" s="4" t="e">
        <f t="shared" si="49"/>
        <v>#N/A</v>
      </c>
      <c r="AU124" s="5" t="e">
        <f t="shared" si="50"/>
        <v>#N/A</v>
      </c>
      <c r="AV124" s="4" t="e">
        <f t="shared" si="51"/>
        <v>#N/A</v>
      </c>
      <c r="AW124" s="5" t="e">
        <f t="shared" si="52"/>
        <v>#N/A</v>
      </c>
      <c r="AX124" s="4" t="e">
        <f t="shared" si="53"/>
        <v>#N/A</v>
      </c>
      <c r="AY124" s="5" t="e">
        <f t="shared" si="54"/>
        <v>#N/A</v>
      </c>
      <c r="AZ124" s="2" t="e">
        <f t="shared" si="55"/>
        <v>#N/A</v>
      </c>
      <c r="BA124" s="2" t="e">
        <f t="shared" si="56"/>
        <v>#N/A</v>
      </c>
      <c r="BB124" s="2" t="e">
        <f t="shared" si="57"/>
        <v>#N/A</v>
      </c>
      <c r="BC124" s="2" t="e">
        <f t="shared" si="58"/>
        <v>#N/A</v>
      </c>
      <c r="BD124" s="2" t="e">
        <f t="shared" si="59"/>
        <v>#N/A</v>
      </c>
      <c r="BE124" s="2" t="e">
        <f t="shared" si="60"/>
        <v>#N/A</v>
      </c>
      <c r="BF124" t="e">
        <f t="shared" si="61"/>
        <v>#N/A</v>
      </c>
      <c r="BG124" s="2" t="e">
        <f t="shared" si="62"/>
        <v>#N/A</v>
      </c>
      <c r="BH124" t="e">
        <f t="shared" si="63"/>
        <v>#N/A</v>
      </c>
      <c r="BI124" t="e">
        <f t="shared" si="64"/>
        <v>#N/A</v>
      </c>
      <c r="BJ124" s="13" t="e">
        <f t="shared" si="65"/>
        <v>#N/A</v>
      </c>
      <c r="BK124" t="e">
        <f t="shared" si="66"/>
        <v>#N/A</v>
      </c>
      <c r="BL124" t="e">
        <f t="shared" si="67"/>
        <v>#N/A</v>
      </c>
      <c r="BM124" s="2" t="e">
        <f t="shared" si="68"/>
        <v>#N/A</v>
      </c>
      <c r="BN124" s="2" t="e">
        <f t="shared" si="69"/>
        <v>#N/A</v>
      </c>
      <c r="BO124" s="26" t="e">
        <f t="shared" si="70"/>
        <v>#N/A</v>
      </c>
      <c r="BP124" s="26" t="e">
        <f t="shared" si="71"/>
        <v>#N/A</v>
      </c>
      <c r="BQ124">
        <f t="shared" si="72"/>
        <v>0</v>
      </c>
      <c r="BV124" s="2"/>
      <c r="BW124" s="2">
        <f t="shared" si="73"/>
        <v>0</v>
      </c>
      <c r="BX124" s="2">
        <f t="shared" si="74"/>
        <v>0</v>
      </c>
      <c r="BY124" s="2">
        <f t="shared" si="75"/>
        <v>0</v>
      </c>
      <c r="BZ124" s="2">
        <f t="shared" si="76"/>
        <v>0</v>
      </c>
      <c r="CA124" s="2">
        <f t="shared" si="77"/>
        <v>0</v>
      </c>
      <c r="CB124" s="2">
        <f t="shared" si="78"/>
        <v>0</v>
      </c>
      <c r="CC124" s="2">
        <f t="shared" si="79"/>
        <v>0</v>
      </c>
      <c r="CD124" s="2" t="str">
        <f t="shared" si="80"/>
        <v>R</v>
      </c>
      <c r="CE124" s="2" t="str">
        <f t="shared" si="81"/>
        <v>S-R</v>
      </c>
      <c r="CF124" s="2" t="str">
        <f t="shared" si="82"/>
        <v>B-G</v>
      </c>
      <c r="CG124" s="2" t="str">
        <f t="shared" si="83"/>
        <v>S-R</v>
      </c>
      <c r="CH124" s="2" t="str">
        <f t="shared" si="84"/>
        <v>B-G</v>
      </c>
      <c r="CI124" t="s">
        <v>215</v>
      </c>
      <c r="CJ124">
        <f>VLOOKUP(CI124,Sheet4!$I$1:$M$248,2,0)</f>
        <v>213.1</v>
      </c>
      <c r="CK124">
        <f>VLOOKUP(CI124,Sheet4!$I$1:$M$248,3,0)</f>
        <v>228.25</v>
      </c>
      <c r="CL124">
        <f>VLOOKUP(CI124,Sheet4!$I$1:$M$248,4,0)</f>
        <v>202.55</v>
      </c>
      <c r="CM124">
        <f>VLOOKUP(CI124,Sheet4!$I$1:$M$248,5,0)</f>
        <v>212.05</v>
      </c>
      <c r="CN124" t="e">
        <f t="shared" si="85"/>
        <v>#N/A</v>
      </c>
      <c r="CO124" t="str">
        <f t="shared" si="86"/>
        <v>G</v>
      </c>
      <c r="CP124" t="e">
        <f t="shared" si="87"/>
        <v>#N/A</v>
      </c>
      <c r="CQ124" t="e">
        <f t="shared" si="88"/>
        <v>#N/A</v>
      </c>
    </row>
    <row r="125" spans="1:95">
      <c r="A125">
        <v>123</v>
      </c>
      <c r="B125" t="s">
        <v>420</v>
      </c>
      <c r="C125">
        <v>9723394</v>
      </c>
      <c r="D125" t="b">
        <v>1</v>
      </c>
      <c r="E125">
        <v>16997460</v>
      </c>
      <c r="F125">
        <v>20</v>
      </c>
      <c r="G125">
        <v>17500</v>
      </c>
      <c r="H125">
        <v>253080</v>
      </c>
      <c r="I125">
        <v>0.05</v>
      </c>
      <c r="J125">
        <v>4.3899999999999997</v>
      </c>
      <c r="K125">
        <v>17.55</v>
      </c>
      <c r="L125">
        <v>19.899999999999999</v>
      </c>
      <c r="M125">
        <v>0.05</v>
      </c>
      <c r="N125">
        <v>45.45</v>
      </c>
      <c r="O125">
        <v>-99.889988998899909</v>
      </c>
      <c r="P125">
        <v>-45.400000000000006</v>
      </c>
      <c r="T125" s="2"/>
      <c r="U125" s="2"/>
      <c r="V125" s="2"/>
      <c r="W125" s="2"/>
      <c r="X125" s="2"/>
      <c r="Y125" s="2"/>
      <c r="Z125" s="2"/>
      <c r="AA125" s="2"/>
      <c r="AB125" s="2"/>
      <c r="AC125" s="9"/>
      <c r="AD125" s="9"/>
      <c r="AO125" s="13" t="str">
        <f t="shared" si="45"/>
        <v>R</v>
      </c>
      <c r="AP125">
        <f t="shared" si="89"/>
        <v>0</v>
      </c>
      <c r="AQ125" s="4" t="e">
        <f t="shared" si="46"/>
        <v>#N/A</v>
      </c>
      <c r="AR125" s="4" t="e">
        <f t="shared" si="47"/>
        <v>#N/A</v>
      </c>
      <c r="AS125" s="4" t="e">
        <f t="shared" si="48"/>
        <v>#N/A</v>
      </c>
      <c r="AT125" s="4" t="e">
        <f t="shared" si="49"/>
        <v>#N/A</v>
      </c>
      <c r="AU125" s="5" t="e">
        <f t="shared" si="50"/>
        <v>#N/A</v>
      </c>
      <c r="AV125" s="4" t="e">
        <f t="shared" si="51"/>
        <v>#N/A</v>
      </c>
      <c r="AW125" s="5" t="e">
        <f t="shared" si="52"/>
        <v>#N/A</v>
      </c>
      <c r="AX125" s="4" t="e">
        <f t="shared" si="53"/>
        <v>#N/A</v>
      </c>
      <c r="AY125" s="5" t="e">
        <f t="shared" si="54"/>
        <v>#N/A</v>
      </c>
      <c r="AZ125" s="2" t="e">
        <f t="shared" si="55"/>
        <v>#N/A</v>
      </c>
      <c r="BA125" s="2" t="e">
        <f t="shared" si="56"/>
        <v>#N/A</v>
      </c>
      <c r="BB125" s="2" t="e">
        <f t="shared" si="57"/>
        <v>#N/A</v>
      </c>
      <c r="BC125" s="2" t="e">
        <f t="shared" si="58"/>
        <v>#N/A</v>
      </c>
      <c r="BD125" s="2" t="e">
        <f t="shared" si="59"/>
        <v>#N/A</v>
      </c>
      <c r="BE125" s="2" t="e">
        <f t="shared" si="60"/>
        <v>#N/A</v>
      </c>
      <c r="BF125" t="e">
        <f t="shared" si="61"/>
        <v>#N/A</v>
      </c>
      <c r="BG125" s="2" t="e">
        <f t="shared" si="62"/>
        <v>#N/A</v>
      </c>
      <c r="BH125" t="e">
        <f t="shared" si="63"/>
        <v>#N/A</v>
      </c>
      <c r="BI125" t="e">
        <f t="shared" si="64"/>
        <v>#N/A</v>
      </c>
      <c r="BJ125" s="13" t="e">
        <f t="shared" si="65"/>
        <v>#N/A</v>
      </c>
      <c r="BK125" t="e">
        <f t="shared" si="66"/>
        <v>#N/A</v>
      </c>
      <c r="BL125" t="e">
        <f t="shared" si="67"/>
        <v>#N/A</v>
      </c>
      <c r="BM125" s="2" t="e">
        <f t="shared" si="68"/>
        <v>#N/A</v>
      </c>
      <c r="BN125" s="2" t="e">
        <f t="shared" si="69"/>
        <v>#N/A</v>
      </c>
      <c r="BO125" s="26" t="e">
        <f t="shared" si="70"/>
        <v>#N/A</v>
      </c>
      <c r="BP125" s="26" t="e">
        <f t="shared" si="71"/>
        <v>#N/A</v>
      </c>
      <c r="BQ125">
        <f t="shared" si="72"/>
        <v>0</v>
      </c>
      <c r="BV125" s="2"/>
      <c r="BW125" s="2">
        <f t="shared" si="73"/>
        <v>0</v>
      </c>
      <c r="BX125" s="2">
        <f t="shared" si="74"/>
        <v>0</v>
      </c>
      <c r="BY125" s="2">
        <f t="shared" si="75"/>
        <v>0</v>
      </c>
      <c r="BZ125" s="2">
        <f t="shared" si="76"/>
        <v>0</v>
      </c>
      <c r="CA125" s="2">
        <f t="shared" si="77"/>
        <v>0</v>
      </c>
      <c r="CB125" s="2">
        <f t="shared" si="78"/>
        <v>0</v>
      </c>
      <c r="CC125" s="2">
        <f t="shared" si="79"/>
        <v>0</v>
      </c>
      <c r="CD125" s="2" t="str">
        <f t="shared" si="80"/>
        <v>R</v>
      </c>
      <c r="CE125" s="2" t="str">
        <f t="shared" si="81"/>
        <v>S-R</v>
      </c>
      <c r="CF125" s="2" t="str">
        <f t="shared" si="82"/>
        <v>B-G</v>
      </c>
      <c r="CG125" s="2" t="str">
        <f t="shared" si="83"/>
        <v>S-R</v>
      </c>
      <c r="CH125" s="2" t="str">
        <f t="shared" si="84"/>
        <v>B-G</v>
      </c>
      <c r="CI125" t="s">
        <v>117</v>
      </c>
      <c r="CJ125">
        <f>VLOOKUP(CI125,Sheet4!$I$1:$M$248,2,0)</f>
        <v>2079</v>
      </c>
      <c r="CK125">
        <f>VLOOKUP(CI125,Sheet4!$I$1:$M$248,3,0)</f>
        <v>2095</v>
      </c>
      <c r="CL125">
        <f>VLOOKUP(CI125,Sheet4!$I$1:$M$248,4,0)</f>
        <v>2075</v>
      </c>
      <c r="CM125">
        <f>VLOOKUP(CI125,Sheet4!$I$1:$M$248,5,0)</f>
        <v>2077.25</v>
      </c>
      <c r="CN125">
        <f t="shared" si="85"/>
        <v>1765.6599999999999</v>
      </c>
      <c r="CO125" t="str">
        <f t="shared" si="86"/>
        <v>G</v>
      </c>
      <c r="CP125" t="str">
        <f t="shared" si="87"/>
        <v>HL-S</v>
      </c>
      <c r="CQ125" t="str">
        <f t="shared" si="88"/>
        <v>LL-S</v>
      </c>
    </row>
    <row r="126" spans="1:95">
      <c r="A126">
        <v>124</v>
      </c>
      <c r="B126" t="s">
        <v>420</v>
      </c>
      <c r="C126">
        <v>11780098</v>
      </c>
      <c r="D126" t="b">
        <v>1</v>
      </c>
      <c r="E126">
        <v>216300</v>
      </c>
      <c r="F126">
        <v>50</v>
      </c>
      <c r="G126">
        <v>14950</v>
      </c>
      <c r="H126">
        <v>15850</v>
      </c>
      <c r="I126">
        <v>270.05</v>
      </c>
      <c r="J126">
        <v>317.79000000000002</v>
      </c>
      <c r="K126">
        <v>350.5</v>
      </c>
      <c r="L126">
        <v>362.9</v>
      </c>
      <c r="M126">
        <v>267</v>
      </c>
      <c r="N126">
        <v>395.8</v>
      </c>
      <c r="O126">
        <v>-31.771096513390599</v>
      </c>
      <c r="P126">
        <v>-125.75</v>
      </c>
      <c r="T126" s="2"/>
      <c r="U126" s="2"/>
      <c r="V126" s="2"/>
      <c r="W126" s="2"/>
      <c r="X126" s="2"/>
      <c r="Y126" s="2"/>
      <c r="Z126" s="2"/>
      <c r="AA126" s="2"/>
      <c r="AB126" s="2"/>
      <c r="AC126" s="9"/>
      <c r="AD126" s="9"/>
      <c r="AO126" s="13" t="str">
        <f t="shared" si="45"/>
        <v>R</v>
      </c>
      <c r="AP126">
        <f t="shared" si="89"/>
        <v>0</v>
      </c>
      <c r="AQ126" s="4" t="e">
        <f t="shared" si="46"/>
        <v>#N/A</v>
      </c>
      <c r="AR126" s="4" t="e">
        <f t="shared" si="47"/>
        <v>#N/A</v>
      </c>
      <c r="AS126" s="4" t="e">
        <f t="shared" si="48"/>
        <v>#N/A</v>
      </c>
      <c r="AT126" s="4" t="e">
        <f t="shared" si="49"/>
        <v>#N/A</v>
      </c>
      <c r="AU126" s="5" t="e">
        <f t="shared" si="50"/>
        <v>#N/A</v>
      </c>
      <c r="AV126" s="4" t="e">
        <f t="shared" si="51"/>
        <v>#N/A</v>
      </c>
      <c r="AW126" s="5" t="e">
        <f t="shared" si="52"/>
        <v>#N/A</v>
      </c>
      <c r="AX126" s="4" t="e">
        <f t="shared" si="53"/>
        <v>#N/A</v>
      </c>
      <c r="AY126" s="5" t="e">
        <f t="shared" si="54"/>
        <v>#N/A</v>
      </c>
      <c r="AZ126" s="2" t="e">
        <f t="shared" si="55"/>
        <v>#N/A</v>
      </c>
      <c r="BA126" s="2" t="e">
        <f t="shared" si="56"/>
        <v>#N/A</v>
      </c>
      <c r="BB126" s="2" t="e">
        <f t="shared" si="57"/>
        <v>#N/A</v>
      </c>
      <c r="BC126" s="2" t="e">
        <f t="shared" si="58"/>
        <v>#N/A</v>
      </c>
      <c r="BD126" s="2" t="e">
        <f t="shared" si="59"/>
        <v>#N/A</v>
      </c>
      <c r="BE126" s="2" t="e">
        <f t="shared" si="60"/>
        <v>#N/A</v>
      </c>
      <c r="BF126" t="e">
        <f t="shared" si="61"/>
        <v>#N/A</v>
      </c>
      <c r="BG126" s="2" t="e">
        <f t="shared" si="62"/>
        <v>#N/A</v>
      </c>
      <c r="BH126" t="e">
        <f t="shared" si="63"/>
        <v>#N/A</v>
      </c>
      <c r="BI126" t="e">
        <f t="shared" si="64"/>
        <v>#N/A</v>
      </c>
      <c r="BJ126" s="13" t="e">
        <f t="shared" si="65"/>
        <v>#N/A</v>
      </c>
      <c r="BK126" t="e">
        <f t="shared" si="66"/>
        <v>#N/A</v>
      </c>
      <c r="BL126" t="e">
        <f t="shared" si="67"/>
        <v>#N/A</v>
      </c>
      <c r="BM126" s="2" t="e">
        <f t="shared" si="68"/>
        <v>#N/A</v>
      </c>
      <c r="BN126" s="2" t="e">
        <f t="shared" si="69"/>
        <v>#N/A</v>
      </c>
      <c r="BO126" s="26" t="e">
        <f t="shared" si="70"/>
        <v>#N/A</v>
      </c>
      <c r="BP126" s="26" t="e">
        <f t="shared" si="71"/>
        <v>#N/A</v>
      </c>
      <c r="BQ126">
        <f t="shared" si="72"/>
        <v>0</v>
      </c>
      <c r="BV126" s="2"/>
      <c r="BW126" s="2">
        <f t="shared" si="73"/>
        <v>0</v>
      </c>
      <c r="BX126" s="2">
        <f t="shared" si="74"/>
        <v>0</v>
      </c>
      <c r="BY126" s="2">
        <f t="shared" si="75"/>
        <v>0</v>
      </c>
      <c r="BZ126" s="2">
        <f t="shared" si="76"/>
        <v>0</v>
      </c>
      <c r="CA126" s="2">
        <f t="shared" si="77"/>
        <v>0</v>
      </c>
      <c r="CB126" s="2">
        <f t="shared" si="78"/>
        <v>0</v>
      </c>
      <c r="CC126" s="2">
        <f t="shared" si="79"/>
        <v>0</v>
      </c>
      <c r="CD126" s="2" t="str">
        <f t="shared" si="80"/>
        <v>R</v>
      </c>
      <c r="CE126" s="2" t="str">
        <f t="shared" si="81"/>
        <v>S-R</v>
      </c>
      <c r="CF126" s="2" t="str">
        <f t="shared" si="82"/>
        <v>B-G</v>
      </c>
      <c r="CG126" s="2" t="str">
        <f t="shared" si="83"/>
        <v>S-R</v>
      </c>
      <c r="CH126" s="2" t="str">
        <f t="shared" si="84"/>
        <v>B-G</v>
      </c>
      <c r="CI126" t="s">
        <v>155</v>
      </c>
      <c r="CJ126">
        <f>VLOOKUP(CI126,Sheet4!$I$1:$M$248,2,0)</f>
        <v>22479.35</v>
      </c>
      <c r="CK126">
        <f>VLOOKUP(CI126,Sheet4!$I$1:$M$248,3,0)</f>
        <v>22479.35</v>
      </c>
      <c r="CL126">
        <f>VLOOKUP(CI126,Sheet4!$I$1:$M$248,4,0)</f>
        <v>22284.7</v>
      </c>
      <c r="CM126">
        <f>VLOOKUP(CI126,Sheet4!$I$1:$M$248,5,0)</f>
        <v>22323.25</v>
      </c>
      <c r="CN126" t="e">
        <f t="shared" si="85"/>
        <v>#N/A</v>
      </c>
      <c r="CO126" t="str">
        <f t="shared" si="86"/>
        <v>G</v>
      </c>
      <c r="CP126" t="e">
        <f t="shared" si="87"/>
        <v>#N/A</v>
      </c>
      <c r="CQ126" t="e">
        <f t="shared" si="88"/>
        <v>#N/A</v>
      </c>
    </row>
    <row r="127" spans="1:95">
      <c r="A127">
        <v>125</v>
      </c>
      <c r="B127" t="s">
        <v>420</v>
      </c>
      <c r="C127">
        <v>9726722</v>
      </c>
      <c r="D127" t="b">
        <v>1</v>
      </c>
      <c r="E127">
        <v>16031360</v>
      </c>
      <c r="F127">
        <v>20</v>
      </c>
      <c r="G127">
        <v>59960</v>
      </c>
      <c r="H127">
        <v>118780</v>
      </c>
      <c r="I127">
        <v>0.05</v>
      </c>
      <c r="J127">
        <v>8.64</v>
      </c>
      <c r="K127">
        <v>45</v>
      </c>
      <c r="L127">
        <v>45</v>
      </c>
      <c r="M127">
        <v>0.05</v>
      </c>
      <c r="N127">
        <v>75.3</v>
      </c>
      <c r="O127">
        <v>-99.933598937583</v>
      </c>
      <c r="P127">
        <v>-75.25</v>
      </c>
      <c r="T127" s="2"/>
      <c r="U127" s="2"/>
      <c r="V127" s="2"/>
      <c r="W127" s="2"/>
      <c r="X127" s="2"/>
      <c r="Y127" s="2"/>
      <c r="Z127" s="2"/>
      <c r="AA127" s="2"/>
      <c r="AB127" s="2"/>
      <c r="AC127" s="9"/>
      <c r="AD127" s="9"/>
      <c r="AO127" s="13" t="str">
        <f t="shared" si="45"/>
        <v>R</v>
      </c>
      <c r="AP127">
        <f t="shared" si="89"/>
        <v>0</v>
      </c>
      <c r="AQ127" s="4" t="e">
        <f t="shared" si="46"/>
        <v>#N/A</v>
      </c>
      <c r="AR127" s="4" t="e">
        <f t="shared" si="47"/>
        <v>#N/A</v>
      </c>
      <c r="AS127" s="4" t="e">
        <f t="shared" si="48"/>
        <v>#N/A</v>
      </c>
      <c r="AT127" s="4" t="e">
        <f t="shared" si="49"/>
        <v>#N/A</v>
      </c>
      <c r="AU127" s="5" t="e">
        <f t="shared" si="50"/>
        <v>#N/A</v>
      </c>
      <c r="AV127" s="4" t="e">
        <f t="shared" si="51"/>
        <v>#N/A</v>
      </c>
      <c r="AW127" s="5" t="e">
        <f t="shared" si="52"/>
        <v>#N/A</v>
      </c>
      <c r="AX127" s="4" t="e">
        <f t="shared" si="53"/>
        <v>#N/A</v>
      </c>
      <c r="AY127" s="5" t="e">
        <f t="shared" si="54"/>
        <v>#N/A</v>
      </c>
      <c r="AZ127" s="2" t="e">
        <f t="shared" si="55"/>
        <v>#N/A</v>
      </c>
      <c r="BA127" s="2" t="e">
        <f t="shared" si="56"/>
        <v>#N/A</v>
      </c>
      <c r="BB127" s="2" t="e">
        <f t="shared" si="57"/>
        <v>#N/A</v>
      </c>
      <c r="BC127" s="2" t="e">
        <f t="shared" si="58"/>
        <v>#N/A</v>
      </c>
      <c r="BD127" s="2" t="e">
        <f t="shared" si="59"/>
        <v>#N/A</v>
      </c>
      <c r="BE127" s="2" t="e">
        <f t="shared" si="60"/>
        <v>#N/A</v>
      </c>
      <c r="BF127" t="e">
        <f t="shared" si="61"/>
        <v>#N/A</v>
      </c>
      <c r="BG127" s="2" t="e">
        <f t="shared" si="62"/>
        <v>#N/A</v>
      </c>
      <c r="BH127" t="e">
        <f t="shared" si="63"/>
        <v>#N/A</v>
      </c>
      <c r="BI127" t="e">
        <f t="shared" si="64"/>
        <v>#N/A</v>
      </c>
      <c r="BJ127" s="13" t="e">
        <f t="shared" si="65"/>
        <v>#N/A</v>
      </c>
      <c r="BK127" t="e">
        <f t="shared" si="66"/>
        <v>#N/A</v>
      </c>
      <c r="BL127" t="e">
        <f t="shared" si="67"/>
        <v>#N/A</v>
      </c>
      <c r="BM127" s="2" t="e">
        <f t="shared" si="68"/>
        <v>#N/A</v>
      </c>
      <c r="BN127" s="2" t="e">
        <f t="shared" si="69"/>
        <v>#N/A</v>
      </c>
      <c r="BO127" s="26" t="e">
        <f t="shared" si="70"/>
        <v>#N/A</v>
      </c>
      <c r="BP127" s="26" t="e">
        <f t="shared" si="71"/>
        <v>#N/A</v>
      </c>
      <c r="BQ127">
        <f t="shared" si="72"/>
        <v>0</v>
      </c>
      <c r="BV127" s="2"/>
      <c r="BW127" s="2">
        <f t="shared" si="73"/>
        <v>0</v>
      </c>
      <c r="BX127" s="2">
        <f t="shared" si="74"/>
        <v>0</v>
      </c>
      <c r="BY127" s="2">
        <f t="shared" si="75"/>
        <v>0</v>
      </c>
      <c r="BZ127" s="2">
        <f t="shared" si="76"/>
        <v>0</v>
      </c>
      <c r="CA127" s="2">
        <f t="shared" si="77"/>
        <v>0</v>
      </c>
      <c r="CB127" s="2">
        <f t="shared" si="78"/>
        <v>0</v>
      </c>
      <c r="CC127" s="2">
        <f t="shared" si="79"/>
        <v>0</v>
      </c>
      <c r="CD127" s="2" t="str">
        <f t="shared" si="80"/>
        <v>R</v>
      </c>
      <c r="CE127" s="2" t="str">
        <f t="shared" si="81"/>
        <v>S-R</v>
      </c>
      <c r="CF127" s="2" t="str">
        <f t="shared" si="82"/>
        <v>B-G</v>
      </c>
      <c r="CG127" s="2" t="str">
        <f t="shared" si="83"/>
        <v>S-R</v>
      </c>
      <c r="CH127" s="2" t="str">
        <f t="shared" si="84"/>
        <v>B-G</v>
      </c>
      <c r="CI127" t="s">
        <v>258</v>
      </c>
      <c r="CJ127">
        <f>VLOOKUP(CI127,Sheet4!$I$1:$M$248,2,0)</f>
        <v>82.95</v>
      </c>
      <c r="CK127">
        <f>VLOOKUP(CI127,Sheet4!$I$1:$M$248,3,0)</f>
        <v>82.95</v>
      </c>
      <c r="CL127">
        <f>VLOOKUP(CI127,Sheet4!$I$1:$M$248,4,0)</f>
        <v>45.7</v>
      </c>
      <c r="CM127">
        <f>VLOOKUP(CI127,Sheet4!$I$1:$M$248,5,0)</f>
        <v>51.25</v>
      </c>
      <c r="CN127" t="e">
        <f t="shared" si="85"/>
        <v>#N/A</v>
      </c>
      <c r="CO127" t="str">
        <f t="shared" si="86"/>
        <v>G</v>
      </c>
      <c r="CP127" t="e">
        <f t="shared" si="87"/>
        <v>#N/A</v>
      </c>
      <c r="CQ127" t="e">
        <f t="shared" si="88"/>
        <v>#N/A</v>
      </c>
    </row>
    <row r="128" spans="1:95">
      <c r="A128">
        <v>126</v>
      </c>
      <c r="B128" t="s">
        <v>420</v>
      </c>
      <c r="C128">
        <v>9732610</v>
      </c>
      <c r="D128" t="b">
        <v>1</v>
      </c>
      <c r="E128">
        <v>1247760</v>
      </c>
      <c r="F128">
        <v>20</v>
      </c>
      <c r="G128">
        <v>15140</v>
      </c>
      <c r="H128">
        <v>5820</v>
      </c>
      <c r="I128">
        <v>507.5</v>
      </c>
      <c r="J128">
        <v>415.01</v>
      </c>
      <c r="K128">
        <v>383</v>
      </c>
      <c r="L128">
        <v>542.85</v>
      </c>
      <c r="M128">
        <v>283.89999999999998</v>
      </c>
      <c r="N128">
        <v>327.8</v>
      </c>
      <c r="O128">
        <v>54.820012202562538</v>
      </c>
      <c r="P128">
        <v>179.7</v>
      </c>
      <c r="T128" s="2"/>
      <c r="U128" s="2"/>
      <c r="V128" s="2"/>
      <c r="W128" s="2"/>
      <c r="X128" s="2"/>
      <c r="Y128" s="2"/>
      <c r="Z128" s="2"/>
      <c r="AA128" s="2"/>
      <c r="AB128" s="2"/>
      <c r="AC128" s="9"/>
      <c r="AD128" s="9"/>
      <c r="AO128" s="13" t="str">
        <f t="shared" si="45"/>
        <v>R</v>
      </c>
      <c r="AP128">
        <f t="shared" si="89"/>
        <v>0</v>
      </c>
      <c r="AQ128" s="4" t="e">
        <f t="shared" si="46"/>
        <v>#N/A</v>
      </c>
      <c r="AR128" s="4" t="e">
        <f t="shared" si="47"/>
        <v>#N/A</v>
      </c>
      <c r="AS128" s="4" t="e">
        <f t="shared" si="48"/>
        <v>#N/A</v>
      </c>
      <c r="AT128" s="4" t="e">
        <f t="shared" si="49"/>
        <v>#N/A</v>
      </c>
      <c r="AU128" s="5" t="e">
        <f t="shared" si="50"/>
        <v>#N/A</v>
      </c>
      <c r="AV128" s="4" t="e">
        <f t="shared" si="51"/>
        <v>#N/A</v>
      </c>
      <c r="AW128" s="5" t="e">
        <f t="shared" si="52"/>
        <v>#N/A</v>
      </c>
      <c r="AX128" s="4" t="e">
        <f t="shared" si="53"/>
        <v>#N/A</v>
      </c>
      <c r="AY128" s="5" t="e">
        <f t="shared" si="54"/>
        <v>#N/A</v>
      </c>
      <c r="AZ128" s="2" t="e">
        <f t="shared" si="55"/>
        <v>#N/A</v>
      </c>
      <c r="BA128" s="2" t="e">
        <f t="shared" si="56"/>
        <v>#N/A</v>
      </c>
      <c r="BB128" s="2" t="e">
        <f t="shared" si="57"/>
        <v>#N/A</v>
      </c>
      <c r="BC128" s="2" t="e">
        <f t="shared" si="58"/>
        <v>#N/A</v>
      </c>
      <c r="BD128" s="2" t="e">
        <f t="shared" si="59"/>
        <v>#N/A</v>
      </c>
      <c r="BE128" s="2" t="e">
        <f t="shared" si="60"/>
        <v>#N/A</v>
      </c>
      <c r="BF128" t="e">
        <f t="shared" si="61"/>
        <v>#N/A</v>
      </c>
      <c r="BG128" s="2" t="e">
        <f t="shared" si="62"/>
        <v>#N/A</v>
      </c>
      <c r="BH128" t="e">
        <f t="shared" si="63"/>
        <v>#N/A</v>
      </c>
      <c r="BI128" t="e">
        <f t="shared" si="64"/>
        <v>#N/A</v>
      </c>
      <c r="BJ128" s="13" t="e">
        <f t="shared" si="65"/>
        <v>#N/A</v>
      </c>
      <c r="BK128" t="e">
        <f t="shared" si="66"/>
        <v>#N/A</v>
      </c>
      <c r="BL128" t="e">
        <f t="shared" si="67"/>
        <v>#N/A</v>
      </c>
      <c r="BM128" s="2" t="e">
        <f t="shared" si="68"/>
        <v>#N/A</v>
      </c>
      <c r="BN128" s="2" t="e">
        <f t="shared" si="69"/>
        <v>#N/A</v>
      </c>
      <c r="BO128" s="26" t="e">
        <f t="shared" si="70"/>
        <v>#N/A</v>
      </c>
      <c r="BP128" s="26" t="e">
        <f t="shared" si="71"/>
        <v>#N/A</v>
      </c>
      <c r="BQ128">
        <f t="shared" si="72"/>
        <v>0</v>
      </c>
      <c r="BV128" s="2"/>
      <c r="BW128" s="2">
        <f t="shared" si="73"/>
        <v>0</v>
      </c>
      <c r="BX128" s="2">
        <f t="shared" si="74"/>
        <v>0</v>
      </c>
      <c r="BY128" s="2">
        <f t="shared" si="75"/>
        <v>0</v>
      </c>
      <c r="BZ128" s="2">
        <f t="shared" si="76"/>
        <v>0</v>
      </c>
      <c r="CA128" s="2">
        <f t="shared" si="77"/>
        <v>0</v>
      </c>
      <c r="CB128" s="2">
        <f t="shared" si="78"/>
        <v>0</v>
      </c>
      <c r="CC128" s="2">
        <f t="shared" si="79"/>
        <v>0</v>
      </c>
      <c r="CD128" s="2" t="str">
        <f t="shared" si="80"/>
        <v>R</v>
      </c>
      <c r="CE128" s="2" t="str">
        <f t="shared" si="81"/>
        <v>S-R</v>
      </c>
      <c r="CF128" s="2" t="str">
        <f t="shared" si="82"/>
        <v>B-G</v>
      </c>
      <c r="CG128" s="2" t="str">
        <f t="shared" si="83"/>
        <v>S-R</v>
      </c>
      <c r="CH128" s="2" t="str">
        <f t="shared" si="84"/>
        <v>B-G</v>
      </c>
      <c r="CI128" t="s">
        <v>319</v>
      </c>
      <c r="CJ128">
        <f>VLOOKUP(CI128,Sheet4!$I$1:$M$248,2,0)</f>
        <v>2259</v>
      </c>
      <c r="CK128">
        <f>VLOOKUP(CI128,Sheet4!$I$1:$M$248,3,0)</f>
        <v>2318.3000000000002</v>
      </c>
      <c r="CL128">
        <f>VLOOKUP(CI128,Sheet4!$I$1:$M$248,4,0)</f>
        <v>2259</v>
      </c>
      <c r="CM128">
        <f>VLOOKUP(CI128,Sheet4!$I$1:$M$248,5,0)</f>
        <v>2280.25</v>
      </c>
      <c r="CN128" t="e">
        <f t="shared" si="85"/>
        <v>#N/A</v>
      </c>
      <c r="CO128" t="str">
        <f t="shared" si="86"/>
        <v>R</v>
      </c>
      <c r="CP128" t="e">
        <f t="shared" si="87"/>
        <v>#N/A</v>
      </c>
      <c r="CQ128" t="e">
        <f t="shared" si="88"/>
        <v>#N/A</v>
      </c>
    </row>
    <row r="129" spans="1:95">
      <c r="A129">
        <v>127</v>
      </c>
      <c r="B129" t="s">
        <v>420</v>
      </c>
      <c r="C129">
        <v>306177</v>
      </c>
      <c r="D129" t="b">
        <v>1</v>
      </c>
      <c r="E129">
        <v>105412</v>
      </c>
      <c r="F129">
        <v>40</v>
      </c>
      <c r="G129">
        <v>406</v>
      </c>
      <c r="H129">
        <v>0</v>
      </c>
      <c r="I129">
        <v>436.25</v>
      </c>
      <c r="J129">
        <v>435.41</v>
      </c>
      <c r="K129">
        <v>436.5</v>
      </c>
      <c r="L129">
        <v>441.3</v>
      </c>
      <c r="M129">
        <v>430.45</v>
      </c>
      <c r="N129">
        <v>436.5</v>
      </c>
      <c r="O129">
        <v>-5.7273768613974797E-2</v>
      </c>
      <c r="P129">
        <v>-0.25</v>
      </c>
      <c r="Q129" t="s">
        <v>13</v>
      </c>
      <c r="R129">
        <v>306177</v>
      </c>
      <c r="S129">
        <v>-93.55</v>
      </c>
      <c r="T129" s="2">
        <v>399.59531669555054</v>
      </c>
      <c r="U129" s="2">
        <v>399.69499999999999</v>
      </c>
      <c r="V129" s="2">
        <v>400.2461273799122</v>
      </c>
      <c r="W129" s="2">
        <v>399.69499999999999</v>
      </c>
      <c r="X129" s="2">
        <v>399.14387262008779</v>
      </c>
      <c r="Y129" s="2">
        <v>399.5</v>
      </c>
      <c r="Z129" s="2">
        <v>400.55</v>
      </c>
      <c r="AA129" s="2">
        <v>399.5</v>
      </c>
      <c r="AB129" s="2">
        <v>400</v>
      </c>
      <c r="AC129" s="9">
        <v>400</v>
      </c>
      <c r="AD129" s="9">
        <v>400.05</v>
      </c>
      <c r="AE129">
        <v>399.65</v>
      </c>
      <c r="AF129">
        <v>399.9</v>
      </c>
      <c r="AG129">
        <v>400</v>
      </c>
      <c r="AH129">
        <v>400</v>
      </c>
      <c r="AI129">
        <v>399.1</v>
      </c>
      <c r="AJ129">
        <v>399.1</v>
      </c>
      <c r="AK129">
        <v>-11.546165999004018</v>
      </c>
      <c r="AL129">
        <v>11.06758823193536</v>
      </c>
      <c r="AO129" s="13" t="str">
        <f t="shared" si="45"/>
        <v>G</v>
      </c>
      <c r="AP129" t="str">
        <f t="shared" si="89"/>
        <v>KANSAINER</v>
      </c>
      <c r="AQ129" s="4">
        <f t="shared" si="46"/>
        <v>399.59531669555054</v>
      </c>
      <c r="AR129" s="4">
        <f t="shared" si="47"/>
        <v>399.69499999999999</v>
      </c>
      <c r="AS129" s="4">
        <f t="shared" si="48"/>
        <v>400.2461273799122</v>
      </c>
      <c r="AT129" s="4">
        <f t="shared" si="49"/>
        <v>399.69499999999999</v>
      </c>
      <c r="AU129" s="5">
        <f t="shared" si="50"/>
        <v>399.14387262008779</v>
      </c>
      <c r="AV129" s="4">
        <f t="shared" si="51"/>
        <v>399.5</v>
      </c>
      <c r="AW129" s="5">
        <f t="shared" si="52"/>
        <v>400.55</v>
      </c>
      <c r="AX129" s="4">
        <f t="shared" si="53"/>
        <v>399.5</v>
      </c>
      <c r="AY129" s="5">
        <f t="shared" si="54"/>
        <v>400</v>
      </c>
      <c r="AZ129" s="2">
        <f t="shared" si="55"/>
        <v>400</v>
      </c>
      <c r="BA129" s="2">
        <f t="shared" si="56"/>
        <v>400.05</v>
      </c>
      <c r="BB129" s="2">
        <f t="shared" si="57"/>
        <v>399.65</v>
      </c>
      <c r="BC129" s="2">
        <f t="shared" si="58"/>
        <v>399.9</v>
      </c>
      <c r="BD129" s="2">
        <f t="shared" si="59"/>
        <v>400</v>
      </c>
      <c r="BE129" s="2">
        <f t="shared" si="60"/>
        <v>400</v>
      </c>
      <c r="BF129">
        <f t="shared" si="61"/>
        <v>399.1</v>
      </c>
      <c r="BG129" s="2">
        <f t="shared" si="62"/>
        <v>399.1</v>
      </c>
      <c r="BH129">
        <f t="shared" si="63"/>
        <v>-11.546165999004018</v>
      </c>
      <c r="BI129">
        <f t="shared" si="64"/>
        <v>11.06758823193536</v>
      </c>
      <c r="BJ129" s="13">
        <f t="shared" si="65"/>
        <v>-93.55</v>
      </c>
      <c r="BK129" t="str">
        <f t="shared" si="66"/>
        <v xml:space="preserve"> </v>
      </c>
      <c r="BL129" t="str">
        <f t="shared" si="67"/>
        <v xml:space="preserve"> </v>
      </c>
      <c r="BM129" s="2" t="str">
        <f t="shared" si="68"/>
        <v xml:space="preserve"> </v>
      </c>
      <c r="BN129" s="2" t="str">
        <f t="shared" si="69"/>
        <v xml:space="preserve"> </v>
      </c>
      <c r="BO129" s="26">
        <f t="shared" si="70"/>
        <v>-2.5000000000005681E-2</v>
      </c>
      <c r="BP129" s="26">
        <f t="shared" si="71"/>
        <v>-0.22499999999999432</v>
      </c>
      <c r="BQ129" t="str">
        <f t="shared" si="72"/>
        <v>KANSAINER</v>
      </c>
      <c r="BV129" s="2"/>
      <c r="BW129" s="2">
        <f t="shared" si="73"/>
        <v>400.55</v>
      </c>
      <c r="BX129" s="2">
        <f t="shared" si="74"/>
        <v>399.5</v>
      </c>
      <c r="BY129" s="2">
        <f t="shared" si="75"/>
        <v>400</v>
      </c>
      <c r="BZ129" s="2">
        <f t="shared" si="76"/>
        <v>400</v>
      </c>
      <c r="CA129" s="2">
        <f t="shared" si="77"/>
        <v>400.05</v>
      </c>
      <c r="CB129" s="2">
        <f t="shared" si="78"/>
        <v>399.65</v>
      </c>
      <c r="CC129" s="2">
        <f t="shared" si="79"/>
        <v>399.9</v>
      </c>
      <c r="CD129" s="2" t="str">
        <f t="shared" si="80"/>
        <v>R</v>
      </c>
      <c r="CE129" s="2" t="str">
        <f t="shared" si="81"/>
        <v>S-R</v>
      </c>
      <c r="CF129" s="2" t="str">
        <f t="shared" si="82"/>
        <v>S-R</v>
      </c>
      <c r="CG129" s="2" t="str">
        <f t="shared" si="83"/>
        <v>S-R</v>
      </c>
      <c r="CH129" s="2" t="str">
        <f t="shared" si="84"/>
        <v>S-R</v>
      </c>
      <c r="CI129" t="s">
        <v>314</v>
      </c>
      <c r="CJ129">
        <f>VLOOKUP(CI129,Sheet4!$I$1:$M$248,2,0)</f>
        <v>7</v>
      </c>
      <c r="CK129">
        <f>VLOOKUP(CI129,Sheet4!$I$1:$M$248,3,0)</f>
        <v>8.15</v>
      </c>
      <c r="CL129">
        <f>VLOOKUP(CI129,Sheet4!$I$1:$M$248,4,0)</f>
        <v>5.3</v>
      </c>
      <c r="CM129">
        <f>VLOOKUP(CI129,Sheet4!$I$1:$M$248,5,0)</f>
        <v>5.3</v>
      </c>
      <c r="CN129" t="e">
        <f t="shared" si="85"/>
        <v>#N/A</v>
      </c>
      <c r="CO129" t="str">
        <f t="shared" si="86"/>
        <v>G</v>
      </c>
      <c r="CP129" t="e">
        <f t="shared" si="87"/>
        <v>#N/A</v>
      </c>
      <c r="CQ129" t="e">
        <f t="shared" si="88"/>
        <v>#N/A</v>
      </c>
    </row>
    <row r="130" spans="1:95">
      <c r="A130">
        <v>128</v>
      </c>
      <c r="B130" t="s">
        <v>420</v>
      </c>
      <c r="C130">
        <v>884737</v>
      </c>
      <c r="D130" t="b">
        <v>1</v>
      </c>
      <c r="E130">
        <v>54492889</v>
      </c>
      <c r="F130">
        <v>110</v>
      </c>
      <c r="G130">
        <v>24616</v>
      </c>
      <c r="H130">
        <v>0</v>
      </c>
      <c r="I130">
        <v>106.95</v>
      </c>
      <c r="J130">
        <v>106.28</v>
      </c>
      <c r="K130">
        <v>106.3</v>
      </c>
      <c r="L130">
        <v>108.95</v>
      </c>
      <c r="M130">
        <v>104.65</v>
      </c>
      <c r="N130">
        <v>105.35</v>
      </c>
      <c r="O130">
        <v>1.518747033697208</v>
      </c>
      <c r="P130">
        <v>1.6000000000000085</v>
      </c>
      <c r="Q130" t="s">
        <v>146</v>
      </c>
      <c r="R130">
        <v>884737</v>
      </c>
      <c r="S130">
        <v>-61.7</v>
      </c>
      <c r="T130" s="2">
        <v>443.74657450215557</v>
      </c>
      <c r="U130" s="2">
        <v>443.70500000000004</v>
      </c>
      <c r="V130" s="2">
        <v>444.46953853183908</v>
      </c>
      <c r="W130" s="2">
        <v>443.70500000000004</v>
      </c>
      <c r="X130" s="2">
        <v>442.940461468161</v>
      </c>
      <c r="Y130" s="2">
        <v>444.2</v>
      </c>
      <c r="Z130" s="2">
        <v>444.3</v>
      </c>
      <c r="AA130" s="2">
        <v>443.7</v>
      </c>
      <c r="AB130" s="2">
        <v>443.9</v>
      </c>
      <c r="AC130" s="9">
        <v>443.9</v>
      </c>
      <c r="AD130" s="9">
        <v>444.3</v>
      </c>
      <c r="AE130">
        <v>443.55</v>
      </c>
      <c r="AF130">
        <v>443.8</v>
      </c>
      <c r="AG130">
        <v>443.75</v>
      </c>
      <c r="AH130">
        <v>444</v>
      </c>
      <c r="AI130">
        <v>443.25</v>
      </c>
      <c r="AJ130">
        <v>443.5</v>
      </c>
      <c r="AK130">
        <v>-17.161942530152544</v>
      </c>
      <c r="AL130">
        <v>1.9617949103850725</v>
      </c>
      <c r="AO130" s="13" t="str">
        <f t="shared" si="45"/>
        <v>G</v>
      </c>
      <c r="AP130" t="str">
        <f t="shared" si="89"/>
        <v>TATAMOTORS</v>
      </c>
      <c r="AQ130" s="4">
        <f t="shared" si="46"/>
        <v>443.74657450215557</v>
      </c>
      <c r="AR130" s="4">
        <f t="shared" si="47"/>
        <v>443.70500000000004</v>
      </c>
      <c r="AS130" s="4">
        <f t="shared" si="48"/>
        <v>444.46953853183908</v>
      </c>
      <c r="AT130" s="4">
        <f t="shared" si="49"/>
        <v>443.70500000000004</v>
      </c>
      <c r="AU130" s="5">
        <f t="shared" si="50"/>
        <v>442.940461468161</v>
      </c>
      <c r="AV130" s="4">
        <f t="shared" si="51"/>
        <v>444.2</v>
      </c>
      <c r="AW130" s="5">
        <f t="shared" si="52"/>
        <v>444.3</v>
      </c>
      <c r="AX130" s="4">
        <f t="shared" si="53"/>
        <v>443.7</v>
      </c>
      <c r="AY130" s="5">
        <f t="shared" si="54"/>
        <v>443.9</v>
      </c>
      <c r="AZ130" s="2">
        <f t="shared" si="55"/>
        <v>443.9</v>
      </c>
      <c r="BA130" s="2">
        <f t="shared" si="56"/>
        <v>444.3</v>
      </c>
      <c r="BB130" s="2">
        <f t="shared" si="57"/>
        <v>443.55</v>
      </c>
      <c r="BC130" s="2">
        <f t="shared" si="58"/>
        <v>443.8</v>
      </c>
      <c r="BD130" s="2">
        <f t="shared" si="59"/>
        <v>443.75</v>
      </c>
      <c r="BE130" s="2">
        <f t="shared" si="60"/>
        <v>444</v>
      </c>
      <c r="BF130">
        <f t="shared" si="61"/>
        <v>443.25</v>
      </c>
      <c r="BG130" s="2">
        <f t="shared" si="62"/>
        <v>443.5</v>
      </c>
      <c r="BH130">
        <f t="shared" si="63"/>
        <v>-17.161942530152544</v>
      </c>
      <c r="BI130">
        <f t="shared" si="64"/>
        <v>1.9617949103850725</v>
      </c>
      <c r="BJ130" s="13">
        <f t="shared" si="65"/>
        <v>-61.7</v>
      </c>
      <c r="BK130" t="str">
        <f t="shared" si="66"/>
        <v xml:space="preserve"> </v>
      </c>
      <c r="BL130" t="str">
        <f t="shared" si="67"/>
        <v xml:space="preserve"> </v>
      </c>
      <c r="BM130" s="2" t="str">
        <f t="shared" si="68"/>
        <v xml:space="preserve"> </v>
      </c>
      <c r="BN130" s="2" t="str">
        <f t="shared" si="69"/>
        <v xml:space="preserve"> </v>
      </c>
      <c r="BO130" s="26">
        <f t="shared" si="70"/>
        <v>-2.2527596305466524E-2</v>
      </c>
      <c r="BP130" s="26">
        <f t="shared" si="71"/>
        <v>-5.6338028169014086E-2</v>
      </c>
      <c r="BQ130" t="str">
        <f t="shared" si="72"/>
        <v>TATAMOTORS</v>
      </c>
      <c r="BV130" s="2"/>
      <c r="BW130" s="2">
        <f t="shared" si="73"/>
        <v>444.3</v>
      </c>
      <c r="BX130" s="2">
        <f t="shared" si="74"/>
        <v>443.7</v>
      </c>
      <c r="BY130" s="2">
        <f t="shared" si="75"/>
        <v>443.9</v>
      </c>
      <c r="BZ130" s="2">
        <f t="shared" si="76"/>
        <v>443.9</v>
      </c>
      <c r="CA130" s="2">
        <f t="shared" si="77"/>
        <v>444.3</v>
      </c>
      <c r="CB130" s="2">
        <f t="shared" si="78"/>
        <v>443.55</v>
      </c>
      <c r="CC130" s="2">
        <f t="shared" si="79"/>
        <v>443.8</v>
      </c>
      <c r="CD130" s="2" t="str">
        <f t="shared" si="80"/>
        <v>R</v>
      </c>
      <c r="CE130" s="2" t="str">
        <f t="shared" si="81"/>
        <v>S-R</v>
      </c>
      <c r="CF130" s="2" t="str">
        <f t="shared" si="82"/>
        <v>S-R</v>
      </c>
      <c r="CG130" s="2" t="str">
        <f t="shared" si="83"/>
        <v>S-R</v>
      </c>
      <c r="CH130" s="2" t="str">
        <f t="shared" si="84"/>
        <v>S-R</v>
      </c>
      <c r="CI130" t="s">
        <v>249</v>
      </c>
      <c r="CJ130">
        <f>VLOOKUP(CI130,Sheet4!$I$1:$M$248,2,0)</f>
        <v>154.9</v>
      </c>
      <c r="CK130">
        <f>VLOOKUP(CI130,Sheet4!$I$1:$M$248,3,0)</f>
        <v>154.94999999999999</v>
      </c>
      <c r="CL130">
        <f>VLOOKUP(CI130,Sheet4!$I$1:$M$248,4,0)</f>
        <v>127.5</v>
      </c>
      <c r="CM130">
        <f>VLOOKUP(CI130,Sheet4!$I$1:$M$248,5,0)</f>
        <v>142.05000000000001</v>
      </c>
      <c r="CN130" t="e">
        <f t="shared" si="85"/>
        <v>#N/A</v>
      </c>
      <c r="CO130" t="str">
        <f t="shared" si="86"/>
        <v>G</v>
      </c>
      <c r="CP130" t="e">
        <f t="shared" si="87"/>
        <v>#N/A</v>
      </c>
      <c r="CQ130" t="e">
        <f t="shared" si="88"/>
        <v>#N/A</v>
      </c>
    </row>
    <row r="131" spans="1:95">
      <c r="A131">
        <v>129</v>
      </c>
      <c r="B131" t="s">
        <v>420</v>
      </c>
      <c r="C131">
        <v>3460353</v>
      </c>
      <c r="D131" t="b">
        <v>1</v>
      </c>
      <c r="E131">
        <v>2309959</v>
      </c>
      <c r="F131">
        <v>524</v>
      </c>
      <c r="G131">
        <v>2476</v>
      </c>
      <c r="H131">
        <v>0</v>
      </c>
      <c r="I131">
        <v>236.55</v>
      </c>
      <c r="J131">
        <v>236.44</v>
      </c>
      <c r="K131">
        <v>236.5</v>
      </c>
      <c r="L131">
        <v>240</v>
      </c>
      <c r="M131">
        <v>233</v>
      </c>
      <c r="N131">
        <v>234.55</v>
      </c>
      <c r="O131">
        <v>0.85269665316563625</v>
      </c>
      <c r="P131">
        <v>2</v>
      </c>
      <c r="Q131" t="s">
        <v>68</v>
      </c>
      <c r="R131">
        <v>3460353</v>
      </c>
      <c r="S131">
        <v>-97.5</v>
      </c>
      <c r="T131" s="2">
        <v>465.24532770335759</v>
      </c>
      <c r="U131" s="2">
        <v>465.65500000000003</v>
      </c>
      <c r="V131" s="2">
        <v>466.79978394371074</v>
      </c>
      <c r="W131" s="2">
        <v>465.65500000000003</v>
      </c>
      <c r="X131" s="2">
        <v>464.51021605628932</v>
      </c>
      <c r="Y131" s="2">
        <v>466.1</v>
      </c>
      <c r="Z131" s="2">
        <v>466.95</v>
      </c>
      <c r="AA131" s="2">
        <v>465</v>
      </c>
      <c r="AB131" s="2">
        <v>465</v>
      </c>
      <c r="AC131" s="9">
        <v>465</v>
      </c>
      <c r="AD131" s="9">
        <v>465.8</v>
      </c>
      <c r="AE131">
        <v>465</v>
      </c>
      <c r="AF131">
        <v>465</v>
      </c>
      <c r="AG131">
        <v>465</v>
      </c>
      <c r="AH131">
        <v>465.95</v>
      </c>
      <c r="AI131">
        <v>464.95</v>
      </c>
      <c r="AJ131">
        <v>465</v>
      </c>
      <c r="AK131">
        <v>-74.401664306269353</v>
      </c>
      <c r="AL131">
        <v>-58.498359520623865</v>
      </c>
      <c r="AO131" s="13" t="str">
        <f t="shared" ref="AO131:AO190" si="90">IF(AG131&gt;AE131,"G","R")</f>
        <v>R</v>
      </c>
      <c r="AP131" t="str">
        <f t="shared" ref="AP131:AP190" si="91">Q131</f>
        <v>EMAMILTD</v>
      </c>
      <c r="AQ131" s="4">
        <f t="shared" ref="AQ131:AQ194" si="92">VLOOKUP(AP131,$Q$1:$AK$250,4,0)</f>
        <v>465.24532770335759</v>
      </c>
      <c r="AR131" s="4">
        <f t="shared" ref="AR131:AR194" si="93">VLOOKUP(AP131,$Q$1:$AK$250,5,0)</f>
        <v>465.65500000000003</v>
      </c>
      <c r="AS131" s="4">
        <f t="shared" ref="AS131:AS194" si="94">VLOOKUP(AP131,$Q$1:$AK$250,6,0)</f>
        <v>466.79978394371074</v>
      </c>
      <c r="AT131" s="4">
        <f t="shared" ref="AT131:AT194" si="95">VLOOKUP(AP131,$Q$1:$AK$250,7,0)</f>
        <v>465.65500000000003</v>
      </c>
      <c r="AU131" s="5">
        <f t="shared" ref="AU131:AU194" si="96">VLOOKUP(AP131,$Q$1:$AK$250,8,0)</f>
        <v>464.51021605628932</v>
      </c>
      <c r="AV131" s="4">
        <f t="shared" ref="AV131:AV194" si="97">VLOOKUP(AP131,$Q$1:$AK$250,9,0)</f>
        <v>466.1</v>
      </c>
      <c r="AW131" s="5">
        <f t="shared" ref="AW131:AW194" si="98">VLOOKUP(AP131,$Q$1:$AK$250,10,0)</f>
        <v>466.95</v>
      </c>
      <c r="AX131" s="4">
        <f t="shared" ref="AX131:AX194" si="99">VLOOKUP(AP131,$Q$1:$AK$250,11,0)</f>
        <v>465</v>
      </c>
      <c r="AY131" s="5">
        <f t="shared" ref="AY131:AY194" si="100">VLOOKUP(AP131,$Q$1:$AK$250,12,0)</f>
        <v>465</v>
      </c>
      <c r="AZ131" s="2">
        <f t="shared" ref="AZ131:AZ194" si="101">VLOOKUP(AP131,$Q$1:$AK$250,13,0)</f>
        <v>465</v>
      </c>
      <c r="BA131" s="2">
        <f t="shared" ref="BA131:BA194" si="102">VLOOKUP(AP131,$Q$1:$AK$250,14,0)</f>
        <v>465.8</v>
      </c>
      <c r="BB131" s="2">
        <f t="shared" ref="BB131:BB194" si="103">VLOOKUP(AP131,$Q$1:$AK$250,15,0)</f>
        <v>465</v>
      </c>
      <c r="BC131" s="2">
        <f t="shared" ref="BC131:BC194" si="104">VLOOKUP(AP131,$Q$1:$AK$250,16,0)</f>
        <v>465</v>
      </c>
      <c r="BD131" s="2">
        <f t="shared" ref="BD131:BD194" si="105">VLOOKUP(AP131,$Q$1:$AK$250,17,0)</f>
        <v>465</v>
      </c>
      <c r="BE131" s="2">
        <f t="shared" ref="BE131:BE194" si="106">VLOOKUP(AP131,$Q$1:$AK$250,18,0)</f>
        <v>465.95</v>
      </c>
      <c r="BF131">
        <f t="shared" ref="BF131:BF194" si="107">VLOOKUP(AP131,$Q$1:$AK$250,19,0)</f>
        <v>464.95</v>
      </c>
      <c r="BG131" s="2">
        <f t="shared" ref="BG131:BG194" si="108">VLOOKUP(AP131,$Q$1:$AK$250,20,0)</f>
        <v>465</v>
      </c>
      <c r="BH131">
        <f t="shared" ref="BH131:BH194" si="109">VLOOKUP(AP131,$Q$1:$AK$250,21,0)</f>
        <v>-74.401664306269353</v>
      </c>
      <c r="BI131">
        <f t="shared" ref="BI131:BI194" si="110">VLOOKUP(AP131,$Q$1:$AL$250,22,0)</f>
        <v>-58.498359520623865</v>
      </c>
      <c r="BJ131" s="13">
        <f t="shared" ref="BJ131:BJ194" si="111">VLOOKUP(AP131,$Q$1:$AL$250,3,0)</f>
        <v>-97.5</v>
      </c>
      <c r="BK131" t="str">
        <f t="shared" ref="BK131:BK194" si="112">IF(AND(BC131&gt;AZ131,AZ131&lt;AU131),"Gopen&lt;BolD-SBuy",IF(AND(BC131&lt;AZ131,AZ131&gt;AS131),"Ropen&gt;BolU-SSell"," "))</f>
        <v xml:space="preserve"> </v>
      </c>
      <c r="BL131" t="str">
        <f t="shared" ref="BL131:BL194" si="113">IF(AND(BC131&gt;AQ131,BJ131&gt;-70,BC131&gt;AZ131),"G&gt;5+ | Buy",IF(AND(BC131&lt;AQ131,BJ131&lt;-30,BC131&lt;AZ131),"R&lt;5- | Sell"," "))</f>
        <v xml:space="preserve"> </v>
      </c>
      <c r="BM131" s="2" t="str">
        <f t="shared" ref="BM131:BM194" si="114">IF(AND(BC131&gt;AZ131,BO131&gt;1),"G -1% | UP", IF(AND(BC131&lt;AZ131,BO131&lt;-1),"R -1% | Down"," "))</f>
        <v xml:space="preserve"> </v>
      </c>
      <c r="BN131" s="2" t="str">
        <f t="shared" ref="BN131:BN194" si="115">IF(AND(BG131&gt;BD131,BP131&gt;0.5),"G +.5% | UP", IF(AND(BG131&lt;BD131,BP131&lt;-0.5),"R -.5% | Down"," "))</f>
        <v xml:space="preserve"> </v>
      </c>
      <c r="BO131" s="26">
        <f t="shared" ref="BO131:BO194" si="116">((BC131-AZ131)/AZ131)*100</f>
        <v>0</v>
      </c>
      <c r="BP131" s="26">
        <f t="shared" ref="BP131:BP194" si="117">((BG131-BD131)/BD131)*100</f>
        <v>0</v>
      </c>
      <c r="BQ131" t="str">
        <f t="shared" ref="BQ131:BQ194" si="118">AP131</f>
        <v>EMAMILTD</v>
      </c>
      <c r="BV131" s="2"/>
      <c r="BW131" s="2">
        <f t="shared" ref="BW131:BW194" si="119">Z131</f>
        <v>466.95</v>
      </c>
      <c r="BX131" s="2">
        <f t="shared" ref="BX131:BX194" si="120">AA131</f>
        <v>465</v>
      </c>
      <c r="BY131" s="2">
        <f t="shared" ref="BY131:BY194" si="121">AB131</f>
        <v>465</v>
      </c>
      <c r="BZ131" s="2">
        <f t="shared" ref="BZ131:BZ194" si="122">AC131</f>
        <v>465</v>
      </c>
      <c r="CA131" s="2">
        <f t="shared" ref="CA131:CA194" si="123">AD131</f>
        <v>465.8</v>
      </c>
      <c r="CB131" s="2">
        <f t="shared" ref="CB131:CB194" si="124">AE131</f>
        <v>465</v>
      </c>
      <c r="CC131" s="2">
        <f t="shared" ref="CC131:CC194" si="125">AF131</f>
        <v>465</v>
      </c>
      <c r="CD131" s="2" t="str">
        <f t="shared" ref="CD131:CD194" si="126">IF(CC131&gt;BZ131,"G","R")</f>
        <v>R</v>
      </c>
      <c r="CE131" s="2" t="str">
        <f t="shared" ref="CE131:CE194" si="127">IF(CC131&gt;BZ131,IF(AT131&gt;(CB131+(CB131*7.5)/100),"SB","B-G"),"S-R")</f>
        <v>S-R</v>
      </c>
      <c r="CF131" s="2" t="str">
        <f t="shared" ref="CF131:CF194" si="128">IF(CC131&lt;BZ131,IF(AT131&lt;(CA131-(CA131*7.5)/100),"SS","S-R"),"B-G")</f>
        <v>B-G</v>
      </c>
      <c r="CG131" s="2" t="str">
        <f t="shared" ref="CG131:CG194" si="129">IF(CC131&gt;BZ131,IF(AT131&gt;(BX131+(BX131*10.5)/100),"SB","B-G"),"S-R")</f>
        <v>S-R</v>
      </c>
      <c r="CH131" s="2" t="str">
        <f t="shared" ref="CH131:CH194" si="130">IF(CC131&lt;BZ131,IF(AT131&lt;(BW131-(BW131*10.5)/100),"SS","S-R"),"B-G")</f>
        <v>B-G</v>
      </c>
      <c r="CI131" t="s">
        <v>343</v>
      </c>
      <c r="CJ131">
        <f>VLOOKUP(CI131,Sheet4!$I$1:$M$248,2,0)</f>
        <v>10.15</v>
      </c>
      <c r="CK131">
        <f>VLOOKUP(CI131,Sheet4!$I$1:$M$248,3,0)</f>
        <v>13.2</v>
      </c>
      <c r="CL131">
        <f>VLOOKUP(CI131,Sheet4!$I$1:$M$248,4,0)</f>
        <v>10.15</v>
      </c>
      <c r="CM131">
        <f>VLOOKUP(CI131,Sheet4!$I$1:$M$248,5,0)</f>
        <v>11.2</v>
      </c>
      <c r="CN131" t="e">
        <f t="shared" ref="CN131:CN190" si="131">VLOOKUP(CI131,$AP$1:$BI$251,5,0)</f>
        <v>#N/A</v>
      </c>
      <c r="CO131" t="str">
        <f t="shared" ref="CO131:CO190" si="132">IF(CJ131&gt;CM131,"G","R")</f>
        <v>R</v>
      </c>
      <c r="CP131" t="e">
        <f t="shared" ref="CP131:CP190" si="133">IF(CN131&gt;CK131," HH-B", "HL-S")</f>
        <v>#N/A</v>
      </c>
      <c r="CQ131" t="e">
        <f t="shared" ref="CQ131:CQ190" si="134">IF(CN131&gt;CL131," LH-B", "LL-S")</f>
        <v>#N/A</v>
      </c>
    </row>
    <row r="132" spans="1:95">
      <c r="A132">
        <v>130</v>
      </c>
      <c r="B132" t="s">
        <v>420</v>
      </c>
      <c r="C132">
        <v>9812738</v>
      </c>
      <c r="D132" t="b">
        <v>1</v>
      </c>
      <c r="E132">
        <v>20295450</v>
      </c>
      <c r="F132">
        <v>75</v>
      </c>
      <c r="G132">
        <v>0</v>
      </c>
      <c r="H132">
        <v>811650</v>
      </c>
      <c r="I132">
        <v>0.05</v>
      </c>
      <c r="J132">
        <v>0.61</v>
      </c>
      <c r="K132">
        <v>2.95</v>
      </c>
      <c r="L132">
        <v>3</v>
      </c>
      <c r="M132">
        <v>0.05</v>
      </c>
      <c r="N132">
        <v>8.4</v>
      </c>
      <c r="O132">
        <v>-99.404761904761898</v>
      </c>
      <c r="P132">
        <v>-8.35</v>
      </c>
      <c r="T132" s="2"/>
      <c r="U132" s="2"/>
      <c r="V132" s="2"/>
      <c r="W132" s="2"/>
      <c r="X132" s="2"/>
      <c r="Y132" s="2"/>
      <c r="Z132" s="2"/>
      <c r="AA132" s="2"/>
      <c r="AB132" s="2"/>
      <c r="AC132" s="9"/>
      <c r="AD132" s="9"/>
      <c r="AO132" s="13" t="str">
        <f t="shared" si="90"/>
        <v>R</v>
      </c>
      <c r="AP132">
        <f t="shared" si="91"/>
        <v>0</v>
      </c>
      <c r="AQ132" s="4" t="e">
        <f t="shared" si="92"/>
        <v>#N/A</v>
      </c>
      <c r="AR132" s="4" t="e">
        <f t="shared" si="93"/>
        <v>#N/A</v>
      </c>
      <c r="AS132" s="4" t="e">
        <f t="shared" si="94"/>
        <v>#N/A</v>
      </c>
      <c r="AT132" s="4" t="e">
        <f t="shared" si="95"/>
        <v>#N/A</v>
      </c>
      <c r="AU132" s="5" t="e">
        <f t="shared" si="96"/>
        <v>#N/A</v>
      </c>
      <c r="AV132" s="4" t="e">
        <f t="shared" si="97"/>
        <v>#N/A</v>
      </c>
      <c r="AW132" s="5" t="e">
        <f t="shared" si="98"/>
        <v>#N/A</v>
      </c>
      <c r="AX132" s="4" t="e">
        <f t="shared" si="99"/>
        <v>#N/A</v>
      </c>
      <c r="AY132" s="5" t="e">
        <f t="shared" si="100"/>
        <v>#N/A</v>
      </c>
      <c r="AZ132" s="2" t="e">
        <f t="shared" si="101"/>
        <v>#N/A</v>
      </c>
      <c r="BA132" s="2" t="e">
        <f t="shared" si="102"/>
        <v>#N/A</v>
      </c>
      <c r="BB132" s="2" t="e">
        <f t="shared" si="103"/>
        <v>#N/A</v>
      </c>
      <c r="BC132" s="2" t="e">
        <f t="shared" si="104"/>
        <v>#N/A</v>
      </c>
      <c r="BD132" s="2" t="e">
        <f t="shared" si="105"/>
        <v>#N/A</v>
      </c>
      <c r="BE132" s="2" t="e">
        <f t="shared" si="106"/>
        <v>#N/A</v>
      </c>
      <c r="BF132" t="e">
        <f t="shared" si="107"/>
        <v>#N/A</v>
      </c>
      <c r="BG132" s="2" t="e">
        <f t="shared" si="108"/>
        <v>#N/A</v>
      </c>
      <c r="BH132" t="e">
        <f t="shared" si="109"/>
        <v>#N/A</v>
      </c>
      <c r="BI132" t="e">
        <f t="shared" si="110"/>
        <v>#N/A</v>
      </c>
      <c r="BJ132" s="13" t="e">
        <f t="shared" si="111"/>
        <v>#N/A</v>
      </c>
      <c r="BK132" t="e">
        <f t="shared" si="112"/>
        <v>#N/A</v>
      </c>
      <c r="BL132" t="e">
        <f t="shared" si="113"/>
        <v>#N/A</v>
      </c>
      <c r="BM132" s="2" t="e">
        <f t="shared" si="114"/>
        <v>#N/A</v>
      </c>
      <c r="BN132" s="2" t="e">
        <f t="shared" si="115"/>
        <v>#N/A</v>
      </c>
      <c r="BO132" s="26" t="e">
        <f t="shared" si="116"/>
        <v>#N/A</v>
      </c>
      <c r="BP132" s="26" t="e">
        <f t="shared" si="117"/>
        <v>#N/A</v>
      </c>
      <c r="BQ132">
        <f t="shared" si="118"/>
        <v>0</v>
      </c>
      <c r="BV132" s="2"/>
      <c r="BW132" s="2">
        <f t="shared" si="119"/>
        <v>0</v>
      </c>
      <c r="BX132" s="2">
        <f t="shared" si="120"/>
        <v>0</v>
      </c>
      <c r="BY132" s="2">
        <f t="shared" si="121"/>
        <v>0</v>
      </c>
      <c r="BZ132" s="2">
        <f t="shared" si="122"/>
        <v>0</v>
      </c>
      <c r="CA132" s="2">
        <f t="shared" si="123"/>
        <v>0</v>
      </c>
      <c r="CB132" s="2">
        <f t="shared" si="124"/>
        <v>0</v>
      </c>
      <c r="CC132" s="2">
        <f t="shared" si="125"/>
        <v>0</v>
      </c>
      <c r="CD132" s="2" t="str">
        <f t="shared" si="126"/>
        <v>R</v>
      </c>
      <c r="CE132" s="2" t="str">
        <f t="shared" si="127"/>
        <v>S-R</v>
      </c>
      <c r="CF132" s="2" t="str">
        <f t="shared" si="128"/>
        <v>B-G</v>
      </c>
      <c r="CG132" s="2" t="str">
        <f t="shared" si="129"/>
        <v>S-R</v>
      </c>
      <c r="CH132" s="2" t="str">
        <f t="shared" si="130"/>
        <v>B-G</v>
      </c>
      <c r="CI132" t="s">
        <v>97</v>
      </c>
      <c r="CJ132">
        <f>VLOOKUP(CI132,Sheet4!$I$1:$M$248,2,0)</f>
        <v>1415</v>
      </c>
      <c r="CK132">
        <f>VLOOKUP(CI132,Sheet4!$I$1:$M$248,3,0)</f>
        <v>1415</v>
      </c>
      <c r="CL132">
        <f>VLOOKUP(CI132,Sheet4!$I$1:$M$248,4,0)</f>
        <v>1390.2</v>
      </c>
      <c r="CM132">
        <f>VLOOKUP(CI132,Sheet4!$I$1:$M$248,5,0)</f>
        <v>1397</v>
      </c>
      <c r="CN132">
        <f t="shared" si="131"/>
        <v>1560.135</v>
      </c>
      <c r="CO132" t="str">
        <f t="shared" si="132"/>
        <v>G</v>
      </c>
      <c r="CP132" t="str">
        <f t="shared" si="133"/>
        <v xml:space="preserve"> HH-B</v>
      </c>
      <c r="CQ132" t="str">
        <f t="shared" si="134"/>
        <v xml:space="preserve"> LH-B</v>
      </c>
    </row>
    <row r="133" spans="1:95">
      <c r="A133">
        <v>131</v>
      </c>
      <c r="B133" t="s">
        <v>420</v>
      </c>
      <c r="C133">
        <v>341249</v>
      </c>
      <c r="D133" t="b">
        <v>1</v>
      </c>
      <c r="E133">
        <v>10057717</v>
      </c>
      <c r="F133">
        <v>200</v>
      </c>
      <c r="G133">
        <v>1429</v>
      </c>
      <c r="H133">
        <v>0</v>
      </c>
      <c r="I133">
        <v>1124.95</v>
      </c>
      <c r="J133">
        <v>1121.08</v>
      </c>
      <c r="K133">
        <v>1118</v>
      </c>
      <c r="L133">
        <v>1129.7</v>
      </c>
      <c r="M133">
        <v>1107.25</v>
      </c>
      <c r="N133">
        <v>1110.3499999999999</v>
      </c>
      <c r="O133">
        <v>1.3149007069842966</v>
      </c>
      <c r="P133">
        <v>14.600000000000136</v>
      </c>
      <c r="Q133" t="s">
        <v>66</v>
      </c>
      <c r="R133">
        <v>341249</v>
      </c>
      <c r="S133">
        <v>-25</v>
      </c>
      <c r="T133" s="2">
        <v>1404.71853357193</v>
      </c>
      <c r="U133" s="2">
        <v>1404.33</v>
      </c>
      <c r="V133" s="2">
        <v>1405.9541018030488</v>
      </c>
      <c r="W133" s="2">
        <v>1404.33</v>
      </c>
      <c r="X133" s="2">
        <v>1402.705898196951</v>
      </c>
      <c r="Y133" s="2">
        <v>1403.9</v>
      </c>
      <c r="Z133" s="2">
        <v>1404.95</v>
      </c>
      <c r="AA133" s="2">
        <v>1403</v>
      </c>
      <c r="AB133" s="2">
        <v>1404.9</v>
      </c>
      <c r="AC133" s="9">
        <v>1404.85</v>
      </c>
      <c r="AD133" s="9">
        <v>1405.1</v>
      </c>
      <c r="AE133">
        <v>1403.7</v>
      </c>
      <c r="AF133">
        <v>1404.6</v>
      </c>
      <c r="AG133">
        <v>1404.1</v>
      </c>
      <c r="AH133">
        <v>1405</v>
      </c>
      <c r="AI133">
        <v>1403.75</v>
      </c>
      <c r="AJ133">
        <v>1405</v>
      </c>
      <c r="AK133">
        <v>30.588043188625917</v>
      </c>
      <c r="AL133">
        <v>31.549322581664732</v>
      </c>
      <c r="AO133" s="13" t="str">
        <f t="shared" si="90"/>
        <v>G</v>
      </c>
      <c r="AP133" t="str">
        <f t="shared" si="91"/>
        <v>HDFCBANK</v>
      </c>
      <c r="AQ133" s="4">
        <f t="shared" si="92"/>
        <v>1404.71853357193</v>
      </c>
      <c r="AR133" s="4">
        <f t="shared" si="93"/>
        <v>1404.33</v>
      </c>
      <c r="AS133" s="4">
        <f t="shared" si="94"/>
        <v>1405.9541018030488</v>
      </c>
      <c r="AT133" s="4">
        <f t="shared" si="95"/>
        <v>1404.33</v>
      </c>
      <c r="AU133" s="5">
        <f t="shared" si="96"/>
        <v>1402.705898196951</v>
      </c>
      <c r="AV133" s="4">
        <f t="shared" si="97"/>
        <v>1403.9</v>
      </c>
      <c r="AW133" s="5">
        <f t="shared" si="98"/>
        <v>1404.95</v>
      </c>
      <c r="AX133" s="4">
        <f t="shared" si="99"/>
        <v>1403</v>
      </c>
      <c r="AY133" s="5">
        <f t="shared" si="100"/>
        <v>1404.9</v>
      </c>
      <c r="AZ133" s="2">
        <f t="shared" si="101"/>
        <v>1404.85</v>
      </c>
      <c r="BA133" s="2">
        <f t="shared" si="102"/>
        <v>1405.1</v>
      </c>
      <c r="BB133" s="2">
        <f t="shared" si="103"/>
        <v>1403.7</v>
      </c>
      <c r="BC133" s="2">
        <f t="shared" si="104"/>
        <v>1404.6</v>
      </c>
      <c r="BD133" s="2">
        <f t="shared" si="105"/>
        <v>1404.1</v>
      </c>
      <c r="BE133" s="2">
        <f t="shared" si="106"/>
        <v>1405</v>
      </c>
      <c r="BF133">
        <f t="shared" si="107"/>
        <v>1403.75</v>
      </c>
      <c r="BG133" s="2">
        <f t="shared" si="108"/>
        <v>1405</v>
      </c>
      <c r="BH133">
        <f t="shared" si="109"/>
        <v>30.588043188625917</v>
      </c>
      <c r="BI133">
        <f t="shared" si="110"/>
        <v>31.549322581664732</v>
      </c>
      <c r="BJ133" s="13">
        <f t="shared" si="111"/>
        <v>-25</v>
      </c>
      <c r="BK133" t="str">
        <f t="shared" si="112"/>
        <v xml:space="preserve"> </v>
      </c>
      <c r="BL133" t="str">
        <f t="shared" si="113"/>
        <v xml:space="preserve"> </v>
      </c>
      <c r="BM133" s="2" t="str">
        <f t="shared" si="114"/>
        <v xml:space="preserve"> </v>
      </c>
      <c r="BN133" s="2" t="str">
        <f t="shared" si="115"/>
        <v xml:space="preserve"> </v>
      </c>
      <c r="BO133" s="26">
        <f t="shared" si="116"/>
        <v>-1.7795494180873405E-2</v>
      </c>
      <c r="BP133" s="26">
        <f t="shared" si="117"/>
        <v>6.4097998718046501E-2</v>
      </c>
      <c r="BQ133" t="str">
        <f t="shared" si="118"/>
        <v>HDFCBANK</v>
      </c>
      <c r="BV133" s="2"/>
      <c r="BW133" s="2">
        <f t="shared" si="119"/>
        <v>1404.95</v>
      </c>
      <c r="BX133" s="2">
        <f t="shared" si="120"/>
        <v>1403</v>
      </c>
      <c r="BY133" s="2">
        <f t="shared" si="121"/>
        <v>1404.9</v>
      </c>
      <c r="BZ133" s="2">
        <f t="shared" si="122"/>
        <v>1404.85</v>
      </c>
      <c r="CA133" s="2">
        <f t="shared" si="123"/>
        <v>1405.1</v>
      </c>
      <c r="CB133" s="2">
        <f t="shared" si="124"/>
        <v>1403.7</v>
      </c>
      <c r="CC133" s="2">
        <f t="shared" si="125"/>
        <v>1404.6</v>
      </c>
      <c r="CD133" s="2" t="str">
        <f t="shared" si="126"/>
        <v>R</v>
      </c>
      <c r="CE133" s="2" t="str">
        <f t="shared" si="127"/>
        <v>S-R</v>
      </c>
      <c r="CF133" s="2" t="str">
        <f t="shared" si="128"/>
        <v>S-R</v>
      </c>
      <c r="CG133" s="2" t="str">
        <f t="shared" si="129"/>
        <v>S-R</v>
      </c>
      <c r="CH133" s="2" t="str">
        <f t="shared" si="130"/>
        <v>S-R</v>
      </c>
      <c r="CI133" t="s">
        <v>180</v>
      </c>
      <c r="CJ133">
        <f>VLOOKUP(CI133,Sheet4!$I$1:$M$248,2,0)</f>
        <v>899.4</v>
      </c>
      <c r="CK133">
        <f>VLOOKUP(CI133,Sheet4!$I$1:$M$248,3,0)</f>
        <v>912.5</v>
      </c>
      <c r="CL133">
        <f>VLOOKUP(CI133,Sheet4!$I$1:$M$248,4,0)</f>
        <v>881.75</v>
      </c>
      <c r="CM133">
        <f>VLOOKUP(CI133,Sheet4!$I$1:$M$248,5,0)</f>
        <v>895</v>
      </c>
      <c r="CN133" t="e">
        <f t="shared" si="131"/>
        <v>#N/A</v>
      </c>
      <c r="CO133" t="str">
        <f t="shared" si="132"/>
        <v>G</v>
      </c>
      <c r="CP133" t="e">
        <f t="shared" si="133"/>
        <v>#N/A</v>
      </c>
      <c r="CQ133" t="e">
        <f t="shared" si="134"/>
        <v>#N/A</v>
      </c>
    </row>
    <row r="134" spans="1:95">
      <c r="A134">
        <v>132</v>
      </c>
      <c r="B134" t="s">
        <v>420</v>
      </c>
      <c r="C134">
        <v>8964866</v>
      </c>
      <c r="D134" t="b">
        <v>1</v>
      </c>
      <c r="E134">
        <v>52868860</v>
      </c>
      <c r="F134">
        <v>40</v>
      </c>
      <c r="G134">
        <v>0</v>
      </c>
      <c r="H134">
        <v>220200</v>
      </c>
      <c r="I134">
        <v>0.05</v>
      </c>
      <c r="J134">
        <v>0.6</v>
      </c>
      <c r="K134">
        <v>0.55000000000000004</v>
      </c>
      <c r="L134">
        <v>1.9</v>
      </c>
      <c r="M134">
        <v>0.05</v>
      </c>
      <c r="N134">
        <v>4.3</v>
      </c>
      <c r="O134">
        <v>-98.83720930232559</v>
      </c>
      <c r="P134">
        <v>-4.25</v>
      </c>
      <c r="T134" s="2"/>
      <c r="U134" s="2"/>
      <c r="V134" s="2"/>
      <c r="W134" s="2"/>
      <c r="X134" s="2"/>
      <c r="Y134" s="2"/>
      <c r="Z134" s="2"/>
      <c r="AA134" s="2"/>
      <c r="AB134" s="2"/>
      <c r="AC134" s="9"/>
      <c r="AD134" s="9"/>
      <c r="AO134" s="13" t="str">
        <f t="shared" si="90"/>
        <v>R</v>
      </c>
      <c r="AP134">
        <f t="shared" si="91"/>
        <v>0</v>
      </c>
      <c r="AQ134" s="4" t="e">
        <f t="shared" si="92"/>
        <v>#N/A</v>
      </c>
      <c r="AR134" s="4" t="e">
        <f t="shared" si="93"/>
        <v>#N/A</v>
      </c>
      <c r="AS134" s="4" t="e">
        <f t="shared" si="94"/>
        <v>#N/A</v>
      </c>
      <c r="AT134" s="4" t="e">
        <f t="shared" si="95"/>
        <v>#N/A</v>
      </c>
      <c r="AU134" s="5" t="e">
        <f t="shared" si="96"/>
        <v>#N/A</v>
      </c>
      <c r="AV134" s="4" t="e">
        <f t="shared" si="97"/>
        <v>#N/A</v>
      </c>
      <c r="AW134" s="5" t="e">
        <f t="shared" si="98"/>
        <v>#N/A</v>
      </c>
      <c r="AX134" s="4" t="e">
        <f t="shared" si="99"/>
        <v>#N/A</v>
      </c>
      <c r="AY134" s="5" t="e">
        <f t="shared" si="100"/>
        <v>#N/A</v>
      </c>
      <c r="AZ134" s="2" t="e">
        <f t="shared" si="101"/>
        <v>#N/A</v>
      </c>
      <c r="BA134" s="2" t="e">
        <f t="shared" si="102"/>
        <v>#N/A</v>
      </c>
      <c r="BB134" s="2" t="e">
        <f t="shared" si="103"/>
        <v>#N/A</v>
      </c>
      <c r="BC134" s="2" t="e">
        <f t="shared" si="104"/>
        <v>#N/A</v>
      </c>
      <c r="BD134" s="2" t="e">
        <f t="shared" si="105"/>
        <v>#N/A</v>
      </c>
      <c r="BE134" s="2" t="e">
        <f t="shared" si="106"/>
        <v>#N/A</v>
      </c>
      <c r="BF134" t="e">
        <f t="shared" si="107"/>
        <v>#N/A</v>
      </c>
      <c r="BG134" s="2" t="e">
        <f t="shared" si="108"/>
        <v>#N/A</v>
      </c>
      <c r="BH134" t="e">
        <f t="shared" si="109"/>
        <v>#N/A</v>
      </c>
      <c r="BI134" t="e">
        <f t="shared" si="110"/>
        <v>#N/A</v>
      </c>
      <c r="BJ134" s="13" t="e">
        <f t="shared" si="111"/>
        <v>#N/A</v>
      </c>
      <c r="BK134" t="e">
        <f t="shared" si="112"/>
        <v>#N/A</v>
      </c>
      <c r="BL134" t="e">
        <f t="shared" si="113"/>
        <v>#N/A</v>
      </c>
      <c r="BM134" s="2" t="e">
        <f t="shared" si="114"/>
        <v>#N/A</v>
      </c>
      <c r="BN134" s="2" t="e">
        <f t="shared" si="115"/>
        <v>#N/A</v>
      </c>
      <c r="BO134" s="26" t="e">
        <f t="shared" si="116"/>
        <v>#N/A</v>
      </c>
      <c r="BP134" s="26" t="e">
        <f t="shared" si="117"/>
        <v>#N/A</v>
      </c>
      <c r="BQ134">
        <f t="shared" si="118"/>
        <v>0</v>
      </c>
      <c r="BV134" s="2"/>
      <c r="BW134" s="2">
        <f t="shared" si="119"/>
        <v>0</v>
      </c>
      <c r="BX134" s="2">
        <f t="shared" si="120"/>
        <v>0</v>
      </c>
      <c r="BY134" s="2">
        <f t="shared" si="121"/>
        <v>0</v>
      </c>
      <c r="BZ134" s="2">
        <f t="shared" si="122"/>
        <v>0</v>
      </c>
      <c r="CA134" s="2">
        <f t="shared" si="123"/>
        <v>0</v>
      </c>
      <c r="CB134" s="2">
        <f t="shared" si="124"/>
        <v>0</v>
      </c>
      <c r="CC134" s="2">
        <f t="shared" si="125"/>
        <v>0</v>
      </c>
      <c r="CD134" s="2" t="str">
        <f t="shared" si="126"/>
        <v>R</v>
      </c>
      <c r="CE134" s="2" t="str">
        <f t="shared" si="127"/>
        <v>S-R</v>
      </c>
      <c r="CF134" s="2" t="str">
        <f t="shared" si="128"/>
        <v>B-G</v>
      </c>
      <c r="CG134" s="2" t="str">
        <f t="shared" si="129"/>
        <v>S-R</v>
      </c>
      <c r="CH134" s="2" t="str">
        <f t="shared" si="130"/>
        <v>B-G</v>
      </c>
      <c r="CI134" t="s">
        <v>369</v>
      </c>
      <c r="CJ134">
        <f>VLOOKUP(CI134,Sheet4!$I$1:$M$248,2,0)</f>
        <v>3487.25</v>
      </c>
      <c r="CK134">
        <f>VLOOKUP(CI134,Sheet4!$I$1:$M$248,3,0)</f>
        <v>3487.25</v>
      </c>
      <c r="CL134">
        <f>VLOOKUP(CI134,Sheet4!$I$1:$M$248,4,0)</f>
        <v>3487.25</v>
      </c>
      <c r="CM134">
        <f>VLOOKUP(CI134,Sheet4!$I$1:$M$248,5,0)</f>
        <v>3487.25</v>
      </c>
      <c r="CN134" t="e">
        <f t="shared" si="131"/>
        <v>#N/A</v>
      </c>
      <c r="CO134" t="str">
        <f t="shared" si="132"/>
        <v>R</v>
      </c>
      <c r="CP134" t="e">
        <f t="shared" si="133"/>
        <v>#N/A</v>
      </c>
      <c r="CQ134" t="e">
        <f t="shared" si="134"/>
        <v>#N/A</v>
      </c>
    </row>
    <row r="135" spans="1:95">
      <c r="A135">
        <v>133</v>
      </c>
      <c r="B135" t="s">
        <v>420</v>
      </c>
      <c r="C135">
        <v>9811714</v>
      </c>
      <c r="D135" t="b">
        <v>1</v>
      </c>
      <c r="E135">
        <v>7008450</v>
      </c>
      <c r="F135">
        <v>75</v>
      </c>
      <c r="G135">
        <v>0</v>
      </c>
      <c r="H135">
        <v>451950</v>
      </c>
      <c r="I135">
        <v>0.05</v>
      </c>
      <c r="J135">
        <v>0.3</v>
      </c>
      <c r="K135">
        <v>1</v>
      </c>
      <c r="L135">
        <v>1</v>
      </c>
      <c r="M135">
        <v>0.05</v>
      </c>
      <c r="N135">
        <v>4.5999999999999996</v>
      </c>
      <c r="O135">
        <v>-98.913043478260875</v>
      </c>
      <c r="P135">
        <v>-4.55</v>
      </c>
      <c r="T135" s="2"/>
      <c r="U135" s="2"/>
      <c r="V135" s="2"/>
      <c r="W135" s="2"/>
      <c r="X135" s="2"/>
      <c r="Y135" s="2"/>
      <c r="Z135" s="2"/>
      <c r="AA135" s="2"/>
      <c r="AB135" s="2"/>
      <c r="AC135" s="9"/>
      <c r="AD135" s="9"/>
      <c r="AO135" s="13" t="str">
        <f t="shared" si="90"/>
        <v>R</v>
      </c>
      <c r="AP135">
        <f t="shared" si="91"/>
        <v>0</v>
      </c>
      <c r="AQ135" s="4" t="e">
        <f t="shared" si="92"/>
        <v>#N/A</v>
      </c>
      <c r="AR135" s="4" t="e">
        <f t="shared" si="93"/>
        <v>#N/A</v>
      </c>
      <c r="AS135" s="4" t="e">
        <f t="shared" si="94"/>
        <v>#N/A</v>
      </c>
      <c r="AT135" s="4" t="e">
        <f t="shared" si="95"/>
        <v>#N/A</v>
      </c>
      <c r="AU135" s="5" t="e">
        <f t="shared" si="96"/>
        <v>#N/A</v>
      </c>
      <c r="AV135" s="4" t="e">
        <f t="shared" si="97"/>
        <v>#N/A</v>
      </c>
      <c r="AW135" s="5" t="e">
        <f t="shared" si="98"/>
        <v>#N/A</v>
      </c>
      <c r="AX135" s="4" t="e">
        <f t="shared" si="99"/>
        <v>#N/A</v>
      </c>
      <c r="AY135" s="5" t="e">
        <f t="shared" si="100"/>
        <v>#N/A</v>
      </c>
      <c r="AZ135" s="2" t="e">
        <f t="shared" si="101"/>
        <v>#N/A</v>
      </c>
      <c r="BA135" s="2" t="e">
        <f t="shared" si="102"/>
        <v>#N/A</v>
      </c>
      <c r="BB135" s="2" t="e">
        <f t="shared" si="103"/>
        <v>#N/A</v>
      </c>
      <c r="BC135" s="2" t="e">
        <f t="shared" si="104"/>
        <v>#N/A</v>
      </c>
      <c r="BD135" s="2" t="e">
        <f t="shared" si="105"/>
        <v>#N/A</v>
      </c>
      <c r="BE135" s="2" t="e">
        <f t="shared" si="106"/>
        <v>#N/A</v>
      </c>
      <c r="BF135" t="e">
        <f t="shared" si="107"/>
        <v>#N/A</v>
      </c>
      <c r="BG135" s="2" t="e">
        <f t="shared" si="108"/>
        <v>#N/A</v>
      </c>
      <c r="BH135" t="e">
        <f t="shared" si="109"/>
        <v>#N/A</v>
      </c>
      <c r="BI135" t="e">
        <f t="shared" si="110"/>
        <v>#N/A</v>
      </c>
      <c r="BJ135" s="13" t="e">
        <f t="shared" si="111"/>
        <v>#N/A</v>
      </c>
      <c r="BK135" t="e">
        <f t="shared" si="112"/>
        <v>#N/A</v>
      </c>
      <c r="BL135" t="e">
        <f t="shared" si="113"/>
        <v>#N/A</v>
      </c>
      <c r="BM135" s="2" t="e">
        <f t="shared" si="114"/>
        <v>#N/A</v>
      </c>
      <c r="BN135" s="2" t="e">
        <f t="shared" si="115"/>
        <v>#N/A</v>
      </c>
      <c r="BO135" s="26" t="e">
        <f t="shared" si="116"/>
        <v>#N/A</v>
      </c>
      <c r="BP135" s="26" t="e">
        <f t="shared" si="117"/>
        <v>#N/A</v>
      </c>
      <c r="BQ135">
        <f t="shared" si="118"/>
        <v>0</v>
      </c>
      <c r="BV135" s="2"/>
      <c r="BW135" s="2">
        <f t="shared" si="119"/>
        <v>0</v>
      </c>
      <c r="BX135" s="2">
        <f t="shared" si="120"/>
        <v>0</v>
      </c>
      <c r="BY135" s="2">
        <f t="shared" si="121"/>
        <v>0</v>
      </c>
      <c r="BZ135" s="2">
        <f t="shared" si="122"/>
        <v>0</v>
      </c>
      <c r="CA135" s="2">
        <f t="shared" si="123"/>
        <v>0</v>
      </c>
      <c r="CB135" s="2">
        <f t="shared" si="124"/>
        <v>0</v>
      </c>
      <c r="CC135" s="2">
        <f t="shared" si="125"/>
        <v>0</v>
      </c>
      <c r="CD135" s="2" t="str">
        <f t="shared" si="126"/>
        <v>R</v>
      </c>
      <c r="CE135" s="2" t="str">
        <f t="shared" si="127"/>
        <v>S-R</v>
      </c>
      <c r="CF135" s="2" t="str">
        <f t="shared" si="128"/>
        <v>B-G</v>
      </c>
      <c r="CG135" s="2" t="str">
        <f t="shared" si="129"/>
        <v>S-R</v>
      </c>
      <c r="CH135" s="2" t="str">
        <f t="shared" si="130"/>
        <v>B-G</v>
      </c>
      <c r="CI135" t="s">
        <v>309</v>
      </c>
      <c r="CJ135">
        <f>VLOOKUP(CI135,Sheet4!$I$1:$M$248,2,0)</f>
        <v>2527.4499999999998</v>
      </c>
      <c r="CK135">
        <f>VLOOKUP(CI135,Sheet4!$I$1:$M$248,3,0)</f>
        <v>2527.4499999999998</v>
      </c>
      <c r="CL135">
        <f>VLOOKUP(CI135,Sheet4!$I$1:$M$248,4,0)</f>
        <v>2500.4</v>
      </c>
      <c r="CM135">
        <f>VLOOKUP(CI135,Sheet4!$I$1:$M$248,5,0)</f>
        <v>2500.4</v>
      </c>
      <c r="CN135" t="e">
        <f t="shared" si="131"/>
        <v>#N/A</v>
      </c>
      <c r="CO135" t="str">
        <f t="shared" si="132"/>
        <v>G</v>
      </c>
      <c r="CP135" t="e">
        <f t="shared" si="133"/>
        <v>#N/A</v>
      </c>
      <c r="CQ135" t="e">
        <f t="shared" si="134"/>
        <v>#N/A</v>
      </c>
    </row>
    <row r="136" spans="1:95">
      <c r="A136">
        <v>134</v>
      </c>
      <c r="B136" t="s">
        <v>420</v>
      </c>
      <c r="C136">
        <v>9734402</v>
      </c>
      <c r="D136" t="b">
        <v>1</v>
      </c>
      <c r="E136">
        <v>49829380</v>
      </c>
      <c r="F136">
        <v>20</v>
      </c>
      <c r="G136">
        <v>0</v>
      </c>
      <c r="H136">
        <v>424680</v>
      </c>
      <c r="I136">
        <v>0.05</v>
      </c>
      <c r="J136">
        <v>26.8</v>
      </c>
      <c r="K136">
        <v>81.75</v>
      </c>
      <c r="L136">
        <v>100</v>
      </c>
      <c r="M136">
        <v>0.05</v>
      </c>
      <c r="N136">
        <v>162.75</v>
      </c>
      <c r="O136">
        <v>-99.969278033794154</v>
      </c>
      <c r="P136">
        <v>-162.69999999999999</v>
      </c>
      <c r="T136" s="2"/>
      <c r="U136" s="2"/>
      <c r="V136" s="2"/>
      <c r="W136" s="2"/>
      <c r="X136" s="2"/>
      <c r="Y136" s="2"/>
      <c r="Z136" s="2"/>
      <c r="AA136" s="2"/>
      <c r="AB136" s="2"/>
      <c r="AC136" s="9"/>
      <c r="AD136" s="9"/>
      <c r="AO136" s="13" t="str">
        <f t="shared" si="90"/>
        <v>R</v>
      </c>
      <c r="AP136">
        <f t="shared" si="91"/>
        <v>0</v>
      </c>
      <c r="AQ136" s="4" t="e">
        <f t="shared" si="92"/>
        <v>#N/A</v>
      </c>
      <c r="AR136" s="4" t="e">
        <f t="shared" si="93"/>
        <v>#N/A</v>
      </c>
      <c r="AS136" s="4" t="e">
        <f t="shared" si="94"/>
        <v>#N/A</v>
      </c>
      <c r="AT136" s="4" t="e">
        <f t="shared" si="95"/>
        <v>#N/A</v>
      </c>
      <c r="AU136" s="5" t="e">
        <f t="shared" si="96"/>
        <v>#N/A</v>
      </c>
      <c r="AV136" s="4" t="e">
        <f t="shared" si="97"/>
        <v>#N/A</v>
      </c>
      <c r="AW136" s="5" t="e">
        <f t="shared" si="98"/>
        <v>#N/A</v>
      </c>
      <c r="AX136" s="4" t="e">
        <f t="shared" si="99"/>
        <v>#N/A</v>
      </c>
      <c r="AY136" s="5" t="e">
        <f t="shared" si="100"/>
        <v>#N/A</v>
      </c>
      <c r="AZ136" s="2" t="e">
        <f t="shared" si="101"/>
        <v>#N/A</v>
      </c>
      <c r="BA136" s="2" t="e">
        <f t="shared" si="102"/>
        <v>#N/A</v>
      </c>
      <c r="BB136" s="2" t="e">
        <f t="shared" si="103"/>
        <v>#N/A</v>
      </c>
      <c r="BC136" s="2" t="e">
        <f t="shared" si="104"/>
        <v>#N/A</v>
      </c>
      <c r="BD136" s="2" t="e">
        <f t="shared" si="105"/>
        <v>#N/A</v>
      </c>
      <c r="BE136" s="2" t="e">
        <f t="shared" si="106"/>
        <v>#N/A</v>
      </c>
      <c r="BF136" t="e">
        <f t="shared" si="107"/>
        <v>#N/A</v>
      </c>
      <c r="BG136" s="2" t="e">
        <f t="shared" si="108"/>
        <v>#N/A</v>
      </c>
      <c r="BH136" t="e">
        <f t="shared" si="109"/>
        <v>#N/A</v>
      </c>
      <c r="BI136" t="e">
        <f t="shared" si="110"/>
        <v>#N/A</v>
      </c>
      <c r="BJ136" s="13" t="e">
        <f t="shared" si="111"/>
        <v>#N/A</v>
      </c>
      <c r="BK136" t="e">
        <f t="shared" si="112"/>
        <v>#N/A</v>
      </c>
      <c r="BL136" t="e">
        <f t="shared" si="113"/>
        <v>#N/A</v>
      </c>
      <c r="BM136" s="2" t="e">
        <f t="shared" si="114"/>
        <v>#N/A</v>
      </c>
      <c r="BN136" s="2" t="e">
        <f t="shared" si="115"/>
        <v>#N/A</v>
      </c>
      <c r="BO136" s="26" t="e">
        <f t="shared" si="116"/>
        <v>#N/A</v>
      </c>
      <c r="BP136" s="26" t="e">
        <f t="shared" si="117"/>
        <v>#N/A</v>
      </c>
      <c r="BQ136">
        <f t="shared" si="118"/>
        <v>0</v>
      </c>
      <c r="BV136" s="2"/>
      <c r="BW136" s="2">
        <f t="shared" si="119"/>
        <v>0</v>
      </c>
      <c r="BX136" s="2">
        <f t="shared" si="120"/>
        <v>0</v>
      </c>
      <c r="BY136" s="2">
        <f t="shared" si="121"/>
        <v>0</v>
      </c>
      <c r="BZ136" s="2">
        <f t="shared" si="122"/>
        <v>0</v>
      </c>
      <c r="CA136" s="2">
        <f t="shared" si="123"/>
        <v>0</v>
      </c>
      <c r="CB136" s="2">
        <f t="shared" si="124"/>
        <v>0</v>
      </c>
      <c r="CC136" s="2">
        <f t="shared" si="125"/>
        <v>0</v>
      </c>
      <c r="CD136" s="2" t="str">
        <f t="shared" si="126"/>
        <v>R</v>
      </c>
      <c r="CE136" s="2" t="str">
        <f t="shared" si="127"/>
        <v>S-R</v>
      </c>
      <c r="CF136" s="2" t="str">
        <f t="shared" si="128"/>
        <v>B-G</v>
      </c>
      <c r="CG136" s="2" t="str">
        <f t="shared" si="129"/>
        <v>S-R</v>
      </c>
      <c r="CH136" s="2" t="str">
        <f t="shared" si="130"/>
        <v>B-G</v>
      </c>
      <c r="CI136" t="s">
        <v>288</v>
      </c>
      <c r="CJ136">
        <f>VLOOKUP(CI136,Sheet4!$I$1:$M$248,2,0)</f>
        <v>2361.85</v>
      </c>
      <c r="CK136">
        <f>VLOOKUP(CI136,Sheet4!$I$1:$M$248,3,0)</f>
        <v>2420.85</v>
      </c>
      <c r="CL136">
        <f>VLOOKUP(CI136,Sheet4!$I$1:$M$248,4,0)</f>
        <v>2290</v>
      </c>
      <c r="CM136">
        <f>VLOOKUP(CI136,Sheet4!$I$1:$M$248,5,0)</f>
        <v>2309.8000000000002</v>
      </c>
      <c r="CN136" t="e">
        <f t="shared" si="131"/>
        <v>#N/A</v>
      </c>
      <c r="CO136" t="str">
        <f t="shared" si="132"/>
        <v>G</v>
      </c>
      <c r="CP136" t="e">
        <f t="shared" si="133"/>
        <v>#N/A</v>
      </c>
      <c r="CQ136" t="e">
        <f t="shared" si="134"/>
        <v>#N/A</v>
      </c>
    </row>
    <row r="137" spans="1:95">
      <c r="A137">
        <v>135</v>
      </c>
      <c r="B137" t="s">
        <v>420</v>
      </c>
      <c r="C137">
        <v>9880578</v>
      </c>
      <c r="D137" t="b">
        <v>1</v>
      </c>
      <c r="E137">
        <v>85336840</v>
      </c>
      <c r="F137">
        <v>20</v>
      </c>
      <c r="G137">
        <v>0</v>
      </c>
      <c r="H137">
        <v>716400</v>
      </c>
      <c r="I137">
        <v>0.05</v>
      </c>
      <c r="J137">
        <v>25.34</v>
      </c>
      <c r="K137">
        <v>52.15</v>
      </c>
      <c r="L137">
        <v>75.900000000000006</v>
      </c>
      <c r="M137">
        <v>0.05</v>
      </c>
      <c r="N137">
        <v>63.95</v>
      </c>
      <c r="O137">
        <v>-99.921813917122762</v>
      </c>
      <c r="P137">
        <v>-63.900000000000006</v>
      </c>
      <c r="T137" s="2"/>
      <c r="U137" s="2"/>
      <c r="V137" s="2"/>
      <c r="W137" s="2"/>
      <c r="X137" s="2"/>
      <c r="Y137" s="2"/>
      <c r="Z137" s="2"/>
      <c r="AA137" s="2"/>
      <c r="AB137" s="2"/>
      <c r="AC137" s="9"/>
      <c r="AD137" s="9"/>
      <c r="AO137" s="13" t="str">
        <f t="shared" si="90"/>
        <v>R</v>
      </c>
      <c r="AP137">
        <f t="shared" si="91"/>
        <v>0</v>
      </c>
      <c r="AQ137" s="4" t="e">
        <f t="shared" si="92"/>
        <v>#N/A</v>
      </c>
      <c r="AR137" s="4" t="e">
        <f t="shared" si="93"/>
        <v>#N/A</v>
      </c>
      <c r="AS137" s="4" t="e">
        <f t="shared" si="94"/>
        <v>#N/A</v>
      </c>
      <c r="AT137" s="4" t="e">
        <f t="shared" si="95"/>
        <v>#N/A</v>
      </c>
      <c r="AU137" s="5" t="e">
        <f t="shared" si="96"/>
        <v>#N/A</v>
      </c>
      <c r="AV137" s="4" t="e">
        <f t="shared" si="97"/>
        <v>#N/A</v>
      </c>
      <c r="AW137" s="5" t="e">
        <f t="shared" si="98"/>
        <v>#N/A</v>
      </c>
      <c r="AX137" s="4" t="e">
        <f t="shared" si="99"/>
        <v>#N/A</v>
      </c>
      <c r="AY137" s="5" t="e">
        <f t="shared" si="100"/>
        <v>#N/A</v>
      </c>
      <c r="AZ137" s="2" t="e">
        <f t="shared" si="101"/>
        <v>#N/A</v>
      </c>
      <c r="BA137" s="2" t="e">
        <f t="shared" si="102"/>
        <v>#N/A</v>
      </c>
      <c r="BB137" s="2" t="e">
        <f t="shared" si="103"/>
        <v>#N/A</v>
      </c>
      <c r="BC137" s="2" t="e">
        <f t="shared" si="104"/>
        <v>#N/A</v>
      </c>
      <c r="BD137" s="2" t="e">
        <f t="shared" si="105"/>
        <v>#N/A</v>
      </c>
      <c r="BE137" s="2" t="e">
        <f t="shared" si="106"/>
        <v>#N/A</v>
      </c>
      <c r="BF137" t="e">
        <f t="shared" si="107"/>
        <v>#N/A</v>
      </c>
      <c r="BG137" s="2" t="e">
        <f t="shared" si="108"/>
        <v>#N/A</v>
      </c>
      <c r="BH137" t="e">
        <f t="shared" si="109"/>
        <v>#N/A</v>
      </c>
      <c r="BI137" t="e">
        <f t="shared" si="110"/>
        <v>#N/A</v>
      </c>
      <c r="BJ137" s="13" t="e">
        <f t="shared" si="111"/>
        <v>#N/A</v>
      </c>
      <c r="BK137" t="e">
        <f t="shared" si="112"/>
        <v>#N/A</v>
      </c>
      <c r="BL137" t="e">
        <f t="shared" si="113"/>
        <v>#N/A</v>
      </c>
      <c r="BM137" s="2" t="e">
        <f t="shared" si="114"/>
        <v>#N/A</v>
      </c>
      <c r="BN137" s="2" t="e">
        <f t="shared" si="115"/>
        <v>#N/A</v>
      </c>
      <c r="BO137" s="26" t="e">
        <f t="shared" si="116"/>
        <v>#N/A</v>
      </c>
      <c r="BP137" s="26" t="e">
        <f t="shared" si="117"/>
        <v>#N/A</v>
      </c>
      <c r="BQ137">
        <f t="shared" si="118"/>
        <v>0</v>
      </c>
      <c r="BV137" s="2"/>
      <c r="BW137" s="2">
        <f t="shared" si="119"/>
        <v>0</v>
      </c>
      <c r="BX137" s="2">
        <f t="shared" si="120"/>
        <v>0</v>
      </c>
      <c r="BY137" s="2">
        <f t="shared" si="121"/>
        <v>0</v>
      </c>
      <c r="BZ137" s="2">
        <f t="shared" si="122"/>
        <v>0</v>
      </c>
      <c r="CA137" s="2">
        <f t="shared" si="123"/>
        <v>0</v>
      </c>
      <c r="CB137" s="2">
        <f t="shared" si="124"/>
        <v>0</v>
      </c>
      <c r="CC137" s="2">
        <f t="shared" si="125"/>
        <v>0</v>
      </c>
      <c r="CD137" s="2" t="str">
        <f t="shared" si="126"/>
        <v>R</v>
      </c>
      <c r="CE137" s="2" t="str">
        <f t="shared" si="127"/>
        <v>S-R</v>
      </c>
      <c r="CF137" s="2" t="str">
        <f t="shared" si="128"/>
        <v>B-G</v>
      </c>
      <c r="CG137" s="2" t="str">
        <f t="shared" si="129"/>
        <v>S-R</v>
      </c>
      <c r="CH137" s="2" t="str">
        <f t="shared" si="130"/>
        <v>B-G</v>
      </c>
      <c r="CI137" t="s">
        <v>229</v>
      </c>
      <c r="CJ137">
        <f>VLOOKUP(CI137,Sheet4!$I$1:$M$248,2,0)</f>
        <v>69.849999999999994</v>
      </c>
      <c r="CK137">
        <f>VLOOKUP(CI137,Sheet4!$I$1:$M$248,3,0)</f>
        <v>82.5</v>
      </c>
      <c r="CL137">
        <f>VLOOKUP(CI137,Sheet4!$I$1:$M$248,4,0)</f>
        <v>66.650000000000006</v>
      </c>
      <c r="CM137">
        <f>VLOOKUP(CI137,Sheet4!$I$1:$M$248,5,0)</f>
        <v>73</v>
      </c>
      <c r="CN137" t="e">
        <f t="shared" si="131"/>
        <v>#N/A</v>
      </c>
      <c r="CO137" t="str">
        <f t="shared" si="132"/>
        <v>R</v>
      </c>
      <c r="CP137" t="e">
        <f t="shared" si="133"/>
        <v>#N/A</v>
      </c>
      <c r="CQ137" t="e">
        <f t="shared" si="134"/>
        <v>#N/A</v>
      </c>
    </row>
    <row r="138" spans="1:95">
      <c r="A138">
        <v>136</v>
      </c>
      <c r="B138" t="s">
        <v>420</v>
      </c>
      <c r="C138">
        <v>4708097</v>
      </c>
      <c r="D138" t="b">
        <v>1</v>
      </c>
      <c r="E138">
        <v>27866808</v>
      </c>
      <c r="F138">
        <v>1</v>
      </c>
      <c r="G138">
        <v>20224</v>
      </c>
      <c r="H138">
        <v>0</v>
      </c>
      <c r="I138">
        <v>188.15</v>
      </c>
      <c r="J138">
        <v>188.81</v>
      </c>
      <c r="K138">
        <v>189</v>
      </c>
      <c r="L138">
        <v>192.4</v>
      </c>
      <c r="M138">
        <v>186.1</v>
      </c>
      <c r="N138">
        <v>186.6</v>
      </c>
      <c r="O138">
        <v>0.83065380493033836</v>
      </c>
      <c r="P138">
        <v>1.5500000000000114</v>
      </c>
      <c r="Q138" t="s">
        <v>108</v>
      </c>
      <c r="R138">
        <v>4708097</v>
      </c>
      <c r="S138">
        <v>-63.64</v>
      </c>
      <c r="T138" s="2">
        <v>91.633125784423868</v>
      </c>
      <c r="U138" s="2">
        <v>91.704999999999998</v>
      </c>
      <c r="V138" s="2">
        <v>91.91241062332162</v>
      </c>
      <c r="W138" s="2">
        <v>91.704999999999998</v>
      </c>
      <c r="X138" s="2">
        <v>91.497589376678377</v>
      </c>
      <c r="Y138" s="2">
        <v>91.7</v>
      </c>
      <c r="Z138" s="2">
        <v>91.85</v>
      </c>
      <c r="AA138" s="2">
        <v>91.5</v>
      </c>
      <c r="AB138" s="2">
        <v>91.5</v>
      </c>
      <c r="AC138" s="9">
        <v>91.55</v>
      </c>
      <c r="AD138" s="9">
        <v>91.7</v>
      </c>
      <c r="AE138">
        <v>91.4</v>
      </c>
      <c r="AF138">
        <v>91.6</v>
      </c>
      <c r="AG138">
        <v>91.6</v>
      </c>
      <c r="AH138">
        <v>91.6</v>
      </c>
      <c r="AI138">
        <v>91.45</v>
      </c>
      <c r="AJ138">
        <v>91.6</v>
      </c>
      <c r="AK138">
        <v>-24.350557133486891</v>
      </c>
      <c r="AL138">
        <v>-22.195106523704176</v>
      </c>
      <c r="AO138" s="13" t="str">
        <f t="shared" si="90"/>
        <v>G</v>
      </c>
      <c r="AP138" t="str">
        <f t="shared" si="91"/>
        <v>RBLBANK</v>
      </c>
      <c r="AQ138" s="4">
        <f t="shared" si="92"/>
        <v>91.633125784423868</v>
      </c>
      <c r="AR138" s="4">
        <f t="shared" si="93"/>
        <v>91.704999999999998</v>
      </c>
      <c r="AS138" s="4">
        <f t="shared" si="94"/>
        <v>91.91241062332162</v>
      </c>
      <c r="AT138" s="4">
        <f t="shared" si="95"/>
        <v>91.704999999999998</v>
      </c>
      <c r="AU138" s="5">
        <f t="shared" si="96"/>
        <v>91.497589376678377</v>
      </c>
      <c r="AV138" s="4">
        <f t="shared" si="97"/>
        <v>91.7</v>
      </c>
      <c r="AW138" s="5">
        <f t="shared" si="98"/>
        <v>91.85</v>
      </c>
      <c r="AX138" s="4">
        <f t="shared" si="99"/>
        <v>91.5</v>
      </c>
      <c r="AY138" s="5">
        <f t="shared" si="100"/>
        <v>91.5</v>
      </c>
      <c r="AZ138" s="2">
        <f t="shared" si="101"/>
        <v>91.55</v>
      </c>
      <c r="BA138" s="2">
        <f t="shared" si="102"/>
        <v>91.7</v>
      </c>
      <c r="BB138" s="2">
        <f t="shared" si="103"/>
        <v>91.4</v>
      </c>
      <c r="BC138" s="2">
        <f t="shared" si="104"/>
        <v>91.6</v>
      </c>
      <c r="BD138" s="2">
        <f t="shared" si="105"/>
        <v>91.6</v>
      </c>
      <c r="BE138" s="2">
        <f t="shared" si="106"/>
        <v>91.6</v>
      </c>
      <c r="BF138">
        <f t="shared" si="107"/>
        <v>91.45</v>
      </c>
      <c r="BG138" s="2">
        <f t="shared" si="108"/>
        <v>91.6</v>
      </c>
      <c r="BH138">
        <f t="shared" si="109"/>
        <v>-24.350557133486891</v>
      </c>
      <c r="BI138">
        <f t="shared" si="110"/>
        <v>-22.195106523704176</v>
      </c>
      <c r="BJ138" s="13">
        <f t="shared" si="111"/>
        <v>-63.64</v>
      </c>
      <c r="BK138" t="str">
        <f t="shared" si="112"/>
        <v xml:space="preserve"> </v>
      </c>
      <c r="BL138" t="str">
        <f t="shared" si="113"/>
        <v xml:space="preserve"> </v>
      </c>
      <c r="BM138" s="2" t="str">
        <f t="shared" si="114"/>
        <v xml:space="preserve"> </v>
      </c>
      <c r="BN138" s="2" t="str">
        <f t="shared" si="115"/>
        <v xml:space="preserve"> </v>
      </c>
      <c r="BO138" s="26">
        <f t="shared" si="116"/>
        <v>5.4614964500269966E-2</v>
      </c>
      <c r="BP138" s="26">
        <f t="shared" si="117"/>
        <v>0</v>
      </c>
      <c r="BQ138" t="str">
        <f t="shared" si="118"/>
        <v>RBLBANK</v>
      </c>
      <c r="BV138" s="2"/>
      <c r="BW138" s="2">
        <f t="shared" si="119"/>
        <v>91.85</v>
      </c>
      <c r="BX138" s="2">
        <f t="shared" si="120"/>
        <v>91.5</v>
      </c>
      <c r="BY138" s="2">
        <f t="shared" si="121"/>
        <v>91.5</v>
      </c>
      <c r="BZ138" s="2">
        <f t="shared" si="122"/>
        <v>91.55</v>
      </c>
      <c r="CA138" s="2">
        <f t="shared" si="123"/>
        <v>91.7</v>
      </c>
      <c r="CB138" s="2">
        <f t="shared" si="124"/>
        <v>91.4</v>
      </c>
      <c r="CC138" s="2">
        <f t="shared" si="125"/>
        <v>91.6</v>
      </c>
      <c r="CD138" s="2" t="str">
        <f t="shared" si="126"/>
        <v>G</v>
      </c>
      <c r="CE138" s="2" t="str">
        <f t="shared" si="127"/>
        <v>B-G</v>
      </c>
      <c r="CF138" s="2" t="str">
        <f t="shared" si="128"/>
        <v>B-G</v>
      </c>
      <c r="CG138" s="2" t="str">
        <f t="shared" si="129"/>
        <v>B-G</v>
      </c>
      <c r="CH138" s="2" t="str">
        <f t="shared" si="130"/>
        <v>B-G</v>
      </c>
      <c r="CI138" t="s">
        <v>296</v>
      </c>
      <c r="CJ138">
        <f>VLOOKUP(CI138,Sheet4!$I$1:$M$248,2,0)</f>
        <v>0.55000000000000004</v>
      </c>
      <c r="CK138">
        <f>VLOOKUP(CI138,Sheet4!$I$1:$M$248,3,0)</f>
        <v>0.55000000000000004</v>
      </c>
      <c r="CL138">
        <f>VLOOKUP(CI138,Sheet4!$I$1:$M$248,4,0)</f>
        <v>0.4</v>
      </c>
      <c r="CM138">
        <f>VLOOKUP(CI138,Sheet4!$I$1:$M$248,5,0)</f>
        <v>0.4</v>
      </c>
      <c r="CN138" t="e">
        <f t="shared" si="131"/>
        <v>#N/A</v>
      </c>
      <c r="CO138" t="str">
        <f t="shared" si="132"/>
        <v>G</v>
      </c>
      <c r="CP138" t="e">
        <f t="shared" si="133"/>
        <v>#N/A</v>
      </c>
      <c r="CQ138" t="e">
        <f t="shared" si="134"/>
        <v>#N/A</v>
      </c>
    </row>
    <row r="139" spans="1:95">
      <c r="A139">
        <v>137</v>
      </c>
      <c r="B139" t="s">
        <v>420</v>
      </c>
      <c r="C139">
        <v>9721090</v>
      </c>
      <c r="D139" t="b">
        <v>1</v>
      </c>
      <c r="E139">
        <v>2609080</v>
      </c>
      <c r="F139">
        <v>140</v>
      </c>
      <c r="G139">
        <v>6260</v>
      </c>
      <c r="H139">
        <v>55380</v>
      </c>
      <c r="I139">
        <v>0.05</v>
      </c>
      <c r="J139">
        <v>1.56</v>
      </c>
      <c r="K139">
        <v>5.9</v>
      </c>
      <c r="L139">
        <v>5.9</v>
      </c>
      <c r="M139">
        <v>0.05</v>
      </c>
      <c r="N139">
        <v>21.05</v>
      </c>
      <c r="O139">
        <v>-99.762470308788593</v>
      </c>
      <c r="P139">
        <v>-21</v>
      </c>
      <c r="T139" s="2"/>
      <c r="U139" s="2"/>
      <c r="V139" s="2"/>
      <c r="W139" s="2"/>
      <c r="X139" s="2"/>
      <c r="Y139" s="2"/>
      <c r="Z139" s="2"/>
      <c r="AA139" s="2"/>
      <c r="AB139" s="2"/>
      <c r="AC139" s="9"/>
      <c r="AD139" s="9"/>
      <c r="AO139" s="13" t="str">
        <f t="shared" si="90"/>
        <v>R</v>
      </c>
      <c r="AP139">
        <f t="shared" si="91"/>
        <v>0</v>
      </c>
      <c r="AQ139" s="4" t="e">
        <f t="shared" si="92"/>
        <v>#N/A</v>
      </c>
      <c r="AR139" s="4" t="e">
        <f t="shared" si="93"/>
        <v>#N/A</v>
      </c>
      <c r="AS139" s="4" t="e">
        <f t="shared" si="94"/>
        <v>#N/A</v>
      </c>
      <c r="AT139" s="4" t="e">
        <f t="shared" si="95"/>
        <v>#N/A</v>
      </c>
      <c r="AU139" s="5" t="e">
        <f t="shared" si="96"/>
        <v>#N/A</v>
      </c>
      <c r="AV139" s="4" t="e">
        <f t="shared" si="97"/>
        <v>#N/A</v>
      </c>
      <c r="AW139" s="5" t="e">
        <f t="shared" si="98"/>
        <v>#N/A</v>
      </c>
      <c r="AX139" s="4" t="e">
        <f t="shared" si="99"/>
        <v>#N/A</v>
      </c>
      <c r="AY139" s="5" t="e">
        <f t="shared" si="100"/>
        <v>#N/A</v>
      </c>
      <c r="AZ139" s="2" t="e">
        <f t="shared" si="101"/>
        <v>#N/A</v>
      </c>
      <c r="BA139" s="2" t="e">
        <f t="shared" si="102"/>
        <v>#N/A</v>
      </c>
      <c r="BB139" s="2" t="e">
        <f t="shared" si="103"/>
        <v>#N/A</v>
      </c>
      <c r="BC139" s="2" t="e">
        <f t="shared" si="104"/>
        <v>#N/A</v>
      </c>
      <c r="BD139" s="2" t="e">
        <f t="shared" si="105"/>
        <v>#N/A</v>
      </c>
      <c r="BE139" s="2" t="e">
        <f t="shared" si="106"/>
        <v>#N/A</v>
      </c>
      <c r="BF139" t="e">
        <f t="shared" si="107"/>
        <v>#N/A</v>
      </c>
      <c r="BG139" s="2" t="e">
        <f t="shared" si="108"/>
        <v>#N/A</v>
      </c>
      <c r="BH139" t="e">
        <f t="shared" si="109"/>
        <v>#N/A</v>
      </c>
      <c r="BI139" t="e">
        <f t="shared" si="110"/>
        <v>#N/A</v>
      </c>
      <c r="BJ139" s="13" t="e">
        <f t="shared" si="111"/>
        <v>#N/A</v>
      </c>
      <c r="BK139" t="e">
        <f t="shared" si="112"/>
        <v>#N/A</v>
      </c>
      <c r="BL139" t="e">
        <f t="shared" si="113"/>
        <v>#N/A</v>
      </c>
      <c r="BM139" s="2" t="e">
        <f t="shared" si="114"/>
        <v>#N/A</v>
      </c>
      <c r="BN139" s="2" t="e">
        <f t="shared" si="115"/>
        <v>#N/A</v>
      </c>
      <c r="BO139" s="26" t="e">
        <f t="shared" si="116"/>
        <v>#N/A</v>
      </c>
      <c r="BP139" s="26" t="e">
        <f t="shared" si="117"/>
        <v>#N/A</v>
      </c>
      <c r="BQ139">
        <f t="shared" si="118"/>
        <v>0</v>
      </c>
      <c r="BV139" s="2"/>
      <c r="BW139" s="2">
        <f t="shared" si="119"/>
        <v>0</v>
      </c>
      <c r="BX139" s="2">
        <f t="shared" si="120"/>
        <v>0</v>
      </c>
      <c r="BY139" s="2">
        <f t="shared" si="121"/>
        <v>0</v>
      </c>
      <c r="BZ139" s="2">
        <f t="shared" si="122"/>
        <v>0</v>
      </c>
      <c r="CA139" s="2">
        <f t="shared" si="123"/>
        <v>0</v>
      </c>
      <c r="CB139" s="2">
        <f t="shared" si="124"/>
        <v>0</v>
      </c>
      <c r="CC139" s="2">
        <f t="shared" si="125"/>
        <v>0</v>
      </c>
      <c r="CD139" s="2" t="str">
        <f t="shared" si="126"/>
        <v>R</v>
      </c>
      <c r="CE139" s="2" t="str">
        <f t="shared" si="127"/>
        <v>S-R</v>
      </c>
      <c r="CF139" s="2" t="str">
        <f t="shared" si="128"/>
        <v>B-G</v>
      </c>
      <c r="CG139" s="2" t="str">
        <f t="shared" si="129"/>
        <v>S-R</v>
      </c>
      <c r="CH139" s="2" t="str">
        <f t="shared" si="130"/>
        <v>B-G</v>
      </c>
      <c r="CI139" t="s">
        <v>104</v>
      </c>
      <c r="CJ139">
        <f>VLOOKUP(CI139,Sheet4!$I$1:$M$248,2,0)</f>
        <v>1380</v>
      </c>
      <c r="CK139">
        <f>VLOOKUP(CI139,Sheet4!$I$1:$M$248,3,0)</f>
        <v>1380.75</v>
      </c>
      <c r="CL139">
        <f>VLOOKUP(CI139,Sheet4!$I$1:$M$248,4,0)</f>
        <v>1356</v>
      </c>
      <c r="CM139">
        <f>VLOOKUP(CI139,Sheet4!$I$1:$M$248,5,0)</f>
        <v>1360.45</v>
      </c>
      <c r="CN139" t="e">
        <f t="shared" si="131"/>
        <v>#N/A</v>
      </c>
      <c r="CO139" t="str">
        <f t="shared" si="132"/>
        <v>G</v>
      </c>
      <c r="CP139" t="e">
        <f t="shared" si="133"/>
        <v>#N/A</v>
      </c>
      <c r="CQ139" t="e">
        <f t="shared" si="134"/>
        <v>#N/A</v>
      </c>
    </row>
    <row r="140" spans="1:95">
      <c r="A140">
        <v>138</v>
      </c>
      <c r="B140" t="s">
        <v>420</v>
      </c>
      <c r="C140">
        <v>9721602</v>
      </c>
      <c r="D140" t="b">
        <v>1</v>
      </c>
      <c r="E140">
        <v>3962920</v>
      </c>
      <c r="F140">
        <v>820</v>
      </c>
      <c r="G140">
        <v>5460</v>
      </c>
      <c r="H140">
        <v>56820</v>
      </c>
      <c r="I140">
        <v>0.05</v>
      </c>
      <c r="J140">
        <v>2.23</v>
      </c>
      <c r="K140">
        <v>10</v>
      </c>
      <c r="L140">
        <v>10.050000000000001</v>
      </c>
      <c r="M140">
        <v>0.05</v>
      </c>
      <c r="N140">
        <v>27.45</v>
      </c>
      <c r="O140">
        <v>-99.817850637522767</v>
      </c>
      <c r="P140">
        <v>-27.4</v>
      </c>
      <c r="T140" s="2"/>
      <c r="U140" s="2"/>
      <c r="V140" s="2"/>
      <c r="W140" s="2"/>
      <c r="X140" s="2"/>
      <c r="Y140" s="2"/>
      <c r="Z140" s="2"/>
      <c r="AA140" s="2"/>
      <c r="AB140" s="2"/>
      <c r="AC140" s="9"/>
      <c r="AD140" s="9"/>
      <c r="AO140" s="13" t="str">
        <f t="shared" si="90"/>
        <v>R</v>
      </c>
      <c r="AP140">
        <f t="shared" si="91"/>
        <v>0</v>
      </c>
      <c r="AQ140" s="4" t="e">
        <f t="shared" si="92"/>
        <v>#N/A</v>
      </c>
      <c r="AR140" s="4" t="e">
        <f t="shared" si="93"/>
        <v>#N/A</v>
      </c>
      <c r="AS140" s="4" t="e">
        <f t="shared" si="94"/>
        <v>#N/A</v>
      </c>
      <c r="AT140" s="4" t="e">
        <f t="shared" si="95"/>
        <v>#N/A</v>
      </c>
      <c r="AU140" s="5" t="e">
        <f t="shared" si="96"/>
        <v>#N/A</v>
      </c>
      <c r="AV140" s="4" t="e">
        <f t="shared" si="97"/>
        <v>#N/A</v>
      </c>
      <c r="AW140" s="5" t="e">
        <f t="shared" si="98"/>
        <v>#N/A</v>
      </c>
      <c r="AX140" s="4" t="e">
        <f t="shared" si="99"/>
        <v>#N/A</v>
      </c>
      <c r="AY140" s="5" t="e">
        <f t="shared" si="100"/>
        <v>#N/A</v>
      </c>
      <c r="AZ140" s="2" t="e">
        <f t="shared" si="101"/>
        <v>#N/A</v>
      </c>
      <c r="BA140" s="2" t="e">
        <f t="shared" si="102"/>
        <v>#N/A</v>
      </c>
      <c r="BB140" s="2" t="e">
        <f t="shared" si="103"/>
        <v>#N/A</v>
      </c>
      <c r="BC140" s="2" t="e">
        <f t="shared" si="104"/>
        <v>#N/A</v>
      </c>
      <c r="BD140" s="2" t="e">
        <f t="shared" si="105"/>
        <v>#N/A</v>
      </c>
      <c r="BE140" s="2" t="e">
        <f t="shared" si="106"/>
        <v>#N/A</v>
      </c>
      <c r="BF140" t="e">
        <f t="shared" si="107"/>
        <v>#N/A</v>
      </c>
      <c r="BG140" s="2" t="e">
        <f t="shared" si="108"/>
        <v>#N/A</v>
      </c>
      <c r="BH140" t="e">
        <f t="shared" si="109"/>
        <v>#N/A</v>
      </c>
      <c r="BI140" t="e">
        <f t="shared" si="110"/>
        <v>#N/A</v>
      </c>
      <c r="BJ140" s="13" t="e">
        <f t="shared" si="111"/>
        <v>#N/A</v>
      </c>
      <c r="BK140" t="e">
        <f t="shared" si="112"/>
        <v>#N/A</v>
      </c>
      <c r="BL140" t="e">
        <f t="shared" si="113"/>
        <v>#N/A</v>
      </c>
      <c r="BM140" s="2" t="e">
        <f t="shared" si="114"/>
        <v>#N/A</v>
      </c>
      <c r="BN140" s="2" t="e">
        <f t="shared" si="115"/>
        <v>#N/A</v>
      </c>
      <c r="BO140" s="26" t="e">
        <f t="shared" si="116"/>
        <v>#N/A</v>
      </c>
      <c r="BP140" s="26" t="e">
        <f t="shared" si="117"/>
        <v>#N/A</v>
      </c>
      <c r="BQ140">
        <f t="shared" si="118"/>
        <v>0</v>
      </c>
      <c r="BV140" s="2"/>
      <c r="BW140" s="2">
        <f t="shared" si="119"/>
        <v>0</v>
      </c>
      <c r="BX140" s="2">
        <f t="shared" si="120"/>
        <v>0</v>
      </c>
      <c r="BY140" s="2">
        <f t="shared" si="121"/>
        <v>0</v>
      </c>
      <c r="BZ140" s="2">
        <f t="shared" si="122"/>
        <v>0</v>
      </c>
      <c r="CA140" s="2">
        <f t="shared" si="123"/>
        <v>0</v>
      </c>
      <c r="CB140" s="2">
        <f t="shared" si="124"/>
        <v>0</v>
      </c>
      <c r="CC140" s="2">
        <f t="shared" si="125"/>
        <v>0</v>
      </c>
      <c r="CD140" s="2" t="str">
        <f t="shared" si="126"/>
        <v>R</v>
      </c>
      <c r="CE140" s="2" t="str">
        <f t="shared" si="127"/>
        <v>S-R</v>
      </c>
      <c r="CF140" s="2" t="str">
        <f t="shared" si="128"/>
        <v>B-G</v>
      </c>
      <c r="CG140" s="2" t="str">
        <f t="shared" si="129"/>
        <v>S-R</v>
      </c>
      <c r="CH140" s="2" t="str">
        <f t="shared" si="130"/>
        <v>B-G</v>
      </c>
      <c r="CI140" t="s">
        <v>26</v>
      </c>
      <c r="CJ140">
        <f>VLOOKUP(CI140,Sheet4!$I$1:$M$248,2,0)</f>
        <v>475.25</v>
      </c>
      <c r="CK140">
        <f>VLOOKUP(CI140,Sheet4!$I$1:$M$248,3,0)</f>
        <v>476.6</v>
      </c>
      <c r="CL140">
        <f>VLOOKUP(CI140,Sheet4!$I$1:$M$248,4,0)</f>
        <v>455.1</v>
      </c>
      <c r="CM140">
        <f>VLOOKUP(CI140,Sheet4!$I$1:$M$248,5,0)</f>
        <v>460.1</v>
      </c>
      <c r="CN140">
        <f t="shared" si="131"/>
        <v>376.54</v>
      </c>
      <c r="CO140" t="str">
        <f t="shared" si="132"/>
        <v>G</v>
      </c>
      <c r="CP140" t="str">
        <f t="shared" si="133"/>
        <v>HL-S</v>
      </c>
      <c r="CQ140" t="str">
        <f t="shared" si="134"/>
        <v>LL-S</v>
      </c>
    </row>
    <row r="141" spans="1:95">
      <c r="A141">
        <v>139</v>
      </c>
      <c r="B141" t="s">
        <v>420</v>
      </c>
      <c r="C141">
        <v>3365633</v>
      </c>
      <c r="D141" t="b">
        <v>1</v>
      </c>
      <c r="E141">
        <v>769950</v>
      </c>
      <c r="F141">
        <v>1</v>
      </c>
      <c r="G141">
        <v>0</v>
      </c>
      <c r="H141">
        <v>84</v>
      </c>
      <c r="I141">
        <v>1042.6500000000001</v>
      </c>
      <c r="J141">
        <v>1047.94</v>
      </c>
      <c r="K141">
        <v>1060.5</v>
      </c>
      <c r="L141">
        <v>1067.45</v>
      </c>
      <c r="M141">
        <v>1038.05</v>
      </c>
      <c r="N141">
        <v>1060.3499999999999</v>
      </c>
      <c r="O141">
        <v>-1.6692601499504711</v>
      </c>
      <c r="P141">
        <v>-17.699999999999818</v>
      </c>
      <c r="Q141" t="s">
        <v>75</v>
      </c>
      <c r="R141">
        <v>3365633</v>
      </c>
      <c r="S141">
        <v>-26.46</v>
      </c>
      <c r="T141" s="2">
        <v>2024.2605239339837</v>
      </c>
      <c r="U141" s="2">
        <v>2022.3550000000002</v>
      </c>
      <c r="V141" s="2">
        <v>2029.1481384703816</v>
      </c>
      <c r="W141" s="2">
        <v>2022.3550000000002</v>
      </c>
      <c r="X141" s="2">
        <v>2015.5618615296189</v>
      </c>
      <c r="Y141" s="2">
        <v>2021.1</v>
      </c>
      <c r="Z141" s="2">
        <v>2021.55</v>
      </c>
      <c r="AA141" s="2">
        <v>2016</v>
      </c>
      <c r="AB141" s="2">
        <v>2018</v>
      </c>
      <c r="AC141" s="9">
        <v>2018</v>
      </c>
      <c r="AD141" s="9">
        <v>2027.45</v>
      </c>
      <c r="AE141">
        <v>2017.2</v>
      </c>
      <c r="AF141">
        <v>2026.05</v>
      </c>
      <c r="AG141">
        <v>2026.05</v>
      </c>
      <c r="AH141">
        <v>2034</v>
      </c>
      <c r="AI141">
        <v>2026</v>
      </c>
      <c r="AJ141">
        <v>2029</v>
      </c>
      <c r="AK141">
        <v>23.08277403773144</v>
      </c>
      <c r="AL141">
        <v>1.7253397002601947</v>
      </c>
      <c r="AO141" s="13" t="str">
        <f t="shared" si="90"/>
        <v>G</v>
      </c>
      <c r="AP141" t="str">
        <f t="shared" si="91"/>
        <v>PVR</v>
      </c>
      <c r="AQ141" s="4">
        <f t="shared" si="92"/>
        <v>2024.2605239339837</v>
      </c>
      <c r="AR141" s="4">
        <f t="shared" si="93"/>
        <v>2022.3550000000002</v>
      </c>
      <c r="AS141" s="4">
        <f t="shared" si="94"/>
        <v>2029.1481384703816</v>
      </c>
      <c r="AT141" s="4">
        <f t="shared" si="95"/>
        <v>2022.3550000000002</v>
      </c>
      <c r="AU141" s="5">
        <f t="shared" si="96"/>
        <v>2015.5618615296189</v>
      </c>
      <c r="AV141" s="4">
        <f t="shared" si="97"/>
        <v>2021.1</v>
      </c>
      <c r="AW141" s="5">
        <f t="shared" si="98"/>
        <v>2021.55</v>
      </c>
      <c r="AX141" s="4">
        <f t="shared" si="99"/>
        <v>2016</v>
      </c>
      <c r="AY141" s="5">
        <f t="shared" si="100"/>
        <v>2018</v>
      </c>
      <c r="AZ141" s="2">
        <f t="shared" si="101"/>
        <v>2018</v>
      </c>
      <c r="BA141" s="2">
        <f t="shared" si="102"/>
        <v>2027.45</v>
      </c>
      <c r="BB141" s="2">
        <f t="shared" si="103"/>
        <v>2017.2</v>
      </c>
      <c r="BC141" s="2">
        <f t="shared" si="104"/>
        <v>2026.05</v>
      </c>
      <c r="BD141" s="2">
        <f t="shared" si="105"/>
        <v>2026.05</v>
      </c>
      <c r="BE141" s="2">
        <f t="shared" si="106"/>
        <v>2034</v>
      </c>
      <c r="BF141">
        <f t="shared" si="107"/>
        <v>2026</v>
      </c>
      <c r="BG141" s="2">
        <f t="shared" si="108"/>
        <v>2029</v>
      </c>
      <c r="BH141">
        <f t="shared" si="109"/>
        <v>23.08277403773144</v>
      </c>
      <c r="BI141">
        <f t="shared" si="110"/>
        <v>1.7253397002601947</v>
      </c>
      <c r="BJ141" s="13">
        <f t="shared" si="111"/>
        <v>-26.46</v>
      </c>
      <c r="BK141" t="str">
        <f t="shared" si="112"/>
        <v xml:space="preserve"> </v>
      </c>
      <c r="BL141" t="str">
        <f t="shared" si="113"/>
        <v>G&gt;5+ | Buy</v>
      </c>
      <c r="BM141" s="2" t="str">
        <f t="shared" si="114"/>
        <v xml:space="preserve"> </v>
      </c>
      <c r="BN141" s="2" t="str">
        <f t="shared" si="115"/>
        <v xml:space="preserve"> </v>
      </c>
      <c r="BO141" s="26">
        <f t="shared" si="116"/>
        <v>0.39890981169474499</v>
      </c>
      <c r="BP141" s="26">
        <f t="shared" si="117"/>
        <v>0.14560351422719309</v>
      </c>
      <c r="BQ141" t="str">
        <f t="shared" si="118"/>
        <v>PVR</v>
      </c>
      <c r="BV141" s="2"/>
      <c r="BW141" s="2">
        <f t="shared" si="119"/>
        <v>2021.55</v>
      </c>
      <c r="BX141" s="2">
        <f t="shared" si="120"/>
        <v>2016</v>
      </c>
      <c r="BY141" s="2">
        <f t="shared" si="121"/>
        <v>2018</v>
      </c>
      <c r="BZ141" s="2">
        <f t="shared" si="122"/>
        <v>2018</v>
      </c>
      <c r="CA141" s="2">
        <f t="shared" si="123"/>
        <v>2027.45</v>
      </c>
      <c r="CB141" s="2">
        <f t="shared" si="124"/>
        <v>2017.2</v>
      </c>
      <c r="CC141" s="2">
        <f t="shared" si="125"/>
        <v>2026.05</v>
      </c>
      <c r="CD141" s="2" t="str">
        <f t="shared" si="126"/>
        <v>G</v>
      </c>
      <c r="CE141" s="2" t="str">
        <f t="shared" si="127"/>
        <v>B-G</v>
      </c>
      <c r="CF141" s="2" t="str">
        <f t="shared" si="128"/>
        <v>B-G</v>
      </c>
      <c r="CG141" s="2" t="str">
        <f t="shared" si="129"/>
        <v>B-G</v>
      </c>
      <c r="CH141" s="2" t="str">
        <f t="shared" si="130"/>
        <v>B-G</v>
      </c>
      <c r="CI141" t="s">
        <v>246</v>
      </c>
      <c r="CJ141">
        <f>VLOOKUP(CI141,Sheet4!$I$1:$M$248,2,0)</f>
        <v>8.1999999999999993</v>
      </c>
      <c r="CK141">
        <f>VLOOKUP(CI141,Sheet4!$I$1:$M$248,3,0)</f>
        <v>8.1999999999999993</v>
      </c>
      <c r="CL141">
        <f>VLOOKUP(CI141,Sheet4!$I$1:$M$248,4,0)</f>
        <v>1.5</v>
      </c>
      <c r="CM141">
        <f>VLOOKUP(CI141,Sheet4!$I$1:$M$248,5,0)</f>
        <v>5.4</v>
      </c>
      <c r="CN141" t="e">
        <f t="shared" si="131"/>
        <v>#N/A</v>
      </c>
      <c r="CO141" t="str">
        <f t="shared" si="132"/>
        <v>G</v>
      </c>
      <c r="CP141" t="e">
        <f t="shared" si="133"/>
        <v>#N/A</v>
      </c>
      <c r="CQ141" t="e">
        <f t="shared" si="134"/>
        <v>#N/A</v>
      </c>
    </row>
    <row r="142" spans="1:95">
      <c r="A142">
        <v>140</v>
      </c>
      <c r="B142" t="s">
        <v>420</v>
      </c>
      <c r="C142">
        <v>11799554</v>
      </c>
      <c r="D142" t="b">
        <v>1</v>
      </c>
      <c r="E142">
        <v>1375</v>
      </c>
      <c r="F142">
        <v>25</v>
      </c>
      <c r="G142">
        <v>17350</v>
      </c>
      <c r="H142">
        <v>12325</v>
      </c>
      <c r="I142">
        <v>1782.9</v>
      </c>
      <c r="J142">
        <v>1845.43</v>
      </c>
      <c r="K142">
        <v>1896.85</v>
      </c>
      <c r="L142">
        <v>1934.45</v>
      </c>
      <c r="M142">
        <v>1765.7</v>
      </c>
      <c r="N142">
        <v>2019.5</v>
      </c>
      <c r="O142">
        <v>-11.715771230502597</v>
      </c>
      <c r="P142">
        <v>-236.59999999999991</v>
      </c>
      <c r="T142" s="2"/>
      <c r="U142" s="2"/>
      <c r="V142" s="2"/>
      <c r="W142" s="2"/>
      <c r="X142" s="2"/>
      <c r="Y142" s="2"/>
      <c r="Z142" s="2"/>
      <c r="AA142" s="2"/>
      <c r="AB142" s="2"/>
      <c r="AC142" s="9"/>
      <c r="AD142" s="9"/>
      <c r="AO142" s="13" t="str">
        <f t="shared" si="90"/>
        <v>R</v>
      </c>
      <c r="AP142">
        <f t="shared" si="91"/>
        <v>0</v>
      </c>
      <c r="AQ142" s="4" t="e">
        <f t="shared" si="92"/>
        <v>#N/A</v>
      </c>
      <c r="AR142" s="4" t="e">
        <f t="shared" si="93"/>
        <v>#N/A</v>
      </c>
      <c r="AS142" s="4" t="e">
        <f t="shared" si="94"/>
        <v>#N/A</v>
      </c>
      <c r="AT142" s="4" t="e">
        <f t="shared" si="95"/>
        <v>#N/A</v>
      </c>
      <c r="AU142" s="5" t="e">
        <f t="shared" si="96"/>
        <v>#N/A</v>
      </c>
      <c r="AV142" s="4" t="e">
        <f t="shared" si="97"/>
        <v>#N/A</v>
      </c>
      <c r="AW142" s="5" t="e">
        <f t="shared" si="98"/>
        <v>#N/A</v>
      </c>
      <c r="AX142" s="4" t="e">
        <f t="shared" si="99"/>
        <v>#N/A</v>
      </c>
      <c r="AY142" s="5" t="e">
        <f t="shared" si="100"/>
        <v>#N/A</v>
      </c>
      <c r="AZ142" s="2" t="e">
        <f t="shared" si="101"/>
        <v>#N/A</v>
      </c>
      <c r="BA142" s="2" t="e">
        <f t="shared" si="102"/>
        <v>#N/A</v>
      </c>
      <c r="BB142" s="2" t="e">
        <f t="shared" si="103"/>
        <v>#N/A</v>
      </c>
      <c r="BC142" s="2" t="e">
        <f t="shared" si="104"/>
        <v>#N/A</v>
      </c>
      <c r="BD142" s="2" t="e">
        <f t="shared" si="105"/>
        <v>#N/A</v>
      </c>
      <c r="BE142" s="2" t="e">
        <f t="shared" si="106"/>
        <v>#N/A</v>
      </c>
      <c r="BF142" t="e">
        <f t="shared" si="107"/>
        <v>#N/A</v>
      </c>
      <c r="BG142" s="2" t="e">
        <f t="shared" si="108"/>
        <v>#N/A</v>
      </c>
      <c r="BH142" t="e">
        <f t="shared" si="109"/>
        <v>#N/A</v>
      </c>
      <c r="BI142" t="e">
        <f t="shared" si="110"/>
        <v>#N/A</v>
      </c>
      <c r="BJ142" s="13" t="e">
        <f t="shared" si="111"/>
        <v>#N/A</v>
      </c>
      <c r="BK142" t="e">
        <f t="shared" si="112"/>
        <v>#N/A</v>
      </c>
      <c r="BL142" t="e">
        <f t="shared" si="113"/>
        <v>#N/A</v>
      </c>
      <c r="BM142" s="2" t="e">
        <f t="shared" si="114"/>
        <v>#N/A</v>
      </c>
      <c r="BN142" s="2" t="e">
        <f t="shared" si="115"/>
        <v>#N/A</v>
      </c>
      <c r="BO142" s="26" t="e">
        <f t="shared" si="116"/>
        <v>#N/A</v>
      </c>
      <c r="BP142" s="26" t="e">
        <f t="shared" si="117"/>
        <v>#N/A</v>
      </c>
      <c r="BQ142">
        <f t="shared" si="118"/>
        <v>0</v>
      </c>
      <c r="BV142" s="2"/>
      <c r="BW142" s="2">
        <f t="shared" si="119"/>
        <v>0</v>
      </c>
      <c r="BX142" s="2">
        <f t="shared" si="120"/>
        <v>0</v>
      </c>
      <c r="BY142" s="2">
        <f t="shared" si="121"/>
        <v>0</v>
      </c>
      <c r="BZ142" s="2">
        <f t="shared" si="122"/>
        <v>0</v>
      </c>
      <c r="CA142" s="2">
        <f t="shared" si="123"/>
        <v>0</v>
      </c>
      <c r="CB142" s="2">
        <f t="shared" si="124"/>
        <v>0</v>
      </c>
      <c r="CC142" s="2">
        <f t="shared" si="125"/>
        <v>0</v>
      </c>
      <c r="CD142" s="2" t="str">
        <f t="shared" si="126"/>
        <v>R</v>
      </c>
      <c r="CE142" s="2" t="str">
        <f t="shared" si="127"/>
        <v>S-R</v>
      </c>
      <c r="CF142" s="2" t="str">
        <f t="shared" si="128"/>
        <v>B-G</v>
      </c>
      <c r="CG142" s="2" t="str">
        <f t="shared" si="129"/>
        <v>S-R</v>
      </c>
      <c r="CH142" s="2" t="str">
        <f t="shared" si="130"/>
        <v>B-G</v>
      </c>
      <c r="CI142" t="s">
        <v>255</v>
      </c>
      <c r="CJ142">
        <f>VLOOKUP(CI142,Sheet4!$I$1:$M$248,2,0)</f>
        <v>26.55</v>
      </c>
      <c r="CK142">
        <f>VLOOKUP(CI142,Sheet4!$I$1:$M$248,3,0)</f>
        <v>26.55</v>
      </c>
      <c r="CL142">
        <f>VLOOKUP(CI142,Sheet4!$I$1:$M$248,4,0)</f>
        <v>19.149999999999999</v>
      </c>
      <c r="CM142">
        <f>VLOOKUP(CI142,Sheet4!$I$1:$M$248,5,0)</f>
        <v>21.95</v>
      </c>
      <c r="CN142" t="e">
        <f t="shared" si="131"/>
        <v>#N/A</v>
      </c>
      <c r="CO142" t="str">
        <f t="shared" si="132"/>
        <v>G</v>
      </c>
      <c r="CP142" t="e">
        <f t="shared" si="133"/>
        <v>#N/A</v>
      </c>
      <c r="CQ142" t="e">
        <f t="shared" si="134"/>
        <v>#N/A</v>
      </c>
    </row>
    <row r="143" spans="1:95">
      <c r="A143">
        <v>141</v>
      </c>
      <c r="B143" t="s">
        <v>420</v>
      </c>
      <c r="C143">
        <v>9799682</v>
      </c>
      <c r="D143" t="b">
        <v>1</v>
      </c>
      <c r="E143">
        <v>77100</v>
      </c>
      <c r="F143">
        <v>75</v>
      </c>
      <c r="G143">
        <v>27000</v>
      </c>
      <c r="H143">
        <v>29475</v>
      </c>
      <c r="I143">
        <v>811.65</v>
      </c>
      <c r="J143">
        <v>778.84</v>
      </c>
      <c r="K143">
        <v>740.95</v>
      </c>
      <c r="L143">
        <v>818.6</v>
      </c>
      <c r="M143">
        <v>725</v>
      </c>
      <c r="N143">
        <v>705.15</v>
      </c>
      <c r="O143">
        <v>15.103169538396086</v>
      </c>
      <c r="P143">
        <v>106.5</v>
      </c>
      <c r="T143" s="2"/>
      <c r="U143" s="2"/>
      <c r="V143" s="2"/>
      <c r="W143" s="2"/>
      <c r="X143" s="2"/>
      <c r="Y143" s="2"/>
      <c r="Z143" s="2"/>
      <c r="AA143" s="2"/>
      <c r="AB143" s="2"/>
      <c r="AC143" s="9"/>
      <c r="AD143" s="9"/>
      <c r="AO143" s="13" t="str">
        <f t="shared" si="90"/>
        <v>R</v>
      </c>
      <c r="AP143">
        <f t="shared" si="91"/>
        <v>0</v>
      </c>
      <c r="AQ143" s="4" t="e">
        <f t="shared" si="92"/>
        <v>#N/A</v>
      </c>
      <c r="AR143" s="4" t="e">
        <f t="shared" si="93"/>
        <v>#N/A</v>
      </c>
      <c r="AS143" s="4" t="e">
        <f t="shared" si="94"/>
        <v>#N/A</v>
      </c>
      <c r="AT143" s="4" t="e">
        <f t="shared" si="95"/>
        <v>#N/A</v>
      </c>
      <c r="AU143" s="5" t="e">
        <f t="shared" si="96"/>
        <v>#N/A</v>
      </c>
      <c r="AV143" s="4" t="e">
        <f t="shared" si="97"/>
        <v>#N/A</v>
      </c>
      <c r="AW143" s="5" t="e">
        <f t="shared" si="98"/>
        <v>#N/A</v>
      </c>
      <c r="AX143" s="4" t="e">
        <f t="shared" si="99"/>
        <v>#N/A</v>
      </c>
      <c r="AY143" s="5" t="e">
        <f t="shared" si="100"/>
        <v>#N/A</v>
      </c>
      <c r="AZ143" s="2" t="e">
        <f t="shared" si="101"/>
        <v>#N/A</v>
      </c>
      <c r="BA143" s="2" t="e">
        <f t="shared" si="102"/>
        <v>#N/A</v>
      </c>
      <c r="BB143" s="2" t="e">
        <f t="shared" si="103"/>
        <v>#N/A</v>
      </c>
      <c r="BC143" s="2" t="e">
        <f t="shared" si="104"/>
        <v>#N/A</v>
      </c>
      <c r="BD143" s="2" t="e">
        <f t="shared" si="105"/>
        <v>#N/A</v>
      </c>
      <c r="BE143" s="2" t="e">
        <f t="shared" si="106"/>
        <v>#N/A</v>
      </c>
      <c r="BF143" t="e">
        <f t="shared" si="107"/>
        <v>#N/A</v>
      </c>
      <c r="BG143" s="2" t="e">
        <f t="shared" si="108"/>
        <v>#N/A</v>
      </c>
      <c r="BH143" t="e">
        <f t="shared" si="109"/>
        <v>#N/A</v>
      </c>
      <c r="BI143" t="e">
        <f t="shared" si="110"/>
        <v>#N/A</v>
      </c>
      <c r="BJ143" s="13" t="e">
        <f t="shared" si="111"/>
        <v>#N/A</v>
      </c>
      <c r="BK143" t="e">
        <f t="shared" si="112"/>
        <v>#N/A</v>
      </c>
      <c r="BL143" t="e">
        <f t="shared" si="113"/>
        <v>#N/A</v>
      </c>
      <c r="BM143" s="2" t="e">
        <f t="shared" si="114"/>
        <v>#N/A</v>
      </c>
      <c r="BN143" s="2" t="e">
        <f t="shared" si="115"/>
        <v>#N/A</v>
      </c>
      <c r="BO143" s="26" t="e">
        <f t="shared" si="116"/>
        <v>#N/A</v>
      </c>
      <c r="BP143" s="26" t="e">
        <f t="shared" si="117"/>
        <v>#N/A</v>
      </c>
      <c r="BQ143">
        <f t="shared" si="118"/>
        <v>0</v>
      </c>
      <c r="BV143" s="2"/>
      <c r="BW143" s="2">
        <f t="shared" si="119"/>
        <v>0</v>
      </c>
      <c r="BX143" s="2">
        <f t="shared" si="120"/>
        <v>0</v>
      </c>
      <c r="BY143" s="2">
        <f t="shared" si="121"/>
        <v>0</v>
      </c>
      <c r="BZ143" s="2">
        <f t="shared" si="122"/>
        <v>0</v>
      </c>
      <c r="CA143" s="2">
        <f t="shared" si="123"/>
        <v>0</v>
      </c>
      <c r="CB143" s="2">
        <f t="shared" si="124"/>
        <v>0</v>
      </c>
      <c r="CC143" s="2">
        <f t="shared" si="125"/>
        <v>0</v>
      </c>
      <c r="CD143" s="2" t="str">
        <f t="shared" si="126"/>
        <v>R</v>
      </c>
      <c r="CE143" s="2" t="str">
        <f t="shared" si="127"/>
        <v>S-R</v>
      </c>
      <c r="CF143" s="2" t="str">
        <f t="shared" si="128"/>
        <v>B-G</v>
      </c>
      <c r="CG143" s="2" t="str">
        <f t="shared" si="129"/>
        <v>S-R</v>
      </c>
      <c r="CH143" s="2" t="str">
        <f t="shared" si="130"/>
        <v>B-G</v>
      </c>
      <c r="CI143" t="s">
        <v>272</v>
      </c>
      <c r="CJ143">
        <f>VLOOKUP(CI143,Sheet4!$I$1:$M$248,2,0)</f>
        <v>22750</v>
      </c>
      <c r="CK143">
        <f>VLOOKUP(CI143,Sheet4!$I$1:$M$248,3,0)</f>
        <v>22950.5</v>
      </c>
      <c r="CL143">
        <f>VLOOKUP(CI143,Sheet4!$I$1:$M$248,4,0)</f>
        <v>22700</v>
      </c>
      <c r="CM143">
        <f>VLOOKUP(CI143,Sheet4!$I$1:$M$248,5,0)</f>
        <v>22850</v>
      </c>
      <c r="CN143">
        <f t="shared" si="131"/>
        <v>21023.454999999998</v>
      </c>
      <c r="CO143" t="str">
        <f t="shared" si="132"/>
        <v>R</v>
      </c>
      <c r="CP143" t="str">
        <f t="shared" si="133"/>
        <v>HL-S</v>
      </c>
      <c r="CQ143" t="str">
        <f t="shared" si="134"/>
        <v>LL-S</v>
      </c>
    </row>
    <row r="144" spans="1:95">
      <c r="A144">
        <v>142</v>
      </c>
      <c r="B144" t="s">
        <v>420</v>
      </c>
      <c r="C144">
        <v>895745</v>
      </c>
      <c r="D144" t="b">
        <v>1</v>
      </c>
      <c r="E144">
        <v>24403806</v>
      </c>
      <c r="F144">
        <v>8</v>
      </c>
      <c r="G144">
        <v>5272</v>
      </c>
      <c r="H144">
        <v>0</v>
      </c>
      <c r="I144">
        <v>344.5</v>
      </c>
      <c r="J144">
        <v>345.21</v>
      </c>
      <c r="K144">
        <v>337</v>
      </c>
      <c r="L144">
        <v>348.5</v>
      </c>
      <c r="M144">
        <v>336.5</v>
      </c>
      <c r="N144">
        <v>334.2</v>
      </c>
      <c r="O144">
        <v>3.0819868342310031</v>
      </c>
      <c r="P144">
        <v>10.300000000000011</v>
      </c>
      <c r="Q144" t="s">
        <v>132</v>
      </c>
      <c r="R144">
        <v>895745</v>
      </c>
      <c r="S144">
        <v>-12.92</v>
      </c>
      <c r="T144" s="2">
        <v>959.66676761860708</v>
      </c>
      <c r="U144" s="2">
        <v>957.77499999999998</v>
      </c>
      <c r="V144" s="2">
        <v>962.3372534941019</v>
      </c>
      <c r="W144" s="2">
        <v>957.77499999999998</v>
      </c>
      <c r="X144" s="2">
        <v>953.21274650589805</v>
      </c>
      <c r="Y144" s="2">
        <v>960</v>
      </c>
      <c r="Z144" s="2">
        <v>960.85</v>
      </c>
      <c r="AA144" s="2">
        <v>959</v>
      </c>
      <c r="AB144" s="2">
        <v>960</v>
      </c>
      <c r="AC144" s="9">
        <v>960</v>
      </c>
      <c r="AD144" s="9">
        <v>961.5</v>
      </c>
      <c r="AE144">
        <v>959.55</v>
      </c>
      <c r="AF144">
        <v>961</v>
      </c>
      <c r="AG144">
        <v>961</v>
      </c>
      <c r="AH144">
        <v>961.1</v>
      </c>
      <c r="AI144">
        <v>960</v>
      </c>
      <c r="AJ144">
        <v>960.35</v>
      </c>
      <c r="AK144">
        <v>73.443466682442818</v>
      </c>
      <c r="AL144">
        <v>75.435917482872412</v>
      </c>
      <c r="AO144" s="13" t="str">
        <f t="shared" si="90"/>
        <v>G</v>
      </c>
      <c r="AP144" t="str">
        <f t="shared" si="91"/>
        <v>TATASTEEL</v>
      </c>
      <c r="AQ144" s="4">
        <f t="shared" si="92"/>
        <v>959.66676761860708</v>
      </c>
      <c r="AR144" s="4">
        <f t="shared" si="93"/>
        <v>957.77499999999998</v>
      </c>
      <c r="AS144" s="4">
        <f t="shared" si="94"/>
        <v>962.3372534941019</v>
      </c>
      <c r="AT144" s="4">
        <f t="shared" si="95"/>
        <v>957.77499999999998</v>
      </c>
      <c r="AU144" s="5">
        <f t="shared" si="96"/>
        <v>953.21274650589805</v>
      </c>
      <c r="AV144" s="4">
        <f t="shared" si="97"/>
        <v>960</v>
      </c>
      <c r="AW144" s="5">
        <f t="shared" si="98"/>
        <v>960.85</v>
      </c>
      <c r="AX144" s="4">
        <f t="shared" si="99"/>
        <v>959</v>
      </c>
      <c r="AY144" s="5">
        <f t="shared" si="100"/>
        <v>960</v>
      </c>
      <c r="AZ144" s="2">
        <f t="shared" si="101"/>
        <v>960</v>
      </c>
      <c r="BA144" s="2">
        <f t="shared" si="102"/>
        <v>961.5</v>
      </c>
      <c r="BB144" s="2">
        <f t="shared" si="103"/>
        <v>959.55</v>
      </c>
      <c r="BC144" s="2">
        <f t="shared" si="104"/>
        <v>961</v>
      </c>
      <c r="BD144" s="2">
        <f t="shared" si="105"/>
        <v>961</v>
      </c>
      <c r="BE144" s="2">
        <f t="shared" si="106"/>
        <v>961.1</v>
      </c>
      <c r="BF144">
        <f t="shared" si="107"/>
        <v>960</v>
      </c>
      <c r="BG144" s="2">
        <f t="shared" si="108"/>
        <v>960.35</v>
      </c>
      <c r="BH144">
        <f t="shared" si="109"/>
        <v>73.443466682442818</v>
      </c>
      <c r="BI144">
        <f t="shared" si="110"/>
        <v>75.435917482872412</v>
      </c>
      <c r="BJ144" s="13">
        <f t="shared" si="111"/>
        <v>-12.92</v>
      </c>
      <c r="BK144" t="str">
        <f t="shared" si="112"/>
        <v xml:space="preserve"> </v>
      </c>
      <c r="BL144" t="str">
        <f t="shared" si="113"/>
        <v>G&gt;5+ | Buy</v>
      </c>
      <c r="BM144" s="2" t="str">
        <f t="shared" si="114"/>
        <v xml:space="preserve"> </v>
      </c>
      <c r="BN144" s="2" t="str">
        <f t="shared" si="115"/>
        <v xml:space="preserve"> </v>
      </c>
      <c r="BO144" s="26">
        <f t="shared" si="116"/>
        <v>0.10416666666666667</v>
      </c>
      <c r="BP144" s="26">
        <f t="shared" si="117"/>
        <v>-6.7637877211235917E-2</v>
      </c>
      <c r="BQ144" t="str">
        <f t="shared" si="118"/>
        <v>TATASTEEL</v>
      </c>
      <c r="BV144" s="2"/>
      <c r="BW144" s="2">
        <f t="shared" si="119"/>
        <v>960.85</v>
      </c>
      <c r="BX144" s="2">
        <f t="shared" si="120"/>
        <v>959</v>
      </c>
      <c r="BY144" s="2">
        <f t="shared" si="121"/>
        <v>960</v>
      </c>
      <c r="BZ144" s="2">
        <f t="shared" si="122"/>
        <v>960</v>
      </c>
      <c r="CA144" s="2">
        <f t="shared" si="123"/>
        <v>961.5</v>
      </c>
      <c r="CB144" s="2">
        <f t="shared" si="124"/>
        <v>959.55</v>
      </c>
      <c r="CC144" s="2">
        <f t="shared" si="125"/>
        <v>961</v>
      </c>
      <c r="CD144" s="2" t="str">
        <f t="shared" si="126"/>
        <v>G</v>
      </c>
      <c r="CE144" s="2" t="str">
        <f t="shared" si="127"/>
        <v>B-G</v>
      </c>
      <c r="CF144" s="2" t="str">
        <f t="shared" si="128"/>
        <v>B-G</v>
      </c>
      <c r="CG144" s="2" t="str">
        <f t="shared" si="129"/>
        <v>B-G</v>
      </c>
      <c r="CH144" s="2" t="str">
        <f t="shared" si="130"/>
        <v>B-G</v>
      </c>
      <c r="CI144" t="s">
        <v>342</v>
      </c>
      <c r="CJ144">
        <f>VLOOKUP(CI144,Sheet4!$I$1:$M$248,2,0)</f>
        <v>4400</v>
      </c>
      <c r="CK144">
        <f>VLOOKUP(CI144,Sheet4!$I$1:$M$248,3,0)</f>
        <v>4400</v>
      </c>
      <c r="CL144">
        <f>VLOOKUP(CI144,Sheet4!$I$1:$M$248,4,0)</f>
        <v>4300</v>
      </c>
      <c r="CM144">
        <f>VLOOKUP(CI144,Sheet4!$I$1:$M$248,5,0)</f>
        <v>4300</v>
      </c>
      <c r="CN144" t="e">
        <f t="shared" si="131"/>
        <v>#N/A</v>
      </c>
      <c r="CO144" t="str">
        <f t="shared" si="132"/>
        <v>G</v>
      </c>
      <c r="CP144" t="e">
        <f t="shared" si="133"/>
        <v>#N/A</v>
      </c>
      <c r="CQ144" t="e">
        <f t="shared" si="134"/>
        <v>#N/A</v>
      </c>
    </row>
    <row r="145" spans="1:95">
      <c r="A145">
        <v>143</v>
      </c>
      <c r="B145" t="s">
        <v>420</v>
      </c>
      <c r="C145">
        <v>9872898</v>
      </c>
      <c r="D145" t="b">
        <v>1</v>
      </c>
      <c r="E145">
        <v>44829820</v>
      </c>
      <c r="F145">
        <v>20</v>
      </c>
      <c r="G145">
        <v>74220</v>
      </c>
      <c r="H145">
        <v>28220</v>
      </c>
      <c r="I145">
        <v>107.15</v>
      </c>
      <c r="J145">
        <v>93.75</v>
      </c>
      <c r="K145">
        <v>121.1</v>
      </c>
      <c r="L145">
        <v>163.44999999999999</v>
      </c>
      <c r="M145">
        <v>36.200000000000003</v>
      </c>
      <c r="N145">
        <v>122.75</v>
      </c>
      <c r="O145">
        <v>-12.708757637474537</v>
      </c>
      <c r="P145">
        <v>-15.599999999999994</v>
      </c>
      <c r="T145" s="2"/>
      <c r="U145" s="2"/>
      <c r="V145" s="2"/>
      <c r="W145" s="2"/>
      <c r="X145" s="2"/>
      <c r="Y145" s="2"/>
      <c r="Z145" s="2"/>
      <c r="AA145" s="2"/>
      <c r="AB145" s="2"/>
      <c r="AC145" s="9"/>
      <c r="AD145" s="9"/>
      <c r="AO145" s="13" t="str">
        <f t="shared" si="90"/>
        <v>R</v>
      </c>
      <c r="AP145">
        <f t="shared" si="91"/>
        <v>0</v>
      </c>
      <c r="AQ145" s="4" t="e">
        <f t="shared" si="92"/>
        <v>#N/A</v>
      </c>
      <c r="AR145" s="4" t="e">
        <f t="shared" si="93"/>
        <v>#N/A</v>
      </c>
      <c r="AS145" s="4" t="e">
        <f t="shared" si="94"/>
        <v>#N/A</v>
      </c>
      <c r="AT145" s="4" t="e">
        <f t="shared" si="95"/>
        <v>#N/A</v>
      </c>
      <c r="AU145" s="5" t="e">
        <f t="shared" si="96"/>
        <v>#N/A</v>
      </c>
      <c r="AV145" s="4" t="e">
        <f t="shared" si="97"/>
        <v>#N/A</v>
      </c>
      <c r="AW145" s="5" t="e">
        <f t="shared" si="98"/>
        <v>#N/A</v>
      </c>
      <c r="AX145" s="4" t="e">
        <f t="shared" si="99"/>
        <v>#N/A</v>
      </c>
      <c r="AY145" s="5" t="e">
        <f t="shared" si="100"/>
        <v>#N/A</v>
      </c>
      <c r="AZ145" s="2" t="e">
        <f t="shared" si="101"/>
        <v>#N/A</v>
      </c>
      <c r="BA145" s="2" t="e">
        <f t="shared" si="102"/>
        <v>#N/A</v>
      </c>
      <c r="BB145" s="2" t="e">
        <f t="shared" si="103"/>
        <v>#N/A</v>
      </c>
      <c r="BC145" s="2" t="e">
        <f t="shared" si="104"/>
        <v>#N/A</v>
      </c>
      <c r="BD145" s="2" t="e">
        <f t="shared" si="105"/>
        <v>#N/A</v>
      </c>
      <c r="BE145" s="2" t="e">
        <f t="shared" si="106"/>
        <v>#N/A</v>
      </c>
      <c r="BF145" t="e">
        <f t="shared" si="107"/>
        <v>#N/A</v>
      </c>
      <c r="BG145" s="2" t="e">
        <f t="shared" si="108"/>
        <v>#N/A</v>
      </c>
      <c r="BH145" t="e">
        <f t="shared" si="109"/>
        <v>#N/A</v>
      </c>
      <c r="BI145" t="e">
        <f t="shared" si="110"/>
        <v>#N/A</v>
      </c>
      <c r="BJ145" s="13" t="e">
        <f t="shared" si="111"/>
        <v>#N/A</v>
      </c>
      <c r="BK145" t="e">
        <f t="shared" si="112"/>
        <v>#N/A</v>
      </c>
      <c r="BL145" t="e">
        <f t="shared" si="113"/>
        <v>#N/A</v>
      </c>
      <c r="BM145" s="2" t="e">
        <f t="shared" si="114"/>
        <v>#N/A</v>
      </c>
      <c r="BN145" s="2" t="e">
        <f t="shared" si="115"/>
        <v>#N/A</v>
      </c>
      <c r="BO145" s="26" t="e">
        <f t="shared" si="116"/>
        <v>#N/A</v>
      </c>
      <c r="BP145" s="26" t="e">
        <f t="shared" si="117"/>
        <v>#N/A</v>
      </c>
      <c r="BQ145">
        <f t="shared" si="118"/>
        <v>0</v>
      </c>
      <c r="BV145" s="2"/>
      <c r="BW145" s="2">
        <f t="shared" si="119"/>
        <v>0</v>
      </c>
      <c r="BX145" s="2">
        <f t="shared" si="120"/>
        <v>0</v>
      </c>
      <c r="BY145" s="2">
        <f t="shared" si="121"/>
        <v>0</v>
      </c>
      <c r="BZ145" s="2">
        <f t="shared" si="122"/>
        <v>0</v>
      </c>
      <c r="CA145" s="2">
        <f t="shared" si="123"/>
        <v>0</v>
      </c>
      <c r="CB145" s="2">
        <f t="shared" si="124"/>
        <v>0</v>
      </c>
      <c r="CC145" s="2">
        <f t="shared" si="125"/>
        <v>0</v>
      </c>
      <c r="CD145" s="2" t="str">
        <f t="shared" si="126"/>
        <v>R</v>
      </c>
      <c r="CE145" s="2" t="str">
        <f t="shared" si="127"/>
        <v>S-R</v>
      </c>
      <c r="CF145" s="2" t="str">
        <f t="shared" si="128"/>
        <v>B-G</v>
      </c>
      <c r="CG145" s="2" t="str">
        <f t="shared" si="129"/>
        <v>S-R</v>
      </c>
      <c r="CH145" s="2" t="str">
        <f t="shared" si="130"/>
        <v>B-G</v>
      </c>
      <c r="CI145" t="s">
        <v>125</v>
      </c>
      <c r="CJ145">
        <f>VLOOKUP(CI145,Sheet4!$I$1:$M$248,2,0)</f>
        <v>274.95</v>
      </c>
      <c r="CK145">
        <f>VLOOKUP(CI145,Sheet4!$I$1:$M$248,3,0)</f>
        <v>276.35000000000002</v>
      </c>
      <c r="CL145">
        <f>VLOOKUP(CI145,Sheet4!$I$1:$M$248,4,0)</f>
        <v>273.14999999999998</v>
      </c>
      <c r="CM145">
        <f>VLOOKUP(CI145,Sheet4!$I$1:$M$248,5,0)</f>
        <v>274.35000000000002</v>
      </c>
      <c r="CN145">
        <f t="shared" si="131"/>
        <v>373.065</v>
      </c>
      <c r="CO145" t="str">
        <f t="shared" si="132"/>
        <v>G</v>
      </c>
      <c r="CP145" t="str">
        <f t="shared" si="133"/>
        <v xml:space="preserve"> HH-B</v>
      </c>
      <c r="CQ145" t="str">
        <f t="shared" si="134"/>
        <v xml:space="preserve"> LH-B</v>
      </c>
    </row>
    <row r="146" spans="1:95">
      <c r="A146">
        <v>144</v>
      </c>
      <c r="B146" t="s">
        <v>420</v>
      </c>
      <c r="C146">
        <v>9721858</v>
      </c>
      <c r="D146" t="b">
        <v>1</v>
      </c>
      <c r="E146">
        <v>35540</v>
      </c>
      <c r="F146">
        <v>20</v>
      </c>
      <c r="G146">
        <v>8000</v>
      </c>
      <c r="H146">
        <v>9540</v>
      </c>
      <c r="I146">
        <v>1013.95</v>
      </c>
      <c r="J146">
        <v>902.35</v>
      </c>
      <c r="K146">
        <v>831.6</v>
      </c>
      <c r="L146">
        <v>1036.3</v>
      </c>
      <c r="M146">
        <v>770.7</v>
      </c>
      <c r="N146">
        <v>723.9</v>
      </c>
      <c r="O146">
        <v>40.067688907307648</v>
      </c>
      <c r="P146">
        <v>290.05000000000007</v>
      </c>
      <c r="T146" s="2"/>
      <c r="U146" s="2"/>
      <c r="V146" s="2"/>
      <c r="W146" s="2"/>
      <c r="X146" s="2"/>
      <c r="Y146" s="2"/>
      <c r="Z146" s="2"/>
      <c r="AA146" s="2"/>
      <c r="AB146" s="2"/>
      <c r="AC146" s="9"/>
      <c r="AD146" s="9"/>
      <c r="AO146" s="13" t="str">
        <f t="shared" si="90"/>
        <v>R</v>
      </c>
      <c r="AP146">
        <f t="shared" si="91"/>
        <v>0</v>
      </c>
      <c r="AQ146" s="4" t="e">
        <f t="shared" si="92"/>
        <v>#N/A</v>
      </c>
      <c r="AR146" s="4" t="e">
        <f t="shared" si="93"/>
        <v>#N/A</v>
      </c>
      <c r="AS146" s="4" t="e">
        <f t="shared" si="94"/>
        <v>#N/A</v>
      </c>
      <c r="AT146" s="4" t="e">
        <f t="shared" si="95"/>
        <v>#N/A</v>
      </c>
      <c r="AU146" s="5" t="e">
        <f t="shared" si="96"/>
        <v>#N/A</v>
      </c>
      <c r="AV146" s="4" t="e">
        <f t="shared" si="97"/>
        <v>#N/A</v>
      </c>
      <c r="AW146" s="5" t="e">
        <f t="shared" si="98"/>
        <v>#N/A</v>
      </c>
      <c r="AX146" s="4" t="e">
        <f t="shared" si="99"/>
        <v>#N/A</v>
      </c>
      <c r="AY146" s="5" t="e">
        <f t="shared" si="100"/>
        <v>#N/A</v>
      </c>
      <c r="AZ146" s="2" t="e">
        <f t="shared" si="101"/>
        <v>#N/A</v>
      </c>
      <c r="BA146" s="2" t="e">
        <f t="shared" si="102"/>
        <v>#N/A</v>
      </c>
      <c r="BB146" s="2" t="e">
        <f t="shared" si="103"/>
        <v>#N/A</v>
      </c>
      <c r="BC146" s="2" t="e">
        <f t="shared" si="104"/>
        <v>#N/A</v>
      </c>
      <c r="BD146" s="2" t="e">
        <f t="shared" si="105"/>
        <v>#N/A</v>
      </c>
      <c r="BE146" s="2" t="e">
        <f t="shared" si="106"/>
        <v>#N/A</v>
      </c>
      <c r="BF146" t="e">
        <f t="shared" si="107"/>
        <v>#N/A</v>
      </c>
      <c r="BG146" s="2" t="e">
        <f t="shared" si="108"/>
        <v>#N/A</v>
      </c>
      <c r="BH146" t="e">
        <f t="shared" si="109"/>
        <v>#N/A</v>
      </c>
      <c r="BI146" t="e">
        <f t="shared" si="110"/>
        <v>#N/A</v>
      </c>
      <c r="BJ146" s="13" t="e">
        <f t="shared" si="111"/>
        <v>#N/A</v>
      </c>
      <c r="BK146" t="e">
        <f t="shared" si="112"/>
        <v>#N/A</v>
      </c>
      <c r="BL146" t="e">
        <f t="shared" si="113"/>
        <v>#N/A</v>
      </c>
      <c r="BM146" s="2" t="e">
        <f t="shared" si="114"/>
        <v>#N/A</v>
      </c>
      <c r="BN146" s="2" t="e">
        <f t="shared" si="115"/>
        <v>#N/A</v>
      </c>
      <c r="BO146" s="26" t="e">
        <f t="shared" si="116"/>
        <v>#N/A</v>
      </c>
      <c r="BP146" s="26" t="e">
        <f t="shared" si="117"/>
        <v>#N/A</v>
      </c>
      <c r="BQ146">
        <f t="shared" si="118"/>
        <v>0</v>
      </c>
      <c r="BV146" s="2"/>
      <c r="BW146" s="2">
        <f t="shared" si="119"/>
        <v>0</v>
      </c>
      <c r="BX146" s="2">
        <f t="shared" si="120"/>
        <v>0</v>
      </c>
      <c r="BY146" s="2">
        <f t="shared" si="121"/>
        <v>0</v>
      </c>
      <c r="BZ146" s="2">
        <f t="shared" si="122"/>
        <v>0</v>
      </c>
      <c r="CA146" s="2">
        <f t="shared" si="123"/>
        <v>0</v>
      </c>
      <c r="CB146" s="2">
        <f t="shared" si="124"/>
        <v>0</v>
      </c>
      <c r="CC146" s="2">
        <f t="shared" si="125"/>
        <v>0</v>
      </c>
      <c r="CD146" s="2" t="str">
        <f t="shared" si="126"/>
        <v>R</v>
      </c>
      <c r="CE146" s="2" t="str">
        <f t="shared" si="127"/>
        <v>S-R</v>
      </c>
      <c r="CF146" s="2" t="str">
        <f t="shared" si="128"/>
        <v>B-G</v>
      </c>
      <c r="CG146" s="2" t="str">
        <f t="shared" si="129"/>
        <v>S-R</v>
      </c>
      <c r="CH146" s="2" t="str">
        <f t="shared" si="130"/>
        <v>B-G</v>
      </c>
      <c r="CI146" t="s">
        <v>63</v>
      </c>
      <c r="CJ146">
        <f>VLOOKUP(CI146,Sheet4!$I$1:$M$248,2,0)</f>
        <v>1515</v>
      </c>
      <c r="CK146">
        <f>VLOOKUP(CI146,Sheet4!$I$1:$M$248,3,0)</f>
        <v>1524</v>
      </c>
      <c r="CL146">
        <f>VLOOKUP(CI146,Sheet4!$I$1:$M$248,4,0)</f>
        <v>1515</v>
      </c>
      <c r="CM146">
        <f>VLOOKUP(CI146,Sheet4!$I$1:$M$248,5,0)</f>
        <v>1519.2</v>
      </c>
      <c r="CN146">
        <f t="shared" si="131"/>
        <v>1451.9599999999998</v>
      </c>
      <c r="CO146" t="str">
        <f t="shared" si="132"/>
        <v>R</v>
      </c>
      <c r="CP146" t="str">
        <f t="shared" si="133"/>
        <v>HL-S</v>
      </c>
      <c r="CQ146" t="str">
        <f t="shared" si="134"/>
        <v>LL-S</v>
      </c>
    </row>
    <row r="147" spans="1:95">
      <c r="A147">
        <v>145</v>
      </c>
      <c r="B147" t="s">
        <v>420</v>
      </c>
      <c r="C147">
        <v>9811970</v>
      </c>
      <c r="D147" t="b">
        <v>1</v>
      </c>
      <c r="E147">
        <v>28575</v>
      </c>
      <c r="F147">
        <v>75</v>
      </c>
      <c r="G147">
        <v>31725</v>
      </c>
      <c r="H147">
        <v>24000</v>
      </c>
      <c r="I147">
        <v>364.5</v>
      </c>
      <c r="J147">
        <v>316.27</v>
      </c>
      <c r="K147">
        <v>279.3</v>
      </c>
      <c r="L147">
        <v>368.7</v>
      </c>
      <c r="M147">
        <v>272.5</v>
      </c>
      <c r="N147">
        <v>260.64999999999998</v>
      </c>
      <c r="O147">
        <v>39.842700939957808</v>
      </c>
      <c r="P147">
        <v>103.85000000000002</v>
      </c>
      <c r="T147" s="2"/>
      <c r="U147" s="2"/>
      <c r="V147" s="2"/>
      <c r="W147" s="2"/>
      <c r="X147" s="2"/>
      <c r="Y147" s="2"/>
      <c r="Z147" s="2"/>
      <c r="AA147" s="2"/>
      <c r="AB147" s="2"/>
      <c r="AC147" s="9"/>
      <c r="AD147" s="9"/>
      <c r="AO147" s="13" t="str">
        <f t="shared" si="90"/>
        <v>R</v>
      </c>
      <c r="AP147">
        <f t="shared" si="91"/>
        <v>0</v>
      </c>
      <c r="AQ147" s="4" t="e">
        <f t="shared" si="92"/>
        <v>#N/A</v>
      </c>
      <c r="AR147" s="4" t="e">
        <f t="shared" si="93"/>
        <v>#N/A</v>
      </c>
      <c r="AS147" s="4" t="e">
        <f t="shared" si="94"/>
        <v>#N/A</v>
      </c>
      <c r="AT147" s="4" t="e">
        <f t="shared" si="95"/>
        <v>#N/A</v>
      </c>
      <c r="AU147" s="5" t="e">
        <f t="shared" si="96"/>
        <v>#N/A</v>
      </c>
      <c r="AV147" s="4" t="e">
        <f t="shared" si="97"/>
        <v>#N/A</v>
      </c>
      <c r="AW147" s="5" t="e">
        <f t="shared" si="98"/>
        <v>#N/A</v>
      </c>
      <c r="AX147" s="4" t="e">
        <f t="shared" si="99"/>
        <v>#N/A</v>
      </c>
      <c r="AY147" s="5" t="e">
        <f t="shared" si="100"/>
        <v>#N/A</v>
      </c>
      <c r="AZ147" s="2" t="e">
        <f t="shared" si="101"/>
        <v>#N/A</v>
      </c>
      <c r="BA147" s="2" t="e">
        <f t="shared" si="102"/>
        <v>#N/A</v>
      </c>
      <c r="BB147" s="2" t="e">
        <f t="shared" si="103"/>
        <v>#N/A</v>
      </c>
      <c r="BC147" s="2" t="e">
        <f t="shared" si="104"/>
        <v>#N/A</v>
      </c>
      <c r="BD147" s="2" t="e">
        <f t="shared" si="105"/>
        <v>#N/A</v>
      </c>
      <c r="BE147" s="2" t="e">
        <f t="shared" si="106"/>
        <v>#N/A</v>
      </c>
      <c r="BF147" t="e">
        <f t="shared" si="107"/>
        <v>#N/A</v>
      </c>
      <c r="BG147" s="2" t="e">
        <f t="shared" si="108"/>
        <v>#N/A</v>
      </c>
      <c r="BH147" t="e">
        <f t="shared" si="109"/>
        <v>#N/A</v>
      </c>
      <c r="BI147" t="e">
        <f t="shared" si="110"/>
        <v>#N/A</v>
      </c>
      <c r="BJ147" s="13" t="e">
        <f t="shared" si="111"/>
        <v>#N/A</v>
      </c>
      <c r="BK147" t="e">
        <f t="shared" si="112"/>
        <v>#N/A</v>
      </c>
      <c r="BL147" t="e">
        <f t="shared" si="113"/>
        <v>#N/A</v>
      </c>
      <c r="BM147" s="2" t="e">
        <f t="shared" si="114"/>
        <v>#N/A</v>
      </c>
      <c r="BN147" s="2" t="e">
        <f t="shared" si="115"/>
        <v>#N/A</v>
      </c>
      <c r="BO147" s="26" t="e">
        <f t="shared" si="116"/>
        <v>#N/A</v>
      </c>
      <c r="BP147" s="26" t="e">
        <f t="shared" si="117"/>
        <v>#N/A</v>
      </c>
      <c r="BQ147">
        <f t="shared" si="118"/>
        <v>0</v>
      </c>
      <c r="BV147" s="2"/>
      <c r="BW147" s="2">
        <f t="shared" si="119"/>
        <v>0</v>
      </c>
      <c r="BX147" s="2">
        <f t="shared" si="120"/>
        <v>0</v>
      </c>
      <c r="BY147" s="2">
        <f t="shared" si="121"/>
        <v>0</v>
      </c>
      <c r="BZ147" s="2">
        <f t="shared" si="122"/>
        <v>0</v>
      </c>
      <c r="CA147" s="2">
        <f t="shared" si="123"/>
        <v>0</v>
      </c>
      <c r="CB147" s="2">
        <f t="shared" si="124"/>
        <v>0</v>
      </c>
      <c r="CC147" s="2">
        <f t="shared" si="125"/>
        <v>0</v>
      </c>
      <c r="CD147" s="2" t="str">
        <f t="shared" si="126"/>
        <v>R</v>
      </c>
      <c r="CE147" s="2" t="str">
        <f t="shared" si="127"/>
        <v>S-R</v>
      </c>
      <c r="CF147" s="2" t="str">
        <f t="shared" si="128"/>
        <v>B-G</v>
      </c>
      <c r="CG147" s="2" t="str">
        <f t="shared" si="129"/>
        <v>S-R</v>
      </c>
      <c r="CH147" s="2" t="str">
        <f t="shared" si="130"/>
        <v>B-G</v>
      </c>
      <c r="CI147" t="s">
        <v>232</v>
      </c>
      <c r="CJ147">
        <f>VLOOKUP(CI147,Sheet4!$I$1:$M$248,2,0)</f>
        <v>4.8499999999999996</v>
      </c>
      <c r="CK147">
        <f>VLOOKUP(CI147,Sheet4!$I$1:$M$248,3,0)</f>
        <v>5</v>
      </c>
      <c r="CL147">
        <f>VLOOKUP(CI147,Sheet4!$I$1:$M$248,4,0)</f>
        <v>3.1</v>
      </c>
      <c r="CM147">
        <f>VLOOKUP(CI147,Sheet4!$I$1:$M$248,5,0)</f>
        <v>4</v>
      </c>
      <c r="CN147" t="e">
        <f t="shared" si="131"/>
        <v>#N/A</v>
      </c>
      <c r="CO147" t="str">
        <f t="shared" si="132"/>
        <v>G</v>
      </c>
      <c r="CP147" t="e">
        <f t="shared" si="133"/>
        <v>#N/A</v>
      </c>
      <c r="CQ147" t="e">
        <f t="shared" si="134"/>
        <v>#N/A</v>
      </c>
    </row>
    <row r="148" spans="1:95">
      <c r="A148">
        <v>146</v>
      </c>
      <c r="B148" t="s">
        <v>420</v>
      </c>
      <c r="C148">
        <v>3001089</v>
      </c>
      <c r="D148" t="b">
        <v>1</v>
      </c>
      <c r="E148">
        <v>14801828</v>
      </c>
      <c r="F148">
        <v>1</v>
      </c>
      <c r="G148">
        <v>5713</v>
      </c>
      <c r="H148">
        <v>0</v>
      </c>
      <c r="I148">
        <v>197.45</v>
      </c>
      <c r="J148">
        <v>199.42</v>
      </c>
      <c r="K148">
        <v>196.35</v>
      </c>
      <c r="L148">
        <v>202.75</v>
      </c>
      <c r="M148">
        <v>196.1</v>
      </c>
      <c r="N148">
        <v>195.35</v>
      </c>
      <c r="O148">
        <v>1.0749936012285612</v>
      </c>
      <c r="P148">
        <v>2.0999999999999943</v>
      </c>
      <c r="Q148" t="s">
        <v>140</v>
      </c>
      <c r="R148">
        <v>3001089</v>
      </c>
      <c r="S148">
        <v>-14.29</v>
      </c>
      <c r="T148" s="2">
        <v>602.69177688586319</v>
      </c>
      <c r="U148" s="2">
        <v>602.17499999999995</v>
      </c>
      <c r="V148" s="2">
        <v>603.77549862022227</v>
      </c>
      <c r="W148" s="2">
        <v>602.17499999999995</v>
      </c>
      <c r="X148" s="2">
        <v>600.57450137977764</v>
      </c>
      <c r="Y148" s="2">
        <v>602.95000000000005</v>
      </c>
      <c r="Z148" s="2">
        <v>603.45000000000005</v>
      </c>
      <c r="AA148" s="2">
        <v>602.65</v>
      </c>
      <c r="AB148" s="2">
        <v>602.85</v>
      </c>
      <c r="AC148" s="9">
        <v>603</v>
      </c>
      <c r="AD148" s="9">
        <v>603.29999999999995</v>
      </c>
      <c r="AE148">
        <v>602.1</v>
      </c>
      <c r="AF148">
        <v>602.5</v>
      </c>
      <c r="AG148">
        <v>602.45000000000005</v>
      </c>
      <c r="AH148">
        <v>603</v>
      </c>
      <c r="AI148">
        <v>602</v>
      </c>
      <c r="AJ148">
        <v>603</v>
      </c>
      <c r="AK148">
        <v>49.907378921277036</v>
      </c>
      <c r="AL148">
        <v>50.515348564226215</v>
      </c>
      <c r="AO148" s="13" t="str">
        <f t="shared" si="90"/>
        <v>G</v>
      </c>
      <c r="AP148" t="str">
        <f t="shared" si="91"/>
        <v>JSWSTEEL</v>
      </c>
      <c r="AQ148" s="4">
        <f t="shared" si="92"/>
        <v>602.69177688586319</v>
      </c>
      <c r="AR148" s="4">
        <f t="shared" si="93"/>
        <v>602.17499999999995</v>
      </c>
      <c r="AS148" s="4">
        <f t="shared" si="94"/>
        <v>603.77549862022227</v>
      </c>
      <c r="AT148" s="4">
        <f t="shared" si="95"/>
        <v>602.17499999999995</v>
      </c>
      <c r="AU148" s="5">
        <f t="shared" si="96"/>
        <v>600.57450137977764</v>
      </c>
      <c r="AV148" s="4">
        <f t="shared" si="97"/>
        <v>602.95000000000005</v>
      </c>
      <c r="AW148" s="5">
        <f t="shared" si="98"/>
        <v>603.45000000000005</v>
      </c>
      <c r="AX148" s="4">
        <f t="shared" si="99"/>
        <v>602.65</v>
      </c>
      <c r="AY148" s="5">
        <f t="shared" si="100"/>
        <v>602.85</v>
      </c>
      <c r="AZ148" s="2">
        <f t="shared" si="101"/>
        <v>603</v>
      </c>
      <c r="BA148" s="2">
        <f t="shared" si="102"/>
        <v>603.29999999999995</v>
      </c>
      <c r="BB148" s="2">
        <f t="shared" si="103"/>
        <v>602.1</v>
      </c>
      <c r="BC148" s="2">
        <f t="shared" si="104"/>
        <v>602.5</v>
      </c>
      <c r="BD148" s="2">
        <f t="shared" si="105"/>
        <v>602.45000000000005</v>
      </c>
      <c r="BE148" s="2">
        <f t="shared" si="106"/>
        <v>603</v>
      </c>
      <c r="BF148">
        <f t="shared" si="107"/>
        <v>602</v>
      </c>
      <c r="BG148" s="2">
        <f t="shared" si="108"/>
        <v>603</v>
      </c>
      <c r="BH148">
        <f t="shared" si="109"/>
        <v>49.907378921277036</v>
      </c>
      <c r="BI148">
        <f t="shared" si="110"/>
        <v>50.515348564226215</v>
      </c>
      <c r="BJ148" s="13">
        <f t="shared" si="111"/>
        <v>-14.29</v>
      </c>
      <c r="BK148" t="str">
        <f t="shared" si="112"/>
        <v xml:space="preserve"> </v>
      </c>
      <c r="BL148" t="str">
        <f t="shared" si="113"/>
        <v xml:space="preserve"> </v>
      </c>
      <c r="BM148" s="2" t="str">
        <f t="shared" si="114"/>
        <v xml:space="preserve"> </v>
      </c>
      <c r="BN148" s="2" t="str">
        <f t="shared" si="115"/>
        <v xml:space="preserve"> </v>
      </c>
      <c r="BO148" s="26">
        <f t="shared" si="116"/>
        <v>-8.2918739635157543E-2</v>
      </c>
      <c r="BP148" s="26">
        <f t="shared" si="117"/>
        <v>9.1293883309810683E-2</v>
      </c>
      <c r="BQ148" t="str">
        <f t="shared" si="118"/>
        <v>JSWSTEEL</v>
      </c>
      <c r="BV148" s="2"/>
      <c r="BW148" s="2">
        <f t="shared" si="119"/>
        <v>603.45000000000005</v>
      </c>
      <c r="BX148" s="2">
        <f t="shared" si="120"/>
        <v>602.65</v>
      </c>
      <c r="BY148" s="2">
        <f t="shared" si="121"/>
        <v>602.85</v>
      </c>
      <c r="BZ148" s="2">
        <f t="shared" si="122"/>
        <v>603</v>
      </c>
      <c r="CA148" s="2">
        <f t="shared" si="123"/>
        <v>603.29999999999995</v>
      </c>
      <c r="CB148" s="2">
        <f t="shared" si="124"/>
        <v>602.1</v>
      </c>
      <c r="CC148" s="2">
        <f t="shared" si="125"/>
        <v>602.5</v>
      </c>
      <c r="CD148" s="2" t="str">
        <f t="shared" si="126"/>
        <v>R</v>
      </c>
      <c r="CE148" s="2" t="str">
        <f t="shared" si="127"/>
        <v>S-R</v>
      </c>
      <c r="CF148" s="2" t="str">
        <f t="shared" si="128"/>
        <v>S-R</v>
      </c>
      <c r="CG148" s="2" t="str">
        <f t="shared" si="129"/>
        <v>S-R</v>
      </c>
      <c r="CH148" s="2" t="str">
        <f t="shared" si="130"/>
        <v>S-R</v>
      </c>
      <c r="CI148" t="s">
        <v>281</v>
      </c>
      <c r="CJ148">
        <f>VLOOKUP(CI148,Sheet4!$I$1:$M$248,2,0)</f>
        <v>4.6500000000000004</v>
      </c>
      <c r="CK148">
        <f>VLOOKUP(CI148,Sheet4!$I$1:$M$248,3,0)</f>
        <v>5.9</v>
      </c>
      <c r="CL148">
        <f>VLOOKUP(CI148,Sheet4!$I$1:$M$248,4,0)</f>
        <v>3.6</v>
      </c>
      <c r="CM148">
        <f>VLOOKUP(CI148,Sheet4!$I$1:$M$248,5,0)</f>
        <v>3.8</v>
      </c>
      <c r="CN148" t="e">
        <f t="shared" si="131"/>
        <v>#N/A</v>
      </c>
      <c r="CO148" t="str">
        <f t="shared" si="132"/>
        <v>G</v>
      </c>
      <c r="CP148" t="e">
        <f t="shared" si="133"/>
        <v>#N/A</v>
      </c>
      <c r="CQ148" t="e">
        <f t="shared" si="134"/>
        <v>#N/A</v>
      </c>
    </row>
    <row r="149" spans="1:95">
      <c r="A149">
        <v>147</v>
      </c>
      <c r="B149" t="s">
        <v>420</v>
      </c>
      <c r="C149">
        <v>9700866</v>
      </c>
      <c r="D149" t="b">
        <v>1</v>
      </c>
      <c r="E149">
        <v>22480</v>
      </c>
      <c r="F149">
        <v>20</v>
      </c>
      <c r="G149">
        <v>0</v>
      </c>
      <c r="H149">
        <v>19760</v>
      </c>
      <c r="I149">
        <v>0.1</v>
      </c>
      <c r="J149">
        <v>0.34</v>
      </c>
      <c r="K149">
        <v>1.8</v>
      </c>
      <c r="L149">
        <v>1.8</v>
      </c>
      <c r="M149">
        <v>0.05</v>
      </c>
      <c r="N149">
        <v>3.4</v>
      </c>
      <c r="O149">
        <v>-97.058823529411768</v>
      </c>
      <c r="P149">
        <v>-3.3</v>
      </c>
      <c r="T149" s="2"/>
      <c r="U149" s="2"/>
      <c r="V149" s="2"/>
      <c r="W149" s="2"/>
      <c r="X149" s="2"/>
      <c r="Y149" s="2"/>
      <c r="Z149" s="2"/>
      <c r="AA149" s="2"/>
      <c r="AB149" s="2"/>
      <c r="AC149" s="9"/>
      <c r="AD149" s="9"/>
      <c r="AO149" s="13" t="str">
        <f t="shared" si="90"/>
        <v>R</v>
      </c>
      <c r="AP149">
        <f t="shared" si="91"/>
        <v>0</v>
      </c>
      <c r="AQ149" s="4" t="e">
        <f t="shared" si="92"/>
        <v>#N/A</v>
      </c>
      <c r="AR149" s="4" t="e">
        <f t="shared" si="93"/>
        <v>#N/A</v>
      </c>
      <c r="AS149" s="4" t="e">
        <f t="shared" si="94"/>
        <v>#N/A</v>
      </c>
      <c r="AT149" s="4" t="e">
        <f t="shared" si="95"/>
        <v>#N/A</v>
      </c>
      <c r="AU149" s="5" t="e">
        <f t="shared" si="96"/>
        <v>#N/A</v>
      </c>
      <c r="AV149" s="4" t="e">
        <f t="shared" si="97"/>
        <v>#N/A</v>
      </c>
      <c r="AW149" s="5" t="e">
        <f t="shared" si="98"/>
        <v>#N/A</v>
      </c>
      <c r="AX149" s="4" t="e">
        <f t="shared" si="99"/>
        <v>#N/A</v>
      </c>
      <c r="AY149" s="5" t="e">
        <f t="shared" si="100"/>
        <v>#N/A</v>
      </c>
      <c r="AZ149" s="2" t="e">
        <f t="shared" si="101"/>
        <v>#N/A</v>
      </c>
      <c r="BA149" s="2" t="e">
        <f t="shared" si="102"/>
        <v>#N/A</v>
      </c>
      <c r="BB149" s="2" t="e">
        <f t="shared" si="103"/>
        <v>#N/A</v>
      </c>
      <c r="BC149" s="2" t="e">
        <f t="shared" si="104"/>
        <v>#N/A</v>
      </c>
      <c r="BD149" s="2" t="e">
        <f t="shared" si="105"/>
        <v>#N/A</v>
      </c>
      <c r="BE149" s="2" t="e">
        <f t="shared" si="106"/>
        <v>#N/A</v>
      </c>
      <c r="BF149" t="e">
        <f t="shared" si="107"/>
        <v>#N/A</v>
      </c>
      <c r="BG149" s="2" t="e">
        <f t="shared" si="108"/>
        <v>#N/A</v>
      </c>
      <c r="BH149" t="e">
        <f t="shared" si="109"/>
        <v>#N/A</v>
      </c>
      <c r="BI149" t="e">
        <f t="shared" si="110"/>
        <v>#N/A</v>
      </c>
      <c r="BJ149" s="13" t="e">
        <f t="shared" si="111"/>
        <v>#N/A</v>
      </c>
      <c r="BK149" t="e">
        <f t="shared" si="112"/>
        <v>#N/A</v>
      </c>
      <c r="BL149" t="e">
        <f t="shared" si="113"/>
        <v>#N/A</v>
      </c>
      <c r="BM149" s="2" t="e">
        <f t="shared" si="114"/>
        <v>#N/A</v>
      </c>
      <c r="BN149" s="2" t="e">
        <f t="shared" si="115"/>
        <v>#N/A</v>
      </c>
      <c r="BO149" s="26" t="e">
        <f t="shared" si="116"/>
        <v>#N/A</v>
      </c>
      <c r="BP149" s="26" t="e">
        <f t="shared" si="117"/>
        <v>#N/A</v>
      </c>
      <c r="BQ149">
        <f t="shared" si="118"/>
        <v>0</v>
      </c>
      <c r="BV149" s="2"/>
      <c r="BW149" s="2">
        <f t="shared" si="119"/>
        <v>0</v>
      </c>
      <c r="BX149" s="2">
        <f t="shared" si="120"/>
        <v>0</v>
      </c>
      <c r="BY149" s="2">
        <f t="shared" si="121"/>
        <v>0</v>
      </c>
      <c r="BZ149" s="2">
        <f t="shared" si="122"/>
        <v>0</v>
      </c>
      <c r="CA149" s="2">
        <f t="shared" si="123"/>
        <v>0</v>
      </c>
      <c r="CB149" s="2">
        <f t="shared" si="124"/>
        <v>0</v>
      </c>
      <c r="CC149" s="2">
        <f t="shared" si="125"/>
        <v>0</v>
      </c>
      <c r="CD149" s="2" t="str">
        <f t="shared" si="126"/>
        <v>R</v>
      </c>
      <c r="CE149" s="2" t="str">
        <f t="shared" si="127"/>
        <v>S-R</v>
      </c>
      <c r="CF149" s="2" t="str">
        <f t="shared" si="128"/>
        <v>B-G</v>
      </c>
      <c r="CG149" s="2" t="str">
        <f t="shared" si="129"/>
        <v>S-R</v>
      </c>
      <c r="CH149" s="2" t="str">
        <f t="shared" si="130"/>
        <v>B-G</v>
      </c>
      <c r="CI149" t="s">
        <v>350</v>
      </c>
      <c r="CJ149">
        <f>VLOOKUP(CI149,Sheet4!$I$1:$M$248,2,0)</f>
        <v>11.85</v>
      </c>
      <c r="CK149">
        <f>VLOOKUP(CI149,Sheet4!$I$1:$M$248,3,0)</f>
        <v>13.55</v>
      </c>
      <c r="CL149">
        <f>VLOOKUP(CI149,Sheet4!$I$1:$M$248,4,0)</f>
        <v>8.5500000000000007</v>
      </c>
      <c r="CM149">
        <f>VLOOKUP(CI149,Sheet4!$I$1:$M$248,5,0)</f>
        <v>11.1</v>
      </c>
      <c r="CN149" t="e">
        <f t="shared" si="131"/>
        <v>#N/A</v>
      </c>
      <c r="CO149" t="str">
        <f t="shared" si="132"/>
        <v>G</v>
      </c>
      <c r="CP149" t="e">
        <f t="shared" si="133"/>
        <v>#N/A</v>
      </c>
      <c r="CQ149" t="e">
        <f t="shared" si="134"/>
        <v>#N/A</v>
      </c>
    </row>
    <row r="150" spans="1:95">
      <c r="A150">
        <v>148</v>
      </c>
      <c r="B150" t="s">
        <v>420</v>
      </c>
      <c r="C150">
        <v>78081</v>
      </c>
      <c r="D150" t="b">
        <v>1</v>
      </c>
      <c r="E150">
        <v>82911</v>
      </c>
      <c r="F150">
        <v>5</v>
      </c>
      <c r="G150">
        <v>0</v>
      </c>
      <c r="H150">
        <v>0</v>
      </c>
      <c r="I150">
        <v>2772.15</v>
      </c>
      <c r="J150">
        <v>2796.73</v>
      </c>
      <c r="K150">
        <v>2819</v>
      </c>
      <c r="L150">
        <v>2839</v>
      </c>
      <c r="M150">
        <v>2745.15</v>
      </c>
      <c r="N150">
        <v>2799.85</v>
      </c>
      <c r="O150">
        <v>-0.98933871457398859</v>
      </c>
      <c r="P150">
        <v>-27.699999999999818</v>
      </c>
      <c r="Q150" t="s">
        <v>8</v>
      </c>
      <c r="R150">
        <v>78081</v>
      </c>
      <c r="S150">
        <v>-62.91</v>
      </c>
      <c r="T150" s="2">
        <v>4886.9249188527056</v>
      </c>
      <c r="U150" s="2">
        <v>4880.0199999999995</v>
      </c>
      <c r="V150" s="2">
        <v>4905.7899045184286</v>
      </c>
      <c r="W150" s="2">
        <v>4880.0199999999995</v>
      </c>
      <c r="X150" s="2">
        <v>4854.2500954815705</v>
      </c>
      <c r="Y150" s="2">
        <v>4896.75</v>
      </c>
      <c r="Z150" s="2">
        <v>4899</v>
      </c>
      <c r="AA150" s="2">
        <v>4886.3999999999996</v>
      </c>
      <c r="AB150" s="2">
        <v>4897.55</v>
      </c>
      <c r="AC150" s="9">
        <v>4898</v>
      </c>
      <c r="AD150" s="9">
        <v>4899.95</v>
      </c>
      <c r="AE150">
        <v>4884.6000000000004</v>
      </c>
      <c r="AF150">
        <v>4895</v>
      </c>
      <c r="AG150">
        <v>4895</v>
      </c>
      <c r="AH150">
        <v>4909.6000000000004</v>
      </c>
      <c r="AI150">
        <v>4880</v>
      </c>
      <c r="AJ150">
        <v>4880</v>
      </c>
      <c r="AK150">
        <v>36.505676658514403</v>
      </c>
      <c r="AL150">
        <v>57.289247337667788</v>
      </c>
      <c r="AO150" s="13" t="str">
        <f t="shared" si="90"/>
        <v>G</v>
      </c>
      <c r="AP150" t="str">
        <f t="shared" si="91"/>
        <v>BAJAJHLDNG</v>
      </c>
      <c r="AQ150" s="4">
        <f t="shared" si="92"/>
        <v>4886.9249188527056</v>
      </c>
      <c r="AR150" s="4">
        <f t="shared" si="93"/>
        <v>4880.0199999999995</v>
      </c>
      <c r="AS150" s="4">
        <f t="shared" si="94"/>
        <v>4905.7899045184286</v>
      </c>
      <c r="AT150" s="4">
        <f t="shared" si="95"/>
        <v>4880.0199999999995</v>
      </c>
      <c r="AU150" s="5">
        <f t="shared" si="96"/>
        <v>4854.2500954815705</v>
      </c>
      <c r="AV150" s="4">
        <f t="shared" si="97"/>
        <v>4896.75</v>
      </c>
      <c r="AW150" s="5">
        <f t="shared" si="98"/>
        <v>4899</v>
      </c>
      <c r="AX150" s="4">
        <f t="shared" si="99"/>
        <v>4886.3999999999996</v>
      </c>
      <c r="AY150" s="5">
        <f t="shared" si="100"/>
        <v>4897.55</v>
      </c>
      <c r="AZ150" s="2">
        <f t="shared" si="101"/>
        <v>4898</v>
      </c>
      <c r="BA150" s="2">
        <f t="shared" si="102"/>
        <v>4899.95</v>
      </c>
      <c r="BB150" s="2">
        <f t="shared" si="103"/>
        <v>4884.6000000000004</v>
      </c>
      <c r="BC150" s="2">
        <f t="shared" si="104"/>
        <v>4895</v>
      </c>
      <c r="BD150" s="2">
        <f t="shared" si="105"/>
        <v>4895</v>
      </c>
      <c r="BE150" s="2">
        <f t="shared" si="106"/>
        <v>4909.6000000000004</v>
      </c>
      <c r="BF150">
        <f t="shared" si="107"/>
        <v>4880</v>
      </c>
      <c r="BG150" s="2">
        <f t="shared" si="108"/>
        <v>4880</v>
      </c>
      <c r="BH150">
        <f t="shared" si="109"/>
        <v>36.505676658514403</v>
      </c>
      <c r="BI150">
        <f t="shared" si="110"/>
        <v>57.289247337667788</v>
      </c>
      <c r="BJ150" s="13">
        <f t="shared" si="111"/>
        <v>-62.91</v>
      </c>
      <c r="BK150" t="str">
        <f t="shared" si="112"/>
        <v xml:space="preserve"> </v>
      </c>
      <c r="BL150" t="str">
        <f t="shared" si="113"/>
        <v xml:space="preserve"> </v>
      </c>
      <c r="BM150" s="2" t="str">
        <f t="shared" si="114"/>
        <v xml:space="preserve"> </v>
      </c>
      <c r="BN150" s="2" t="str">
        <f t="shared" si="115"/>
        <v xml:space="preserve"> </v>
      </c>
      <c r="BO150" s="26">
        <f t="shared" si="116"/>
        <v>-6.1249489587586775E-2</v>
      </c>
      <c r="BP150" s="26">
        <f t="shared" si="117"/>
        <v>-0.30643513789581206</v>
      </c>
      <c r="BQ150" t="str">
        <f t="shared" si="118"/>
        <v>BAJAJHLDNG</v>
      </c>
      <c r="BV150" s="2"/>
      <c r="BW150" s="2">
        <f t="shared" si="119"/>
        <v>4899</v>
      </c>
      <c r="BX150" s="2">
        <f t="shared" si="120"/>
        <v>4886.3999999999996</v>
      </c>
      <c r="BY150" s="2">
        <f t="shared" si="121"/>
        <v>4897.55</v>
      </c>
      <c r="BZ150" s="2">
        <f t="shared" si="122"/>
        <v>4898</v>
      </c>
      <c r="CA150" s="2">
        <f t="shared" si="123"/>
        <v>4899.95</v>
      </c>
      <c r="CB150" s="2">
        <f t="shared" si="124"/>
        <v>4884.6000000000004</v>
      </c>
      <c r="CC150" s="2">
        <f t="shared" si="125"/>
        <v>4895</v>
      </c>
      <c r="CD150" s="2" t="str">
        <f t="shared" si="126"/>
        <v>R</v>
      </c>
      <c r="CE150" s="2" t="str">
        <f t="shared" si="127"/>
        <v>S-R</v>
      </c>
      <c r="CF150" s="2" t="str">
        <f t="shared" si="128"/>
        <v>S-R</v>
      </c>
      <c r="CG150" s="2" t="str">
        <f t="shared" si="129"/>
        <v>S-R</v>
      </c>
      <c r="CH150" s="2" t="str">
        <f t="shared" si="130"/>
        <v>S-R</v>
      </c>
      <c r="CI150" t="s">
        <v>253</v>
      </c>
      <c r="CJ150">
        <f>VLOOKUP(CI150,Sheet4!$I$1:$M$248,2,0)</f>
        <v>352.7</v>
      </c>
      <c r="CK150">
        <f>VLOOKUP(CI150,Sheet4!$I$1:$M$248,3,0)</f>
        <v>364.3</v>
      </c>
      <c r="CL150">
        <f>VLOOKUP(CI150,Sheet4!$I$1:$M$248,4,0)</f>
        <v>339.8</v>
      </c>
      <c r="CM150">
        <f>VLOOKUP(CI150,Sheet4!$I$1:$M$248,5,0)</f>
        <v>353.4</v>
      </c>
      <c r="CN150" t="e">
        <f t="shared" si="131"/>
        <v>#N/A</v>
      </c>
      <c r="CO150" t="str">
        <f t="shared" si="132"/>
        <v>R</v>
      </c>
      <c r="CP150" t="e">
        <f t="shared" si="133"/>
        <v>#N/A</v>
      </c>
      <c r="CQ150" t="e">
        <f t="shared" si="134"/>
        <v>#N/A</v>
      </c>
    </row>
    <row r="151" spans="1:95">
      <c r="A151">
        <v>149</v>
      </c>
      <c r="B151" t="s">
        <v>420</v>
      </c>
      <c r="C151">
        <v>9815298</v>
      </c>
      <c r="D151" t="b">
        <v>1</v>
      </c>
      <c r="E151">
        <v>56136600</v>
      </c>
      <c r="F151">
        <v>75</v>
      </c>
      <c r="G151">
        <v>0</v>
      </c>
      <c r="H151">
        <v>983475</v>
      </c>
      <c r="I151">
        <v>0.05</v>
      </c>
      <c r="J151">
        <v>1.76</v>
      </c>
      <c r="K151">
        <v>12</v>
      </c>
      <c r="L151">
        <v>12</v>
      </c>
      <c r="M151">
        <v>0.05</v>
      </c>
      <c r="N151">
        <v>21.15</v>
      </c>
      <c r="O151">
        <v>-99.763593380614665</v>
      </c>
      <c r="P151">
        <v>-21.099999999999998</v>
      </c>
      <c r="T151" s="2"/>
      <c r="U151" s="2"/>
      <c r="V151" s="2"/>
      <c r="W151" s="2"/>
      <c r="X151" s="2"/>
      <c r="Y151" s="2"/>
      <c r="Z151" s="2"/>
      <c r="AA151" s="2"/>
      <c r="AB151" s="2"/>
      <c r="AC151" s="9"/>
      <c r="AD151" s="9"/>
      <c r="AO151" s="13" t="str">
        <f t="shared" si="90"/>
        <v>R</v>
      </c>
      <c r="AP151">
        <f t="shared" si="91"/>
        <v>0</v>
      </c>
      <c r="AQ151" s="4" t="e">
        <f t="shared" si="92"/>
        <v>#N/A</v>
      </c>
      <c r="AR151" s="4" t="e">
        <f t="shared" si="93"/>
        <v>#N/A</v>
      </c>
      <c r="AS151" s="4" t="e">
        <f t="shared" si="94"/>
        <v>#N/A</v>
      </c>
      <c r="AT151" s="4" t="e">
        <f t="shared" si="95"/>
        <v>#N/A</v>
      </c>
      <c r="AU151" s="5" t="e">
        <f t="shared" si="96"/>
        <v>#N/A</v>
      </c>
      <c r="AV151" s="4" t="e">
        <f t="shared" si="97"/>
        <v>#N/A</v>
      </c>
      <c r="AW151" s="5" t="e">
        <f t="shared" si="98"/>
        <v>#N/A</v>
      </c>
      <c r="AX151" s="4" t="e">
        <f t="shared" si="99"/>
        <v>#N/A</v>
      </c>
      <c r="AY151" s="5" t="e">
        <f t="shared" si="100"/>
        <v>#N/A</v>
      </c>
      <c r="AZ151" s="2" t="e">
        <f t="shared" si="101"/>
        <v>#N/A</v>
      </c>
      <c r="BA151" s="2" t="e">
        <f t="shared" si="102"/>
        <v>#N/A</v>
      </c>
      <c r="BB151" s="2" t="e">
        <f t="shared" si="103"/>
        <v>#N/A</v>
      </c>
      <c r="BC151" s="2" t="e">
        <f t="shared" si="104"/>
        <v>#N/A</v>
      </c>
      <c r="BD151" s="2" t="e">
        <f t="shared" si="105"/>
        <v>#N/A</v>
      </c>
      <c r="BE151" s="2" t="e">
        <f t="shared" si="106"/>
        <v>#N/A</v>
      </c>
      <c r="BF151" t="e">
        <f t="shared" si="107"/>
        <v>#N/A</v>
      </c>
      <c r="BG151" s="2" t="e">
        <f t="shared" si="108"/>
        <v>#N/A</v>
      </c>
      <c r="BH151" t="e">
        <f t="shared" si="109"/>
        <v>#N/A</v>
      </c>
      <c r="BI151" t="e">
        <f t="shared" si="110"/>
        <v>#N/A</v>
      </c>
      <c r="BJ151" s="13" t="e">
        <f t="shared" si="111"/>
        <v>#N/A</v>
      </c>
      <c r="BK151" t="e">
        <f t="shared" si="112"/>
        <v>#N/A</v>
      </c>
      <c r="BL151" t="e">
        <f t="shared" si="113"/>
        <v>#N/A</v>
      </c>
      <c r="BM151" s="2" t="e">
        <f t="shared" si="114"/>
        <v>#N/A</v>
      </c>
      <c r="BN151" s="2" t="e">
        <f t="shared" si="115"/>
        <v>#N/A</v>
      </c>
      <c r="BO151" s="26" t="e">
        <f t="shared" si="116"/>
        <v>#N/A</v>
      </c>
      <c r="BP151" s="26" t="e">
        <f t="shared" si="117"/>
        <v>#N/A</v>
      </c>
      <c r="BQ151">
        <f t="shared" si="118"/>
        <v>0</v>
      </c>
      <c r="BV151" s="2"/>
      <c r="BW151" s="2">
        <f t="shared" si="119"/>
        <v>0</v>
      </c>
      <c r="BX151" s="2">
        <f t="shared" si="120"/>
        <v>0</v>
      </c>
      <c r="BY151" s="2">
        <f t="shared" si="121"/>
        <v>0</v>
      </c>
      <c r="BZ151" s="2">
        <f t="shared" si="122"/>
        <v>0</v>
      </c>
      <c r="CA151" s="2">
        <f t="shared" si="123"/>
        <v>0</v>
      </c>
      <c r="CB151" s="2">
        <f t="shared" si="124"/>
        <v>0</v>
      </c>
      <c r="CC151" s="2">
        <f t="shared" si="125"/>
        <v>0</v>
      </c>
      <c r="CD151" s="2" t="str">
        <f t="shared" si="126"/>
        <v>R</v>
      </c>
      <c r="CE151" s="2" t="str">
        <f t="shared" si="127"/>
        <v>S-R</v>
      </c>
      <c r="CF151" s="2" t="str">
        <f t="shared" si="128"/>
        <v>B-G</v>
      </c>
      <c r="CG151" s="2" t="str">
        <f t="shared" si="129"/>
        <v>S-R</v>
      </c>
      <c r="CH151" s="2" t="str">
        <f t="shared" si="130"/>
        <v>B-G</v>
      </c>
      <c r="CI151" t="s">
        <v>270</v>
      </c>
      <c r="CJ151">
        <f>VLOOKUP(CI151,Sheet4!$I$1:$M$248,2,0)</f>
        <v>21.7</v>
      </c>
      <c r="CK151">
        <f>VLOOKUP(CI151,Sheet4!$I$1:$M$248,3,0)</f>
        <v>22.95</v>
      </c>
      <c r="CL151">
        <f>VLOOKUP(CI151,Sheet4!$I$1:$M$248,4,0)</f>
        <v>15.8</v>
      </c>
      <c r="CM151">
        <f>VLOOKUP(CI151,Sheet4!$I$1:$M$248,5,0)</f>
        <v>20.6</v>
      </c>
      <c r="CN151" t="e">
        <f t="shared" si="131"/>
        <v>#N/A</v>
      </c>
      <c r="CO151" t="str">
        <f t="shared" si="132"/>
        <v>G</v>
      </c>
      <c r="CP151" t="e">
        <f t="shared" si="133"/>
        <v>#N/A</v>
      </c>
      <c r="CQ151" t="e">
        <f t="shared" si="134"/>
        <v>#N/A</v>
      </c>
    </row>
    <row r="152" spans="1:95">
      <c r="A152">
        <v>150</v>
      </c>
      <c r="B152" t="s">
        <v>420</v>
      </c>
      <c r="C152">
        <v>11765506</v>
      </c>
      <c r="D152" t="b">
        <v>1</v>
      </c>
      <c r="E152">
        <v>294300</v>
      </c>
      <c r="F152">
        <v>75</v>
      </c>
      <c r="G152">
        <v>10425</v>
      </c>
      <c r="H152">
        <v>12750</v>
      </c>
      <c r="I152">
        <v>183</v>
      </c>
      <c r="J152">
        <v>214.34</v>
      </c>
      <c r="K152">
        <v>241.05</v>
      </c>
      <c r="L152">
        <v>251.9</v>
      </c>
      <c r="M152">
        <v>179.3</v>
      </c>
      <c r="N152">
        <v>280.5</v>
      </c>
      <c r="O152">
        <v>-34.759358288770052</v>
      </c>
      <c r="P152">
        <v>-97.5</v>
      </c>
      <c r="T152" s="2"/>
      <c r="U152" s="2"/>
      <c r="V152" s="2"/>
      <c r="W152" s="2"/>
      <c r="X152" s="2"/>
      <c r="Y152" s="2"/>
      <c r="Z152" s="2"/>
      <c r="AA152" s="2"/>
      <c r="AB152" s="2"/>
      <c r="AC152" s="9"/>
      <c r="AD152" s="9"/>
      <c r="AO152" s="13" t="str">
        <f t="shared" si="90"/>
        <v>R</v>
      </c>
      <c r="AP152">
        <f t="shared" si="91"/>
        <v>0</v>
      </c>
      <c r="AQ152" s="4" t="e">
        <f t="shared" si="92"/>
        <v>#N/A</v>
      </c>
      <c r="AR152" s="4" t="e">
        <f t="shared" si="93"/>
        <v>#N/A</v>
      </c>
      <c r="AS152" s="4" t="e">
        <f t="shared" si="94"/>
        <v>#N/A</v>
      </c>
      <c r="AT152" s="4" t="e">
        <f t="shared" si="95"/>
        <v>#N/A</v>
      </c>
      <c r="AU152" s="5" t="e">
        <f t="shared" si="96"/>
        <v>#N/A</v>
      </c>
      <c r="AV152" s="4" t="e">
        <f t="shared" si="97"/>
        <v>#N/A</v>
      </c>
      <c r="AW152" s="5" t="e">
        <f t="shared" si="98"/>
        <v>#N/A</v>
      </c>
      <c r="AX152" s="4" t="e">
        <f t="shared" si="99"/>
        <v>#N/A</v>
      </c>
      <c r="AY152" s="5" t="e">
        <f t="shared" si="100"/>
        <v>#N/A</v>
      </c>
      <c r="AZ152" s="2" t="e">
        <f t="shared" si="101"/>
        <v>#N/A</v>
      </c>
      <c r="BA152" s="2" t="e">
        <f t="shared" si="102"/>
        <v>#N/A</v>
      </c>
      <c r="BB152" s="2" t="e">
        <f t="shared" si="103"/>
        <v>#N/A</v>
      </c>
      <c r="BC152" s="2" t="e">
        <f t="shared" si="104"/>
        <v>#N/A</v>
      </c>
      <c r="BD152" s="2" t="e">
        <f t="shared" si="105"/>
        <v>#N/A</v>
      </c>
      <c r="BE152" s="2" t="e">
        <f t="shared" si="106"/>
        <v>#N/A</v>
      </c>
      <c r="BF152" t="e">
        <f t="shared" si="107"/>
        <v>#N/A</v>
      </c>
      <c r="BG152" s="2" t="e">
        <f t="shared" si="108"/>
        <v>#N/A</v>
      </c>
      <c r="BH152" t="e">
        <f t="shared" si="109"/>
        <v>#N/A</v>
      </c>
      <c r="BI152" t="e">
        <f t="shared" si="110"/>
        <v>#N/A</v>
      </c>
      <c r="BJ152" s="13" t="e">
        <f t="shared" si="111"/>
        <v>#N/A</v>
      </c>
      <c r="BK152" t="e">
        <f t="shared" si="112"/>
        <v>#N/A</v>
      </c>
      <c r="BL152" t="e">
        <f t="shared" si="113"/>
        <v>#N/A</v>
      </c>
      <c r="BM152" s="2" t="e">
        <f t="shared" si="114"/>
        <v>#N/A</v>
      </c>
      <c r="BN152" s="2" t="e">
        <f t="shared" si="115"/>
        <v>#N/A</v>
      </c>
      <c r="BO152" s="26" t="e">
        <f t="shared" si="116"/>
        <v>#N/A</v>
      </c>
      <c r="BP152" s="26" t="e">
        <f t="shared" si="117"/>
        <v>#N/A</v>
      </c>
      <c r="BQ152">
        <f t="shared" si="118"/>
        <v>0</v>
      </c>
      <c r="BV152" s="2"/>
      <c r="BW152" s="2">
        <f t="shared" si="119"/>
        <v>0</v>
      </c>
      <c r="BX152" s="2">
        <f t="shared" si="120"/>
        <v>0</v>
      </c>
      <c r="BY152" s="2">
        <f t="shared" si="121"/>
        <v>0</v>
      </c>
      <c r="BZ152" s="2">
        <f t="shared" si="122"/>
        <v>0</v>
      </c>
      <c r="CA152" s="2">
        <f t="shared" si="123"/>
        <v>0</v>
      </c>
      <c r="CB152" s="2">
        <f t="shared" si="124"/>
        <v>0</v>
      </c>
      <c r="CC152" s="2">
        <f t="shared" si="125"/>
        <v>0</v>
      </c>
      <c r="CD152" s="2" t="str">
        <f t="shared" si="126"/>
        <v>R</v>
      </c>
      <c r="CE152" s="2" t="str">
        <f t="shared" si="127"/>
        <v>S-R</v>
      </c>
      <c r="CF152" s="2" t="str">
        <f t="shared" si="128"/>
        <v>B-G</v>
      </c>
      <c r="CG152" s="2" t="str">
        <f t="shared" si="129"/>
        <v>S-R</v>
      </c>
      <c r="CH152" s="2" t="str">
        <f t="shared" si="130"/>
        <v>B-G</v>
      </c>
      <c r="CI152" t="s">
        <v>122</v>
      </c>
      <c r="CJ152">
        <f>VLOOKUP(CI152,Sheet4!$I$1:$M$248,2,0)</f>
        <v>2172</v>
      </c>
      <c r="CK152">
        <f>VLOOKUP(CI152,Sheet4!$I$1:$M$248,3,0)</f>
        <v>2172</v>
      </c>
      <c r="CL152">
        <f>VLOOKUP(CI152,Sheet4!$I$1:$M$248,4,0)</f>
        <v>2151.15</v>
      </c>
      <c r="CM152">
        <f>VLOOKUP(CI152,Sheet4!$I$1:$M$248,5,0)</f>
        <v>2159</v>
      </c>
      <c r="CN152">
        <f t="shared" si="131"/>
        <v>2580.31</v>
      </c>
      <c r="CO152" t="str">
        <f t="shared" si="132"/>
        <v>G</v>
      </c>
      <c r="CP152" t="str">
        <f t="shared" si="133"/>
        <v xml:space="preserve"> HH-B</v>
      </c>
      <c r="CQ152" t="str">
        <f t="shared" si="134"/>
        <v xml:space="preserve"> LH-B</v>
      </c>
    </row>
    <row r="153" spans="1:95">
      <c r="A153">
        <v>151</v>
      </c>
      <c r="B153" t="s">
        <v>420</v>
      </c>
      <c r="C153">
        <v>9806850</v>
      </c>
      <c r="D153" t="b">
        <v>1</v>
      </c>
      <c r="E153">
        <v>40650</v>
      </c>
      <c r="F153">
        <v>75</v>
      </c>
      <c r="G153">
        <v>33825</v>
      </c>
      <c r="H153">
        <v>27675</v>
      </c>
      <c r="I153">
        <v>615</v>
      </c>
      <c r="J153">
        <v>582.37</v>
      </c>
      <c r="K153">
        <v>534</v>
      </c>
      <c r="L153">
        <v>623.35</v>
      </c>
      <c r="M153">
        <v>528</v>
      </c>
      <c r="N153">
        <v>510.25</v>
      </c>
      <c r="O153">
        <v>20.529152376286135</v>
      </c>
      <c r="P153">
        <v>104.75</v>
      </c>
      <c r="T153" s="2"/>
      <c r="U153" s="2"/>
      <c r="V153" s="2"/>
      <c r="W153" s="2"/>
      <c r="X153" s="2"/>
      <c r="Y153" s="2"/>
      <c r="Z153" s="2"/>
      <c r="AA153" s="2"/>
      <c r="AB153" s="2"/>
      <c r="AC153" s="9"/>
      <c r="AD153" s="9"/>
      <c r="AO153" s="13" t="str">
        <f t="shared" si="90"/>
        <v>R</v>
      </c>
      <c r="AP153">
        <f t="shared" si="91"/>
        <v>0</v>
      </c>
      <c r="AQ153" s="4" t="e">
        <f t="shared" si="92"/>
        <v>#N/A</v>
      </c>
      <c r="AR153" s="4" t="e">
        <f t="shared" si="93"/>
        <v>#N/A</v>
      </c>
      <c r="AS153" s="4" t="e">
        <f t="shared" si="94"/>
        <v>#N/A</v>
      </c>
      <c r="AT153" s="4" t="e">
        <f t="shared" si="95"/>
        <v>#N/A</v>
      </c>
      <c r="AU153" s="5" t="e">
        <f t="shared" si="96"/>
        <v>#N/A</v>
      </c>
      <c r="AV153" s="4" t="e">
        <f t="shared" si="97"/>
        <v>#N/A</v>
      </c>
      <c r="AW153" s="5" t="e">
        <f t="shared" si="98"/>
        <v>#N/A</v>
      </c>
      <c r="AX153" s="4" t="e">
        <f t="shared" si="99"/>
        <v>#N/A</v>
      </c>
      <c r="AY153" s="5" t="e">
        <f t="shared" si="100"/>
        <v>#N/A</v>
      </c>
      <c r="AZ153" s="2" t="e">
        <f t="shared" si="101"/>
        <v>#N/A</v>
      </c>
      <c r="BA153" s="2" t="e">
        <f t="shared" si="102"/>
        <v>#N/A</v>
      </c>
      <c r="BB153" s="2" t="e">
        <f t="shared" si="103"/>
        <v>#N/A</v>
      </c>
      <c r="BC153" s="2" t="e">
        <f t="shared" si="104"/>
        <v>#N/A</v>
      </c>
      <c r="BD153" s="2" t="e">
        <f t="shared" si="105"/>
        <v>#N/A</v>
      </c>
      <c r="BE153" s="2" t="e">
        <f t="shared" si="106"/>
        <v>#N/A</v>
      </c>
      <c r="BF153" t="e">
        <f t="shared" si="107"/>
        <v>#N/A</v>
      </c>
      <c r="BG153" s="2" t="e">
        <f t="shared" si="108"/>
        <v>#N/A</v>
      </c>
      <c r="BH153" t="e">
        <f t="shared" si="109"/>
        <v>#N/A</v>
      </c>
      <c r="BI153" t="e">
        <f t="shared" si="110"/>
        <v>#N/A</v>
      </c>
      <c r="BJ153" s="13" t="e">
        <f t="shared" si="111"/>
        <v>#N/A</v>
      </c>
      <c r="BK153" t="e">
        <f t="shared" si="112"/>
        <v>#N/A</v>
      </c>
      <c r="BL153" t="e">
        <f t="shared" si="113"/>
        <v>#N/A</v>
      </c>
      <c r="BM153" s="2" t="e">
        <f t="shared" si="114"/>
        <v>#N/A</v>
      </c>
      <c r="BN153" s="2" t="e">
        <f t="shared" si="115"/>
        <v>#N/A</v>
      </c>
      <c r="BO153" s="26" t="e">
        <f t="shared" si="116"/>
        <v>#N/A</v>
      </c>
      <c r="BP153" s="26" t="e">
        <f t="shared" si="117"/>
        <v>#N/A</v>
      </c>
      <c r="BQ153">
        <f t="shared" si="118"/>
        <v>0</v>
      </c>
      <c r="BV153" s="2"/>
      <c r="BW153" s="2">
        <f t="shared" si="119"/>
        <v>0</v>
      </c>
      <c r="BX153" s="2">
        <f t="shared" si="120"/>
        <v>0</v>
      </c>
      <c r="BY153" s="2">
        <f t="shared" si="121"/>
        <v>0</v>
      </c>
      <c r="BZ153" s="2">
        <f t="shared" si="122"/>
        <v>0</v>
      </c>
      <c r="CA153" s="2">
        <f t="shared" si="123"/>
        <v>0</v>
      </c>
      <c r="CB153" s="2">
        <f t="shared" si="124"/>
        <v>0</v>
      </c>
      <c r="CC153" s="2">
        <f t="shared" si="125"/>
        <v>0</v>
      </c>
      <c r="CD153" s="2" t="str">
        <f t="shared" si="126"/>
        <v>R</v>
      </c>
      <c r="CE153" s="2" t="str">
        <f t="shared" si="127"/>
        <v>S-R</v>
      </c>
      <c r="CF153" s="2" t="str">
        <f t="shared" si="128"/>
        <v>B-G</v>
      </c>
      <c r="CG153" s="2" t="str">
        <f t="shared" si="129"/>
        <v>S-R</v>
      </c>
      <c r="CH153" s="2" t="str">
        <f t="shared" si="130"/>
        <v>B-G</v>
      </c>
      <c r="CI153" t="s">
        <v>325</v>
      </c>
      <c r="CJ153">
        <f>VLOOKUP(CI153,Sheet4!$I$1:$M$248,2,0)</f>
        <v>1.3</v>
      </c>
      <c r="CK153">
        <f>VLOOKUP(CI153,Sheet4!$I$1:$M$248,3,0)</f>
        <v>1.5</v>
      </c>
      <c r="CL153">
        <f>VLOOKUP(CI153,Sheet4!$I$1:$M$248,4,0)</f>
        <v>1.3</v>
      </c>
      <c r="CM153">
        <f>VLOOKUP(CI153,Sheet4!$I$1:$M$248,5,0)</f>
        <v>1.5</v>
      </c>
      <c r="CN153" t="e">
        <f t="shared" si="131"/>
        <v>#N/A</v>
      </c>
      <c r="CO153" t="str">
        <f t="shared" si="132"/>
        <v>R</v>
      </c>
      <c r="CP153" t="e">
        <f t="shared" si="133"/>
        <v>#N/A</v>
      </c>
      <c r="CQ153" t="e">
        <f t="shared" si="134"/>
        <v>#N/A</v>
      </c>
    </row>
    <row r="154" spans="1:95">
      <c r="A154">
        <v>152</v>
      </c>
      <c r="B154" t="s">
        <v>420</v>
      </c>
      <c r="C154">
        <v>11906306</v>
      </c>
      <c r="D154" t="b">
        <v>1</v>
      </c>
      <c r="E154">
        <v>14727300</v>
      </c>
      <c r="F154">
        <v>300</v>
      </c>
      <c r="G154">
        <v>0</v>
      </c>
      <c r="H154">
        <v>445575</v>
      </c>
      <c r="I154">
        <v>0.05</v>
      </c>
      <c r="J154">
        <v>0.59</v>
      </c>
      <c r="K154">
        <v>1.55</v>
      </c>
      <c r="L154">
        <v>1.8</v>
      </c>
      <c r="M154">
        <v>0.05</v>
      </c>
      <c r="N154">
        <v>4.2</v>
      </c>
      <c r="O154">
        <v>-98.809523809523824</v>
      </c>
      <c r="P154">
        <v>-4.1500000000000004</v>
      </c>
      <c r="AO154" s="13" t="str">
        <f t="shared" si="90"/>
        <v>R</v>
      </c>
      <c r="AP154">
        <f t="shared" si="91"/>
        <v>0</v>
      </c>
      <c r="AQ154" s="4" t="e">
        <f t="shared" si="92"/>
        <v>#N/A</v>
      </c>
      <c r="AR154" s="4" t="e">
        <f t="shared" si="93"/>
        <v>#N/A</v>
      </c>
      <c r="AS154" s="4" t="e">
        <f t="shared" si="94"/>
        <v>#N/A</v>
      </c>
      <c r="AT154" s="4" t="e">
        <f t="shared" si="95"/>
        <v>#N/A</v>
      </c>
      <c r="AU154" s="5" t="e">
        <f t="shared" si="96"/>
        <v>#N/A</v>
      </c>
      <c r="AV154" s="4" t="e">
        <f t="shared" si="97"/>
        <v>#N/A</v>
      </c>
      <c r="AW154" s="5" t="e">
        <f t="shared" si="98"/>
        <v>#N/A</v>
      </c>
      <c r="AX154" s="4" t="e">
        <f t="shared" si="99"/>
        <v>#N/A</v>
      </c>
      <c r="AY154" s="5" t="e">
        <f t="shared" si="100"/>
        <v>#N/A</v>
      </c>
      <c r="AZ154" s="2" t="e">
        <f t="shared" si="101"/>
        <v>#N/A</v>
      </c>
      <c r="BA154" s="2" t="e">
        <f t="shared" si="102"/>
        <v>#N/A</v>
      </c>
      <c r="BB154" s="2" t="e">
        <f t="shared" si="103"/>
        <v>#N/A</v>
      </c>
      <c r="BC154" s="2" t="e">
        <f t="shared" si="104"/>
        <v>#N/A</v>
      </c>
      <c r="BD154" s="2" t="e">
        <f t="shared" si="105"/>
        <v>#N/A</v>
      </c>
      <c r="BE154" s="2" t="e">
        <f t="shared" si="106"/>
        <v>#N/A</v>
      </c>
      <c r="BF154" t="e">
        <f t="shared" si="107"/>
        <v>#N/A</v>
      </c>
      <c r="BG154" s="2" t="e">
        <f t="shared" si="108"/>
        <v>#N/A</v>
      </c>
      <c r="BH154" t="e">
        <f t="shared" si="109"/>
        <v>#N/A</v>
      </c>
      <c r="BI154" t="e">
        <f t="shared" si="110"/>
        <v>#N/A</v>
      </c>
      <c r="BJ154" s="13" t="e">
        <f t="shared" si="111"/>
        <v>#N/A</v>
      </c>
      <c r="BK154" t="e">
        <f t="shared" si="112"/>
        <v>#N/A</v>
      </c>
      <c r="BL154" t="e">
        <f t="shared" si="113"/>
        <v>#N/A</v>
      </c>
      <c r="BM154" s="2" t="e">
        <f t="shared" si="114"/>
        <v>#N/A</v>
      </c>
      <c r="BN154" s="2" t="e">
        <f t="shared" si="115"/>
        <v>#N/A</v>
      </c>
      <c r="BO154" s="26" t="e">
        <f t="shared" si="116"/>
        <v>#N/A</v>
      </c>
      <c r="BP154" s="26" t="e">
        <f t="shared" si="117"/>
        <v>#N/A</v>
      </c>
      <c r="BQ154">
        <f t="shared" si="118"/>
        <v>0</v>
      </c>
      <c r="BV154" s="2"/>
      <c r="BW154" s="2">
        <f t="shared" si="119"/>
        <v>0</v>
      </c>
      <c r="BX154" s="2">
        <f t="shared" si="120"/>
        <v>0</v>
      </c>
      <c r="BY154" s="2">
        <f t="shared" si="121"/>
        <v>0</v>
      </c>
      <c r="BZ154" s="2">
        <f t="shared" si="122"/>
        <v>0</v>
      </c>
      <c r="CA154" s="2">
        <f t="shared" si="123"/>
        <v>0</v>
      </c>
      <c r="CB154" s="2">
        <f t="shared" si="124"/>
        <v>0</v>
      </c>
      <c r="CC154" s="2">
        <f t="shared" si="125"/>
        <v>0</v>
      </c>
      <c r="CD154" s="2" t="str">
        <f t="shared" si="126"/>
        <v>R</v>
      </c>
      <c r="CE154" s="2" t="str">
        <f t="shared" si="127"/>
        <v>S-R</v>
      </c>
      <c r="CF154" s="2" t="str">
        <f t="shared" si="128"/>
        <v>B-G</v>
      </c>
      <c r="CG154" s="2" t="str">
        <f t="shared" si="129"/>
        <v>S-R</v>
      </c>
      <c r="CH154" s="2" t="str">
        <f t="shared" si="130"/>
        <v>B-G</v>
      </c>
      <c r="CI154" t="s">
        <v>365</v>
      </c>
      <c r="CJ154">
        <f>VLOOKUP(CI154,Sheet4!$I$1:$M$248,2,0)</f>
        <v>18.05</v>
      </c>
      <c r="CK154">
        <f>VLOOKUP(CI154,Sheet4!$I$1:$M$248,3,0)</f>
        <v>18.05</v>
      </c>
      <c r="CL154">
        <f>VLOOKUP(CI154,Sheet4!$I$1:$M$248,4,0)</f>
        <v>10.35</v>
      </c>
      <c r="CM154">
        <f>VLOOKUP(CI154,Sheet4!$I$1:$M$248,5,0)</f>
        <v>11</v>
      </c>
      <c r="CN154" t="e">
        <f t="shared" si="131"/>
        <v>#N/A</v>
      </c>
      <c r="CO154" t="str">
        <f t="shared" si="132"/>
        <v>G</v>
      </c>
      <c r="CP154" t="e">
        <f t="shared" si="133"/>
        <v>#N/A</v>
      </c>
      <c r="CQ154" t="e">
        <f t="shared" si="134"/>
        <v>#N/A</v>
      </c>
    </row>
    <row r="155" spans="1:95">
      <c r="A155">
        <v>153</v>
      </c>
      <c r="B155" t="s">
        <v>420</v>
      </c>
      <c r="C155">
        <v>10039554</v>
      </c>
      <c r="D155" t="b">
        <v>1</v>
      </c>
      <c r="E155">
        <v>33637880</v>
      </c>
      <c r="F155">
        <v>300</v>
      </c>
      <c r="G155">
        <v>2660</v>
      </c>
      <c r="H155">
        <v>153260</v>
      </c>
      <c r="I155">
        <v>0.05</v>
      </c>
      <c r="J155">
        <v>35.6</v>
      </c>
      <c r="K155">
        <v>143.94999999999999</v>
      </c>
      <c r="L155">
        <v>147.75</v>
      </c>
      <c r="M155">
        <v>0.05</v>
      </c>
      <c r="N155">
        <v>206.6</v>
      </c>
      <c r="O155">
        <v>-99.975798644724108</v>
      </c>
      <c r="P155">
        <v>-206.54999999999998</v>
      </c>
      <c r="AO155" s="13" t="str">
        <f t="shared" si="90"/>
        <v>R</v>
      </c>
      <c r="AP155">
        <f t="shared" si="91"/>
        <v>0</v>
      </c>
      <c r="AQ155" s="4" t="e">
        <f t="shared" si="92"/>
        <v>#N/A</v>
      </c>
      <c r="AR155" s="4" t="e">
        <f t="shared" si="93"/>
        <v>#N/A</v>
      </c>
      <c r="AS155" s="4" t="e">
        <f t="shared" si="94"/>
        <v>#N/A</v>
      </c>
      <c r="AT155" s="4" t="e">
        <f t="shared" si="95"/>
        <v>#N/A</v>
      </c>
      <c r="AU155" s="5" t="e">
        <f t="shared" si="96"/>
        <v>#N/A</v>
      </c>
      <c r="AV155" s="4" t="e">
        <f t="shared" si="97"/>
        <v>#N/A</v>
      </c>
      <c r="AW155" s="5" t="e">
        <f t="shared" si="98"/>
        <v>#N/A</v>
      </c>
      <c r="AX155" s="4" t="e">
        <f t="shared" si="99"/>
        <v>#N/A</v>
      </c>
      <c r="AY155" s="5" t="e">
        <f t="shared" si="100"/>
        <v>#N/A</v>
      </c>
      <c r="AZ155" s="2" t="e">
        <f t="shared" si="101"/>
        <v>#N/A</v>
      </c>
      <c r="BA155" s="2" t="e">
        <f t="shared" si="102"/>
        <v>#N/A</v>
      </c>
      <c r="BB155" s="2" t="e">
        <f t="shared" si="103"/>
        <v>#N/A</v>
      </c>
      <c r="BC155" s="2" t="e">
        <f t="shared" si="104"/>
        <v>#N/A</v>
      </c>
      <c r="BD155" s="2" t="e">
        <f t="shared" si="105"/>
        <v>#N/A</v>
      </c>
      <c r="BE155" s="2" t="e">
        <f t="shared" si="106"/>
        <v>#N/A</v>
      </c>
      <c r="BF155" t="e">
        <f t="shared" si="107"/>
        <v>#N/A</v>
      </c>
      <c r="BG155" s="2" t="e">
        <f t="shared" si="108"/>
        <v>#N/A</v>
      </c>
      <c r="BH155" t="e">
        <f t="shared" si="109"/>
        <v>#N/A</v>
      </c>
      <c r="BI155" t="e">
        <f t="shared" si="110"/>
        <v>#N/A</v>
      </c>
      <c r="BJ155" s="13" t="e">
        <f t="shared" si="111"/>
        <v>#N/A</v>
      </c>
      <c r="BK155" t="e">
        <f t="shared" si="112"/>
        <v>#N/A</v>
      </c>
      <c r="BL155" t="e">
        <f t="shared" si="113"/>
        <v>#N/A</v>
      </c>
      <c r="BM155" s="2" t="e">
        <f t="shared" si="114"/>
        <v>#N/A</v>
      </c>
      <c r="BN155" s="2" t="e">
        <f t="shared" si="115"/>
        <v>#N/A</v>
      </c>
      <c r="BO155" s="26" t="e">
        <f t="shared" si="116"/>
        <v>#N/A</v>
      </c>
      <c r="BP155" s="26" t="e">
        <f t="shared" si="117"/>
        <v>#N/A</v>
      </c>
      <c r="BQ155">
        <f t="shared" si="118"/>
        <v>0</v>
      </c>
      <c r="BV155" s="2"/>
      <c r="BW155" s="2">
        <f t="shared" si="119"/>
        <v>0</v>
      </c>
      <c r="BX155" s="2">
        <f t="shared" si="120"/>
        <v>0</v>
      </c>
      <c r="BY155" s="2">
        <f t="shared" si="121"/>
        <v>0</v>
      </c>
      <c r="BZ155" s="2">
        <f t="shared" si="122"/>
        <v>0</v>
      </c>
      <c r="CA155" s="2">
        <f t="shared" si="123"/>
        <v>0</v>
      </c>
      <c r="CB155" s="2">
        <f t="shared" si="124"/>
        <v>0</v>
      </c>
      <c r="CC155" s="2">
        <f t="shared" si="125"/>
        <v>0</v>
      </c>
      <c r="CD155" s="2" t="str">
        <f t="shared" si="126"/>
        <v>R</v>
      </c>
      <c r="CE155" s="2" t="str">
        <f t="shared" si="127"/>
        <v>S-R</v>
      </c>
      <c r="CF155" s="2" t="str">
        <f t="shared" si="128"/>
        <v>B-G</v>
      </c>
      <c r="CG155" s="2" t="str">
        <f t="shared" si="129"/>
        <v>S-R</v>
      </c>
      <c r="CH155" s="2" t="str">
        <f t="shared" si="130"/>
        <v>B-G</v>
      </c>
      <c r="CI155" t="s">
        <v>141</v>
      </c>
      <c r="CJ155">
        <f>VLOOKUP(CI155,Sheet4!$I$1:$M$248,2,0)</f>
        <v>149</v>
      </c>
      <c r="CK155">
        <f>VLOOKUP(CI155,Sheet4!$I$1:$M$248,3,0)</f>
        <v>154.94999999999999</v>
      </c>
      <c r="CL155">
        <f>VLOOKUP(CI155,Sheet4!$I$1:$M$248,4,0)</f>
        <v>148.5</v>
      </c>
      <c r="CM155">
        <f>VLOOKUP(CI155,Sheet4!$I$1:$M$248,5,0)</f>
        <v>154.85</v>
      </c>
      <c r="CN155">
        <f t="shared" si="131"/>
        <v>365.90500000000003</v>
      </c>
      <c r="CO155" t="str">
        <f t="shared" si="132"/>
        <v>R</v>
      </c>
      <c r="CP155" t="str">
        <f t="shared" si="133"/>
        <v xml:space="preserve"> HH-B</v>
      </c>
      <c r="CQ155" t="str">
        <f t="shared" si="134"/>
        <v xml:space="preserve"> LH-B</v>
      </c>
    </row>
    <row r="156" spans="1:95">
      <c r="A156">
        <v>154</v>
      </c>
      <c r="B156" t="s">
        <v>420</v>
      </c>
      <c r="C156">
        <v>11782914</v>
      </c>
      <c r="D156" t="b">
        <v>1</v>
      </c>
      <c r="E156">
        <v>288850</v>
      </c>
      <c r="F156">
        <v>25</v>
      </c>
      <c r="G156">
        <v>14150</v>
      </c>
      <c r="H156">
        <v>24200</v>
      </c>
      <c r="I156">
        <v>405</v>
      </c>
      <c r="J156">
        <v>458.89</v>
      </c>
      <c r="K156">
        <v>490.35</v>
      </c>
      <c r="L156">
        <v>518.70000000000005</v>
      </c>
      <c r="M156">
        <v>395.05</v>
      </c>
      <c r="N156">
        <v>557.5</v>
      </c>
      <c r="O156">
        <v>-27.3542600896861</v>
      </c>
      <c r="P156">
        <v>-152.5</v>
      </c>
      <c r="AO156" s="13" t="str">
        <f t="shared" si="90"/>
        <v>R</v>
      </c>
      <c r="AP156">
        <f t="shared" si="91"/>
        <v>0</v>
      </c>
      <c r="AQ156" s="4" t="e">
        <f t="shared" si="92"/>
        <v>#N/A</v>
      </c>
      <c r="AR156" s="4" t="e">
        <f t="shared" si="93"/>
        <v>#N/A</v>
      </c>
      <c r="AS156" s="4" t="e">
        <f t="shared" si="94"/>
        <v>#N/A</v>
      </c>
      <c r="AT156" s="4" t="e">
        <f t="shared" si="95"/>
        <v>#N/A</v>
      </c>
      <c r="AU156" s="5" t="e">
        <f t="shared" si="96"/>
        <v>#N/A</v>
      </c>
      <c r="AV156" s="4" t="e">
        <f t="shared" si="97"/>
        <v>#N/A</v>
      </c>
      <c r="AW156" s="5" t="e">
        <f t="shared" si="98"/>
        <v>#N/A</v>
      </c>
      <c r="AX156" s="4" t="e">
        <f t="shared" si="99"/>
        <v>#N/A</v>
      </c>
      <c r="AY156" s="5" t="e">
        <f t="shared" si="100"/>
        <v>#N/A</v>
      </c>
      <c r="AZ156" s="2" t="e">
        <f t="shared" si="101"/>
        <v>#N/A</v>
      </c>
      <c r="BA156" s="2" t="e">
        <f t="shared" si="102"/>
        <v>#N/A</v>
      </c>
      <c r="BB156" s="2" t="e">
        <f t="shared" si="103"/>
        <v>#N/A</v>
      </c>
      <c r="BC156" s="2" t="e">
        <f t="shared" si="104"/>
        <v>#N/A</v>
      </c>
      <c r="BD156" s="2" t="e">
        <f t="shared" si="105"/>
        <v>#N/A</v>
      </c>
      <c r="BE156" s="2" t="e">
        <f t="shared" si="106"/>
        <v>#N/A</v>
      </c>
      <c r="BF156" t="e">
        <f t="shared" si="107"/>
        <v>#N/A</v>
      </c>
      <c r="BG156" s="2" t="e">
        <f t="shared" si="108"/>
        <v>#N/A</v>
      </c>
      <c r="BH156" t="e">
        <f t="shared" si="109"/>
        <v>#N/A</v>
      </c>
      <c r="BI156" t="e">
        <f t="shared" si="110"/>
        <v>#N/A</v>
      </c>
      <c r="BJ156" s="13" t="e">
        <f t="shared" si="111"/>
        <v>#N/A</v>
      </c>
      <c r="BK156" t="e">
        <f t="shared" si="112"/>
        <v>#N/A</v>
      </c>
      <c r="BL156" t="e">
        <f t="shared" si="113"/>
        <v>#N/A</v>
      </c>
      <c r="BM156" s="2" t="e">
        <f t="shared" si="114"/>
        <v>#N/A</v>
      </c>
      <c r="BN156" s="2" t="e">
        <f t="shared" si="115"/>
        <v>#N/A</v>
      </c>
      <c r="BO156" s="26" t="e">
        <f t="shared" si="116"/>
        <v>#N/A</v>
      </c>
      <c r="BP156" s="26" t="e">
        <f t="shared" si="117"/>
        <v>#N/A</v>
      </c>
      <c r="BQ156">
        <f t="shared" si="118"/>
        <v>0</v>
      </c>
      <c r="BV156" s="2"/>
      <c r="BW156" s="2">
        <f t="shared" si="119"/>
        <v>0</v>
      </c>
      <c r="BX156" s="2">
        <f t="shared" si="120"/>
        <v>0</v>
      </c>
      <c r="BY156" s="2">
        <f t="shared" si="121"/>
        <v>0</v>
      </c>
      <c r="BZ156" s="2">
        <f t="shared" si="122"/>
        <v>0</v>
      </c>
      <c r="CA156" s="2">
        <f t="shared" si="123"/>
        <v>0</v>
      </c>
      <c r="CB156" s="2">
        <f t="shared" si="124"/>
        <v>0</v>
      </c>
      <c r="CC156" s="2">
        <f t="shared" si="125"/>
        <v>0</v>
      </c>
      <c r="CD156" s="2" t="str">
        <f t="shared" si="126"/>
        <v>R</v>
      </c>
      <c r="CE156" s="2" t="str">
        <f t="shared" si="127"/>
        <v>S-R</v>
      </c>
      <c r="CF156" s="2" t="str">
        <f t="shared" si="128"/>
        <v>B-G</v>
      </c>
      <c r="CG156" s="2" t="str">
        <f t="shared" si="129"/>
        <v>S-R</v>
      </c>
      <c r="CH156" s="2" t="str">
        <f t="shared" si="130"/>
        <v>B-G</v>
      </c>
      <c r="CI156" t="s">
        <v>162</v>
      </c>
      <c r="CJ156">
        <f>VLOOKUP(CI156,Sheet4!$I$1:$M$248,2,0)</f>
        <v>393.15</v>
      </c>
      <c r="CK156">
        <f>VLOOKUP(CI156,Sheet4!$I$1:$M$248,3,0)</f>
        <v>417.75</v>
      </c>
      <c r="CL156">
        <f>VLOOKUP(CI156,Sheet4!$I$1:$M$248,4,0)</f>
        <v>390</v>
      </c>
      <c r="CM156">
        <f>VLOOKUP(CI156,Sheet4!$I$1:$M$248,5,0)</f>
        <v>401</v>
      </c>
      <c r="CN156" t="e">
        <f t="shared" si="131"/>
        <v>#N/A</v>
      </c>
      <c r="CO156" t="str">
        <f t="shared" si="132"/>
        <v>R</v>
      </c>
      <c r="CP156" t="e">
        <f t="shared" si="133"/>
        <v>#N/A</v>
      </c>
      <c r="CQ156" t="e">
        <f t="shared" si="134"/>
        <v>#N/A</v>
      </c>
    </row>
    <row r="157" spans="1:95">
      <c r="A157">
        <v>155</v>
      </c>
      <c r="B157" t="s">
        <v>420</v>
      </c>
      <c r="C157">
        <v>9809922</v>
      </c>
      <c r="D157" t="b">
        <v>1</v>
      </c>
      <c r="E157">
        <v>17475</v>
      </c>
      <c r="F157">
        <v>75</v>
      </c>
      <c r="G157">
        <v>26025</v>
      </c>
      <c r="H157">
        <v>28125</v>
      </c>
      <c r="I157">
        <v>463.9</v>
      </c>
      <c r="J157">
        <v>442.64</v>
      </c>
      <c r="K157">
        <v>380</v>
      </c>
      <c r="L157">
        <v>469.15</v>
      </c>
      <c r="M157">
        <v>377.1</v>
      </c>
      <c r="N157">
        <v>347.3</v>
      </c>
      <c r="O157">
        <v>33.573279585372866</v>
      </c>
      <c r="P157">
        <v>116.59999999999997</v>
      </c>
      <c r="AO157" s="13" t="str">
        <f t="shared" si="90"/>
        <v>R</v>
      </c>
      <c r="AP157">
        <f t="shared" si="91"/>
        <v>0</v>
      </c>
      <c r="AQ157" s="4" t="e">
        <f t="shared" si="92"/>
        <v>#N/A</v>
      </c>
      <c r="AR157" s="4" t="e">
        <f t="shared" si="93"/>
        <v>#N/A</v>
      </c>
      <c r="AS157" s="4" t="e">
        <f t="shared" si="94"/>
        <v>#N/A</v>
      </c>
      <c r="AT157" s="4" t="e">
        <f t="shared" si="95"/>
        <v>#N/A</v>
      </c>
      <c r="AU157" s="5" t="e">
        <f t="shared" si="96"/>
        <v>#N/A</v>
      </c>
      <c r="AV157" s="4" t="e">
        <f t="shared" si="97"/>
        <v>#N/A</v>
      </c>
      <c r="AW157" s="5" t="e">
        <f t="shared" si="98"/>
        <v>#N/A</v>
      </c>
      <c r="AX157" s="4" t="e">
        <f t="shared" si="99"/>
        <v>#N/A</v>
      </c>
      <c r="AY157" s="5" t="e">
        <f t="shared" si="100"/>
        <v>#N/A</v>
      </c>
      <c r="AZ157" s="2" t="e">
        <f t="shared" si="101"/>
        <v>#N/A</v>
      </c>
      <c r="BA157" s="2" t="e">
        <f t="shared" si="102"/>
        <v>#N/A</v>
      </c>
      <c r="BB157" s="2" t="e">
        <f t="shared" si="103"/>
        <v>#N/A</v>
      </c>
      <c r="BC157" s="2" t="e">
        <f t="shared" si="104"/>
        <v>#N/A</v>
      </c>
      <c r="BD157" s="2" t="e">
        <f t="shared" si="105"/>
        <v>#N/A</v>
      </c>
      <c r="BE157" s="2" t="e">
        <f t="shared" si="106"/>
        <v>#N/A</v>
      </c>
      <c r="BF157" t="e">
        <f t="shared" si="107"/>
        <v>#N/A</v>
      </c>
      <c r="BG157" s="2" t="e">
        <f t="shared" si="108"/>
        <v>#N/A</v>
      </c>
      <c r="BH157" t="e">
        <f t="shared" si="109"/>
        <v>#N/A</v>
      </c>
      <c r="BI157" t="e">
        <f t="shared" si="110"/>
        <v>#N/A</v>
      </c>
      <c r="BJ157" s="13" t="e">
        <f t="shared" si="111"/>
        <v>#N/A</v>
      </c>
      <c r="BK157" t="e">
        <f t="shared" si="112"/>
        <v>#N/A</v>
      </c>
      <c r="BL157" t="e">
        <f t="shared" si="113"/>
        <v>#N/A</v>
      </c>
      <c r="BM157" s="2" t="e">
        <f t="shared" si="114"/>
        <v>#N/A</v>
      </c>
      <c r="BN157" s="2" t="e">
        <f t="shared" si="115"/>
        <v>#N/A</v>
      </c>
      <c r="BO157" s="26" t="e">
        <f t="shared" si="116"/>
        <v>#N/A</v>
      </c>
      <c r="BP157" s="26" t="e">
        <f t="shared" si="117"/>
        <v>#N/A</v>
      </c>
      <c r="BQ157">
        <f t="shared" si="118"/>
        <v>0</v>
      </c>
      <c r="BV157" s="2"/>
      <c r="BW157" s="2">
        <f t="shared" si="119"/>
        <v>0</v>
      </c>
      <c r="BX157" s="2">
        <f t="shared" si="120"/>
        <v>0</v>
      </c>
      <c r="BY157" s="2">
        <f t="shared" si="121"/>
        <v>0</v>
      </c>
      <c r="BZ157" s="2">
        <f t="shared" si="122"/>
        <v>0</v>
      </c>
      <c r="CA157" s="2">
        <f t="shared" si="123"/>
        <v>0</v>
      </c>
      <c r="CB157" s="2">
        <f t="shared" si="124"/>
        <v>0</v>
      </c>
      <c r="CC157" s="2">
        <f t="shared" si="125"/>
        <v>0</v>
      </c>
      <c r="CD157" s="2" t="str">
        <f t="shared" si="126"/>
        <v>R</v>
      </c>
      <c r="CE157" s="2" t="str">
        <f t="shared" si="127"/>
        <v>S-R</v>
      </c>
      <c r="CF157" s="2" t="str">
        <f t="shared" si="128"/>
        <v>B-G</v>
      </c>
      <c r="CG157" s="2" t="str">
        <f t="shared" si="129"/>
        <v>S-R</v>
      </c>
      <c r="CH157" s="2" t="str">
        <f t="shared" si="130"/>
        <v>B-G</v>
      </c>
      <c r="CI157" t="s">
        <v>164</v>
      </c>
      <c r="CJ157">
        <f>VLOOKUP(CI157,Sheet4!$I$1:$M$248,2,0)</f>
        <v>806</v>
      </c>
      <c r="CK157">
        <f>VLOOKUP(CI157,Sheet4!$I$1:$M$248,3,0)</f>
        <v>812</v>
      </c>
      <c r="CL157">
        <f>VLOOKUP(CI157,Sheet4!$I$1:$M$248,4,0)</f>
        <v>783.3</v>
      </c>
      <c r="CM157">
        <f>VLOOKUP(CI157,Sheet4!$I$1:$M$248,5,0)</f>
        <v>791.7</v>
      </c>
      <c r="CN157" t="e">
        <f t="shared" si="131"/>
        <v>#N/A</v>
      </c>
      <c r="CO157" t="str">
        <f t="shared" si="132"/>
        <v>G</v>
      </c>
      <c r="CP157" t="e">
        <f t="shared" si="133"/>
        <v>#N/A</v>
      </c>
      <c r="CQ157" t="e">
        <f t="shared" si="134"/>
        <v>#N/A</v>
      </c>
    </row>
    <row r="158" spans="1:95">
      <c r="A158">
        <v>156</v>
      </c>
      <c r="B158" t="s">
        <v>420</v>
      </c>
      <c r="C158">
        <v>11906818</v>
      </c>
      <c r="D158" t="b">
        <v>1</v>
      </c>
      <c r="E158">
        <v>21239475</v>
      </c>
      <c r="F158">
        <v>150</v>
      </c>
      <c r="G158">
        <v>0</v>
      </c>
      <c r="H158">
        <v>991500</v>
      </c>
      <c r="I158">
        <v>0.05</v>
      </c>
      <c r="J158">
        <v>0.42</v>
      </c>
      <c r="K158">
        <v>0.9</v>
      </c>
      <c r="L158">
        <v>1.25</v>
      </c>
      <c r="M158">
        <v>0.05</v>
      </c>
      <c r="N158">
        <v>3.1</v>
      </c>
      <c r="O158">
        <v>-98.387096774193552</v>
      </c>
      <c r="P158">
        <v>-3.0500000000000003</v>
      </c>
      <c r="AO158" s="13" t="str">
        <f t="shared" si="90"/>
        <v>R</v>
      </c>
      <c r="AP158">
        <f t="shared" si="91"/>
        <v>0</v>
      </c>
      <c r="AQ158" s="4" t="e">
        <f t="shared" si="92"/>
        <v>#N/A</v>
      </c>
      <c r="AR158" s="4" t="e">
        <f t="shared" si="93"/>
        <v>#N/A</v>
      </c>
      <c r="AS158" s="4" t="e">
        <f t="shared" si="94"/>
        <v>#N/A</v>
      </c>
      <c r="AT158" s="4" t="e">
        <f t="shared" si="95"/>
        <v>#N/A</v>
      </c>
      <c r="AU158" s="5" t="e">
        <f t="shared" si="96"/>
        <v>#N/A</v>
      </c>
      <c r="AV158" s="4" t="e">
        <f t="shared" si="97"/>
        <v>#N/A</v>
      </c>
      <c r="AW158" s="5" t="e">
        <f t="shared" si="98"/>
        <v>#N/A</v>
      </c>
      <c r="AX158" s="4" t="e">
        <f t="shared" si="99"/>
        <v>#N/A</v>
      </c>
      <c r="AY158" s="5" t="e">
        <f t="shared" si="100"/>
        <v>#N/A</v>
      </c>
      <c r="AZ158" s="2" t="e">
        <f t="shared" si="101"/>
        <v>#N/A</v>
      </c>
      <c r="BA158" s="2" t="e">
        <f t="shared" si="102"/>
        <v>#N/A</v>
      </c>
      <c r="BB158" s="2" t="e">
        <f t="shared" si="103"/>
        <v>#N/A</v>
      </c>
      <c r="BC158" s="2" t="e">
        <f t="shared" si="104"/>
        <v>#N/A</v>
      </c>
      <c r="BD158" s="2" t="e">
        <f t="shared" si="105"/>
        <v>#N/A</v>
      </c>
      <c r="BE158" s="2" t="e">
        <f t="shared" si="106"/>
        <v>#N/A</v>
      </c>
      <c r="BF158" t="e">
        <f t="shared" si="107"/>
        <v>#N/A</v>
      </c>
      <c r="BG158" s="2" t="e">
        <f t="shared" si="108"/>
        <v>#N/A</v>
      </c>
      <c r="BH158" t="e">
        <f t="shared" si="109"/>
        <v>#N/A</v>
      </c>
      <c r="BI158" t="e">
        <f t="shared" si="110"/>
        <v>#N/A</v>
      </c>
      <c r="BJ158" s="13" t="e">
        <f t="shared" si="111"/>
        <v>#N/A</v>
      </c>
      <c r="BK158" t="e">
        <f t="shared" si="112"/>
        <v>#N/A</v>
      </c>
      <c r="BL158" t="e">
        <f t="shared" si="113"/>
        <v>#N/A</v>
      </c>
      <c r="BM158" s="2" t="e">
        <f t="shared" si="114"/>
        <v>#N/A</v>
      </c>
      <c r="BN158" s="2" t="e">
        <f t="shared" si="115"/>
        <v>#N/A</v>
      </c>
      <c r="BO158" s="26" t="e">
        <f t="shared" si="116"/>
        <v>#N/A</v>
      </c>
      <c r="BP158" s="26" t="e">
        <f t="shared" si="117"/>
        <v>#N/A</v>
      </c>
      <c r="BQ158">
        <f t="shared" si="118"/>
        <v>0</v>
      </c>
      <c r="BV158" s="2"/>
      <c r="BW158" s="2">
        <f t="shared" si="119"/>
        <v>0</v>
      </c>
      <c r="BX158" s="2">
        <f t="shared" si="120"/>
        <v>0</v>
      </c>
      <c r="BY158" s="2">
        <f t="shared" si="121"/>
        <v>0</v>
      </c>
      <c r="BZ158" s="2">
        <f t="shared" si="122"/>
        <v>0</v>
      </c>
      <c r="CA158" s="2">
        <f t="shared" si="123"/>
        <v>0</v>
      </c>
      <c r="CB158" s="2">
        <f t="shared" si="124"/>
        <v>0</v>
      </c>
      <c r="CC158" s="2">
        <f t="shared" si="125"/>
        <v>0</v>
      </c>
      <c r="CD158" s="2" t="str">
        <f t="shared" si="126"/>
        <v>R</v>
      </c>
      <c r="CE158" s="2" t="str">
        <f t="shared" si="127"/>
        <v>S-R</v>
      </c>
      <c r="CF158" s="2" t="str">
        <f t="shared" si="128"/>
        <v>B-G</v>
      </c>
      <c r="CG158" s="2" t="str">
        <f t="shared" si="129"/>
        <v>S-R</v>
      </c>
      <c r="CH158" s="2" t="str">
        <f t="shared" si="130"/>
        <v>B-G</v>
      </c>
      <c r="CI158" t="s">
        <v>231</v>
      </c>
      <c r="CJ158">
        <f>VLOOKUP(CI158,Sheet4!$I$1:$M$248,2,0)</f>
        <v>8.6999999999999993</v>
      </c>
      <c r="CK158">
        <f>VLOOKUP(CI158,Sheet4!$I$1:$M$248,3,0)</f>
        <v>8.6999999999999993</v>
      </c>
      <c r="CL158">
        <f>VLOOKUP(CI158,Sheet4!$I$1:$M$248,4,0)</f>
        <v>5.35</v>
      </c>
      <c r="CM158">
        <f>VLOOKUP(CI158,Sheet4!$I$1:$M$248,5,0)</f>
        <v>7.25</v>
      </c>
      <c r="CN158" t="e">
        <f t="shared" si="131"/>
        <v>#N/A</v>
      </c>
      <c r="CO158" t="str">
        <f t="shared" si="132"/>
        <v>G</v>
      </c>
      <c r="CP158" t="e">
        <f t="shared" si="133"/>
        <v>#N/A</v>
      </c>
      <c r="CQ158" t="e">
        <f t="shared" si="134"/>
        <v>#N/A</v>
      </c>
    </row>
    <row r="159" spans="1:95">
      <c r="A159">
        <v>157</v>
      </c>
      <c r="B159" t="s">
        <v>420</v>
      </c>
      <c r="C159">
        <v>3876097</v>
      </c>
      <c r="D159" t="b">
        <v>1</v>
      </c>
      <c r="E159">
        <v>606788</v>
      </c>
      <c r="F159">
        <v>4</v>
      </c>
      <c r="G159">
        <v>0</v>
      </c>
      <c r="H159">
        <v>1</v>
      </c>
      <c r="I159">
        <v>1381.25</v>
      </c>
      <c r="J159">
        <v>1384.29</v>
      </c>
      <c r="K159">
        <v>1394.5</v>
      </c>
      <c r="L159">
        <v>1400</v>
      </c>
      <c r="M159">
        <v>1372</v>
      </c>
      <c r="N159">
        <v>1390.5</v>
      </c>
      <c r="O159">
        <v>-0.66522833513124779</v>
      </c>
      <c r="P159">
        <v>-9.25</v>
      </c>
      <c r="Q159" t="s">
        <v>97</v>
      </c>
      <c r="R159">
        <v>3876097</v>
      </c>
      <c r="S159">
        <v>0</v>
      </c>
      <c r="T159">
        <v>1565.0405392131961</v>
      </c>
      <c r="U159">
        <v>1560.135</v>
      </c>
      <c r="V159">
        <v>1572.270074062403</v>
      </c>
      <c r="W159">
        <v>1560.135</v>
      </c>
      <c r="X159">
        <v>1547.999925937597</v>
      </c>
      <c r="Y159">
        <v>1563.3</v>
      </c>
      <c r="Z159">
        <v>1564.9</v>
      </c>
      <c r="AA159">
        <v>1561.85</v>
      </c>
      <c r="AB159">
        <v>1563.5</v>
      </c>
      <c r="AC159" s="8">
        <v>1563.55</v>
      </c>
      <c r="AD159" s="8">
        <v>1565.25</v>
      </c>
      <c r="AE159">
        <v>1560.1</v>
      </c>
      <c r="AF159">
        <v>1564.3</v>
      </c>
      <c r="AG159">
        <v>1565.35</v>
      </c>
      <c r="AH159">
        <v>1571</v>
      </c>
      <c r="AI159">
        <v>1564.2</v>
      </c>
      <c r="AJ159">
        <v>1571</v>
      </c>
      <c r="AK159">
        <v>61.550478420834303</v>
      </c>
      <c r="AL159">
        <v>56.371376548947524</v>
      </c>
      <c r="AO159" s="13" t="str">
        <f t="shared" si="90"/>
        <v>G</v>
      </c>
      <c r="AP159" t="str">
        <f t="shared" si="91"/>
        <v>COLPAL</v>
      </c>
      <c r="AQ159" s="4">
        <f t="shared" si="92"/>
        <v>1565.0405392131961</v>
      </c>
      <c r="AR159" s="4">
        <f t="shared" si="93"/>
        <v>1560.135</v>
      </c>
      <c r="AS159" s="4">
        <f t="shared" si="94"/>
        <v>1572.270074062403</v>
      </c>
      <c r="AT159" s="4">
        <f t="shared" si="95"/>
        <v>1560.135</v>
      </c>
      <c r="AU159" s="5">
        <f t="shared" si="96"/>
        <v>1547.999925937597</v>
      </c>
      <c r="AV159" s="4">
        <f t="shared" si="97"/>
        <v>1563.3</v>
      </c>
      <c r="AW159" s="5">
        <f t="shared" si="98"/>
        <v>1564.9</v>
      </c>
      <c r="AX159" s="4">
        <f t="shared" si="99"/>
        <v>1561.85</v>
      </c>
      <c r="AY159" s="5">
        <f t="shared" si="100"/>
        <v>1563.5</v>
      </c>
      <c r="AZ159" s="2">
        <f t="shared" si="101"/>
        <v>1563.55</v>
      </c>
      <c r="BA159" s="2">
        <f t="shared" si="102"/>
        <v>1565.25</v>
      </c>
      <c r="BB159" s="2">
        <f t="shared" si="103"/>
        <v>1560.1</v>
      </c>
      <c r="BC159" s="2">
        <f t="shared" si="104"/>
        <v>1564.3</v>
      </c>
      <c r="BD159" s="2">
        <f t="shared" si="105"/>
        <v>1565.35</v>
      </c>
      <c r="BE159" s="2">
        <f t="shared" si="106"/>
        <v>1571</v>
      </c>
      <c r="BF159">
        <f t="shared" si="107"/>
        <v>1564.2</v>
      </c>
      <c r="BG159" s="2">
        <f t="shared" si="108"/>
        <v>1571</v>
      </c>
      <c r="BH159">
        <f t="shared" si="109"/>
        <v>61.550478420834303</v>
      </c>
      <c r="BI159">
        <f t="shared" si="110"/>
        <v>56.371376548947524</v>
      </c>
      <c r="BJ159" s="13">
        <f t="shared" si="111"/>
        <v>0</v>
      </c>
      <c r="BK159" t="str">
        <f t="shared" si="112"/>
        <v xml:space="preserve"> </v>
      </c>
      <c r="BL159" t="str">
        <f t="shared" si="113"/>
        <v xml:space="preserve"> </v>
      </c>
      <c r="BM159" s="2" t="str">
        <f t="shared" si="114"/>
        <v xml:space="preserve"> </v>
      </c>
      <c r="BN159" s="2" t="str">
        <f t="shared" si="115"/>
        <v xml:space="preserve"> </v>
      </c>
      <c r="BO159" s="26">
        <f t="shared" si="116"/>
        <v>4.7967765661475488E-2</v>
      </c>
      <c r="BP159" s="26">
        <f t="shared" si="117"/>
        <v>0.36094164244418764</v>
      </c>
      <c r="BQ159" t="str">
        <f t="shared" si="118"/>
        <v>COLPAL</v>
      </c>
      <c r="BV159" s="2"/>
      <c r="BW159" s="2">
        <f t="shared" si="119"/>
        <v>1564.9</v>
      </c>
      <c r="BX159" s="2">
        <f t="shared" si="120"/>
        <v>1561.85</v>
      </c>
      <c r="BY159" s="2">
        <f t="shared" si="121"/>
        <v>1563.5</v>
      </c>
      <c r="BZ159" s="2">
        <f t="shared" si="122"/>
        <v>1563.55</v>
      </c>
      <c r="CA159" s="2">
        <f t="shared" si="123"/>
        <v>1565.25</v>
      </c>
      <c r="CB159" s="2">
        <f t="shared" si="124"/>
        <v>1560.1</v>
      </c>
      <c r="CC159" s="2">
        <f t="shared" si="125"/>
        <v>1564.3</v>
      </c>
      <c r="CD159" s="2" t="str">
        <f t="shared" si="126"/>
        <v>G</v>
      </c>
      <c r="CE159" s="2" t="str">
        <f t="shared" si="127"/>
        <v>B-G</v>
      </c>
      <c r="CF159" s="2" t="str">
        <f t="shared" si="128"/>
        <v>B-G</v>
      </c>
      <c r="CG159" s="2" t="str">
        <f t="shared" si="129"/>
        <v>B-G</v>
      </c>
      <c r="CH159" s="2" t="str">
        <f t="shared" si="130"/>
        <v>B-G</v>
      </c>
      <c r="CI159" t="s">
        <v>110</v>
      </c>
      <c r="CJ159">
        <f>VLOOKUP(CI159,Sheet4!$I$1:$M$248,2,0)</f>
        <v>392</v>
      </c>
      <c r="CK159">
        <f>VLOOKUP(CI159,Sheet4!$I$1:$M$248,3,0)</f>
        <v>394.4</v>
      </c>
      <c r="CL159">
        <f>VLOOKUP(CI159,Sheet4!$I$1:$M$248,4,0)</f>
        <v>389.65</v>
      </c>
      <c r="CM159">
        <f>VLOOKUP(CI159,Sheet4!$I$1:$M$248,5,0)</f>
        <v>392.75</v>
      </c>
      <c r="CN159">
        <f t="shared" si="131"/>
        <v>324.38</v>
      </c>
      <c r="CO159" t="str">
        <f t="shared" si="132"/>
        <v>R</v>
      </c>
      <c r="CP159" t="str">
        <f t="shared" si="133"/>
        <v>HL-S</v>
      </c>
      <c r="CQ159" t="str">
        <f t="shared" si="134"/>
        <v>LL-S</v>
      </c>
    </row>
    <row r="160" spans="1:95">
      <c r="A160">
        <v>158</v>
      </c>
      <c r="B160" t="s">
        <v>420</v>
      </c>
      <c r="C160">
        <v>9814274</v>
      </c>
      <c r="D160" t="b">
        <v>1</v>
      </c>
      <c r="E160">
        <v>14983950</v>
      </c>
      <c r="F160">
        <v>75</v>
      </c>
      <c r="G160">
        <v>0</v>
      </c>
      <c r="H160">
        <v>354900</v>
      </c>
      <c r="I160">
        <v>0.05</v>
      </c>
      <c r="J160">
        <v>0.84</v>
      </c>
      <c r="K160">
        <v>6.85</v>
      </c>
      <c r="L160">
        <v>6.85</v>
      </c>
      <c r="M160">
        <v>0.05</v>
      </c>
      <c r="N160">
        <v>12.9</v>
      </c>
      <c r="O160">
        <v>-99.612403100775197</v>
      </c>
      <c r="P160">
        <v>-12.85</v>
      </c>
      <c r="AO160" s="13" t="str">
        <f t="shared" si="90"/>
        <v>R</v>
      </c>
      <c r="AP160">
        <f t="shared" si="91"/>
        <v>0</v>
      </c>
      <c r="AQ160" s="4" t="e">
        <f t="shared" si="92"/>
        <v>#N/A</v>
      </c>
      <c r="AR160" s="4" t="e">
        <f t="shared" si="93"/>
        <v>#N/A</v>
      </c>
      <c r="AS160" s="4" t="e">
        <f t="shared" si="94"/>
        <v>#N/A</v>
      </c>
      <c r="AT160" s="4" t="e">
        <f t="shared" si="95"/>
        <v>#N/A</v>
      </c>
      <c r="AU160" s="5" t="e">
        <f t="shared" si="96"/>
        <v>#N/A</v>
      </c>
      <c r="AV160" s="4" t="e">
        <f t="shared" si="97"/>
        <v>#N/A</v>
      </c>
      <c r="AW160" s="5" t="e">
        <f t="shared" si="98"/>
        <v>#N/A</v>
      </c>
      <c r="AX160" s="4" t="e">
        <f t="shared" si="99"/>
        <v>#N/A</v>
      </c>
      <c r="AY160" s="5" t="e">
        <f t="shared" si="100"/>
        <v>#N/A</v>
      </c>
      <c r="AZ160" s="2" t="e">
        <f t="shared" si="101"/>
        <v>#N/A</v>
      </c>
      <c r="BA160" s="2" t="e">
        <f t="shared" si="102"/>
        <v>#N/A</v>
      </c>
      <c r="BB160" s="2" t="e">
        <f t="shared" si="103"/>
        <v>#N/A</v>
      </c>
      <c r="BC160" s="2" t="e">
        <f t="shared" si="104"/>
        <v>#N/A</v>
      </c>
      <c r="BD160" s="2" t="e">
        <f t="shared" si="105"/>
        <v>#N/A</v>
      </c>
      <c r="BE160" s="2" t="e">
        <f t="shared" si="106"/>
        <v>#N/A</v>
      </c>
      <c r="BF160" t="e">
        <f t="shared" si="107"/>
        <v>#N/A</v>
      </c>
      <c r="BG160" s="2" t="e">
        <f t="shared" si="108"/>
        <v>#N/A</v>
      </c>
      <c r="BH160" t="e">
        <f t="shared" si="109"/>
        <v>#N/A</v>
      </c>
      <c r="BI160" t="e">
        <f t="shared" si="110"/>
        <v>#N/A</v>
      </c>
      <c r="BJ160" s="13" t="e">
        <f t="shared" si="111"/>
        <v>#N/A</v>
      </c>
      <c r="BK160" t="e">
        <f t="shared" si="112"/>
        <v>#N/A</v>
      </c>
      <c r="BL160" t="e">
        <f t="shared" si="113"/>
        <v>#N/A</v>
      </c>
      <c r="BM160" s="2" t="e">
        <f t="shared" si="114"/>
        <v>#N/A</v>
      </c>
      <c r="BN160" s="2" t="e">
        <f t="shared" si="115"/>
        <v>#N/A</v>
      </c>
      <c r="BO160" s="26" t="e">
        <f t="shared" si="116"/>
        <v>#N/A</v>
      </c>
      <c r="BP160" s="26" t="e">
        <f t="shared" si="117"/>
        <v>#N/A</v>
      </c>
      <c r="BQ160">
        <f t="shared" si="118"/>
        <v>0</v>
      </c>
      <c r="BV160" s="2"/>
      <c r="BW160" s="2">
        <f t="shared" si="119"/>
        <v>0</v>
      </c>
      <c r="BX160" s="2">
        <f t="shared" si="120"/>
        <v>0</v>
      </c>
      <c r="BY160" s="2">
        <f t="shared" si="121"/>
        <v>0</v>
      </c>
      <c r="BZ160" s="2">
        <f t="shared" si="122"/>
        <v>0</v>
      </c>
      <c r="CA160" s="2">
        <f t="shared" si="123"/>
        <v>0</v>
      </c>
      <c r="CB160" s="2">
        <f t="shared" si="124"/>
        <v>0</v>
      </c>
      <c r="CC160" s="2">
        <f t="shared" si="125"/>
        <v>0</v>
      </c>
      <c r="CD160" s="2" t="str">
        <f t="shared" si="126"/>
        <v>R</v>
      </c>
      <c r="CE160" s="2" t="str">
        <f t="shared" si="127"/>
        <v>S-R</v>
      </c>
      <c r="CF160" s="2" t="str">
        <f t="shared" si="128"/>
        <v>B-G</v>
      </c>
      <c r="CG160" s="2" t="str">
        <f t="shared" si="129"/>
        <v>S-R</v>
      </c>
      <c r="CH160" s="2" t="str">
        <f t="shared" si="130"/>
        <v>B-G</v>
      </c>
      <c r="CI160" t="s">
        <v>301</v>
      </c>
      <c r="CJ160">
        <f>VLOOKUP(CI160,Sheet4!$I$1:$M$248,2,0)</f>
        <v>123.6</v>
      </c>
      <c r="CK160">
        <f>VLOOKUP(CI160,Sheet4!$I$1:$M$248,3,0)</f>
        <v>124.35</v>
      </c>
      <c r="CL160">
        <f>VLOOKUP(CI160,Sheet4!$I$1:$M$248,4,0)</f>
        <v>94.2</v>
      </c>
      <c r="CM160">
        <f>VLOOKUP(CI160,Sheet4!$I$1:$M$248,5,0)</f>
        <v>103</v>
      </c>
      <c r="CN160" t="e">
        <f t="shared" si="131"/>
        <v>#N/A</v>
      </c>
      <c r="CO160" t="str">
        <f t="shared" si="132"/>
        <v>G</v>
      </c>
      <c r="CP160" t="e">
        <f t="shared" si="133"/>
        <v>#N/A</v>
      </c>
      <c r="CQ160" t="e">
        <f t="shared" si="134"/>
        <v>#N/A</v>
      </c>
    </row>
    <row r="161" spans="1:95">
      <c r="A161">
        <v>159</v>
      </c>
      <c r="B161" t="s">
        <v>420</v>
      </c>
      <c r="C161">
        <v>9807618</v>
      </c>
      <c r="D161" t="b">
        <v>1</v>
      </c>
      <c r="E161">
        <v>704250</v>
      </c>
      <c r="F161">
        <v>375</v>
      </c>
      <c r="G161">
        <v>0</v>
      </c>
      <c r="H161">
        <v>188175</v>
      </c>
      <c r="I161">
        <v>0.1</v>
      </c>
      <c r="J161">
        <v>0.18</v>
      </c>
      <c r="K161">
        <v>0.45</v>
      </c>
      <c r="L161">
        <v>0.6</v>
      </c>
      <c r="M161">
        <v>0.05</v>
      </c>
      <c r="N161">
        <v>2.7</v>
      </c>
      <c r="O161">
        <v>-96.296296296296291</v>
      </c>
      <c r="P161">
        <v>-2.6</v>
      </c>
      <c r="AO161" s="13" t="str">
        <f t="shared" si="90"/>
        <v>R</v>
      </c>
      <c r="AP161">
        <f t="shared" si="91"/>
        <v>0</v>
      </c>
      <c r="AQ161" s="4" t="e">
        <f t="shared" si="92"/>
        <v>#N/A</v>
      </c>
      <c r="AR161" s="4" t="e">
        <f t="shared" si="93"/>
        <v>#N/A</v>
      </c>
      <c r="AS161" s="4" t="e">
        <f t="shared" si="94"/>
        <v>#N/A</v>
      </c>
      <c r="AT161" s="4" t="e">
        <f t="shared" si="95"/>
        <v>#N/A</v>
      </c>
      <c r="AU161" s="5" t="e">
        <f t="shared" si="96"/>
        <v>#N/A</v>
      </c>
      <c r="AV161" s="4" t="e">
        <f t="shared" si="97"/>
        <v>#N/A</v>
      </c>
      <c r="AW161" s="5" t="e">
        <f t="shared" si="98"/>
        <v>#N/A</v>
      </c>
      <c r="AX161" s="4" t="e">
        <f t="shared" si="99"/>
        <v>#N/A</v>
      </c>
      <c r="AY161" s="5" t="e">
        <f t="shared" si="100"/>
        <v>#N/A</v>
      </c>
      <c r="AZ161" s="2" t="e">
        <f t="shared" si="101"/>
        <v>#N/A</v>
      </c>
      <c r="BA161" s="2" t="e">
        <f t="shared" si="102"/>
        <v>#N/A</v>
      </c>
      <c r="BB161" s="2" t="e">
        <f t="shared" si="103"/>
        <v>#N/A</v>
      </c>
      <c r="BC161" s="2" t="e">
        <f t="shared" si="104"/>
        <v>#N/A</v>
      </c>
      <c r="BD161" s="2" t="e">
        <f t="shared" si="105"/>
        <v>#N/A</v>
      </c>
      <c r="BE161" s="2" t="e">
        <f t="shared" si="106"/>
        <v>#N/A</v>
      </c>
      <c r="BF161" t="e">
        <f t="shared" si="107"/>
        <v>#N/A</v>
      </c>
      <c r="BG161" s="2" t="e">
        <f t="shared" si="108"/>
        <v>#N/A</v>
      </c>
      <c r="BH161" t="e">
        <f t="shared" si="109"/>
        <v>#N/A</v>
      </c>
      <c r="BI161" t="e">
        <f t="shared" si="110"/>
        <v>#N/A</v>
      </c>
      <c r="BJ161" s="13" t="e">
        <f t="shared" si="111"/>
        <v>#N/A</v>
      </c>
      <c r="BK161" t="e">
        <f t="shared" si="112"/>
        <v>#N/A</v>
      </c>
      <c r="BL161" t="e">
        <f t="shared" si="113"/>
        <v>#N/A</v>
      </c>
      <c r="BM161" s="2" t="e">
        <f t="shared" si="114"/>
        <v>#N/A</v>
      </c>
      <c r="BN161" s="2" t="e">
        <f t="shared" si="115"/>
        <v>#N/A</v>
      </c>
      <c r="BO161" s="26" t="e">
        <f t="shared" si="116"/>
        <v>#N/A</v>
      </c>
      <c r="BP161" s="26" t="e">
        <f t="shared" si="117"/>
        <v>#N/A</v>
      </c>
      <c r="BQ161">
        <f t="shared" si="118"/>
        <v>0</v>
      </c>
      <c r="BV161" s="2"/>
      <c r="BW161" s="2">
        <f t="shared" si="119"/>
        <v>0</v>
      </c>
      <c r="BX161" s="2">
        <f t="shared" si="120"/>
        <v>0</v>
      </c>
      <c r="BY161" s="2">
        <f t="shared" si="121"/>
        <v>0</v>
      </c>
      <c r="BZ161" s="2">
        <f t="shared" si="122"/>
        <v>0</v>
      </c>
      <c r="CA161" s="2">
        <f t="shared" si="123"/>
        <v>0</v>
      </c>
      <c r="CB161" s="2">
        <f t="shared" si="124"/>
        <v>0</v>
      </c>
      <c r="CC161" s="2">
        <f t="shared" si="125"/>
        <v>0</v>
      </c>
      <c r="CD161" s="2" t="str">
        <f t="shared" si="126"/>
        <v>R</v>
      </c>
      <c r="CE161" s="2" t="str">
        <f t="shared" si="127"/>
        <v>S-R</v>
      </c>
      <c r="CF161" s="2" t="str">
        <f t="shared" si="128"/>
        <v>B-G</v>
      </c>
      <c r="CG161" s="2" t="str">
        <f t="shared" si="129"/>
        <v>S-R</v>
      </c>
      <c r="CH161" s="2" t="str">
        <f t="shared" si="130"/>
        <v>B-G</v>
      </c>
      <c r="CI161" t="s">
        <v>302</v>
      </c>
      <c r="CJ161">
        <f>VLOOKUP(CI161,Sheet4!$I$1:$M$248,2,0)</f>
        <v>14.1</v>
      </c>
      <c r="CK161">
        <f>VLOOKUP(CI161,Sheet4!$I$1:$M$248,3,0)</f>
        <v>16.600000000000001</v>
      </c>
      <c r="CL161">
        <f>VLOOKUP(CI161,Sheet4!$I$1:$M$248,4,0)</f>
        <v>9.75</v>
      </c>
      <c r="CM161">
        <f>VLOOKUP(CI161,Sheet4!$I$1:$M$248,5,0)</f>
        <v>12.2</v>
      </c>
      <c r="CN161" t="e">
        <f t="shared" si="131"/>
        <v>#N/A</v>
      </c>
      <c r="CO161" t="str">
        <f t="shared" si="132"/>
        <v>G</v>
      </c>
      <c r="CP161" t="e">
        <f t="shared" si="133"/>
        <v>#N/A</v>
      </c>
      <c r="CQ161" t="e">
        <f t="shared" si="134"/>
        <v>#N/A</v>
      </c>
    </row>
    <row r="162" spans="1:95">
      <c r="A162">
        <v>160</v>
      </c>
      <c r="B162" t="s">
        <v>420</v>
      </c>
      <c r="C162">
        <v>9644034</v>
      </c>
      <c r="D162" t="b">
        <v>1</v>
      </c>
      <c r="E162">
        <v>61541250</v>
      </c>
      <c r="F162">
        <v>75</v>
      </c>
      <c r="G162">
        <v>624450</v>
      </c>
      <c r="H162">
        <v>27225</v>
      </c>
      <c r="I162">
        <v>63.25</v>
      </c>
      <c r="J162">
        <v>41.17</v>
      </c>
      <c r="K162">
        <v>30.2</v>
      </c>
      <c r="L162">
        <v>75.95</v>
      </c>
      <c r="M162">
        <v>22.3</v>
      </c>
      <c r="N162">
        <v>33.25</v>
      </c>
      <c r="O162">
        <v>90.225563909774436</v>
      </c>
      <c r="P162">
        <v>30</v>
      </c>
      <c r="AO162" s="13" t="str">
        <f t="shared" si="90"/>
        <v>R</v>
      </c>
      <c r="AP162">
        <f t="shared" si="91"/>
        <v>0</v>
      </c>
      <c r="AQ162" s="4" t="e">
        <f t="shared" si="92"/>
        <v>#N/A</v>
      </c>
      <c r="AR162" s="4" t="e">
        <f t="shared" si="93"/>
        <v>#N/A</v>
      </c>
      <c r="AS162" s="4" t="e">
        <f t="shared" si="94"/>
        <v>#N/A</v>
      </c>
      <c r="AT162" s="4" t="e">
        <f t="shared" si="95"/>
        <v>#N/A</v>
      </c>
      <c r="AU162" s="5" t="e">
        <f t="shared" si="96"/>
        <v>#N/A</v>
      </c>
      <c r="AV162" s="4" t="e">
        <f t="shared" si="97"/>
        <v>#N/A</v>
      </c>
      <c r="AW162" s="5" t="e">
        <f t="shared" si="98"/>
        <v>#N/A</v>
      </c>
      <c r="AX162" s="4" t="e">
        <f t="shared" si="99"/>
        <v>#N/A</v>
      </c>
      <c r="AY162" s="5" t="e">
        <f t="shared" si="100"/>
        <v>#N/A</v>
      </c>
      <c r="AZ162" s="2" t="e">
        <f t="shared" si="101"/>
        <v>#N/A</v>
      </c>
      <c r="BA162" s="2" t="e">
        <f t="shared" si="102"/>
        <v>#N/A</v>
      </c>
      <c r="BB162" s="2" t="e">
        <f t="shared" si="103"/>
        <v>#N/A</v>
      </c>
      <c r="BC162" s="2" t="e">
        <f t="shared" si="104"/>
        <v>#N/A</v>
      </c>
      <c r="BD162" s="2" t="e">
        <f t="shared" si="105"/>
        <v>#N/A</v>
      </c>
      <c r="BE162" s="2" t="e">
        <f t="shared" si="106"/>
        <v>#N/A</v>
      </c>
      <c r="BF162" t="e">
        <f t="shared" si="107"/>
        <v>#N/A</v>
      </c>
      <c r="BG162" s="2" t="e">
        <f t="shared" si="108"/>
        <v>#N/A</v>
      </c>
      <c r="BH162" t="e">
        <f t="shared" si="109"/>
        <v>#N/A</v>
      </c>
      <c r="BI162" t="e">
        <f t="shared" si="110"/>
        <v>#N/A</v>
      </c>
      <c r="BJ162" s="13" t="e">
        <f t="shared" si="111"/>
        <v>#N/A</v>
      </c>
      <c r="BK162" t="e">
        <f t="shared" si="112"/>
        <v>#N/A</v>
      </c>
      <c r="BL162" t="e">
        <f t="shared" si="113"/>
        <v>#N/A</v>
      </c>
      <c r="BM162" s="2" t="e">
        <f t="shared" si="114"/>
        <v>#N/A</v>
      </c>
      <c r="BN162" s="2" t="e">
        <f t="shared" si="115"/>
        <v>#N/A</v>
      </c>
      <c r="BO162" s="26" t="e">
        <f t="shared" si="116"/>
        <v>#N/A</v>
      </c>
      <c r="BP162" s="26" t="e">
        <f t="shared" si="117"/>
        <v>#N/A</v>
      </c>
      <c r="BQ162">
        <f t="shared" si="118"/>
        <v>0</v>
      </c>
      <c r="BV162" s="2"/>
      <c r="BW162" s="2">
        <f t="shared" si="119"/>
        <v>0</v>
      </c>
      <c r="BX162" s="2">
        <f t="shared" si="120"/>
        <v>0</v>
      </c>
      <c r="BY162" s="2">
        <f t="shared" si="121"/>
        <v>0</v>
      </c>
      <c r="BZ162" s="2">
        <f t="shared" si="122"/>
        <v>0</v>
      </c>
      <c r="CA162" s="2">
        <f t="shared" si="123"/>
        <v>0</v>
      </c>
      <c r="CB162" s="2">
        <f t="shared" si="124"/>
        <v>0</v>
      </c>
      <c r="CC162" s="2">
        <f t="shared" si="125"/>
        <v>0</v>
      </c>
      <c r="CD162" s="2" t="str">
        <f t="shared" si="126"/>
        <v>R</v>
      </c>
      <c r="CE162" s="2" t="str">
        <f t="shared" si="127"/>
        <v>S-R</v>
      </c>
      <c r="CF162" s="2" t="str">
        <f t="shared" si="128"/>
        <v>B-G</v>
      </c>
      <c r="CG162" s="2" t="str">
        <f t="shared" si="129"/>
        <v>S-R</v>
      </c>
      <c r="CH162" s="2" t="str">
        <f t="shared" si="130"/>
        <v>B-G</v>
      </c>
      <c r="CI162" t="s">
        <v>135</v>
      </c>
      <c r="CJ162">
        <f>VLOOKUP(CI162,Sheet4!$I$1:$M$248,2,0)</f>
        <v>226.25</v>
      </c>
      <c r="CK162">
        <f>VLOOKUP(CI162,Sheet4!$I$1:$M$248,3,0)</f>
        <v>227.45</v>
      </c>
      <c r="CL162">
        <f>VLOOKUP(CI162,Sheet4!$I$1:$M$248,4,0)</f>
        <v>225.1</v>
      </c>
      <c r="CM162">
        <f>VLOOKUP(CI162,Sheet4!$I$1:$M$248,5,0)</f>
        <v>225.35</v>
      </c>
      <c r="CN162">
        <f t="shared" si="131"/>
        <v>699.05500000000006</v>
      </c>
      <c r="CO162" t="str">
        <f t="shared" si="132"/>
        <v>G</v>
      </c>
      <c r="CP162" t="str">
        <f t="shared" si="133"/>
        <v xml:space="preserve"> HH-B</v>
      </c>
      <c r="CQ162" t="str">
        <f t="shared" si="134"/>
        <v xml:space="preserve"> LH-B</v>
      </c>
    </row>
    <row r="163" spans="1:95">
      <c r="A163">
        <v>161</v>
      </c>
      <c r="B163" t="s">
        <v>420</v>
      </c>
      <c r="C163">
        <v>9805314</v>
      </c>
      <c r="D163" t="b">
        <v>1</v>
      </c>
      <c r="E163">
        <v>78375</v>
      </c>
      <c r="F163">
        <v>75</v>
      </c>
      <c r="G163">
        <v>27300</v>
      </c>
      <c r="H163">
        <v>28650</v>
      </c>
      <c r="I163">
        <v>715.1</v>
      </c>
      <c r="J163">
        <v>669.19</v>
      </c>
      <c r="K163">
        <v>625</v>
      </c>
      <c r="L163">
        <v>724.85</v>
      </c>
      <c r="M163">
        <v>625</v>
      </c>
      <c r="N163">
        <v>602.95000000000005</v>
      </c>
      <c r="O163">
        <v>18.600215606600873</v>
      </c>
      <c r="P163">
        <v>112.14999999999998</v>
      </c>
      <c r="AO163" s="13" t="str">
        <f t="shared" si="90"/>
        <v>R</v>
      </c>
      <c r="AP163">
        <f t="shared" si="91"/>
        <v>0</v>
      </c>
      <c r="AQ163" s="4" t="e">
        <f t="shared" si="92"/>
        <v>#N/A</v>
      </c>
      <c r="AR163" s="4" t="e">
        <f t="shared" si="93"/>
        <v>#N/A</v>
      </c>
      <c r="AS163" s="4" t="e">
        <f t="shared" si="94"/>
        <v>#N/A</v>
      </c>
      <c r="AT163" s="4" t="e">
        <f t="shared" si="95"/>
        <v>#N/A</v>
      </c>
      <c r="AU163" s="5" t="e">
        <f t="shared" si="96"/>
        <v>#N/A</v>
      </c>
      <c r="AV163" s="4" t="e">
        <f t="shared" si="97"/>
        <v>#N/A</v>
      </c>
      <c r="AW163" s="5" t="e">
        <f t="shared" si="98"/>
        <v>#N/A</v>
      </c>
      <c r="AX163" s="4" t="e">
        <f t="shared" si="99"/>
        <v>#N/A</v>
      </c>
      <c r="AY163" s="5" t="e">
        <f t="shared" si="100"/>
        <v>#N/A</v>
      </c>
      <c r="AZ163" s="2" t="e">
        <f t="shared" si="101"/>
        <v>#N/A</v>
      </c>
      <c r="BA163" s="2" t="e">
        <f t="shared" si="102"/>
        <v>#N/A</v>
      </c>
      <c r="BB163" s="2" t="e">
        <f t="shared" si="103"/>
        <v>#N/A</v>
      </c>
      <c r="BC163" s="2" t="e">
        <f t="shared" si="104"/>
        <v>#N/A</v>
      </c>
      <c r="BD163" s="2" t="e">
        <f t="shared" si="105"/>
        <v>#N/A</v>
      </c>
      <c r="BE163" s="2" t="e">
        <f t="shared" si="106"/>
        <v>#N/A</v>
      </c>
      <c r="BF163" t="e">
        <f t="shared" si="107"/>
        <v>#N/A</v>
      </c>
      <c r="BG163" s="2" t="e">
        <f t="shared" si="108"/>
        <v>#N/A</v>
      </c>
      <c r="BH163" t="e">
        <f t="shared" si="109"/>
        <v>#N/A</v>
      </c>
      <c r="BI163" t="e">
        <f t="shared" si="110"/>
        <v>#N/A</v>
      </c>
      <c r="BJ163" s="13" t="e">
        <f t="shared" si="111"/>
        <v>#N/A</v>
      </c>
      <c r="BK163" t="e">
        <f t="shared" si="112"/>
        <v>#N/A</v>
      </c>
      <c r="BL163" t="e">
        <f t="shared" si="113"/>
        <v>#N/A</v>
      </c>
      <c r="BM163" s="2" t="e">
        <f t="shared" si="114"/>
        <v>#N/A</v>
      </c>
      <c r="BN163" s="2" t="e">
        <f t="shared" si="115"/>
        <v>#N/A</v>
      </c>
      <c r="BO163" s="26" t="e">
        <f t="shared" si="116"/>
        <v>#N/A</v>
      </c>
      <c r="BP163" s="26" t="e">
        <f t="shared" si="117"/>
        <v>#N/A</v>
      </c>
      <c r="BQ163">
        <f t="shared" si="118"/>
        <v>0</v>
      </c>
      <c r="BV163" s="2"/>
      <c r="BW163" s="2">
        <f t="shared" si="119"/>
        <v>0</v>
      </c>
      <c r="BX163" s="2">
        <f t="shared" si="120"/>
        <v>0</v>
      </c>
      <c r="BY163" s="2">
        <f t="shared" si="121"/>
        <v>0</v>
      </c>
      <c r="BZ163" s="2">
        <f t="shared" si="122"/>
        <v>0</v>
      </c>
      <c r="CA163" s="2">
        <f t="shared" si="123"/>
        <v>0</v>
      </c>
      <c r="CB163" s="2">
        <f t="shared" si="124"/>
        <v>0</v>
      </c>
      <c r="CC163" s="2">
        <f t="shared" si="125"/>
        <v>0</v>
      </c>
      <c r="CD163" s="2" t="str">
        <f t="shared" si="126"/>
        <v>R</v>
      </c>
      <c r="CE163" s="2" t="str">
        <f t="shared" si="127"/>
        <v>S-R</v>
      </c>
      <c r="CF163" s="2" t="str">
        <f t="shared" si="128"/>
        <v>B-G</v>
      </c>
      <c r="CG163" s="2" t="str">
        <f t="shared" si="129"/>
        <v>S-R</v>
      </c>
      <c r="CH163" s="2" t="str">
        <f t="shared" si="130"/>
        <v>B-G</v>
      </c>
      <c r="CI163" t="s">
        <v>11</v>
      </c>
      <c r="CJ163">
        <f>VLOOKUP(CI163,Sheet4!$I$1:$M$248,2,0)</f>
        <v>368.2</v>
      </c>
      <c r="CK163">
        <f>VLOOKUP(CI163,Sheet4!$I$1:$M$248,3,0)</f>
        <v>370.7</v>
      </c>
      <c r="CL163">
        <f>VLOOKUP(CI163,Sheet4!$I$1:$M$248,4,0)</f>
        <v>367.7</v>
      </c>
      <c r="CM163">
        <f>VLOOKUP(CI163,Sheet4!$I$1:$M$248,5,0)</f>
        <v>368</v>
      </c>
      <c r="CN163" t="e">
        <f t="shared" si="131"/>
        <v>#N/A</v>
      </c>
      <c r="CO163" t="str">
        <f t="shared" si="132"/>
        <v>G</v>
      </c>
      <c r="CP163" t="e">
        <f t="shared" si="133"/>
        <v>#N/A</v>
      </c>
      <c r="CQ163" t="e">
        <f t="shared" si="134"/>
        <v>#N/A</v>
      </c>
    </row>
    <row r="164" spans="1:95">
      <c r="A164">
        <v>162</v>
      </c>
      <c r="B164" t="s">
        <v>420</v>
      </c>
      <c r="C164">
        <v>9720578</v>
      </c>
      <c r="D164" t="b">
        <v>1</v>
      </c>
      <c r="E164">
        <v>1336960</v>
      </c>
      <c r="F164">
        <v>100</v>
      </c>
      <c r="G164">
        <v>0</v>
      </c>
      <c r="H164">
        <v>44940</v>
      </c>
      <c r="I164">
        <v>0.1</v>
      </c>
      <c r="J164">
        <v>1.31</v>
      </c>
      <c r="K164">
        <v>2.0499999999999998</v>
      </c>
      <c r="L164">
        <v>8.9</v>
      </c>
      <c r="M164">
        <v>0.05</v>
      </c>
      <c r="N164">
        <v>16.899999999999999</v>
      </c>
      <c r="O164">
        <v>-99.408284023668628</v>
      </c>
      <c r="P164">
        <v>-16.799999999999997</v>
      </c>
      <c r="AO164" s="13" t="str">
        <f t="shared" si="90"/>
        <v>R</v>
      </c>
      <c r="AP164">
        <f t="shared" si="91"/>
        <v>0</v>
      </c>
      <c r="AQ164" s="4" t="e">
        <f t="shared" si="92"/>
        <v>#N/A</v>
      </c>
      <c r="AR164" s="4" t="e">
        <f t="shared" si="93"/>
        <v>#N/A</v>
      </c>
      <c r="AS164" s="4" t="e">
        <f t="shared" si="94"/>
        <v>#N/A</v>
      </c>
      <c r="AT164" s="4" t="e">
        <f t="shared" si="95"/>
        <v>#N/A</v>
      </c>
      <c r="AU164" s="5" t="e">
        <f t="shared" si="96"/>
        <v>#N/A</v>
      </c>
      <c r="AV164" s="4" t="e">
        <f t="shared" si="97"/>
        <v>#N/A</v>
      </c>
      <c r="AW164" s="5" t="e">
        <f t="shared" si="98"/>
        <v>#N/A</v>
      </c>
      <c r="AX164" s="4" t="e">
        <f t="shared" si="99"/>
        <v>#N/A</v>
      </c>
      <c r="AY164" s="5" t="e">
        <f t="shared" si="100"/>
        <v>#N/A</v>
      </c>
      <c r="AZ164" s="2" t="e">
        <f t="shared" si="101"/>
        <v>#N/A</v>
      </c>
      <c r="BA164" s="2" t="e">
        <f t="shared" si="102"/>
        <v>#N/A</v>
      </c>
      <c r="BB164" s="2" t="e">
        <f t="shared" si="103"/>
        <v>#N/A</v>
      </c>
      <c r="BC164" s="2" t="e">
        <f t="shared" si="104"/>
        <v>#N/A</v>
      </c>
      <c r="BD164" s="2" t="e">
        <f t="shared" si="105"/>
        <v>#N/A</v>
      </c>
      <c r="BE164" s="2" t="e">
        <f t="shared" si="106"/>
        <v>#N/A</v>
      </c>
      <c r="BF164" t="e">
        <f t="shared" si="107"/>
        <v>#N/A</v>
      </c>
      <c r="BG164" s="2" t="e">
        <f t="shared" si="108"/>
        <v>#N/A</v>
      </c>
      <c r="BH164" t="e">
        <f t="shared" si="109"/>
        <v>#N/A</v>
      </c>
      <c r="BI164" t="e">
        <f t="shared" si="110"/>
        <v>#N/A</v>
      </c>
      <c r="BJ164" s="13" t="e">
        <f t="shared" si="111"/>
        <v>#N/A</v>
      </c>
      <c r="BK164" t="e">
        <f t="shared" si="112"/>
        <v>#N/A</v>
      </c>
      <c r="BL164" t="e">
        <f t="shared" si="113"/>
        <v>#N/A</v>
      </c>
      <c r="BM164" s="2" t="e">
        <f t="shared" si="114"/>
        <v>#N/A</v>
      </c>
      <c r="BN164" s="2" t="e">
        <f t="shared" si="115"/>
        <v>#N/A</v>
      </c>
      <c r="BO164" s="26" t="e">
        <f t="shared" si="116"/>
        <v>#N/A</v>
      </c>
      <c r="BP164" s="26" t="e">
        <f t="shared" si="117"/>
        <v>#N/A</v>
      </c>
      <c r="BQ164">
        <f t="shared" si="118"/>
        <v>0</v>
      </c>
      <c r="BV164" s="2"/>
      <c r="BW164" s="2">
        <f t="shared" si="119"/>
        <v>0</v>
      </c>
      <c r="BX164" s="2">
        <f t="shared" si="120"/>
        <v>0</v>
      </c>
      <c r="BY164" s="2">
        <f t="shared" si="121"/>
        <v>0</v>
      </c>
      <c r="BZ164" s="2">
        <f t="shared" si="122"/>
        <v>0</v>
      </c>
      <c r="CA164" s="2">
        <f t="shared" si="123"/>
        <v>0</v>
      </c>
      <c r="CB164" s="2">
        <f t="shared" si="124"/>
        <v>0</v>
      </c>
      <c r="CC164" s="2">
        <f t="shared" si="125"/>
        <v>0</v>
      </c>
      <c r="CD164" s="2" t="str">
        <f t="shared" si="126"/>
        <v>R</v>
      </c>
      <c r="CE164" s="2" t="str">
        <f t="shared" si="127"/>
        <v>S-R</v>
      </c>
      <c r="CF164" s="2" t="str">
        <f t="shared" si="128"/>
        <v>B-G</v>
      </c>
      <c r="CG164" s="2" t="str">
        <f t="shared" si="129"/>
        <v>S-R</v>
      </c>
      <c r="CH164" s="2" t="str">
        <f t="shared" si="130"/>
        <v>B-G</v>
      </c>
      <c r="CI164" t="s">
        <v>108</v>
      </c>
      <c r="CJ164">
        <f>VLOOKUP(CI164,Sheet4!$I$1:$M$248,2,0)</f>
        <v>190</v>
      </c>
      <c r="CK164">
        <f>VLOOKUP(CI164,Sheet4!$I$1:$M$248,3,0)</f>
        <v>190</v>
      </c>
      <c r="CL164">
        <f>VLOOKUP(CI164,Sheet4!$I$1:$M$248,4,0)</f>
        <v>186.65</v>
      </c>
      <c r="CM164">
        <f>VLOOKUP(CI164,Sheet4!$I$1:$M$248,5,0)</f>
        <v>187.6</v>
      </c>
      <c r="CN164">
        <f t="shared" si="131"/>
        <v>91.704999999999998</v>
      </c>
      <c r="CO164" t="str">
        <f t="shared" si="132"/>
        <v>G</v>
      </c>
      <c r="CP164" t="str">
        <f t="shared" si="133"/>
        <v>HL-S</v>
      </c>
      <c r="CQ164" t="str">
        <f t="shared" si="134"/>
        <v>LL-S</v>
      </c>
    </row>
    <row r="165" spans="1:95">
      <c r="A165">
        <v>163</v>
      </c>
      <c r="B165" t="s">
        <v>420</v>
      </c>
      <c r="C165">
        <v>14581762</v>
      </c>
      <c r="D165" t="b">
        <v>1</v>
      </c>
      <c r="E165">
        <v>230050</v>
      </c>
      <c r="F165">
        <v>125</v>
      </c>
      <c r="G165">
        <v>19900</v>
      </c>
      <c r="H165">
        <v>9225</v>
      </c>
      <c r="I165">
        <v>134</v>
      </c>
      <c r="J165">
        <v>120.28</v>
      </c>
      <c r="K165">
        <v>129.94999999999999</v>
      </c>
      <c r="L165">
        <v>135.35</v>
      </c>
      <c r="M165">
        <v>100.05</v>
      </c>
      <c r="N165">
        <v>121.35</v>
      </c>
      <c r="O165">
        <v>10.424392253811295</v>
      </c>
      <c r="P165">
        <v>12.650000000000006</v>
      </c>
      <c r="AO165" s="13" t="str">
        <f t="shared" si="90"/>
        <v>R</v>
      </c>
      <c r="AP165">
        <f t="shared" si="91"/>
        <v>0</v>
      </c>
      <c r="AQ165" s="4" t="e">
        <f t="shared" si="92"/>
        <v>#N/A</v>
      </c>
      <c r="AR165" s="4" t="e">
        <f t="shared" si="93"/>
        <v>#N/A</v>
      </c>
      <c r="AS165" s="4" t="e">
        <f t="shared" si="94"/>
        <v>#N/A</v>
      </c>
      <c r="AT165" s="4" t="e">
        <f t="shared" si="95"/>
        <v>#N/A</v>
      </c>
      <c r="AU165" s="5" t="e">
        <f t="shared" si="96"/>
        <v>#N/A</v>
      </c>
      <c r="AV165" s="4" t="e">
        <f t="shared" si="97"/>
        <v>#N/A</v>
      </c>
      <c r="AW165" s="5" t="e">
        <f t="shared" si="98"/>
        <v>#N/A</v>
      </c>
      <c r="AX165" s="4" t="e">
        <f t="shared" si="99"/>
        <v>#N/A</v>
      </c>
      <c r="AY165" s="5" t="e">
        <f t="shared" si="100"/>
        <v>#N/A</v>
      </c>
      <c r="AZ165" s="2" t="e">
        <f t="shared" si="101"/>
        <v>#N/A</v>
      </c>
      <c r="BA165" s="2" t="e">
        <f t="shared" si="102"/>
        <v>#N/A</v>
      </c>
      <c r="BB165" s="2" t="e">
        <f t="shared" si="103"/>
        <v>#N/A</v>
      </c>
      <c r="BC165" s="2" t="e">
        <f t="shared" si="104"/>
        <v>#N/A</v>
      </c>
      <c r="BD165" s="2" t="e">
        <f t="shared" si="105"/>
        <v>#N/A</v>
      </c>
      <c r="BE165" s="2" t="e">
        <f t="shared" si="106"/>
        <v>#N/A</v>
      </c>
      <c r="BF165" t="e">
        <f t="shared" si="107"/>
        <v>#N/A</v>
      </c>
      <c r="BG165" s="2" t="e">
        <f t="shared" si="108"/>
        <v>#N/A</v>
      </c>
      <c r="BH165" t="e">
        <f t="shared" si="109"/>
        <v>#N/A</v>
      </c>
      <c r="BI165" t="e">
        <f t="shared" si="110"/>
        <v>#N/A</v>
      </c>
      <c r="BJ165" s="13" t="e">
        <f t="shared" si="111"/>
        <v>#N/A</v>
      </c>
      <c r="BK165" t="e">
        <f t="shared" si="112"/>
        <v>#N/A</v>
      </c>
      <c r="BL165" t="e">
        <f t="shared" si="113"/>
        <v>#N/A</v>
      </c>
      <c r="BM165" s="2" t="e">
        <f t="shared" si="114"/>
        <v>#N/A</v>
      </c>
      <c r="BN165" s="2" t="e">
        <f t="shared" si="115"/>
        <v>#N/A</v>
      </c>
      <c r="BO165" s="26" t="e">
        <f t="shared" si="116"/>
        <v>#N/A</v>
      </c>
      <c r="BP165" s="26" t="e">
        <f t="shared" si="117"/>
        <v>#N/A</v>
      </c>
      <c r="BQ165">
        <f t="shared" si="118"/>
        <v>0</v>
      </c>
      <c r="BV165" s="2"/>
      <c r="BW165" s="2">
        <f t="shared" si="119"/>
        <v>0</v>
      </c>
      <c r="BX165" s="2">
        <f t="shared" si="120"/>
        <v>0</v>
      </c>
      <c r="BY165" s="2">
        <f t="shared" si="121"/>
        <v>0</v>
      </c>
      <c r="BZ165" s="2">
        <f t="shared" si="122"/>
        <v>0</v>
      </c>
      <c r="CA165" s="2">
        <f t="shared" si="123"/>
        <v>0</v>
      </c>
      <c r="CB165" s="2">
        <f t="shared" si="124"/>
        <v>0</v>
      </c>
      <c r="CC165" s="2">
        <f t="shared" si="125"/>
        <v>0</v>
      </c>
      <c r="CD165" s="2" t="str">
        <f t="shared" si="126"/>
        <v>R</v>
      </c>
      <c r="CE165" s="2" t="str">
        <f t="shared" si="127"/>
        <v>S-R</v>
      </c>
      <c r="CF165" s="2" t="str">
        <f t="shared" si="128"/>
        <v>B-G</v>
      </c>
      <c r="CG165" s="2" t="str">
        <f t="shared" si="129"/>
        <v>S-R</v>
      </c>
      <c r="CH165" s="2" t="str">
        <f t="shared" si="130"/>
        <v>B-G</v>
      </c>
      <c r="CI165" t="s">
        <v>76</v>
      </c>
      <c r="CJ165">
        <f>VLOOKUP(CI165,Sheet4!$I$1:$M$248,2,0)</f>
        <v>1010</v>
      </c>
      <c r="CK165">
        <f>VLOOKUP(CI165,Sheet4!$I$1:$M$248,3,0)</f>
        <v>1010</v>
      </c>
      <c r="CL165">
        <f>VLOOKUP(CI165,Sheet4!$I$1:$M$248,4,0)</f>
        <v>1001.8</v>
      </c>
      <c r="CM165">
        <f>VLOOKUP(CI165,Sheet4!$I$1:$M$248,5,0)</f>
        <v>1004.7</v>
      </c>
      <c r="CN165">
        <f t="shared" si="131"/>
        <v>2300.6400000000003</v>
      </c>
      <c r="CO165" t="str">
        <f t="shared" si="132"/>
        <v>G</v>
      </c>
      <c r="CP165" t="str">
        <f t="shared" si="133"/>
        <v xml:space="preserve"> HH-B</v>
      </c>
      <c r="CQ165" t="str">
        <f t="shared" si="134"/>
        <v xml:space="preserve"> LH-B</v>
      </c>
    </row>
    <row r="166" spans="1:95">
      <c r="A166">
        <v>164</v>
      </c>
      <c r="B166" t="s">
        <v>420</v>
      </c>
      <c r="C166">
        <v>3675137</v>
      </c>
      <c r="D166" t="b">
        <v>1</v>
      </c>
      <c r="E166">
        <v>433326</v>
      </c>
      <c r="F166">
        <v>50</v>
      </c>
      <c r="G166">
        <v>79</v>
      </c>
      <c r="H166">
        <v>0</v>
      </c>
      <c r="I166">
        <v>988.15</v>
      </c>
      <c r="J166">
        <v>991.32</v>
      </c>
      <c r="K166">
        <v>988</v>
      </c>
      <c r="L166">
        <v>1004.5</v>
      </c>
      <c r="M166">
        <v>982</v>
      </c>
      <c r="N166">
        <v>988.3</v>
      </c>
      <c r="O166">
        <v>-1.5177577658603386E-2</v>
      </c>
      <c r="P166">
        <v>-0.14999999999997726</v>
      </c>
      <c r="Q166" t="s">
        <v>129</v>
      </c>
      <c r="R166">
        <v>3675137</v>
      </c>
      <c r="S166">
        <v>-14.39</v>
      </c>
      <c r="T166">
        <v>3136.8110594590939</v>
      </c>
      <c r="U166">
        <v>3132.0050000000001</v>
      </c>
      <c r="V166">
        <v>3147.2255331798133</v>
      </c>
      <c r="W166">
        <v>3132.0050000000001</v>
      </c>
      <c r="X166">
        <v>3116.7844668201869</v>
      </c>
      <c r="Y166">
        <v>3130.35</v>
      </c>
      <c r="Z166">
        <v>3143.9</v>
      </c>
      <c r="AA166">
        <v>3130.35</v>
      </c>
      <c r="AB166">
        <v>3135.65</v>
      </c>
      <c r="AC166" s="8">
        <v>3135.65</v>
      </c>
      <c r="AD166" s="8">
        <v>3144.15</v>
      </c>
      <c r="AE166">
        <v>3131.65</v>
      </c>
      <c r="AF166">
        <v>3142.4</v>
      </c>
      <c r="AG166">
        <v>3142.4</v>
      </c>
      <c r="AH166">
        <v>3144.75</v>
      </c>
      <c r="AI166">
        <v>3125.05</v>
      </c>
      <c r="AJ166">
        <v>3138.95</v>
      </c>
      <c r="AK166">
        <v>49.444827835805476</v>
      </c>
      <c r="AL166">
        <v>48.324993169015386</v>
      </c>
      <c r="AO166" s="13" t="str">
        <f t="shared" si="90"/>
        <v>G</v>
      </c>
      <c r="AP166" t="str">
        <f t="shared" si="91"/>
        <v>MINDTREE</v>
      </c>
      <c r="AQ166" s="4">
        <f t="shared" si="92"/>
        <v>3136.8110594590939</v>
      </c>
      <c r="AR166" s="4">
        <f t="shared" si="93"/>
        <v>3132.0050000000001</v>
      </c>
      <c r="AS166" s="4">
        <f t="shared" si="94"/>
        <v>3147.2255331798133</v>
      </c>
      <c r="AT166" s="4">
        <f t="shared" si="95"/>
        <v>3132.0050000000001</v>
      </c>
      <c r="AU166" s="5">
        <f t="shared" si="96"/>
        <v>3116.7844668201869</v>
      </c>
      <c r="AV166" s="4">
        <f t="shared" si="97"/>
        <v>3130.35</v>
      </c>
      <c r="AW166" s="5">
        <f t="shared" si="98"/>
        <v>3143.9</v>
      </c>
      <c r="AX166" s="4">
        <f t="shared" si="99"/>
        <v>3130.35</v>
      </c>
      <c r="AY166" s="5">
        <f t="shared" si="100"/>
        <v>3135.65</v>
      </c>
      <c r="AZ166" s="2">
        <f t="shared" si="101"/>
        <v>3135.65</v>
      </c>
      <c r="BA166" s="2">
        <f t="shared" si="102"/>
        <v>3144.15</v>
      </c>
      <c r="BB166" s="2">
        <f t="shared" si="103"/>
        <v>3131.65</v>
      </c>
      <c r="BC166" s="2">
        <f t="shared" si="104"/>
        <v>3142.4</v>
      </c>
      <c r="BD166" s="2">
        <f t="shared" si="105"/>
        <v>3142.4</v>
      </c>
      <c r="BE166" s="2">
        <f t="shared" si="106"/>
        <v>3144.75</v>
      </c>
      <c r="BF166">
        <f t="shared" si="107"/>
        <v>3125.05</v>
      </c>
      <c r="BG166" s="2">
        <f t="shared" si="108"/>
        <v>3138.95</v>
      </c>
      <c r="BH166">
        <f t="shared" si="109"/>
        <v>49.444827835805476</v>
      </c>
      <c r="BI166">
        <f t="shared" si="110"/>
        <v>48.324993169015386</v>
      </c>
      <c r="BJ166" s="13">
        <f t="shared" si="111"/>
        <v>-14.39</v>
      </c>
      <c r="BK166" t="str">
        <f t="shared" si="112"/>
        <v xml:space="preserve"> </v>
      </c>
      <c r="BL166" t="str">
        <f t="shared" si="113"/>
        <v>G&gt;5+ | Buy</v>
      </c>
      <c r="BM166" s="2" t="str">
        <f t="shared" si="114"/>
        <v xml:space="preserve"> </v>
      </c>
      <c r="BN166" s="2" t="str">
        <f t="shared" si="115"/>
        <v xml:space="preserve"> </v>
      </c>
      <c r="BO166" s="26">
        <f t="shared" si="116"/>
        <v>0.21526637220353034</v>
      </c>
      <c r="BP166" s="26">
        <f t="shared" si="117"/>
        <v>-0.10978869653768689</v>
      </c>
      <c r="BQ166" t="str">
        <f t="shared" si="118"/>
        <v>MINDTREE</v>
      </c>
      <c r="BV166" s="2"/>
      <c r="BW166" s="2">
        <f t="shared" si="119"/>
        <v>3143.9</v>
      </c>
      <c r="BX166" s="2">
        <f t="shared" si="120"/>
        <v>3130.35</v>
      </c>
      <c r="BY166" s="2">
        <f t="shared" si="121"/>
        <v>3135.65</v>
      </c>
      <c r="BZ166" s="2">
        <f t="shared" si="122"/>
        <v>3135.65</v>
      </c>
      <c r="CA166" s="2">
        <f t="shared" si="123"/>
        <v>3144.15</v>
      </c>
      <c r="CB166" s="2">
        <f t="shared" si="124"/>
        <v>3131.65</v>
      </c>
      <c r="CC166" s="2">
        <f t="shared" si="125"/>
        <v>3142.4</v>
      </c>
      <c r="CD166" s="2" t="str">
        <f t="shared" si="126"/>
        <v>G</v>
      </c>
      <c r="CE166" s="2" t="str">
        <f t="shared" si="127"/>
        <v>B-G</v>
      </c>
      <c r="CF166" s="2" t="str">
        <f t="shared" si="128"/>
        <v>B-G</v>
      </c>
      <c r="CG166" s="2" t="str">
        <f t="shared" si="129"/>
        <v>B-G</v>
      </c>
      <c r="CH166" s="2" t="str">
        <f t="shared" si="130"/>
        <v>B-G</v>
      </c>
      <c r="CI166" t="s">
        <v>337</v>
      </c>
      <c r="CJ166">
        <f>VLOOKUP(CI166,Sheet4!$I$1:$M$248,2,0)</f>
        <v>7.65</v>
      </c>
      <c r="CK166">
        <f>VLOOKUP(CI166,Sheet4!$I$1:$M$248,3,0)</f>
        <v>8.75</v>
      </c>
      <c r="CL166">
        <f>VLOOKUP(CI166,Sheet4!$I$1:$M$248,4,0)</f>
        <v>7.3</v>
      </c>
      <c r="CM166">
        <f>VLOOKUP(CI166,Sheet4!$I$1:$M$248,5,0)</f>
        <v>7.65</v>
      </c>
      <c r="CN166" t="e">
        <f t="shared" si="131"/>
        <v>#N/A</v>
      </c>
      <c r="CO166" t="str">
        <f t="shared" si="132"/>
        <v>R</v>
      </c>
      <c r="CP166" t="e">
        <f t="shared" si="133"/>
        <v>#N/A</v>
      </c>
      <c r="CQ166" t="e">
        <f t="shared" si="134"/>
        <v>#N/A</v>
      </c>
    </row>
    <row r="167" spans="1:95">
      <c r="A167">
        <v>165</v>
      </c>
      <c r="B167" t="s">
        <v>420</v>
      </c>
      <c r="C167">
        <v>2905857</v>
      </c>
      <c r="D167" t="b">
        <v>1</v>
      </c>
      <c r="E167">
        <v>3547406</v>
      </c>
      <c r="F167">
        <v>50</v>
      </c>
      <c r="G167">
        <v>2295</v>
      </c>
      <c r="H167">
        <v>0</v>
      </c>
      <c r="I167">
        <v>265</v>
      </c>
      <c r="J167">
        <v>264.49</v>
      </c>
      <c r="K167">
        <v>264.2</v>
      </c>
      <c r="L167">
        <v>266.55</v>
      </c>
      <c r="M167">
        <v>261</v>
      </c>
      <c r="N167">
        <v>264.14999999999998</v>
      </c>
      <c r="O167">
        <v>0.32178686352452124</v>
      </c>
      <c r="P167">
        <v>0.85000000000002274</v>
      </c>
      <c r="Q167" t="s">
        <v>58</v>
      </c>
      <c r="R167">
        <v>2905857</v>
      </c>
      <c r="S167">
        <v>-30.77</v>
      </c>
      <c r="T167">
        <v>223.92491960537487</v>
      </c>
      <c r="U167">
        <v>223.51500000000001</v>
      </c>
      <c r="V167">
        <v>224.61109673640405</v>
      </c>
      <c r="W167">
        <v>223.51500000000001</v>
      </c>
      <c r="X167">
        <v>222.41890326359598</v>
      </c>
      <c r="Y167">
        <v>223.8</v>
      </c>
      <c r="Z167">
        <v>224.4</v>
      </c>
      <c r="AA167">
        <v>223.75</v>
      </c>
      <c r="AB167">
        <v>224.3</v>
      </c>
      <c r="AC167" s="8">
        <v>224.2</v>
      </c>
      <c r="AD167" s="8">
        <v>224.45</v>
      </c>
      <c r="AE167">
        <v>224.2</v>
      </c>
      <c r="AF167">
        <v>224.35</v>
      </c>
      <c r="AG167">
        <v>224.35</v>
      </c>
      <c r="AH167">
        <v>224.5</v>
      </c>
      <c r="AI167">
        <v>223.85</v>
      </c>
      <c r="AJ167">
        <v>223.9</v>
      </c>
      <c r="AK167">
        <v>68.693285563856818</v>
      </c>
      <c r="AL167">
        <v>73.787926377852486</v>
      </c>
      <c r="AO167" s="13" t="str">
        <f t="shared" si="90"/>
        <v>G</v>
      </c>
      <c r="AP167" t="str">
        <f t="shared" si="91"/>
        <v>PETRONET</v>
      </c>
      <c r="AQ167" s="4">
        <f t="shared" si="92"/>
        <v>223.92491960537487</v>
      </c>
      <c r="AR167" s="4">
        <f t="shared" si="93"/>
        <v>223.51500000000001</v>
      </c>
      <c r="AS167" s="4">
        <f t="shared" si="94"/>
        <v>224.61109673640405</v>
      </c>
      <c r="AT167" s="4">
        <f t="shared" si="95"/>
        <v>223.51500000000001</v>
      </c>
      <c r="AU167" s="5">
        <f t="shared" si="96"/>
        <v>222.41890326359598</v>
      </c>
      <c r="AV167" s="4">
        <f t="shared" si="97"/>
        <v>223.8</v>
      </c>
      <c r="AW167" s="5">
        <f t="shared" si="98"/>
        <v>224.4</v>
      </c>
      <c r="AX167" s="4">
        <f t="shared" si="99"/>
        <v>223.75</v>
      </c>
      <c r="AY167" s="5">
        <f t="shared" si="100"/>
        <v>224.3</v>
      </c>
      <c r="AZ167" s="2">
        <f t="shared" si="101"/>
        <v>224.2</v>
      </c>
      <c r="BA167" s="2">
        <f t="shared" si="102"/>
        <v>224.45</v>
      </c>
      <c r="BB167" s="2">
        <f t="shared" si="103"/>
        <v>224.2</v>
      </c>
      <c r="BC167" s="2">
        <f t="shared" si="104"/>
        <v>224.35</v>
      </c>
      <c r="BD167" s="2">
        <f t="shared" si="105"/>
        <v>224.35</v>
      </c>
      <c r="BE167" s="2">
        <f t="shared" si="106"/>
        <v>224.5</v>
      </c>
      <c r="BF167">
        <f t="shared" si="107"/>
        <v>223.85</v>
      </c>
      <c r="BG167" s="2">
        <f t="shared" si="108"/>
        <v>223.9</v>
      </c>
      <c r="BH167">
        <f t="shared" si="109"/>
        <v>68.693285563856818</v>
      </c>
      <c r="BI167">
        <f t="shared" si="110"/>
        <v>73.787926377852486</v>
      </c>
      <c r="BJ167" s="13">
        <f t="shared" si="111"/>
        <v>-30.77</v>
      </c>
      <c r="BK167" t="str">
        <f t="shared" si="112"/>
        <v xml:space="preserve"> </v>
      </c>
      <c r="BL167" t="str">
        <f t="shared" si="113"/>
        <v>G&gt;5+ | Buy</v>
      </c>
      <c r="BM167" s="2" t="str">
        <f t="shared" si="114"/>
        <v xml:space="preserve"> </v>
      </c>
      <c r="BN167" s="2" t="str">
        <f t="shared" si="115"/>
        <v xml:space="preserve"> </v>
      </c>
      <c r="BO167" s="26">
        <f t="shared" si="116"/>
        <v>6.6904549509369179E-2</v>
      </c>
      <c r="BP167" s="26">
        <f t="shared" si="117"/>
        <v>-0.20057945174949349</v>
      </c>
      <c r="BQ167" t="str">
        <f t="shared" si="118"/>
        <v>PETRONET</v>
      </c>
      <c r="BV167" s="2"/>
      <c r="BW167" s="2">
        <f t="shared" si="119"/>
        <v>224.4</v>
      </c>
      <c r="BX167" s="2">
        <f t="shared" si="120"/>
        <v>223.75</v>
      </c>
      <c r="BY167" s="2">
        <f t="shared" si="121"/>
        <v>224.3</v>
      </c>
      <c r="BZ167" s="2">
        <f t="shared" si="122"/>
        <v>224.2</v>
      </c>
      <c r="CA167" s="2">
        <f t="shared" si="123"/>
        <v>224.45</v>
      </c>
      <c r="CB167" s="2">
        <f t="shared" si="124"/>
        <v>224.2</v>
      </c>
      <c r="CC167" s="2">
        <f t="shared" si="125"/>
        <v>224.35</v>
      </c>
      <c r="CD167" s="2" t="str">
        <f t="shared" si="126"/>
        <v>G</v>
      </c>
      <c r="CE167" s="2" t="str">
        <f t="shared" si="127"/>
        <v>B-G</v>
      </c>
      <c r="CF167" s="2" t="str">
        <f t="shared" si="128"/>
        <v>B-G</v>
      </c>
      <c r="CG167" s="2" t="str">
        <f t="shared" si="129"/>
        <v>B-G</v>
      </c>
      <c r="CH167" s="2" t="str">
        <f t="shared" si="130"/>
        <v>B-G</v>
      </c>
      <c r="CI167" t="s">
        <v>146</v>
      </c>
      <c r="CJ167">
        <f>VLOOKUP(CI167,Sheet4!$I$1:$M$248,2,0)</f>
        <v>105.25</v>
      </c>
      <c r="CK167">
        <f>VLOOKUP(CI167,Sheet4!$I$1:$M$248,3,0)</f>
        <v>105.95</v>
      </c>
      <c r="CL167">
        <f>VLOOKUP(CI167,Sheet4!$I$1:$M$248,4,0)</f>
        <v>104.8</v>
      </c>
      <c r="CM167">
        <f>VLOOKUP(CI167,Sheet4!$I$1:$M$248,5,0)</f>
        <v>105.55</v>
      </c>
      <c r="CN167">
        <f t="shared" si="131"/>
        <v>443.70500000000004</v>
      </c>
      <c r="CO167" t="str">
        <f t="shared" si="132"/>
        <v>R</v>
      </c>
      <c r="CP167" t="str">
        <f t="shared" si="133"/>
        <v xml:space="preserve"> HH-B</v>
      </c>
      <c r="CQ167" t="str">
        <f t="shared" si="134"/>
        <v xml:space="preserve"> LH-B</v>
      </c>
    </row>
    <row r="168" spans="1:95">
      <c r="A168">
        <v>166</v>
      </c>
      <c r="B168" t="s">
        <v>420</v>
      </c>
      <c r="C168">
        <v>1152769</v>
      </c>
      <c r="D168" t="b">
        <v>1</v>
      </c>
      <c r="E168">
        <v>155280</v>
      </c>
      <c r="F168">
        <v>1</v>
      </c>
      <c r="G168">
        <v>0</v>
      </c>
      <c r="H168">
        <v>3</v>
      </c>
      <c r="I168">
        <v>903.4</v>
      </c>
      <c r="J168">
        <v>902.57</v>
      </c>
      <c r="K168">
        <v>921</v>
      </c>
      <c r="L168">
        <v>921</v>
      </c>
      <c r="M168">
        <v>894.9</v>
      </c>
      <c r="N168">
        <v>921.4</v>
      </c>
      <c r="O168">
        <v>-1.9535489472541785</v>
      </c>
      <c r="P168">
        <v>-18</v>
      </c>
      <c r="Q168" t="s">
        <v>136</v>
      </c>
      <c r="R168">
        <v>1152769</v>
      </c>
      <c r="S168">
        <v>-27.12</v>
      </c>
      <c r="T168">
        <v>2217.6425725527388</v>
      </c>
      <c r="U168">
        <v>2214.665</v>
      </c>
      <c r="V168">
        <v>2223.4200230185629</v>
      </c>
      <c r="W168">
        <v>2214.665</v>
      </c>
      <c r="X168">
        <v>2205.909976981437</v>
      </c>
      <c r="Y168">
        <v>2215.1</v>
      </c>
      <c r="Z168">
        <v>2223.8000000000002</v>
      </c>
      <c r="AA168">
        <v>2214.6</v>
      </c>
      <c r="AB168">
        <v>2220.4</v>
      </c>
      <c r="AC168" s="8">
        <v>2222.3000000000002</v>
      </c>
      <c r="AD168" s="8">
        <v>2222.3000000000002</v>
      </c>
      <c r="AE168">
        <v>2215.0500000000002</v>
      </c>
      <c r="AF168">
        <v>2217.9</v>
      </c>
      <c r="AG168">
        <v>2217.8000000000002</v>
      </c>
      <c r="AH168">
        <v>2222</v>
      </c>
      <c r="AI168">
        <v>2217.1999999999998</v>
      </c>
      <c r="AJ168">
        <v>2219</v>
      </c>
      <c r="AK168">
        <v>26.614187857715535</v>
      </c>
      <c r="AL168">
        <v>33.139580705310877</v>
      </c>
      <c r="AO168" s="13" t="str">
        <f t="shared" si="90"/>
        <v>G</v>
      </c>
      <c r="AP168" t="str">
        <f t="shared" si="91"/>
        <v>MPHASIS</v>
      </c>
      <c r="AQ168" s="4">
        <f t="shared" si="92"/>
        <v>2217.6425725527388</v>
      </c>
      <c r="AR168" s="4">
        <f t="shared" si="93"/>
        <v>2214.665</v>
      </c>
      <c r="AS168" s="4">
        <f t="shared" si="94"/>
        <v>2223.4200230185629</v>
      </c>
      <c r="AT168" s="4">
        <f t="shared" si="95"/>
        <v>2214.665</v>
      </c>
      <c r="AU168" s="5">
        <f t="shared" si="96"/>
        <v>2205.909976981437</v>
      </c>
      <c r="AV168" s="4">
        <f t="shared" si="97"/>
        <v>2215.1</v>
      </c>
      <c r="AW168" s="5">
        <f t="shared" si="98"/>
        <v>2223.8000000000002</v>
      </c>
      <c r="AX168" s="4">
        <f t="shared" si="99"/>
        <v>2214.6</v>
      </c>
      <c r="AY168" s="5">
        <f t="shared" si="100"/>
        <v>2220.4</v>
      </c>
      <c r="AZ168" s="2">
        <f t="shared" si="101"/>
        <v>2222.3000000000002</v>
      </c>
      <c r="BA168" s="2">
        <f t="shared" si="102"/>
        <v>2222.3000000000002</v>
      </c>
      <c r="BB168" s="2">
        <f t="shared" si="103"/>
        <v>2215.0500000000002</v>
      </c>
      <c r="BC168" s="2">
        <f t="shared" si="104"/>
        <v>2217.9</v>
      </c>
      <c r="BD168" s="2">
        <f t="shared" si="105"/>
        <v>2217.8000000000002</v>
      </c>
      <c r="BE168" s="2">
        <f t="shared" si="106"/>
        <v>2222</v>
      </c>
      <c r="BF168">
        <f t="shared" si="107"/>
        <v>2217.1999999999998</v>
      </c>
      <c r="BG168" s="2">
        <f t="shared" si="108"/>
        <v>2219</v>
      </c>
      <c r="BH168">
        <f t="shared" si="109"/>
        <v>26.614187857715535</v>
      </c>
      <c r="BI168">
        <f t="shared" si="110"/>
        <v>33.139580705310877</v>
      </c>
      <c r="BJ168" s="13">
        <f t="shared" si="111"/>
        <v>-27.12</v>
      </c>
      <c r="BK168" t="str">
        <f t="shared" si="112"/>
        <v xml:space="preserve"> </v>
      </c>
      <c r="BL168" t="str">
        <f t="shared" si="113"/>
        <v xml:space="preserve"> </v>
      </c>
      <c r="BM168" s="2" t="str">
        <f t="shared" si="114"/>
        <v xml:space="preserve"> </v>
      </c>
      <c r="BN168" s="2" t="str">
        <f t="shared" si="115"/>
        <v xml:space="preserve"> </v>
      </c>
      <c r="BO168" s="26">
        <f t="shared" si="116"/>
        <v>-0.19799307024254559</v>
      </c>
      <c r="BP168" s="26">
        <f t="shared" si="117"/>
        <v>5.410767427179268E-2</v>
      </c>
      <c r="BQ168" t="str">
        <f t="shared" si="118"/>
        <v>MPHASIS</v>
      </c>
      <c r="BV168" s="2"/>
      <c r="BW168" s="2">
        <f t="shared" si="119"/>
        <v>2223.8000000000002</v>
      </c>
      <c r="BX168" s="2">
        <f t="shared" si="120"/>
        <v>2214.6</v>
      </c>
      <c r="BY168" s="2">
        <f t="shared" si="121"/>
        <v>2220.4</v>
      </c>
      <c r="BZ168" s="2">
        <f t="shared" si="122"/>
        <v>2222.3000000000002</v>
      </c>
      <c r="CA168" s="2">
        <f t="shared" si="123"/>
        <v>2222.3000000000002</v>
      </c>
      <c r="CB168" s="2">
        <f t="shared" si="124"/>
        <v>2215.0500000000002</v>
      </c>
      <c r="CC168" s="2">
        <f t="shared" si="125"/>
        <v>2217.9</v>
      </c>
      <c r="CD168" s="2" t="str">
        <f t="shared" si="126"/>
        <v>R</v>
      </c>
      <c r="CE168" s="2" t="str">
        <f t="shared" si="127"/>
        <v>S-R</v>
      </c>
      <c r="CF168" s="2" t="str">
        <f t="shared" si="128"/>
        <v>S-R</v>
      </c>
      <c r="CG168" s="2" t="str">
        <f t="shared" si="129"/>
        <v>S-R</v>
      </c>
      <c r="CH168" s="2" t="str">
        <f t="shared" si="130"/>
        <v>S-R</v>
      </c>
      <c r="CI168" t="s">
        <v>260</v>
      </c>
      <c r="CJ168">
        <f>VLOOKUP(CI168,Sheet4!$I$1:$M$248,2,0)</f>
        <v>820.85</v>
      </c>
      <c r="CK168">
        <f>VLOOKUP(CI168,Sheet4!$I$1:$M$248,3,0)</f>
        <v>822.65</v>
      </c>
      <c r="CL168">
        <f>VLOOKUP(CI168,Sheet4!$I$1:$M$248,4,0)</f>
        <v>820.85</v>
      </c>
      <c r="CM168">
        <f>VLOOKUP(CI168,Sheet4!$I$1:$M$248,5,0)</f>
        <v>822.65</v>
      </c>
      <c r="CN168" t="e">
        <f t="shared" si="131"/>
        <v>#N/A</v>
      </c>
      <c r="CO168" t="str">
        <f t="shared" si="132"/>
        <v>R</v>
      </c>
      <c r="CP168" t="e">
        <f t="shared" si="133"/>
        <v>#N/A</v>
      </c>
      <c r="CQ168" t="e">
        <f t="shared" si="134"/>
        <v>#N/A</v>
      </c>
    </row>
    <row r="169" spans="1:95">
      <c r="A169">
        <v>167</v>
      </c>
      <c r="B169" t="s">
        <v>420</v>
      </c>
      <c r="C169">
        <v>193793</v>
      </c>
      <c r="D169" t="b">
        <v>1</v>
      </c>
      <c r="E169">
        <v>32057</v>
      </c>
      <c r="F169">
        <v>37</v>
      </c>
      <c r="G169">
        <v>50</v>
      </c>
      <c r="H169">
        <v>0</v>
      </c>
      <c r="I169">
        <v>1767.35</v>
      </c>
      <c r="J169">
        <v>1760.58</v>
      </c>
      <c r="K169">
        <v>1731.55</v>
      </c>
      <c r="L169">
        <v>1794.45</v>
      </c>
      <c r="M169">
        <v>1731.55</v>
      </c>
      <c r="N169">
        <v>1731.15</v>
      </c>
      <c r="O169">
        <v>2.0910955145423458</v>
      </c>
      <c r="P169">
        <v>36.199999999999818</v>
      </c>
      <c r="Q169" t="s">
        <v>6</v>
      </c>
      <c r="R169">
        <v>193793</v>
      </c>
      <c r="S169">
        <v>-48.06</v>
      </c>
      <c r="T169">
        <v>3149.808220197539</v>
      </c>
      <c r="U169">
        <v>3152.1849999999999</v>
      </c>
      <c r="V169">
        <v>3158.3915131783742</v>
      </c>
      <c r="W169">
        <v>3152.1849999999999</v>
      </c>
      <c r="X169">
        <v>3145.9784868216257</v>
      </c>
      <c r="Y169">
        <v>3154</v>
      </c>
      <c r="Z169">
        <v>3154</v>
      </c>
      <c r="AA169">
        <v>3152</v>
      </c>
      <c r="AB169">
        <v>3152.1</v>
      </c>
      <c r="AC169" s="8">
        <v>3152.2</v>
      </c>
      <c r="AD169" s="8">
        <v>3154</v>
      </c>
      <c r="AE169">
        <v>3143.7</v>
      </c>
      <c r="AF169">
        <v>3144</v>
      </c>
      <c r="AG169">
        <v>3145</v>
      </c>
      <c r="AH169">
        <v>3150</v>
      </c>
      <c r="AI169">
        <v>3144</v>
      </c>
      <c r="AJ169">
        <v>3149.05</v>
      </c>
      <c r="AK169">
        <v>-33.3826449411943</v>
      </c>
      <c r="AL169">
        <v>-19.963664920420726</v>
      </c>
      <c r="AO169" s="13" t="str">
        <f t="shared" si="90"/>
        <v>G</v>
      </c>
      <c r="AP169" t="str">
        <f t="shared" si="91"/>
        <v>CRISIL</v>
      </c>
      <c r="AQ169" s="4">
        <f t="shared" si="92"/>
        <v>3149.808220197539</v>
      </c>
      <c r="AR169" s="4">
        <f t="shared" si="93"/>
        <v>3152.1849999999999</v>
      </c>
      <c r="AS169" s="4">
        <f t="shared" si="94"/>
        <v>3158.3915131783742</v>
      </c>
      <c r="AT169" s="4">
        <f t="shared" si="95"/>
        <v>3152.1849999999999</v>
      </c>
      <c r="AU169" s="5">
        <f t="shared" si="96"/>
        <v>3145.9784868216257</v>
      </c>
      <c r="AV169" s="4">
        <f t="shared" si="97"/>
        <v>3154</v>
      </c>
      <c r="AW169" s="5">
        <f t="shared" si="98"/>
        <v>3154</v>
      </c>
      <c r="AX169" s="4">
        <f t="shared" si="99"/>
        <v>3152</v>
      </c>
      <c r="AY169" s="5">
        <f t="shared" si="100"/>
        <v>3152.1</v>
      </c>
      <c r="AZ169" s="2">
        <f t="shared" si="101"/>
        <v>3152.2</v>
      </c>
      <c r="BA169" s="2">
        <f t="shared" si="102"/>
        <v>3154</v>
      </c>
      <c r="BB169" s="2">
        <f t="shared" si="103"/>
        <v>3143.7</v>
      </c>
      <c r="BC169" s="2">
        <f t="shared" si="104"/>
        <v>3144</v>
      </c>
      <c r="BD169" s="2">
        <f t="shared" si="105"/>
        <v>3145</v>
      </c>
      <c r="BE169" s="2">
        <f t="shared" si="106"/>
        <v>3150</v>
      </c>
      <c r="BF169">
        <f t="shared" si="107"/>
        <v>3144</v>
      </c>
      <c r="BG169" s="2">
        <f t="shared" si="108"/>
        <v>3149.05</v>
      </c>
      <c r="BH169">
        <f t="shared" si="109"/>
        <v>-33.3826449411943</v>
      </c>
      <c r="BI169">
        <f t="shared" si="110"/>
        <v>-19.963664920420726</v>
      </c>
      <c r="BJ169" s="13">
        <f t="shared" si="111"/>
        <v>-48.06</v>
      </c>
      <c r="BK169" t="str">
        <f t="shared" si="112"/>
        <v xml:space="preserve"> </v>
      </c>
      <c r="BL169" t="str">
        <f t="shared" si="113"/>
        <v>R&lt;5- | Sell</v>
      </c>
      <c r="BM169" s="2" t="str">
        <f t="shared" si="114"/>
        <v xml:space="preserve"> </v>
      </c>
      <c r="BN169" s="2" t="str">
        <f t="shared" si="115"/>
        <v xml:space="preserve"> </v>
      </c>
      <c r="BO169" s="26">
        <f t="shared" si="116"/>
        <v>-0.26013577818665751</v>
      </c>
      <c r="BP169" s="26">
        <f t="shared" si="117"/>
        <v>0.12877583465819339</v>
      </c>
      <c r="BQ169" t="str">
        <f t="shared" si="118"/>
        <v>CRISIL</v>
      </c>
      <c r="BV169" s="2"/>
      <c r="BW169" s="2">
        <f t="shared" si="119"/>
        <v>3154</v>
      </c>
      <c r="BX169" s="2">
        <f t="shared" si="120"/>
        <v>3152</v>
      </c>
      <c r="BY169" s="2">
        <f t="shared" si="121"/>
        <v>3152.1</v>
      </c>
      <c r="BZ169" s="2">
        <f t="shared" si="122"/>
        <v>3152.2</v>
      </c>
      <c r="CA169" s="2">
        <f t="shared" si="123"/>
        <v>3154</v>
      </c>
      <c r="CB169" s="2">
        <f t="shared" si="124"/>
        <v>3143.7</v>
      </c>
      <c r="CC169" s="2">
        <f t="shared" si="125"/>
        <v>3144</v>
      </c>
      <c r="CD169" s="2" t="str">
        <f t="shared" si="126"/>
        <v>R</v>
      </c>
      <c r="CE169" s="2" t="str">
        <f t="shared" si="127"/>
        <v>S-R</v>
      </c>
      <c r="CF169" s="2" t="str">
        <f t="shared" si="128"/>
        <v>S-R</v>
      </c>
      <c r="CG169" s="2" t="str">
        <f t="shared" si="129"/>
        <v>S-R</v>
      </c>
      <c r="CH169" s="2" t="str">
        <f t="shared" si="130"/>
        <v>S-R</v>
      </c>
      <c r="CI169" t="s">
        <v>200</v>
      </c>
      <c r="CJ169">
        <f>VLOOKUP(CI169,Sheet4!$I$1:$M$248,2,0)</f>
        <v>309.45</v>
      </c>
      <c r="CK169">
        <f>VLOOKUP(CI169,Sheet4!$I$1:$M$248,3,0)</f>
        <v>321.39999999999998</v>
      </c>
      <c r="CL169">
        <f>VLOOKUP(CI169,Sheet4!$I$1:$M$248,4,0)</f>
        <v>292.85000000000002</v>
      </c>
      <c r="CM169">
        <f>VLOOKUP(CI169,Sheet4!$I$1:$M$248,5,0)</f>
        <v>304.7</v>
      </c>
      <c r="CN169" t="e">
        <f t="shared" si="131"/>
        <v>#N/A</v>
      </c>
      <c r="CO169" t="str">
        <f t="shared" si="132"/>
        <v>G</v>
      </c>
      <c r="CP169" t="e">
        <f t="shared" si="133"/>
        <v>#N/A</v>
      </c>
      <c r="CQ169" t="e">
        <f t="shared" si="134"/>
        <v>#N/A</v>
      </c>
    </row>
    <row r="170" spans="1:95">
      <c r="A170">
        <v>168</v>
      </c>
      <c r="B170" t="s">
        <v>421</v>
      </c>
      <c r="C170">
        <v>265</v>
      </c>
      <c r="D170" t="b">
        <v>0</v>
      </c>
      <c r="I170">
        <v>36737.69</v>
      </c>
      <c r="K170">
        <v>36450.69</v>
      </c>
      <c r="L170">
        <v>36806.300000000003</v>
      </c>
      <c r="M170">
        <v>36422.300000000003</v>
      </c>
      <c r="N170">
        <v>36329.01</v>
      </c>
      <c r="O170">
        <v>1.1249411971314391</v>
      </c>
      <c r="P170">
        <v>408.68000000000029</v>
      </c>
      <c r="AO170" s="13" t="str">
        <f t="shared" si="90"/>
        <v>R</v>
      </c>
      <c r="AP170">
        <f t="shared" si="91"/>
        <v>0</v>
      </c>
      <c r="AQ170" s="4" t="e">
        <f t="shared" si="92"/>
        <v>#N/A</v>
      </c>
      <c r="AR170" s="4" t="e">
        <f t="shared" si="93"/>
        <v>#N/A</v>
      </c>
      <c r="AS170" s="4" t="e">
        <f t="shared" si="94"/>
        <v>#N/A</v>
      </c>
      <c r="AT170" s="4" t="e">
        <f t="shared" si="95"/>
        <v>#N/A</v>
      </c>
      <c r="AU170" s="5" t="e">
        <f t="shared" si="96"/>
        <v>#N/A</v>
      </c>
      <c r="AV170" s="4" t="e">
        <f t="shared" si="97"/>
        <v>#N/A</v>
      </c>
      <c r="AW170" s="5" t="e">
        <f t="shared" si="98"/>
        <v>#N/A</v>
      </c>
      <c r="AX170" s="4" t="e">
        <f t="shared" si="99"/>
        <v>#N/A</v>
      </c>
      <c r="AY170" s="5" t="e">
        <f t="shared" si="100"/>
        <v>#N/A</v>
      </c>
      <c r="AZ170" s="2" t="e">
        <f t="shared" si="101"/>
        <v>#N/A</v>
      </c>
      <c r="BA170" s="2" t="e">
        <f t="shared" si="102"/>
        <v>#N/A</v>
      </c>
      <c r="BB170" s="2" t="e">
        <f t="shared" si="103"/>
        <v>#N/A</v>
      </c>
      <c r="BC170" s="2" t="e">
        <f t="shared" si="104"/>
        <v>#N/A</v>
      </c>
      <c r="BD170" s="2" t="e">
        <f t="shared" si="105"/>
        <v>#N/A</v>
      </c>
      <c r="BE170" s="2" t="e">
        <f t="shared" si="106"/>
        <v>#N/A</v>
      </c>
      <c r="BF170" t="e">
        <f t="shared" si="107"/>
        <v>#N/A</v>
      </c>
      <c r="BG170" s="2" t="e">
        <f t="shared" si="108"/>
        <v>#N/A</v>
      </c>
      <c r="BH170" t="e">
        <f t="shared" si="109"/>
        <v>#N/A</v>
      </c>
      <c r="BI170" t="e">
        <f t="shared" si="110"/>
        <v>#N/A</v>
      </c>
      <c r="BJ170" s="13" t="e">
        <f t="shared" si="111"/>
        <v>#N/A</v>
      </c>
      <c r="BK170" t="e">
        <f t="shared" si="112"/>
        <v>#N/A</v>
      </c>
      <c r="BL170" t="e">
        <f t="shared" si="113"/>
        <v>#N/A</v>
      </c>
      <c r="BM170" s="2" t="e">
        <f t="shared" si="114"/>
        <v>#N/A</v>
      </c>
      <c r="BN170" s="2" t="e">
        <f t="shared" si="115"/>
        <v>#N/A</v>
      </c>
      <c r="BO170" s="26" t="e">
        <f t="shared" si="116"/>
        <v>#N/A</v>
      </c>
      <c r="BP170" s="26" t="e">
        <f t="shared" si="117"/>
        <v>#N/A</v>
      </c>
      <c r="BQ170">
        <f t="shared" si="118"/>
        <v>0</v>
      </c>
      <c r="BV170" s="2"/>
      <c r="BW170" s="2">
        <f t="shared" si="119"/>
        <v>0</v>
      </c>
      <c r="BX170" s="2">
        <f t="shared" si="120"/>
        <v>0</v>
      </c>
      <c r="BY170" s="2">
        <f t="shared" si="121"/>
        <v>0</v>
      </c>
      <c r="BZ170" s="2">
        <f t="shared" si="122"/>
        <v>0</v>
      </c>
      <c r="CA170" s="2">
        <f t="shared" si="123"/>
        <v>0</v>
      </c>
      <c r="CB170" s="2">
        <f t="shared" si="124"/>
        <v>0</v>
      </c>
      <c r="CC170" s="2">
        <f t="shared" si="125"/>
        <v>0</v>
      </c>
      <c r="CD170" s="2" t="str">
        <f t="shared" si="126"/>
        <v>R</v>
      </c>
      <c r="CE170" s="2" t="str">
        <f t="shared" si="127"/>
        <v>S-R</v>
      </c>
      <c r="CF170" s="2" t="str">
        <f t="shared" si="128"/>
        <v>B-G</v>
      </c>
      <c r="CG170" s="2" t="str">
        <f t="shared" si="129"/>
        <v>S-R</v>
      </c>
      <c r="CH170" s="2" t="str">
        <f t="shared" si="130"/>
        <v>B-G</v>
      </c>
      <c r="CI170" t="s">
        <v>60</v>
      </c>
      <c r="CJ170">
        <f>VLOOKUP(CI170,Sheet4!$I$1:$M$248,2,0)</f>
        <v>159.4</v>
      </c>
      <c r="CK170">
        <f>VLOOKUP(CI170,Sheet4!$I$1:$M$248,3,0)</f>
        <v>160.1</v>
      </c>
      <c r="CL170">
        <f>VLOOKUP(CI170,Sheet4!$I$1:$M$248,4,0)</f>
        <v>157.5</v>
      </c>
      <c r="CM170">
        <f>VLOOKUP(CI170,Sheet4!$I$1:$M$248,5,0)</f>
        <v>157.9</v>
      </c>
      <c r="CN170">
        <f t="shared" si="131"/>
        <v>387.90999999999997</v>
      </c>
      <c r="CO170" t="str">
        <f t="shared" si="132"/>
        <v>G</v>
      </c>
      <c r="CP170" t="str">
        <f t="shared" si="133"/>
        <v xml:space="preserve"> HH-B</v>
      </c>
      <c r="CQ170" t="str">
        <f t="shared" si="134"/>
        <v xml:space="preserve"> LH-B</v>
      </c>
    </row>
    <row r="171" spans="1:95">
      <c r="A171">
        <v>169</v>
      </c>
      <c r="B171" t="s">
        <v>420</v>
      </c>
      <c r="C171">
        <v>9069058</v>
      </c>
      <c r="D171" t="b">
        <v>1</v>
      </c>
      <c r="E171">
        <v>4713975</v>
      </c>
      <c r="F171">
        <v>75</v>
      </c>
      <c r="G171">
        <v>0</v>
      </c>
      <c r="H171">
        <v>579375</v>
      </c>
      <c r="I171">
        <v>0.05</v>
      </c>
      <c r="J171">
        <v>0.24</v>
      </c>
      <c r="K171">
        <v>0.6</v>
      </c>
      <c r="L171">
        <v>0.65</v>
      </c>
      <c r="M171">
        <v>0.05</v>
      </c>
      <c r="N171">
        <v>2</v>
      </c>
      <c r="O171">
        <v>-97.5</v>
      </c>
      <c r="P171">
        <v>-1.95</v>
      </c>
      <c r="AO171" s="13" t="str">
        <f t="shared" si="90"/>
        <v>R</v>
      </c>
      <c r="AP171">
        <f t="shared" si="91"/>
        <v>0</v>
      </c>
      <c r="AQ171" s="4" t="e">
        <f t="shared" si="92"/>
        <v>#N/A</v>
      </c>
      <c r="AR171" s="4" t="e">
        <f t="shared" si="93"/>
        <v>#N/A</v>
      </c>
      <c r="AS171" s="4" t="e">
        <f t="shared" si="94"/>
        <v>#N/A</v>
      </c>
      <c r="AT171" s="4" t="e">
        <f t="shared" si="95"/>
        <v>#N/A</v>
      </c>
      <c r="AU171" s="5" t="e">
        <f t="shared" si="96"/>
        <v>#N/A</v>
      </c>
      <c r="AV171" s="4" t="e">
        <f t="shared" si="97"/>
        <v>#N/A</v>
      </c>
      <c r="AW171" s="5" t="e">
        <f t="shared" si="98"/>
        <v>#N/A</v>
      </c>
      <c r="AX171" s="4" t="e">
        <f t="shared" si="99"/>
        <v>#N/A</v>
      </c>
      <c r="AY171" s="5" t="e">
        <f t="shared" si="100"/>
        <v>#N/A</v>
      </c>
      <c r="AZ171" s="2" t="e">
        <f t="shared" si="101"/>
        <v>#N/A</v>
      </c>
      <c r="BA171" s="2" t="e">
        <f t="shared" si="102"/>
        <v>#N/A</v>
      </c>
      <c r="BB171" s="2" t="e">
        <f t="shared" si="103"/>
        <v>#N/A</v>
      </c>
      <c r="BC171" s="2" t="e">
        <f t="shared" si="104"/>
        <v>#N/A</v>
      </c>
      <c r="BD171" s="2" t="e">
        <f t="shared" si="105"/>
        <v>#N/A</v>
      </c>
      <c r="BE171" s="2" t="e">
        <f t="shared" si="106"/>
        <v>#N/A</v>
      </c>
      <c r="BF171" t="e">
        <f t="shared" si="107"/>
        <v>#N/A</v>
      </c>
      <c r="BG171" s="2" t="e">
        <f t="shared" si="108"/>
        <v>#N/A</v>
      </c>
      <c r="BH171" t="e">
        <f t="shared" si="109"/>
        <v>#N/A</v>
      </c>
      <c r="BI171" t="e">
        <f t="shared" si="110"/>
        <v>#N/A</v>
      </c>
      <c r="BJ171" s="13" t="e">
        <f t="shared" si="111"/>
        <v>#N/A</v>
      </c>
      <c r="BK171" t="e">
        <f t="shared" si="112"/>
        <v>#N/A</v>
      </c>
      <c r="BL171" t="e">
        <f t="shared" si="113"/>
        <v>#N/A</v>
      </c>
      <c r="BM171" s="2" t="e">
        <f t="shared" si="114"/>
        <v>#N/A</v>
      </c>
      <c r="BN171" s="2" t="e">
        <f t="shared" si="115"/>
        <v>#N/A</v>
      </c>
      <c r="BO171" s="26" t="e">
        <f t="shared" si="116"/>
        <v>#N/A</v>
      </c>
      <c r="BP171" s="26" t="e">
        <f t="shared" si="117"/>
        <v>#N/A</v>
      </c>
      <c r="BQ171">
        <f t="shared" si="118"/>
        <v>0</v>
      </c>
      <c r="BV171" s="2"/>
      <c r="BW171" s="2">
        <f t="shared" si="119"/>
        <v>0</v>
      </c>
      <c r="BX171" s="2">
        <f t="shared" si="120"/>
        <v>0</v>
      </c>
      <c r="BY171" s="2">
        <f t="shared" si="121"/>
        <v>0</v>
      </c>
      <c r="BZ171" s="2">
        <f t="shared" si="122"/>
        <v>0</v>
      </c>
      <c r="CA171" s="2">
        <f t="shared" si="123"/>
        <v>0</v>
      </c>
      <c r="CB171" s="2">
        <f t="shared" si="124"/>
        <v>0</v>
      </c>
      <c r="CC171" s="2">
        <f t="shared" si="125"/>
        <v>0</v>
      </c>
      <c r="CD171" s="2" t="str">
        <f t="shared" si="126"/>
        <v>R</v>
      </c>
      <c r="CE171" s="2" t="str">
        <f t="shared" si="127"/>
        <v>S-R</v>
      </c>
      <c r="CF171" s="2" t="str">
        <f t="shared" si="128"/>
        <v>B-G</v>
      </c>
      <c r="CG171" s="2" t="str">
        <f t="shared" si="129"/>
        <v>S-R</v>
      </c>
      <c r="CH171" s="2" t="str">
        <f t="shared" si="130"/>
        <v>B-G</v>
      </c>
      <c r="CI171" t="s">
        <v>91</v>
      </c>
      <c r="CJ171">
        <f>VLOOKUP(CI171,Sheet4!$I$1:$M$248,2,0)</f>
        <v>16660</v>
      </c>
      <c r="CK171">
        <f>VLOOKUP(CI171,Sheet4!$I$1:$M$248,3,0)</f>
        <v>16669</v>
      </c>
      <c r="CL171">
        <f>VLOOKUP(CI171,Sheet4!$I$1:$M$248,4,0)</f>
        <v>16519.150000000001</v>
      </c>
      <c r="CM171">
        <f>VLOOKUP(CI171,Sheet4!$I$1:$M$248,5,0)</f>
        <v>16650</v>
      </c>
      <c r="CN171">
        <f t="shared" si="131"/>
        <v>18502.174999999999</v>
      </c>
      <c r="CO171" t="str">
        <f t="shared" si="132"/>
        <v>G</v>
      </c>
      <c r="CP171" t="str">
        <f t="shared" si="133"/>
        <v xml:space="preserve"> HH-B</v>
      </c>
      <c r="CQ171" t="str">
        <f t="shared" si="134"/>
        <v xml:space="preserve"> LH-B</v>
      </c>
    </row>
    <row r="172" spans="1:95">
      <c r="A172">
        <v>170</v>
      </c>
      <c r="B172" t="s">
        <v>420</v>
      </c>
      <c r="C172">
        <v>2952193</v>
      </c>
      <c r="D172" t="b">
        <v>1</v>
      </c>
      <c r="E172">
        <v>524030</v>
      </c>
      <c r="F172">
        <v>8</v>
      </c>
      <c r="G172">
        <v>281</v>
      </c>
      <c r="H172">
        <v>0</v>
      </c>
      <c r="I172">
        <v>3843.45</v>
      </c>
      <c r="J172">
        <v>3832.25</v>
      </c>
      <c r="K172">
        <v>3802</v>
      </c>
      <c r="L172">
        <v>3858.75</v>
      </c>
      <c r="M172">
        <v>3767.05</v>
      </c>
      <c r="N172">
        <v>3786.65</v>
      </c>
      <c r="O172">
        <v>1.5000066021417275</v>
      </c>
      <c r="P172">
        <v>56.799999999999727</v>
      </c>
      <c r="Q172" t="s">
        <v>79</v>
      </c>
      <c r="R172">
        <v>2952193</v>
      </c>
      <c r="S172">
        <v>-39.74</v>
      </c>
      <c r="T172">
        <v>6537.4563449188163</v>
      </c>
      <c r="U172">
        <v>6532.61</v>
      </c>
      <c r="V172">
        <v>6547.6571523330267</v>
      </c>
      <c r="W172">
        <v>6532.61</v>
      </c>
      <c r="X172">
        <v>6517.5628476669726</v>
      </c>
      <c r="Y172">
        <v>6527</v>
      </c>
      <c r="Z172">
        <v>6545</v>
      </c>
      <c r="AA172">
        <v>6526.55</v>
      </c>
      <c r="AB172">
        <v>6545</v>
      </c>
      <c r="AC172" s="8">
        <v>6545</v>
      </c>
      <c r="AD172" s="8">
        <v>6549</v>
      </c>
      <c r="AE172">
        <v>6542.1</v>
      </c>
      <c r="AF172">
        <v>6546.2</v>
      </c>
      <c r="AG172">
        <v>6546.2</v>
      </c>
      <c r="AH172">
        <v>6547.75</v>
      </c>
      <c r="AI172">
        <v>6528.1</v>
      </c>
      <c r="AJ172">
        <v>6535</v>
      </c>
      <c r="AK172">
        <v>38.396873815896292</v>
      </c>
      <c r="AL172">
        <v>37.097935649910625</v>
      </c>
      <c r="AO172" s="13" t="str">
        <f t="shared" si="90"/>
        <v>G</v>
      </c>
      <c r="AP172" t="str">
        <f t="shared" si="91"/>
        <v>ULTRACEMCO</v>
      </c>
      <c r="AQ172" s="4">
        <f t="shared" si="92"/>
        <v>6537.4563449188163</v>
      </c>
      <c r="AR172" s="4">
        <f t="shared" si="93"/>
        <v>6532.61</v>
      </c>
      <c r="AS172" s="4">
        <f t="shared" si="94"/>
        <v>6547.6571523330267</v>
      </c>
      <c r="AT172" s="4">
        <f t="shared" si="95"/>
        <v>6532.61</v>
      </c>
      <c r="AU172" s="5">
        <f t="shared" si="96"/>
        <v>6517.5628476669726</v>
      </c>
      <c r="AV172" s="4">
        <f t="shared" si="97"/>
        <v>6527</v>
      </c>
      <c r="AW172" s="5">
        <f t="shared" si="98"/>
        <v>6545</v>
      </c>
      <c r="AX172" s="4">
        <f t="shared" si="99"/>
        <v>6526.55</v>
      </c>
      <c r="AY172" s="5">
        <f t="shared" si="100"/>
        <v>6545</v>
      </c>
      <c r="AZ172" s="2">
        <f t="shared" si="101"/>
        <v>6545</v>
      </c>
      <c r="BA172" s="2">
        <f t="shared" si="102"/>
        <v>6549</v>
      </c>
      <c r="BB172" s="2">
        <f t="shared" si="103"/>
        <v>6542.1</v>
      </c>
      <c r="BC172" s="2">
        <f t="shared" si="104"/>
        <v>6546.2</v>
      </c>
      <c r="BD172" s="2">
        <f t="shared" si="105"/>
        <v>6546.2</v>
      </c>
      <c r="BE172" s="2">
        <f t="shared" si="106"/>
        <v>6547.75</v>
      </c>
      <c r="BF172">
        <f t="shared" si="107"/>
        <v>6528.1</v>
      </c>
      <c r="BG172" s="2">
        <f t="shared" si="108"/>
        <v>6535</v>
      </c>
      <c r="BH172">
        <f t="shared" si="109"/>
        <v>38.396873815896292</v>
      </c>
      <c r="BI172">
        <f t="shared" si="110"/>
        <v>37.097935649910625</v>
      </c>
      <c r="BJ172" s="13">
        <f t="shared" si="111"/>
        <v>-39.74</v>
      </c>
      <c r="BK172" t="str">
        <f t="shared" si="112"/>
        <v xml:space="preserve"> </v>
      </c>
      <c r="BL172" t="str">
        <f t="shared" si="113"/>
        <v>G&gt;5+ | Buy</v>
      </c>
      <c r="BM172" s="2" t="str">
        <f t="shared" si="114"/>
        <v xml:space="preserve"> </v>
      </c>
      <c r="BN172" s="2" t="str">
        <f t="shared" si="115"/>
        <v xml:space="preserve"> </v>
      </c>
      <c r="BO172" s="26">
        <f t="shared" si="116"/>
        <v>1.833460656989791E-2</v>
      </c>
      <c r="BP172" s="26">
        <f t="shared" si="117"/>
        <v>-0.17109162567596189</v>
      </c>
      <c r="BQ172" t="str">
        <f t="shared" si="118"/>
        <v>ULTRACEMCO</v>
      </c>
      <c r="BV172" s="2"/>
      <c r="BW172" s="2">
        <f t="shared" si="119"/>
        <v>6545</v>
      </c>
      <c r="BX172" s="2">
        <f t="shared" si="120"/>
        <v>6526.55</v>
      </c>
      <c r="BY172" s="2">
        <f t="shared" si="121"/>
        <v>6545</v>
      </c>
      <c r="BZ172" s="2">
        <f t="shared" si="122"/>
        <v>6545</v>
      </c>
      <c r="CA172" s="2">
        <f t="shared" si="123"/>
        <v>6549</v>
      </c>
      <c r="CB172" s="2">
        <f t="shared" si="124"/>
        <v>6542.1</v>
      </c>
      <c r="CC172" s="2">
        <f t="shared" si="125"/>
        <v>6546.2</v>
      </c>
      <c r="CD172" s="2" t="str">
        <f t="shared" si="126"/>
        <v>G</v>
      </c>
      <c r="CE172" s="2" t="str">
        <f t="shared" si="127"/>
        <v>B-G</v>
      </c>
      <c r="CF172" s="2" t="str">
        <f t="shared" si="128"/>
        <v>B-G</v>
      </c>
      <c r="CG172" s="2" t="str">
        <f t="shared" si="129"/>
        <v>B-G</v>
      </c>
      <c r="CH172" s="2" t="str">
        <f t="shared" si="130"/>
        <v>B-G</v>
      </c>
      <c r="CI172" t="s">
        <v>366</v>
      </c>
      <c r="CJ172">
        <f>VLOOKUP(CI172,Sheet4!$I$1:$M$248,2,0)</f>
        <v>6.85</v>
      </c>
      <c r="CK172">
        <f>VLOOKUP(CI172,Sheet4!$I$1:$M$248,3,0)</f>
        <v>7.55</v>
      </c>
      <c r="CL172">
        <f>VLOOKUP(CI172,Sheet4!$I$1:$M$248,4,0)</f>
        <v>6.85</v>
      </c>
      <c r="CM172">
        <f>VLOOKUP(CI172,Sheet4!$I$1:$M$248,5,0)</f>
        <v>6.85</v>
      </c>
      <c r="CN172" t="e">
        <f t="shared" si="131"/>
        <v>#N/A</v>
      </c>
      <c r="CO172" t="str">
        <f t="shared" si="132"/>
        <v>R</v>
      </c>
      <c r="CP172" t="e">
        <f t="shared" si="133"/>
        <v>#N/A</v>
      </c>
      <c r="CQ172" t="e">
        <f t="shared" si="134"/>
        <v>#N/A</v>
      </c>
    </row>
    <row r="173" spans="1:95">
      <c r="A173">
        <v>171</v>
      </c>
      <c r="B173" t="s">
        <v>420</v>
      </c>
      <c r="C173">
        <v>140033</v>
      </c>
      <c r="D173" t="b">
        <v>1</v>
      </c>
      <c r="E173">
        <v>397351</v>
      </c>
      <c r="F173">
        <v>25</v>
      </c>
      <c r="G173">
        <v>59</v>
      </c>
      <c r="H173">
        <v>0</v>
      </c>
      <c r="I173">
        <v>3673.6</v>
      </c>
      <c r="J173">
        <v>3673.3</v>
      </c>
      <c r="K173">
        <v>3690</v>
      </c>
      <c r="L173">
        <v>3699</v>
      </c>
      <c r="M173">
        <v>3650</v>
      </c>
      <c r="N173">
        <v>3685</v>
      </c>
      <c r="O173">
        <v>-0.30936227951153572</v>
      </c>
      <c r="P173">
        <v>-11.400000000000091</v>
      </c>
      <c r="Q173" t="s">
        <v>30</v>
      </c>
      <c r="R173">
        <v>140033</v>
      </c>
      <c r="S173">
        <v>-39.9</v>
      </c>
      <c r="T173">
        <v>3857.9442318150095</v>
      </c>
      <c r="U173">
        <v>3856.8199999999997</v>
      </c>
      <c r="V173">
        <v>3862.207653168743</v>
      </c>
      <c r="W173">
        <v>3856.8199999999997</v>
      </c>
      <c r="X173">
        <v>3851.4323468312564</v>
      </c>
      <c r="Y173">
        <v>3857.15</v>
      </c>
      <c r="Z173">
        <v>3863.9</v>
      </c>
      <c r="AA173">
        <v>3851.7</v>
      </c>
      <c r="AB173">
        <v>3862.35</v>
      </c>
      <c r="AC173" s="8">
        <v>3862.2</v>
      </c>
      <c r="AD173" s="8">
        <v>3863</v>
      </c>
      <c r="AE173">
        <v>3858.05</v>
      </c>
      <c r="AF173">
        <v>3859.95</v>
      </c>
      <c r="AG173">
        <v>3860</v>
      </c>
      <c r="AH173">
        <v>3863</v>
      </c>
      <c r="AI173">
        <v>3844.1</v>
      </c>
      <c r="AJ173">
        <v>3856</v>
      </c>
      <c r="AK173">
        <v>39.287564886832591</v>
      </c>
      <c r="AL173">
        <v>47.443925602907044</v>
      </c>
      <c r="AO173" s="13" t="str">
        <f t="shared" si="90"/>
        <v>G</v>
      </c>
      <c r="AP173" t="str">
        <f t="shared" si="91"/>
        <v>BRITANNIA</v>
      </c>
      <c r="AQ173" s="4">
        <f t="shared" si="92"/>
        <v>3857.9442318150095</v>
      </c>
      <c r="AR173" s="4">
        <f t="shared" si="93"/>
        <v>3856.8199999999997</v>
      </c>
      <c r="AS173" s="4">
        <f t="shared" si="94"/>
        <v>3862.207653168743</v>
      </c>
      <c r="AT173" s="4">
        <f t="shared" si="95"/>
        <v>3856.8199999999997</v>
      </c>
      <c r="AU173" s="5">
        <f t="shared" si="96"/>
        <v>3851.4323468312564</v>
      </c>
      <c r="AV173" s="4">
        <f t="shared" si="97"/>
        <v>3857.15</v>
      </c>
      <c r="AW173" s="5">
        <f t="shared" si="98"/>
        <v>3863.9</v>
      </c>
      <c r="AX173" s="4">
        <f t="shared" si="99"/>
        <v>3851.7</v>
      </c>
      <c r="AY173" s="5">
        <f t="shared" si="100"/>
        <v>3862.35</v>
      </c>
      <c r="AZ173" s="2">
        <f t="shared" si="101"/>
        <v>3862.2</v>
      </c>
      <c r="BA173" s="2">
        <f t="shared" si="102"/>
        <v>3863</v>
      </c>
      <c r="BB173" s="2">
        <f t="shared" si="103"/>
        <v>3858.05</v>
      </c>
      <c r="BC173" s="2">
        <f t="shared" si="104"/>
        <v>3859.95</v>
      </c>
      <c r="BD173" s="2">
        <f t="shared" si="105"/>
        <v>3860</v>
      </c>
      <c r="BE173" s="2">
        <f t="shared" si="106"/>
        <v>3863</v>
      </c>
      <c r="BF173">
        <f t="shared" si="107"/>
        <v>3844.1</v>
      </c>
      <c r="BG173" s="2">
        <f t="shared" si="108"/>
        <v>3856</v>
      </c>
      <c r="BH173">
        <f t="shared" si="109"/>
        <v>39.287564886832591</v>
      </c>
      <c r="BI173">
        <f t="shared" si="110"/>
        <v>47.443925602907044</v>
      </c>
      <c r="BJ173" s="13">
        <f t="shared" si="111"/>
        <v>-39.9</v>
      </c>
      <c r="BK173" t="str">
        <f t="shared" si="112"/>
        <v xml:space="preserve"> </v>
      </c>
      <c r="BL173" t="str">
        <f t="shared" si="113"/>
        <v xml:space="preserve"> </v>
      </c>
      <c r="BM173" s="2" t="str">
        <f t="shared" si="114"/>
        <v xml:space="preserve"> </v>
      </c>
      <c r="BN173" s="2" t="str">
        <f t="shared" si="115"/>
        <v xml:space="preserve"> </v>
      </c>
      <c r="BO173" s="26">
        <f t="shared" si="116"/>
        <v>-5.825695199627156E-2</v>
      </c>
      <c r="BP173" s="26">
        <f t="shared" si="117"/>
        <v>-0.10362694300518134</v>
      </c>
      <c r="BQ173" t="str">
        <f t="shared" si="118"/>
        <v>BRITANNIA</v>
      </c>
      <c r="BV173" s="2"/>
      <c r="BW173" s="2">
        <f t="shared" si="119"/>
        <v>3863.9</v>
      </c>
      <c r="BX173" s="2">
        <f t="shared" si="120"/>
        <v>3851.7</v>
      </c>
      <c r="BY173" s="2">
        <f t="shared" si="121"/>
        <v>3862.35</v>
      </c>
      <c r="BZ173" s="2">
        <f t="shared" si="122"/>
        <v>3862.2</v>
      </c>
      <c r="CA173" s="2">
        <f t="shared" si="123"/>
        <v>3863</v>
      </c>
      <c r="CB173" s="2">
        <f t="shared" si="124"/>
        <v>3858.05</v>
      </c>
      <c r="CC173" s="2">
        <f t="shared" si="125"/>
        <v>3859.95</v>
      </c>
      <c r="CD173" s="2" t="str">
        <f t="shared" si="126"/>
        <v>R</v>
      </c>
      <c r="CE173" s="2" t="str">
        <f t="shared" si="127"/>
        <v>S-R</v>
      </c>
      <c r="CF173" s="2" t="str">
        <f t="shared" si="128"/>
        <v>S-R</v>
      </c>
      <c r="CG173" s="2" t="str">
        <f t="shared" si="129"/>
        <v>S-R</v>
      </c>
      <c r="CH173" s="2" t="str">
        <f t="shared" si="130"/>
        <v>S-R</v>
      </c>
      <c r="CI173" t="s">
        <v>111</v>
      </c>
      <c r="CJ173">
        <f>VLOOKUP(CI173,Sheet4!$I$1:$M$248,2,0)</f>
        <v>392</v>
      </c>
      <c r="CK173">
        <f>VLOOKUP(CI173,Sheet4!$I$1:$M$248,3,0)</f>
        <v>393.9</v>
      </c>
      <c r="CL173">
        <f>VLOOKUP(CI173,Sheet4!$I$1:$M$248,4,0)</f>
        <v>386.55</v>
      </c>
      <c r="CM173">
        <f>VLOOKUP(CI173,Sheet4!$I$1:$M$248,5,0)</f>
        <v>388.25</v>
      </c>
      <c r="CN173">
        <f t="shared" si="131"/>
        <v>884.1049999999999</v>
      </c>
      <c r="CO173" t="str">
        <f t="shared" si="132"/>
        <v>G</v>
      </c>
      <c r="CP173" t="str">
        <f t="shared" si="133"/>
        <v xml:space="preserve"> HH-B</v>
      </c>
      <c r="CQ173" t="str">
        <f t="shared" si="134"/>
        <v xml:space="preserve"> LH-B</v>
      </c>
    </row>
    <row r="174" spans="1:95">
      <c r="A174">
        <v>172</v>
      </c>
      <c r="B174" t="s">
        <v>420</v>
      </c>
      <c r="C174">
        <v>9719042</v>
      </c>
      <c r="D174" t="b">
        <v>1</v>
      </c>
      <c r="E174">
        <v>707580</v>
      </c>
      <c r="F174">
        <v>20</v>
      </c>
      <c r="G174">
        <v>2240</v>
      </c>
      <c r="H174">
        <v>34260</v>
      </c>
      <c r="I174">
        <v>0.05</v>
      </c>
      <c r="J174">
        <v>1.02</v>
      </c>
      <c r="K174">
        <v>3</v>
      </c>
      <c r="L174">
        <v>3</v>
      </c>
      <c r="M174">
        <v>0.05</v>
      </c>
      <c r="N174">
        <v>11.2</v>
      </c>
      <c r="O174">
        <v>-99.553571428571416</v>
      </c>
      <c r="P174">
        <v>-11.149999999999999</v>
      </c>
      <c r="AO174" s="13" t="str">
        <f t="shared" si="90"/>
        <v>R</v>
      </c>
      <c r="AP174">
        <f t="shared" si="91"/>
        <v>0</v>
      </c>
      <c r="AQ174" s="4" t="e">
        <f t="shared" si="92"/>
        <v>#N/A</v>
      </c>
      <c r="AR174" s="4" t="e">
        <f t="shared" si="93"/>
        <v>#N/A</v>
      </c>
      <c r="AS174" s="4" t="e">
        <f t="shared" si="94"/>
        <v>#N/A</v>
      </c>
      <c r="AT174" s="4" t="e">
        <f t="shared" si="95"/>
        <v>#N/A</v>
      </c>
      <c r="AU174" s="5" t="e">
        <f t="shared" si="96"/>
        <v>#N/A</v>
      </c>
      <c r="AV174" s="4" t="e">
        <f t="shared" si="97"/>
        <v>#N/A</v>
      </c>
      <c r="AW174" s="5" t="e">
        <f t="shared" si="98"/>
        <v>#N/A</v>
      </c>
      <c r="AX174" s="4" t="e">
        <f t="shared" si="99"/>
        <v>#N/A</v>
      </c>
      <c r="AY174" s="5" t="e">
        <f t="shared" si="100"/>
        <v>#N/A</v>
      </c>
      <c r="AZ174" s="2" t="e">
        <f t="shared" si="101"/>
        <v>#N/A</v>
      </c>
      <c r="BA174" s="2" t="e">
        <f t="shared" si="102"/>
        <v>#N/A</v>
      </c>
      <c r="BB174" s="2" t="e">
        <f t="shared" si="103"/>
        <v>#N/A</v>
      </c>
      <c r="BC174" s="2" t="e">
        <f t="shared" si="104"/>
        <v>#N/A</v>
      </c>
      <c r="BD174" s="2" t="e">
        <f t="shared" si="105"/>
        <v>#N/A</v>
      </c>
      <c r="BE174" s="2" t="e">
        <f t="shared" si="106"/>
        <v>#N/A</v>
      </c>
      <c r="BF174" t="e">
        <f t="shared" si="107"/>
        <v>#N/A</v>
      </c>
      <c r="BG174" s="2" t="e">
        <f t="shared" si="108"/>
        <v>#N/A</v>
      </c>
      <c r="BH174" t="e">
        <f t="shared" si="109"/>
        <v>#N/A</v>
      </c>
      <c r="BI174" t="e">
        <f t="shared" si="110"/>
        <v>#N/A</v>
      </c>
      <c r="BJ174" s="13" t="e">
        <f t="shared" si="111"/>
        <v>#N/A</v>
      </c>
      <c r="BK174" t="e">
        <f t="shared" si="112"/>
        <v>#N/A</v>
      </c>
      <c r="BL174" t="e">
        <f t="shared" si="113"/>
        <v>#N/A</v>
      </c>
      <c r="BM174" s="2" t="e">
        <f t="shared" si="114"/>
        <v>#N/A</v>
      </c>
      <c r="BN174" s="2" t="e">
        <f t="shared" si="115"/>
        <v>#N/A</v>
      </c>
      <c r="BO174" s="26" t="e">
        <f t="shared" si="116"/>
        <v>#N/A</v>
      </c>
      <c r="BP174" s="26" t="e">
        <f t="shared" si="117"/>
        <v>#N/A</v>
      </c>
      <c r="BQ174">
        <f t="shared" si="118"/>
        <v>0</v>
      </c>
      <c r="BV174" s="2"/>
      <c r="BW174" s="2">
        <f t="shared" si="119"/>
        <v>0</v>
      </c>
      <c r="BX174" s="2">
        <f t="shared" si="120"/>
        <v>0</v>
      </c>
      <c r="BY174" s="2">
        <f t="shared" si="121"/>
        <v>0</v>
      </c>
      <c r="BZ174" s="2">
        <f t="shared" si="122"/>
        <v>0</v>
      </c>
      <c r="CA174" s="2">
        <f t="shared" si="123"/>
        <v>0</v>
      </c>
      <c r="CB174" s="2">
        <f t="shared" si="124"/>
        <v>0</v>
      </c>
      <c r="CC174" s="2">
        <f t="shared" si="125"/>
        <v>0</v>
      </c>
      <c r="CD174" s="2" t="str">
        <f t="shared" si="126"/>
        <v>R</v>
      </c>
      <c r="CE174" s="2" t="str">
        <f t="shared" si="127"/>
        <v>S-R</v>
      </c>
      <c r="CF174" s="2" t="str">
        <f t="shared" si="128"/>
        <v>B-G</v>
      </c>
      <c r="CG174" s="2" t="str">
        <f t="shared" si="129"/>
        <v>S-R</v>
      </c>
      <c r="CH174" s="2" t="str">
        <f t="shared" si="130"/>
        <v>B-G</v>
      </c>
      <c r="CI174" t="s">
        <v>165</v>
      </c>
      <c r="CJ174">
        <f>VLOOKUP(CI174,Sheet4!$I$1:$M$248,2,0)</f>
        <v>596.79999999999995</v>
      </c>
      <c r="CK174">
        <f>VLOOKUP(CI174,Sheet4!$I$1:$M$248,3,0)</f>
        <v>614.85</v>
      </c>
      <c r="CL174">
        <f>VLOOKUP(CI174,Sheet4!$I$1:$M$248,4,0)</f>
        <v>587.9</v>
      </c>
      <c r="CM174">
        <f>VLOOKUP(CI174,Sheet4!$I$1:$M$248,5,0)</f>
        <v>596.70000000000005</v>
      </c>
      <c r="CN174" t="e">
        <f t="shared" si="131"/>
        <v>#N/A</v>
      </c>
      <c r="CO174" t="str">
        <f t="shared" si="132"/>
        <v>G</v>
      </c>
      <c r="CP174" t="e">
        <f t="shared" si="133"/>
        <v>#N/A</v>
      </c>
      <c r="CQ174" t="e">
        <f t="shared" si="134"/>
        <v>#N/A</v>
      </c>
    </row>
    <row r="175" spans="1:95">
      <c r="A175">
        <v>173</v>
      </c>
      <c r="B175" t="s">
        <v>420</v>
      </c>
      <c r="C175">
        <v>258817</v>
      </c>
      <c r="D175" t="b">
        <v>1</v>
      </c>
      <c r="E175">
        <v>1238</v>
      </c>
      <c r="F175">
        <v>7</v>
      </c>
      <c r="G175">
        <v>0</v>
      </c>
      <c r="H175">
        <v>0</v>
      </c>
      <c r="I175">
        <v>3594.85</v>
      </c>
      <c r="J175">
        <v>3608.96</v>
      </c>
      <c r="K175">
        <v>3657.1</v>
      </c>
      <c r="L175">
        <v>3665.65</v>
      </c>
      <c r="M175">
        <v>3550</v>
      </c>
      <c r="N175">
        <v>3646.15</v>
      </c>
      <c r="O175">
        <v>-1.4069635094551838</v>
      </c>
      <c r="P175">
        <v>-51.300000000000182</v>
      </c>
      <c r="Q175" t="s">
        <v>130</v>
      </c>
      <c r="R175">
        <v>258817</v>
      </c>
      <c r="S175">
        <v>-61.33</v>
      </c>
      <c r="T175">
        <v>2505.3206856452553</v>
      </c>
      <c r="U175">
        <v>2510.1050000000005</v>
      </c>
      <c r="V175">
        <v>2524.2526977809111</v>
      </c>
      <c r="W175">
        <v>2510.1050000000005</v>
      </c>
      <c r="X175">
        <v>2495.9573022190898</v>
      </c>
      <c r="Y175">
        <v>2500.65</v>
      </c>
      <c r="Z175">
        <v>2504.6999999999998</v>
      </c>
      <c r="AA175">
        <v>2500</v>
      </c>
      <c r="AB175">
        <v>2500</v>
      </c>
      <c r="AC175" s="8">
        <v>2500</v>
      </c>
      <c r="AD175" s="8">
        <v>2505.5</v>
      </c>
      <c r="AE175">
        <v>2491.0500000000002</v>
      </c>
      <c r="AF175">
        <v>2502.4</v>
      </c>
      <c r="AG175">
        <v>2502.4</v>
      </c>
      <c r="AH175">
        <v>2505.5</v>
      </c>
      <c r="AI175">
        <v>2491</v>
      </c>
      <c r="AJ175">
        <v>2505.5</v>
      </c>
      <c r="AK175">
        <v>-40.419339955375492</v>
      </c>
      <c r="AL175">
        <v>-64.403683261695903</v>
      </c>
      <c r="AO175" s="13" t="str">
        <f t="shared" si="90"/>
        <v>G</v>
      </c>
      <c r="AP175" t="str">
        <f t="shared" si="91"/>
        <v>SCHAEFFLER</v>
      </c>
      <c r="AQ175" s="4">
        <f t="shared" si="92"/>
        <v>2505.3206856452553</v>
      </c>
      <c r="AR175" s="4">
        <f t="shared" si="93"/>
        <v>2510.1050000000005</v>
      </c>
      <c r="AS175" s="4">
        <f t="shared" si="94"/>
        <v>2524.2526977809111</v>
      </c>
      <c r="AT175" s="4">
        <f t="shared" si="95"/>
        <v>2510.1050000000005</v>
      </c>
      <c r="AU175" s="5">
        <f t="shared" si="96"/>
        <v>2495.9573022190898</v>
      </c>
      <c r="AV175" s="4">
        <f t="shared" si="97"/>
        <v>2500.65</v>
      </c>
      <c r="AW175" s="5">
        <f t="shared" si="98"/>
        <v>2504.6999999999998</v>
      </c>
      <c r="AX175" s="4">
        <f t="shared" si="99"/>
        <v>2500</v>
      </c>
      <c r="AY175" s="5">
        <f t="shared" si="100"/>
        <v>2500</v>
      </c>
      <c r="AZ175" s="2">
        <f t="shared" si="101"/>
        <v>2500</v>
      </c>
      <c r="BA175" s="2">
        <f t="shared" si="102"/>
        <v>2505.5</v>
      </c>
      <c r="BB175" s="2">
        <f t="shared" si="103"/>
        <v>2491.0500000000002</v>
      </c>
      <c r="BC175" s="2">
        <f t="shared" si="104"/>
        <v>2502.4</v>
      </c>
      <c r="BD175" s="2">
        <f t="shared" si="105"/>
        <v>2502.4</v>
      </c>
      <c r="BE175" s="2">
        <f t="shared" si="106"/>
        <v>2505.5</v>
      </c>
      <c r="BF175">
        <f t="shared" si="107"/>
        <v>2491</v>
      </c>
      <c r="BG175" s="2">
        <f t="shared" si="108"/>
        <v>2505.5</v>
      </c>
      <c r="BH175">
        <f t="shared" si="109"/>
        <v>-40.419339955375492</v>
      </c>
      <c r="BI175">
        <f t="shared" si="110"/>
        <v>-64.403683261695903</v>
      </c>
      <c r="BJ175" s="13">
        <f t="shared" si="111"/>
        <v>-61.33</v>
      </c>
      <c r="BK175" t="str">
        <f t="shared" si="112"/>
        <v xml:space="preserve"> </v>
      </c>
      <c r="BL175" t="str">
        <f t="shared" si="113"/>
        <v xml:space="preserve"> </v>
      </c>
      <c r="BM175" s="2" t="str">
        <f t="shared" si="114"/>
        <v xml:space="preserve"> </v>
      </c>
      <c r="BN175" s="2" t="str">
        <f t="shared" si="115"/>
        <v xml:space="preserve"> </v>
      </c>
      <c r="BO175" s="26">
        <f t="shared" si="116"/>
        <v>9.6000000000003638E-2</v>
      </c>
      <c r="BP175" s="26">
        <f t="shared" si="117"/>
        <v>0.12388107416879432</v>
      </c>
      <c r="BQ175" t="str">
        <f t="shared" si="118"/>
        <v>SCHAEFFLER</v>
      </c>
      <c r="BV175" s="2"/>
      <c r="BW175" s="2">
        <f t="shared" si="119"/>
        <v>2504.6999999999998</v>
      </c>
      <c r="BX175" s="2">
        <f t="shared" si="120"/>
        <v>2500</v>
      </c>
      <c r="BY175" s="2">
        <f t="shared" si="121"/>
        <v>2500</v>
      </c>
      <c r="BZ175" s="2">
        <f t="shared" si="122"/>
        <v>2500</v>
      </c>
      <c r="CA175" s="2">
        <f t="shared" si="123"/>
        <v>2505.5</v>
      </c>
      <c r="CB175" s="2">
        <f t="shared" si="124"/>
        <v>2491.0500000000002</v>
      </c>
      <c r="CC175" s="2">
        <f t="shared" si="125"/>
        <v>2502.4</v>
      </c>
      <c r="CD175" s="2" t="str">
        <f t="shared" si="126"/>
        <v>G</v>
      </c>
      <c r="CE175" s="2" t="str">
        <f t="shared" si="127"/>
        <v>B-G</v>
      </c>
      <c r="CF175" s="2" t="str">
        <f t="shared" si="128"/>
        <v>B-G</v>
      </c>
      <c r="CG175" s="2" t="str">
        <f t="shared" si="129"/>
        <v>B-G</v>
      </c>
      <c r="CH175" s="2" t="str">
        <f t="shared" si="130"/>
        <v>B-G</v>
      </c>
      <c r="CI175" t="s">
        <v>298</v>
      </c>
      <c r="CJ175">
        <f>VLOOKUP(CI175,Sheet4!$I$1:$M$248,2,0)</f>
        <v>4.5</v>
      </c>
      <c r="CK175">
        <f>VLOOKUP(CI175,Sheet4!$I$1:$M$248,3,0)</f>
        <v>5.8</v>
      </c>
      <c r="CL175">
        <f>VLOOKUP(CI175,Sheet4!$I$1:$M$248,4,0)</f>
        <v>4.2</v>
      </c>
      <c r="CM175">
        <f>VLOOKUP(CI175,Sheet4!$I$1:$M$248,5,0)</f>
        <v>5.8</v>
      </c>
      <c r="CN175" t="e">
        <f t="shared" si="131"/>
        <v>#N/A</v>
      </c>
      <c r="CO175" t="str">
        <f t="shared" si="132"/>
        <v>R</v>
      </c>
      <c r="CP175" t="e">
        <f t="shared" si="133"/>
        <v>#N/A</v>
      </c>
      <c r="CQ175" t="e">
        <f t="shared" si="134"/>
        <v>#N/A</v>
      </c>
    </row>
    <row r="176" spans="1:95">
      <c r="A176">
        <v>174</v>
      </c>
      <c r="B176" t="s">
        <v>420</v>
      </c>
      <c r="C176">
        <v>108033</v>
      </c>
      <c r="D176" t="b">
        <v>1</v>
      </c>
      <c r="E176">
        <v>2555821</v>
      </c>
      <c r="F176">
        <v>5</v>
      </c>
      <c r="G176">
        <v>1553</v>
      </c>
      <c r="H176">
        <v>0</v>
      </c>
      <c r="I176">
        <v>369.75</v>
      </c>
      <c r="J176">
        <v>368.69</v>
      </c>
      <c r="K176">
        <v>364.15</v>
      </c>
      <c r="L176">
        <v>371.9</v>
      </c>
      <c r="M176">
        <v>363.2</v>
      </c>
      <c r="N176">
        <v>362.5</v>
      </c>
      <c r="O176">
        <v>2</v>
      </c>
      <c r="P176">
        <v>7.25</v>
      </c>
      <c r="Q176" t="s">
        <v>67</v>
      </c>
      <c r="R176">
        <v>108033</v>
      </c>
      <c r="S176">
        <v>-41.56</v>
      </c>
      <c r="T176">
        <v>713.5567591698798</v>
      </c>
      <c r="U176">
        <v>713.18500000000006</v>
      </c>
      <c r="V176">
        <v>714.97972073036453</v>
      </c>
      <c r="W176">
        <v>713.18500000000006</v>
      </c>
      <c r="X176">
        <v>711.39027926963558</v>
      </c>
      <c r="Y176">
        <v>713.95</v>
      </c>
      <c r="Z176">
        <v>714.65</v>
      </c>
      <c r="AA176">
        <v>713.3</v>
      </c>
      <c r="AB176">
        <v>713.7</v>
      </c>
      <c r="AC176" s="8">
        <v>713.8</v>
      </c>
      <c r="AD176" s="8">
        <v>714.5</v>
      </c>
      <c r="AE176">
        <v>713.55</v>
      </c>
      <c r="AF176">
        <v>713.95</v>
      </c>
      <c r="AG176">
        <v>713.95</v>
      </c>
      <c r="AH176">
        <v>714.15</v>
      </c>
      <c r="AI176">
        <v>713.1</v>
      </c>
      <c r="AJ176">
        <v>713.25</v>
      </c>
      <c r="AK176">
        <v>17.697873798285293</v>
      </c>
      <c r="AL176">
        <v>32.211982918368854</v>
      </c>
      <c r="AO176" s="13" t="str">
        <f t="shared" si="90"/>
        <v>G</v>
      </c>
      <c r="AP176" t="str">
        <f t="shared" si="91"/>
        <v>BHARATFORG</v>
      </c>
      <c r="AQ176" s="4">
        <f t="shared" si="92"/>
        <v>713.5567591698798</v>
      </c>
      <c r="AR176" s="4">
        <f t="shared" si="93"/>
        <v>713.18500000000006</v>
      </c>
      <c r="AS176" s="4">
        <f t="shared" si="94"/>
        <v>714.97972073036453</v>
      </c>
      <c r="AT176" s="4">
        <f t="shared" si="95"/>
        <v>713.18500000000006</v>
      </c>
      <c r="AU176" s="5">
        <f t="shared" si="96"/>
        <v>711.39027926963558</v>
      </c>
      <c r="AV176" s="4">
        <f t="shared" si="97"/>
        <v>713.95</v>
      </c>
      <c r="AW176" s="5">
        <f t="shared" si="98"/>
        <v>714.65</v>
      </c>
      <c r="AX176" s="4">
        <f t="shared" si="99"/>
        <v>713.3</v>
      </c>
      <c r="AY176" s="5">
        <f t="shared" si="100"/>
        <v>713.7</v>
      </c>
      <c r="AZ176" s="2">
        <f t="shared" si="101"/>
        <v>713.8</v>
      </c>
      <c r="BA176" s="2">
        <f t="shared" si="102"/>
        <v>714.5</v>
      </c>
      <c r="BB176" s="2">
        <f t="shared" si="103"/>
        <v>713.55</v>
      </c>
      <c r="BC176" s="2">
        <f t="shared" si="104"/>
        <v>713.95</v>
      </c>
      <c r="BD176" s="2">
        <f t="shared" si="105"/>
        <v>713.95</v>
      </c>
      <c r="BE176" s="2">
        <f t="shared" si="106"/>
        <v>714.15</v>
      </c>
      <c r="BF176">
        <f t="shared" si="107"/>
        <v>713.1</v>
      </c>
      <c r="BG176" s="2">
        <f t="shared" si="108"/>
        <v>713.25</v>
      </c>
      <c r="BH176">
        <f t="shared" si="109"/>
        <v>17.697873798285293</v>
      </c>
      <c r="BI176">
        <f t="shared" si="110"/>
        <v>32.211982918368854</v>
      </c>
      <c r="BJ176" s="13">
        <f t="shared" si="111"/>
        <v>-41.56</v>
      </c>
      <c r="BK176" t="str">
        <f t="shared" si="112"/>
        <v xml:space="preserve"> </v>
      </c>
      <c r="BL176" t="str">
        <f t="shared" si="113"/>
        <v>G&gt;5+ | Buy</v>
      </c>
      <c r="BM176" s="2" t="str">
        <f t="shared" si="114"/>
        <v xml:space="preserve"> </v>
      </c>
      <c r="BN176" s="2" t="str">
        <f t="shared" si="115"/>
        <v xml:space="preserve"> </v>
      </c>
      <c r="BO176" s="26">
        <f t="shared" si="116"/>
        <v>2.101428971702031E-2</v>
      </c>
      <c r="BP176" s="26">
        <f t="shared" si="117"/>
        <v>-9.8046081658385811E-2</v>
      </c>
      <c r="BQ176" t="str">
        <f t="shared" si="118"/>
        <v>BHARATFORG</v>
      </c>
      <c r="BV176" s="2"/>
      <c r="BW176" s="2">
        <f t="shared" si="119"/>
        <v>714.65</v>
      </c>
      <c r="BX176" s="2">
        <f t="shared" si="120"/>
        <v>713.3</v>
      </c>
      <c r="BY176" s="2">
        <f t="shared" si="121"/>
        <v>713.7</v>
      </c>
      <c r="BZ176" s="2">
        <f t="shared" si="122"/>
        <v>713.8</v>
      </c>
      <c r="CA176" s="2">
        <f t="shared" si="123"/>
        <v>714.5</v>
      </c>
      <c r="CB176" s="2">
        <f t="shared" si="124"/>
        <v>713.55</v>
      </c>
      <c r="CC176" s="2">
        <f t="shared" si="125"/>
        <v>713.95</v>
      </c>
      <c r="CD176" s="2" t="str">
        <f t="shared" si="126"/>
        <v>G</v>
      </c>
      <c r="CE176" s="2" t="str">
        <f t="shared" si="127"/>
        <v>B-G</v>
      </c>
      <c r="CF176" s="2" t="str">
        <f t="shared" si="128"/>
        <v>B-G</v>
      </c>
      <c r="CG176" s="2" t="str">
        <f t="shared" si="129"/>
        <v>B-G</v>
      </c>
      <c r="CH176" s="2" t="str">
        <f t="shared" si="130"/>
        <v>B-G</v>
      </c>
      <c r="CI176" t="s">
        <v>355</v>
      </c>
      <c r="CJ176">
        <f>VLOOKUP(CI176,Sheet4!$I$1:$M$248,2,0)</f>
        <v>2723.55</v>
      </c>
      <c r="CK176">
        <f>VLOOKUP(CI176,Sheet4!$I$1:$M$248,3,0)</f>
        <v>2723.55</v>
      </c>
      <c r="CL176">
        <f>VLOOKUP(CI176,Sheet4!$I$1:$M$248,4,0)</f>
        <v>2723.55</v>
      </c>
      <c r="CM176">
        <f>VLOOKUP(CI176,Sheet4!$I$1:$M$248,5,0)</f>
        <v>2723.55</v>
      </c>
      <c r="CN176" t="e">
        <f t="shared" si="131"/>
        <v>#N/A</v>
      </c>
      <c r="CO176" t="str">
        <f t="shared" si="132"/>
        <v>R</v>
      </c>
      <c r="CP176" t="e">
        <f t="shared" si="133"/>
        <v>#N/A</v>
      </c>
      <c r="CQ176" t="e">
        <f t="shared" si="134"/>
        <v>#N/A</v>
      </c>
    </row>
    <row r="177" spans="1:95">
      <c r="A177">
        <v>175</v>
      </c>
      <c r="B177" t="s">
        <v>420</v>
      </c>
      <c r="C177">
        <v>779521</v>
      </c>
      <c r="D177" t="b">
        <v>1</v>
      </c>
      <c r="E177">
        <v>89540860</v>
      </c>
      <c r="F177">
        <v>50</v>
      </c>
      <c r="G177">
        <v>171814</v>
      </c>
      <c r="H177">
        <v>0</v>
      </c>
      <c r="I177">
        <v>199.1</v>
      </c>
      <c r="J177">
        <v>196.73</v>
      </c>
      <c r="K177">
        <v>192.8</v>
      </c>
      <c r="L177">
        <v>201</v>
      </c>
      <c r="M177">
        <v>192.55</v>
      </c>
      <c r="N177">
        <v>191.9</v>
      </c>
      <c r="O177">
        <v>3.7519541427826932</v>
      </c>
      <c r="P177">
        <v>7.1999999999999886</v>
      </c>
      <c r="Q177" t="s">
        <v>149</v>
      </c>
      <c r="R177">
        <v>779521</v>
      </c>
      <c r="S177">
        <v>-39.51</v>
      </c>
      <c r="T177">
        <v>528.14133883159207</v>
      </c>
      <c r="U177">
        <v>527.375</v>
      </c>
      <c r="V177">
        <v>529.32667912037027</v>
      </c>
      <c r="W177">
        <v>527.375</v>
      </c>
      <c r="X177">
        <v>525.42332087962973</v>
      </c>
      <c r="Y177">
        <v>528.45000000000005</v>
      </c>
      <c r="Z177">
        <v>529</v>
      </c>
      <c r="AA177">
        <v>528</v>
      </c>
      <c r="AB177">
        <v>528.9</v>
      </c>
      <c r="AC177" s="8">
        <v>528.95000000000005</v>
      </c>
      <c r="AD177" s="8">
        <v>529.95000000000005</v>
      </c>
      <c r="AE177">
        <v>528.45000000000005</v>
      </c>
      <c r="AF177">
        <v>528.5</v>
      </c>
      <c r="AG177">
        <v>528.54999999999995</v>
      </c>
      <c r="AH177">
        <v>528.95000000000005</v>
      </c>
      <c r="AI177">
        <v>527.54999999999995</v>
      </c>
      <c r="AJ177">
        <v>528.35</v>
      </c>
      <c r="AK177">
        <v>37.765589194259071</v>
      </c>
      <c r="AL177">
        <v>54.183834749512776</v>
      </c>
      <c r="AO177" s="13" t="str">
        <f t="shared" si="90"/>
        <v>G</v>
      </c>
      <c r="AP177" t="str">
        <f t="shared" si="91"/>
        <v>SBIN</v>
      </c>
      <c r="AQ177" s="4">
        <f t="shared" si="92"/>
        <v>528.14133883159207</v>
      </c>
      <c r="AR177" s="4">
        <f t="shared" si="93"/>
        <v>527.375</v>
      </c>
      <c r="AS177" s="4">
        <f t="shared" si="94"/>
        <v>529.32667912037027</v>
      </c>
      <c r="AT177" s="4">
        <f t="shared" si="95"/>
        <v>527.375</v>
      </c>
      <c r="AU177" s="5">
        <f t="shared" si="96"/>
        <v>525.42332087962973</v>
      </c>
      <c r="AV177" s="4">
        <f t="shared" si="97"/>
        <v>528.45000000000005</v>
      </c>
      <c r="AW177" s="5">
        <f t="shared" si="98"/>
        <v>529</v>
      </c>
      <c r="AX177" s="4">
        <f t="shared" si="99"/>
        <v>528</v>
      </c>
      <c r="AY177" s="5">
        <f t="shared" si="100"/>
        <v>528.9</v>
      </c>
      <c r="AZ177" s="2">
        <f t="shared" si="101"/>
        <v>528.95000000000005</v>
      </c>
      <c r="BA177" s="2">
        <f t="shared" si="102"/>
        <v>529.95000000000005</v>
      </c>
      <c r="BB177" s="2">
        <f t="shared" si="103"/>
        <v>528.45000000000005</v>
      </c>
      <c r="BC177" s="2">
        <f t="shared" si="104"/>
        <v>528.5</v>
      </c>
      <c r="BD177" s="2">
        <f t="shared" si="105"/>
        <v>528.54999999999995</v>
      </c>
      <c r="BE177" s="2">
        <f t="shared" si="106"/>
        <v>528.95000000000005</v>
      </c>
      <c r="BF177">
        <f t="shared" si="107"/>
        <v>527.54999999999995</v>
      </c>
      <c r="BG177" s="2">
        <f t="shared" si="108"/>
        <v>528.35</v>
      </c>
      <c r="BH177">
        <f t="shared" si="109"/>
        <v>37.765589194259071</v>
      </c>
      <c r="BI177">
        <f t="shared" si="110"/>
        <v>54.183834749512776</v>
      </c>
      <c r="BJ177" s="13">
        <f t="shared" si="111"/>
        <v>-39.51</v>
      </c>
      <c r="BK177" t="str">
        <f t="shared" si="112"/>
        <v xml:space="preserve"> </v>
      </c>
      <c r="BL177" t="str">
        <f t="shared" si="113"/>
        <v xml:space="preserve"> </v>
      </c>
      <c r="BM177" s="2" t="str">
        <f t="shared" si="114"/>
        <v xml:space="preserve"> </v>
      </c>
      <c r="BN177" s="2" t="str">
        <f t="shared" si="115"/>
        <v xml:space="preserve"> </v>
      </c>
      <c r="BO177" s="26">
        <f t="shared" si="116"/>
        <v>-8.50742036109359E-2</v>
      </c>
      <c r="BP177" s="26">
        <f t="shared" si="117"/>
        <v>-3.7839371866414118E-2</v>
      </c>
      <c r="BQ177" t="str">
        <f t="shared" si="118"/>
        <v>SBIN</v>
      </c>
      <c r="BV177" s="2"/>
      <c r="BW177" s="2">
        <f t="shared" si="119"/>
        <v>529</v>
      </c>
      <c r="BX177" s="2">
        <f t="shared" si="120"/>
        <v>528</v>
      </c>
      <c r="BY177" s="2">
        <f t="shared" si="121"/>
        <v>528.9</v>
      </c>
      <c r="BZ177" s="2">
        <f t="shared" si="122"/>
        <v>528.95000000000005</v>
      </c>
      <c r="CA177" s="2">
        <f t="shared" si="123"/>
        <v>529.95000000000005</v>
      </c>
      <c r="CB177" s="2">
        <f t="shared" si="124"/>
        <v>528.45000000000005</v>
      </c>
      <c r="CC177" s="2">
        <f t="shared" si="125"/>
        <v>528.5</v>
      </c>
      <c r="CD177" s="2" t="str">
        <f t="shared" si="126"/>
        <v>R</v>
      </c>
      <c r="CE177" s="2" t="str">
        <f t="shared" si="127"/>
        <v>S-R</v>
      </c>
      <c r="CF177" s="2" t="str">
        <f t="shared" si="128"/>
        <v>S-R</v>
      </c>
      <c r="CG177" s="2" t="str">
        <f t="shared" si="129"/>
        <v>S-R</v>
      </c>
      <c r="CH177" s="2" t="str">
        <f t="shared" si="130"/>
        <v>S-R</v>
      </c>
      <c r="CI177" t="s">
        <v>317</v>
      </c>
      <c r="CJ177">
        <f>VLOOKUP(CI177,Sheet4!$I$1:$M$248,2,0)</f>
        <v>4.5</v>
      </c>
      <c r="CK177">
        <f>VLOOKUP(CI177,Sheet4!$I$1:$M$248,3,0)</f>
        <v>4.5</v>
      </c>
      <c r="CL177">
        <f>VLOOKUP(CI177,Sheet4!$I$1:$M$248,4,0)</f>
        <v>2.15</v>
      </c>
      <c r="CM177">
        <f>VLOOKUP(CI177,Sheet4!$I$1:$M$248,5,0)</f>
        <v>2.9</v>
      </c>
      <c r="CN177" t="e">
        <f t="shared" si="131"/>
        <v>#N/A</v>
      </c>
      <c r="CO177" t="str">
        <f t="shared" si="132"/>
        <v>G</v>
      </c>
      <c r="CP177" t="e">
        <f t="shared" si="133"/>
        <v>#N/A</v>
      </c>
      <c r="CQ177" t="e">
        <f t="shared" si="134"/>
        <v>#N/A</v>
      </c>
    </row>
    <row r="178" spans="1:95">
      <c r="A178">
        <v>176</v>
      </c>
      <c r="B178" t="s">
        <v>420</v>
      </c>
      <c r="C178">
        <v>2939649</v>
      </c>
      <c r="D178" t="b">
        <v>1</v>
      </c>
      <c r="E178">
        <v>3777810</v>
      </c>
      <c r="F178">
        <v>50</v>
      </c>
      <c r="G178">
        <v>550</v>
      </c>
      <c r="H178">
        <v>0</v>
      </c>
      <c r="I178">
        <v>944.95</v>
      </c>
      <c r="J178">
        <v>944.99</v>
      </c>
      <c r="K178">
        <v>945</v>
      </c>
      <c r="L178">
        <v>952</v>
      </c>
      <c r="M178">
        <v>940</v>
      </c>
      <c r="N178">
        <v>941.25</v>
      </c>
      <c r="O178">
        <v>0.39309428950863695</v>
      </c>
      <c r="P178">
        <v>3.7000000000000455</v>
      </c>
      <c r="Q178" t="s">
        <v>126</v>
      </c>
      <c r="R178">
        <v>2939649</v>
      </c>
      <c r="S178">
        <v>-59.81</v>
      </c>
      <c r="T178">
        <v>1796.2009449779002</v>
      </c>
      <c r="U178">
        <v>1797.98</v>
      </c>
      <c r="V178">
        <v>1803.2441392669857</v>
      </c>
      <c r="W178">
        <v>1797.98</v>
      </c>
      <c r="X178">
        <v>1792.7158607330143</v>
      </c>
      <c r="Y178">
        <v>1793.8</v>
      </c>
      <c r="Z178">
        <v>1798.5</v>
      </c>
      <c r="AA178">
        <v>1793</v>
      </c>
      <c r="AB178">
        <v>1796.15</v>
      </c>
      <c r="AC178" s="8">
        <v>1795.9</v>
      </c>
      <c r="AD178" s="8">
        <v>1797.55</v>
      </c>
      <c r="AE178">
        <v>1794.2</v>
      </c>
      <c r="AF178">
        <v>1795.8</v>
      </c>
      <c r="AG178">
        <v>1795.8</v>
      </c>
      <c r="AH178">
        <v>1796.95</v>
      </c>
      <c r="AI178">
        <v>1791.6</v>
      </c>
      <c r="AJ178">
        <v>1795.4</v>
      </c>
      <c r="AK178">
        <v>-15.466023869537105</v>
      </c>
      <c r="AL178">
        <v>-13.362624710443656</v>
      </c>
      <c r="AO178" s="13" t="str">
        <f t="shared" si="90"/>
        <v>G</v>
      </c>
      <c r="AP178" t="str">
        <f t="shared" si="91"/>
        <v>LT</v>
      </c>
      <c r="AQ178" s="4">
        <f t="shared" si="92"/>
        <v>1796.2009449779002</v>
      </c>
      <c r="AR178" s="4">
        <f t="shared" si="93"/>
        <v>1797.98</v>
      </c>
      <c r="AS178" s="4">
        <f t="shared" si="94"/>
        <v>1803.2441392669857</v>
      </c>
      <c r="AT178" s="4">
        <f t="shared" si="95"/>
        <v>1797.98</v>
      </c>
      <c r="AU178" s="5">
        <f t="shared" si="96"/>
        <v>1792.7158607330143</v>
      </c>
      <c r="AV178" s="4">
        <f t="shared" si="97"/>
        <v>1793.8</v>
      </c>
      <c r="AW178" s="5">
        <f t="shared" si="98"/>
        <v>1798.5</v>
      </c>
      <c r="AX178" s="4">
        <f t="shared" si="99"/>
        <v>1793</v>
      </c>
      <c r="AY178" s="5">
        <f t="shared" si="100"/>
        <v>1796.15</v>
      </c>
      <c r="AZ178" s="2">
        <f t="shared" si="101"/>
        <v>1795.9</v>
      </c>
      <c r="BA178" s="2">
        <f t="shared" si="102"/>
        <v>1797.55</v>
      </c>
      <c r="BB178" s="2">
        <f t="shared" si="103"/>
        <v>1794.2</v>
      </c>
      <c r="BC178" s="2">
        <f t="shared" si="104"/>
        <v>1795.8</v>
      </c>
      <c r="BD178" s="2">
        <f t="shared" si="105"/>
        <v>1795.8</v>
      </c>
      <c r="BE178" s="2">
        <f t="shared" si="106"/>
        <v>1796.95</v>
      </c>
      <c r="BF178">
        <f t="shared" si="107"/>
        <v>1791.6</v>
      </c>
      <c r="BG178" s="2">
        <f t="shared" si="108"/>
        <v>1795.4</v>
      </c>
      <c r="BH178">
        <f t="shared" si="109"/>
        <v>-15.466023869537105</v>
      </c>
      <c r="BI178">
        <f t="shared" si="110"/>
        <v>-13.362624710443656</v>
      </c>
      <c r="BJ178" s="13">
        <f t="shared" si="111"/>
        <v>-59.81</v>
      </c>
      <c r="BK178" t="str">
        <f t="shared" si="112"/>
        <v xml:space="preserve"> </v>
      </c>
      <c r="BL178" t="str">
        <f t="shared" si="113"/>
        <v>R&lt;5- | Sell</v>
      </c>
      <c r="BM178" s="2" t="str">
        <f t="shared" si="114"/>
        <v xml:space="preserve"> </v>
      </c>
      <c r="BN178" s="2" t="str">
        <f t="shared" si="115"/>
        <v xml:space="preserve"> </v>
      </c>
      <c r="BO178" s="26">
        <f t="shared" si="116"/>
        <v>-5.5682387660858854E-3</v>
      </c>
      <c r="BP178" s="26">
        <f t="shared" si="117"/>
        <v>-2.2274195344685575E-2</v>
      </c>
      <c r="BQ178" t="str">
        <f t="shared" si="118"/>
        <v>LT</v>
      </c>
      <c r="BV178" s="2"/>
      <c r="BW178" s="2">
        <f t="shared" si="119"/>
        <v>1798.5</v>
      </c>
      <c r="BX178" s="2">
        <f t="shared" si="120"/>
        <v>1793</v>
      </c>
      <c r="BY178" s="2">
        <f t="shared" si="121"/>
        <v>1796.15</v>
      </c>
      <c r="BZ178" s="2">
        <f t="shared" si="122"/>
        <v>1795.9</v>
      </c>
      <c r="CA178" s="2">
        <f t="shared" si="123"/>
        <v>1797.55</v>
      </c>
      <c r="CB178" s="2">
        <f t="shared" si="124"/>
        <v>1794.2</v>
      </c>
      <c r="CC178" s="2">
        <f t="shared" si="125"/>
        <v>1795.8</v>
      </c>
      <c r="CD178" s="2" t="str">
        <f t="shared" si="126"/>
        <v>R</v>
      </c>
      <c r="CE178" s="2" t="str">
        <f t="shared" si="127"/>
        <v>S-R</v>
      </c>
      <c r="CF178" s="2" t="str">
        <f t="shared" si="128"/>
        <v>S-R</v>
      </c>
      <c r="CG178" s="2" t="str">
        <f t="shared" si="129"/>
        <v>S-R</v>
      </c>
      <c r="CH178" s="2" t="str">
        <f t="shared" si="130"/>
        <v>S-R</v>
      </c>
      <c r="CI178" t="s">
        <v>105</v>
      </c>
      <c r="CJ178">
        <f>VLOOKUP(CI178,Sheet4!$I$1:$M$248,2,0)</f>
        <v>2036.95</v>
      </c>
      <c r="CK178">
        <f>VLOOKUP(CI178,Sheet4!$I$1:$M$248,3,0)</f>
        <v>2039.95</v>
      </c>
      <c r="CL178">
        <f>VLOOKUP(CI178,Sheet4!$I$1:$M$248,4,0)</f>
        <v>2035.4</v>
      </c>
      <c r="CM178">
        <f>VLOOKUP(CI178,Sheet4!$I$1:$M$248,5,0)</f>
        <v>2039</v>
      </c>
      <c r="CN178">
        <f t="shared" si="131"/>
        <v>3184.2950000000001</v>
      </c>
      <c r="CO178" t="str">
        <f t="shared" si="132"/>
        <v>R</v>
      </c>
      <c r="CP178" t="str">
        <f t="shared" si="133"/>
        <v xml:space="preserve"> HH-B</v>
      </c>
      <c r="CQ178" t="str">
        <f t="shared" si="134"/>
        <v xml:space="preserve"> LH-B</v>
      </c>
    </row>
    <row r="179" spans="1:95">
      <c r="A179">
        <v>177</v>
      </c>
      <c r="B179" t="s">
        <v>420</v>
      </c>
      <c r="C179">
        <v>424961</v>
      </c>
      <c r="D179" t="b">
        <v>1</v>
      </c>
      <c r="E179">
        <v>18769881</v>
      </c>
      <c r="F179">
        <v>15</v>
      </c>
      <c r="G179">
        <v>13067</v>
      </c>
      <c r="H179">
        <v>0</v>
      </c>
      <c r="I179">
        <v>195.45</v>
      </c>
      <c r="J179">
        <v>195.09</v>
      </c>
      <c r="K179">
        <v>196.9</v>
      </c>
      <c r="L179">
        <v>197</v>
      </c>
      <c r="M179">
        <v>194.15</v>
      </c>
      <c r="N179">
        <v>196.3</v>
      </c>
      <c r="O179">
        <v>-0.4330106979113717</v>
      </c>
      <c r="P179">
        <v>-0.85000000000002274</v>
      </c>
      <c r="Q179" t="s">
        <v>28</v>
      </c>
      <c r="R179">
        <v>424961</v>
      </c>
      <c r="S179">
        <v>-9.09</v>
      </c>
      <c r="T179">
        <v>304.03575881424285</v>
      </c>
      <c r="U179">
        <v>303.96999999999997</v>
      </c>
      <c r="V179">
        <v>304.20781645583651</v>
      </c>
      <c r="W179">
        <v>303.96999999999997</v>
      </c>
      <c r="X179">
        <v>303.73218354416343</v>
      </c>
      <c r="Y179">
        <v>304</v>
      </c>
      <c r="Z179">
        <v>304.10000000000002</v>
      </c>
      <c r="AA179">
        <v>303.85000000000002</v>
      </c>
      <c r="AB179">
        <v>304</v>
      </c>
      <c r="AC179" s="8">
        <v>304</v>
      </c>
      <c r="AD179" s="8">
        <v>304.10000000000002</v>
      </c>
      <c r="AE179">
        <v>303.85000000000002</v>
      </c>
      <c r="AF179">
        <v>303.95</v>
      </c>
      <c r="AG179">
        <v>303.95</v>
      </c>
      <c r="AH179">
        <v>304.2</v>
      </c>
      <c r="AI179">
        <v>303.8</v>
      </c>
      <c r="AJ179">
        <v>304.2</v>
      </c>
      <c r="AK179">
        <v>39.919504405787514</v>
      </c>
      <c r="AL179">
        <v>17.128692187045452</v>
      </c>
      <c r="AO179" s="13" t="str">
        <f t="shared" si="90"/>
        <v>G</v>
      </c>
      <c r="AP179" t="str">
        <f t="shared" si="91"/>
        <v>ITC</v>
      </c>
      <c r="AQ179" s="4">
        <f t="shared" si="92"/>
        <v>304.03575881424285</v>
      </c>
      <c r="AR179" s="4">
        <f t="shared" si="93"/>
        <v>303.96999999999997</v>
      </c>
      <c r="AS179" s="4">
        <f t="shared" si="94"/>
        <v>304.20781645583651</v>
      </c>
      <c r="AT179" s="4">
        <f t="shared" si="95"/>
        <v>303.96999999999997</v>
      </c>
      <c r="AU179" s="5">
        <f t="shared" si="96"/>
        <v>303.73218354416343</v>
      </c>
      <c r="AV179" s="4">
        <f t="shared" si="97"/>
        <v>304</v>
      </c>
      <c r="AW179" s="5">
        <f t="shared" si="98"/>
        <v>304.10000000000002</v>
      </c>
      <c r="AX179" s="4">
        <f t="shared" si="99"/>
        <v>303.85000000000002</v>
      </c>
      <c r="AY179" s="5">
        <f t="shared" si="100"/>
        <v>304</v>
      </c>
      <c r="AZ179" s="2">
        <f t="shared" si="101"/>
        <v>304</v>
      </c>
      <c r="BA179" s="2">
        <f t="shared" si="102"/>
        <v>304.10000000000002</v>
      </c>
      <c r="BB179" s="2">
        <f t="shared" si="103"/>
        <v>303.85000000000002</v>
      </c>
      <c r="BC179" s="2">
        <f t="shared" si="104"/>
        <v>303.95</v>
      </c>
      <c r="BD179" s="2">
        <f t="shared" si="105"/>
        <v>303.95</v>
      </c>
      <c r="BE179" s="2">
        <f t="shared" si="106"/>
        <v>304.2</v>
      </c>
      <c r="BF179">
        <f t="shared" si="107"/>
        <v>303.8</v>
      </c>
      <c r="BG179" s="2">
        <f t="shared" si="108"/>
        <v>304.2</v>
      </c>
      <c r="BH179">
        <f t="shared" si="109"/>
        <v>39.919504405787514</v>
      </c>
      <c r="BI179">
        <f t="shared" si="110"/>
        <v>17.128692187045452</v>
      </c>
      <c r="BJ179" s="13">
        <f t="shared" si="111"/>
        <v>-9.09</v>
      </c>
      <c r="BK179" t="str">
        <f t="shared" si="112"/>
        <v xml:space="preserve"> </v>
      </c>
      <c r="BL179" t="str">
        <f t="shared" si="113"/>
        <v xml:space="preserve"> </v>
      </c>
      <c r="BM179" s="2" t="str">
        <f t="shared" si="114"/>
        <v xml:space="preserve"> </v>
      </c>
      <c r="BN179" s="2" t="str">
        <f t="shared" si="115"/>
        <v xml:space="preserve"> </v>
      </c>
      <c r="BO179" s="26">
        <f t="shared" si="116"/>
        <v>-1.6447368421056371E-2</v>
      </c>
      <c r="BP179" s="26">
        <f t="shared" si="117"/>
        <v>8.2250370126665584E-2</v>
      </c>
      <c r="BQ179" t="str">
        <f t="shared" si="118"/>
        <v>ITC</v>
      </c>
      <c r="BV179" s="2"/>
      <c r="BW179" s="2">
        <f t="shared" si="119"/>
        <v>304.10000000000002</v>
      </c>
      <c r="BX179" s="2">
        <f t="shared" si="120"/>
        <v>303.85000000000002</v>
      </c>
      <c r="BY179" s="2">
        <f t="shared" si="121"/>
        <v>304</v>
      </c>
      <c r="BZ179" s="2">
        <f t="shared" si="122"/>
        <v>304</v>
      </c>
      <c r="CA179" s="2">
        <f t="shared" si="123"/>
        <v>304.10000000000002</v>
      </c>
      <c r="CB179" s="2">
        <f t="shared" si="124"/>
        <v>303.85000000000002</v>
      </c>
      <c r="CC179" s="2">
        <f t="shared" si="125"/>
        <v>303.95</v>
      </c>
      <c r="CD179" s="2" t="str">
        <f t="shared" si="126"/>
        <v>R</v>
      </c>
      <c r="CE179" s="2" t="str">
        <f t="shared" si="127"/>
        <v>S-R</v>
      </c>
      <c r="CF179" s="2" t="str">
        <f t="shared" si="128"/>
        <v>S-R</v>
      </c>
      <c r="CG179" s="2" t="str">
        <f t="shared" si="129"/>
        <v>S-R</v>
      </c>
      <c r="CH179" s="2" t="str">
        <f t="shared" si="130"/>
        <v>S-R</v>
      </c>
      <c r="CI179" t="s">
        <v>69</v>
      </c>
      <c r="CJ179">
        <f>VLOOKUP(CI179,Sheet4!$I$1:$M$248,2,0)</f>
        <v>341.05</v>
      </c>
      <c r="CK179">
        <f>VLOOKUP(CI179,Sheet4!$I$1:$M$248,3,0)</f>
        <v>343</v>
      </c>
      <c r="CL179">
        <f>VLOOKUP(CI179,Sheet4!$I$1:$M$248,4,0)</f>
        <v>339.2</v>
      </c>
      <c r="CM179">
        <f>VLOOKUP(CI179,Sheet4!$I$1:$M$248,5,0)</f>
        <v>340.45</v>
      </c>
      <c r="CN179">
        <f t="shared" si="131"/>
        <v>514.51</v>
      </c>
      <c r="CO179" t="str">
        <f t="shared" si="132"/>
        <v>G</v>
      </c>
      <c r="CP179" t="str">
        <f t="shared" si="133"/>
        <v xml:space="preserve"> HH-B</v>
      </c>
      <c r="CQ179" t="str">
        <f t="shared" si="134"/>
        <v xml:space="preserve"> LH-B</v>
      </c>
    </row>
    <row r="180" spans="1:95">
      <c r="A180">
        <v>178</v>
      </c>
      <c r="B180" t="s">
        <v>420</v>
      </c>
      <c r="C180">
        <v>2674433</v>
      </c>
      <c r="D180" t="b">
        <v>1</v>
      </c>
      <c r="E180">
        <v>4709177</v>
      </c>
      <c r="F180">
        <v>50</v>
      </c>
      <c r="G180">
        <v>1562</v>
      </c>
      <c r="H180">
        <v>0</v>
      </c>
      <c r="I180">
        <v>625.45000000000005</v>
      </c>
      <c r="J180">
        <v>625.1</v>
      </c>
      <c r="K180">
        <v>619.9</v>
      </c>
      <c r="L180">
        <v>633</v>
      </c>
      <c r="M180">
        <v>616.75</v>
      </c>
      <c r="N180">
        <v>612.95000000000005</v>
      </c>
      <c r="O180">
        <v>2.0393180520433964</v>
      </c>
      <c r="P180">
        <v>12.5</v>
      </c>
      <c r="Q180" t="s">
        <v>20</v>
      </c>
      <c r="R180">
        <v>2674433</v>
      </c>
      <c r="S180">
        <v>-89.42</v>
      </c>
      <c r="T180">
        <v>792.18597539519931</v>
      </c>
      <c r="U180">
        <v>793.37999999999988</v>
      </c>
      <c r="V180">
        <v>795.75656170876232</v>
      </c>
      <c r="W180">
        <v>793.37999999999988</v>
      </c>
      <c r="X180">
        <v>791.00343829123744</v>
      </c>
      <c r="Y180">
        <v>793.5</v>
      </c>
      <c r="Z180">
        <v>794.05</v>
      </c>
      <c r="AA180">
        <v>792.6</v>
      </c>
      <c r="AB180">
        <v>793.05</v>
      </c>
      <c r="AC180" s="8">
        <v>793.3</v>
      </c>
      <c r="AD180" s="8">
        <v>794.35</v>
      </c>
      <c r="AE180">
        <v>790.75</v>
      </c>
      <c r="AF180">
        <v>791.95</v>
      </c>
      <c r="AG180">
        <v>791.55</v>
      </c>
      <c r="AH180">
        <v>792.25</v>
      </c>
      <c r="AI180">
        <v>790</v>
      </c>
      <c r="AJ180">
        <v>790.55</v>
      </c>
      <c r="AK180">
        <v>-37.013696391609983</v>
      </c>
      <c r="AL180">
        <v>-12.648249312395306</v>
      </c>
      <c r="AO180" s="13" t="str">
        <f t="shared" si="90"/>
        <v>G</v>
      </c>
      <c r="AP180" t="str">
        <f t="shared" si="91"/>
        <v>MCDOWELL-N</v>
      </c>
      <c r="AQ180" s="4">
        <f t="shared" si="92"/>
        <v>792.18597539519931</v>
      </c>
      <c r="AR180" s="4">
        <f t="shared" si="93"/>
        <v>793.37999999999988</v>
      </c>
      <c r="AS180" s="4">
        <f t="shared" si="94"/>
        <v>795.75656170876232</v>
      </c>
      <c r="AT180" s="4">
        <f t="shared" si="95"/>
        <v>793.37999999999988</v>
      </c>
      <c r="AU180" s="5">
        <f t="shared" si="96"/>
        <v>791.00343829123744</v>
      </c>
      <c r="AV180" s="4">
        <f t="shared" si="97"/>
        <v>793.5</v>
      </c>
      <c r="AW180" s="5">
        <f t="shared" si="98"/>
        <v>794.05</v>
      </c>
      <c r="AX180" s="4">
        <f t="shared" si="99"/>
        <v>792.6</v>
      </c>
      <c r="AY180" s="5">
        <f t="shared" si="100"/>
        <v>793.05</v>
      </c>
      <c r="AZ180" s="2">
        <f t="shared" si="101"/>
        <v>793.3</v>
      </c>
      <c r="BA180" s="2">
        <f t="shared" si="102"/>
        <v>794.35</v>
      </c>
      <c r="BB180" s="2">
        <f t="shared" si="103"/>
        <v>790.75</v>
      </c>
      <c r="BC180" s="2">
        <f t="shared" si="104"/>
        <v>791.95</v>
      </c>
      <c r="BD180" s="2">
        <f t="shared" si="105"/>
        <v>791.55</v>
      </c>
      <c r="BE180" s="2">
        <f t="shared" si="106"/>
        <v>792.25</v>
      </c>
      <c r="BF180">
        <f t="shared" si="107"/>
        <v>790</v>
      </c>
      <c r="BG180" s="2">
        <f t="shared" si="108"/>
        <v>790.55</v>
      </c>
      <c r="BH180">
        <f t="shared" si="109"/>
        <v>-37.013696391609983</v>
      </c>
      <c r="BI180">
        <f t="shared" si="110"/>
        <v>-12.648249312395306</v>
      </c>
      <c r="BJ180" s="13">
        <f t="shared" si="111"/>
        <v>-89.42</v>
      </c>
      <c r="BK180" t="str">
        <f t="shared" si="112"/>
        <v xml:space="preserve"> </v>
      </c>
      <c r="BL180" t="str">
        <f t="shared" si="113"/>
        <v>R&lt;5- | Sell</v>
      </c>
      <c r="BM180" s="2" t="str">
        <f t="shared" si="114"/>
        <v xml:space="preserve"> </v>
      </c>
      <c r="BN180" s="2" t="str">
        <f t="shared" si="115"/>
        <v xml:space="preserve"> </v>
      </c>
      <c r="BO180" s="26">
        <f t="shared" si="116"/>
        <v>-0.17017521744609973</v>
      </c>
      <c r="BP180" s="26">
        <f t="shared" si="117"/>
        <v>-0.12633440717579433</v>
      </c>
      <c r="BQ180" t="str">
        <f t="shared" si="118"/>
        <v>MCDOWELL-N</v>
      </c>
      <c r="BV180" s="2"/>
      <c r="BW180" s="2">
        <f t="shared" si="119"/>
        <v>794.05</v>
      </c>
      <c r="BX180" s="2">
        <f t="shared" si="120"/>
        <v>792.6</v>
      </c>
      <c r="BY180" s="2">
        <f t="shared" si="121"/>
        <v>793.05</v>
      </c>
      <c r="BZ180" s="2">
        <f t="shared" si="122"/>
        <v>793.3</v>
      </c>
      <c r="CA180" s="2">
        <f t="shared" si="123"/>
        <v>794.35</v>
      </c>
      <c r="CB180" s="2">
        <f t="shared" si="124"/>
        <v>790.75</v>
      </c>
      <c r="CC180" s="2">
        <f t="shared" si="125"/>
        <v>791.95</v>
      </c>
      <c r="CD180" s="2" t="str">
        <f t="shared" si="126"/>
        <v>R</v>
      </c>
      <c r="CE180" s="2" t="str">
        <f t="shared" si="127"/>
        <v>S-R</v>
      </c>
      <c r="CF180" s="2" t="str">
        <f t="shared" si="128"/>
        <v>S-R</v>
      </c>
      <c r="CG180" s="2" t="str">
        <f t="shared" si="129"/>
        <v>S-R</v>
      </c>
      <c r="CH180" s="2" t="str">
        <f t="shared" si="130"/>
        <v>S-R</v>
      </c>
      <c r="CI180" t="s">
        <v>40</v>
      </c>
      <c r="CJ180">
        <f>VLOOKUP(CI180,Sheet4!$I$1:$M$248,2,0)</f>
        <v>907.7</v>
      </c>
      <c r="CK180">
        <f>VLOOKUP(CI180,Sheet4!$I$1:$M$248,3,0)</f>
        <v>908</v>
      </c>
      <c r="CL180">
        <f>VLOOKUP(CI180,Sheet4!$I$1:$M$248,4,0)</f>
        <v>900</v>
      </c>
      <c r="CM180">
        <f>VLOOKUP(CI180,Sheet4!$I$1:$M$248,5,0)</f>
        <v>902.05</v>
      </c>
      <c r="CN180">
        <f t="shared" si="131"/>
        <v>1442.8600000000001</v>
      </c>
      <c r="CO180" t="str">
        <f t="shared" si="132"/>
        <v>G</v>
      </c>
      <c r="CP180" t="str">
        <f t="shared" si="133"/>
        <v xml:space="preserve"> HH-B</v>
      </c>
      <c r="CQ180" t="str">
        <f t="shared" si="134"/>
        <v xml:space="preserve"> LH-B</v>
      </c>
    </row>
    <row r="181" spans="1:95">
      <c r="A181">
        <v>179</v>
      </c>
      <c r="B181" t="s">
        <v>420</v>
      </c>
      <c r="C181">
        <v>9720834</v>
      </c>
      <c r="D181" t="b">
        <v>1</v>
      </c>
      <c r="E181">
        <v>8200</v>
      </c>
      <c r="F181">
        <v>40</v>
      </c>
      <c r="G181">
        <v>11760</v>
      </c>
      <c r="H181">
        <v>8560</v>
      </c>
      <c r="I181">
        <v>1230</v>
      </c>
      <c r="J181">
        <v>1084.5899999999999</v>
      </c>
      <c r="K181">
        <v>986.85</v>
      </c>
      <c r="L181">
        <v>1230.2</v>
      </c>
      <c r="M181">
        <v>977.7</v>
      </c>
      <c r="N181">
        <v>949.9</v>
      </c>
      <c r="O181">
        <v>29.487314454153072</v>
      </c>
      <c r="P181">
        <v>280.10000000000002</v>
      </c>
      <c r="AO181" s="13" t="str">
        <f t="shared" si="90"/>
        <v>R</v>
      </c>
      <c r="AP181">
        <f t="shared" si="91"/>
        <v>0</v>
      </c>
      <c r="AQ181" s="4" t="e">
        <f t="shared" si="92"/>
        <v>#N/A</v>
      </c>
      <c r="AR181" s="4" t="e">
        <f t="shared" si="93"/>
        <v>#N/A</v>
      </c>
      <c r="AS181" s="4" t="e">
        <f t="shared" si="94"/>
        <v>#N/A</v>
      </c>
      <c r="AT181" s="4" t="e">
        <f t="shared" si="95"/>
        <v>#N/A</v>
      </c>
      <c r="AU181" s="5" t="e">
        <f t="shared" si="96"/>
        <v>#N/A</v>
      </c>
      <c r="AV181" s="4" t="e">
        <f t="shared" si="97"/>
        <v>#N/A</v>
      </c>
      <c r="AW181" s="5" t="e">
        <f t="shared" si="98"/>
        <v>#N/A</v>
      </c>
      <c r="AX181" s="4" t="e">
        <f t="shared" si="99"/>
        <v>#N/A</v>
      </c>
      <c r="AY181" s="5" t="e">
        <f t="shared" si="100"/>
        <v>#N/A</v>
      </c>
      <c r="AZ181" s="2" t="e">
        <f t="shared" si="101"/>
        <v>#N/A</v>
      </c>
      <c r="BA181" s="2" t="e">
        <f t="shared" si="102"/>
        <v>#N/A</v>
      </c>
      <c r="BB181" s="2" t="e">
        <f t="shared" si="103"/>
        <v>#N/A</v>
      </c>
      <c r="BC181" s="2" t="e">
        <f t="shared" si="104"/>
        <v>#N/A</v>
      </c>
      <c r="BD181" s="2" t="e">
        <f t="shared" si="105"/>
        <v>#N/A</v>
      </c>
      <c r="BE181" s="2" t="e">
        <f t="shared" si="106"/>
        <v>#N/A</v>
      </c>
      <c r="BF181" t="e">
        <f t="shared" si="107"/>
        <v>#N/A</v>
      </c>
      <c r="BG181" s="2" t="e">
        <f t="shared" si="108"/>
        <v>#N/A</v>
      </c>
      <c r="BH181" t="e">
        <f t="shared" si="109"/>
        <v>#N/A</v>
      </c>
      <c r="BI181" t="e">
        <f t="shared" si="110"/>
        <v>#N/A</v>
      </c>
      <c r="BJ181" s="13" t="e">
        <f t="shared" si="111"/>
        <v>#N/A</v>
      </c>
      <c r="BK181" t="e">
        <f t="shared" si="112"/>
        <v>#N/A</v>
      </c>
      <c r="BL181" t="e">
        <f t="shared" si="113"/>
        <v>#N/A</v>
      </c>
      <c r="BM181" s="2" t="e">
        <f t="shared" si="114"/>
        <v>#N/A</v>
      </c>
      <c r="BN181" s="2" t="e">
        <f t="shared" si="115"/>
        <v>#N/A</v>
      </c>
      <c r="BO181" s="26" t="e">
        <f t="shared" si="116"/>
        <v>#N/A</v>
      </c>
      <c r="BP181" s="26" t="e">
        <f t="shared" si="117"/>
        <v>#N/A</v>
      </c>
      <c r="BQ181">
        <f t="shared" si="118"/>
        <v>0</v>
      </c>
      <c r="BV181" s="2"/>
      <c r="BW181" s="2">
        <f t="shared" si="119"/>
        <v>0</v>
      </c>
      <c r="BX181" s="2">
        <f t="shared" si="120"/>
        <v>0</v>
      </c>
      <c r="BY181" s="2">
        <f t="shared" si="121"/>
        <v>0</v>
      </c>
      <c r="BZ181" s="2">
        <f t="shared" si="122"/>
        <v>0</v>
      </c>
      <c r="CA181" s="2">
        <f t="shared" si="123"/>
        <v>0</v>
      </c>
      <c r="CB181" s="2">
        <f t="shared" si="124"/>
        <v>0</v>
      </c>
      <c r="CC181" s="2">
        <f t="shared" si="125"/>
        <v>0</v>
      </c>
      <c r="CD181" s="2" t="str">
        <f t="shared" si="126"/>
        <v>R</v>
      </c>
      <c r="CE181" s="2" t="str">
        <f t="shared" si="127"/>
        <v>S-R</v>
      </c>
      <c r="CF181" s="2" t="str">
        <f t="shared" si="128"/>
        <v>B-G</v>
      </c>
      <c r="CG181" s="2" t="str">
        <f t="shared" si="129"/>
        <v>S-R</v>
      </c>
      <c r="CH181" s="2" t="str">
        <f t="shared" si="130"/>
        <v>B-G</v>
      </c>
      <c r="CI181" t="s">
        <v>374</v>
      </c>
      <c r="CJ181">
        <f>VLOOKUP(CI181,Sheet4!$I$1:$M$248,2,0)</f>
        <v>7.55</v>
      </c>
      <c r="CK181">
        <f>VLOOKUP(CI181,Sheet4!$I$1:$M$248,3,0)</f>
        <v>8.4499999999999993</v>
      </c>
      <c r="CL181">
        <f>VLOOKUP(CI181,Sheet4!$I$1:$M$248,4,0)</f>
        <v>5</v>
      </c>
      <c r="CM181">
        <f>VLOOKUP(CI181,Sheet4!$I$1:$M$248,5,0)</f>
        <v>5.15</v>
      </c>
      <c r="CN181" t="e">
        <f t="shared" si="131"/>
        <v>#N/A</v>
      </c>
      <c r="CO181" t="str">
        <f t="shared" si="132"/>
        <v>G</v>
      </c>
      <c r="CP181" t="e">
        <f t="shared" si="133"/>
        <v>#N/A</v>
      </c>
      <c r="CQ181" t="e">
        <f t="shared" si="134"/>
        <v>#N/A</v>
      </c>
    </row>
    <row r="182" spans="1:95">
      <c r="A182">
        <v>180</v>
      </c>
      <c r="B182" t="s">
        <v>421</v>
      </c>
      <c r="C182">
        <v>263433</v>
      </c>
      <c r="D182" t="b">
        <v>0</v>
      </c>
      <c r="I182">
        <v>7085.6</v>
      </c>
      <c r="K182">
        <v>7101.9</v>
      </c>
      <c r="L182">
        <v>7112.05</v>
      </c>
      <c r="M182">
        <v>7022.2</v>
      </c>
      <c r="N182">
        <v>7059.35</v>
      </c>
      <c r="O182">
        <v>0.3718472663913816</v>
      </c>
      <c r="P182">
        <v>26.25</v>
      </c>
      <c r="AO182" s="13" t="str">
        <f t="shared" si="90"/>
        <v>R</v>
      </c>
      <c r="AP182">
        <f t="shared" si="91"/>
        <v>0</v>
      </c>
      <c r="AQ182" s="4" t="e">
        <f t="shared" si="92"/>
        <v>#N/A</v>
      </c>
      <c r="AR182" s="4" t="e">
        <f t="shared" si="93"/>
        <v>#N/A</v>
      </c>
      <c r="AS182" s="4" t="e">
        <f t="shared" si="94"/>
        <v>#N/A</v>
      </c>
      <c r="AT182" s="4" t="e">
        <f t="shared" si="95"/>
        <v>#N/A</v>
      </c>
      <c r="AU182" s="5" t="e">
        <f t="shared" si="96"/>
        <v>#N/A</v>
      </c>
      <c r="AV182" s="4" t="e">
        <f t="shared" si="97"/>
        <v>#N/A</v>
      </c>
      <c r="AW182" s="5" t="e">
        <f t="shared" si="98"/>
        <v>#N/A</v>
      </c>
      <c r="AX182" s="4" t="e">
        <f t="shared" si="99"/>
        <v>#N/A</v>
      </c>
      <c r="AY182" s="5" t="e">
        <f t="shared" si="100"/>
        <v>#N/A</v>
      </c>
      <c r="AZ182" s="2" t="e">
        <f t="shared" si="101"/>
        <v>#N/A</v>
      </c>
      <c r="BA182" s="2" t="e">
        <f t="shared" si="102"/>
        <v>#N/A</v>
      </c>
      <c r="BB182" s="2" t="e">
        <f t="shared" si="103"/>
        <v>#N/A</v>
      </c>
      <c r="BC182" s="2" t="e">
        <f t="shared" si="104"/>
        <v>#N/A</v>
      </c>
      <c r="BD182" s="2" t="e">
        <f t="shared" si="105"/>
        <v>#N/A</v>
      </c>
      <c r="BE182" s="2" t="e">
        <f t="shared" si="106"/>
        <v>#N/A</v>
      </c>
      <c r="BF182" t="e">
        <f t="shared" si="107"/>
        <v>#N/A</v>
      </c>
      <c r="BG182" s="2" t="e">
        <f t="shared" si="108"/>
        <v>#N/A</v>
      </c>
      <c r="BH182" t="e">
        <f t="shared" si="109"/>
        <v>#N/A</v>
      </c>
      <c r="BI182" t="e">
        <f t="shared" si="110"/>
        <v>#N/A</v>
      </c>
      <c r="BJ182" s="13" t="e">
        <f t="shared" si="111"/>
        <v>#N/A</v>
      </c>
      <c r="BK182" t="e">
        <f t="shared" si="112"/>
        <v>#N/A</v>
      </c>
      <c r="BL182" t="e">
        <f t="shared" si="113"/>
        <v>#N/A</v>
      </c>
      <c r="BM182" s="2" t="e">
        <f t="shared" si="114"/>
        <v>#N/A</v>
      </c>
      <c r="BN182" s="2" t="e">
        <f t="shared" si="115"/>
        <v>#N/A</v>
      </c>
      <c r="BO182" s="26" t="e">
        <f t="shared" si="116"/>
        <v>#N/A</v>
      </c>
      <c r="BP182" s="26" t="e">
        <f t="shared" si="117"/>
        <v>#N/A</v>
      </c>
      <c r="BQ182">
        <f t="shared" si="118"/>
        <v>0</v>
      </c>
      <c r="BV182" s="2"/>
      <c r="BW182" s="2">
        <f t="shared" si="119"/>
        <v>0</v>
      </c>
      <c r="BX182" s="2">
        <f t="shared" si="120"/>
        <v>0</v>
      </c>
      <c r="BY182" s="2">
        <f t="shared" si="121"/>
        <v>0</v>
      </c>
      <c r="BZ182" s="2">
        <f t="shared" si="122"/>
        <v>0</v>
      </c>
      <c r="CA182" s="2">
        <f t="shared" si="123"/>
        <v>0</v>
      </c>
      <c r="CB182" s="2">
        <f t="shared" si="124"/>
        <v>0</v>
      </c>
      <c r="CC182" s="2">
        <f t="shared" si="125"/>
        <v>0</v>
      </c>
      <c r="CD182" s="2" t="str">
        <f t="shared" si="126"/>
        <v>R</v>
      </c>
      <c r="CE182" s="2" t="str">
        <f t="shared" si="127"/>
        <v>S-R</v>
      </c>
      <c r="CF182" s="2" t="str">
        <f t="shared" si="128"/>
        <v>B-G</v>
      </c>
      <c r="CG182" s="2" t="str">
        <f t="shared" si="129"/>
        <v>S-R</v>
      </c>
      <c r="CH182" s="2" t="str">
        <f t="shared" si="130"/>
        <v>B-G</v>
      </c>
      <c r="CI182" t="s">
        <v>71</v>
      </c>
      <c r="CJ182">
        <f>VLOOKUP(CI182,Sheet4!$I$1:$M$248,2,0)</f>
        <v>690</v>
      </c>
      <c r="CK182">
        <f>VLOOKUP(CI182,Sheet4!$I$1:$M$248,3,0)</f>
        <v>697.5</v>
      </c>
      <c r="CL182">
        <f>VLOOKUP(CI182,Sheet4!$I$1:$M$248,4,0)</f>
        <v>687</v>
      </c>
      <c r="CM182">
        <f>VLOOKUP(CI182,Sheet4!$I$1:$M$248,5,0)</f>
        <v>693.4</v>
      </c>
      <c r="CN182">
        <f t="shared" si="131"/>
        <v>1447.69</v>
      </c>
      <c r="CO182" t="str">
        <f t="shared" si="132"/>
        <v>R</v>
      </c>
      <c r="CP182" t="str">
        <f t="shared" si="133"/>
        <v xml:space="preserve"> HH-B</v>
      </c>
      <c r="CQ182" t="str">
        <f t="shared" si="134"/>
        <v xml:space="preserve"> LH-B</v>
      </c>
    </row>
    <row r="183" spans="1:95">
      <c r="A183">
        <v>181</v>
      </c>
      <c r="B183" t="s">
        <v>420</v>
      </c>
      <c r="C183">
        <v>2889473</v>
      </c>
      <c r="D183" t="b">
        <v>1</v>
      </c>
      <c r="E183">
        <v>5160583</v>
      </c>
      <c r="F183">
        <v>5</v>
      </c>
      <c r="G183">
        <v>5255</v>
      </c>
      <c r="H183">
        <v>0</v>
      </c>
      <c r="I183">
        <v>442.55</v>
      </c>
      <c r="J183">
        <v>440.91</v>
      </c>
      <c r="K183">
        <v>447</v>
      </c>
      <c r="L183">
        <v>447.9</v>
      </c>
      <c r="M183">
        <v>437.15</v>
      </c>
      <c r="N183">
        <v>444</v>
      </c>
      <c r="O183">
        <v>-0.32657657657657402</v>
      </c>
      <c r="P183">
        <v>-1.4499999999999886</v>
      </c>
      <c r="Q183" t="s">
        <v>65</v>
      </c>
      <c r="R183">
        <v>2889473</v>
      </c>
      <c r="S183">
        <v>0</v>
      </c>
      <c r="T183">
        <v>722.12268737263412</v>
      </c>
      <c r="U183">
        <v>720.33500000000004</v>
      </c>
      <c r="V183">
        <v>724.96766125221541</v>
      </c>
      <c r="W183">
        <v>720.33500000000004</v>
      </c>
      <c r="X183">
        <v>715.70233874778467</v>
      </c>
      <c r="Y183">
        <v>721.7</v>
      </c>
      <c r="Z183">
        <v>722.5</v>
      </c>
      <c r="AA183">
        <v>720.7</v>
      </c>
      <c r="AB183">
        <v>722.15</v>
      </c>
      <c r="AC183" s="8">
        <v>722.15</v>
      </c>
      <c r="AD183" s="8">
        <v>723</v>
      </c>
      <c r="AE183">
        <v>721.2</v>
      </c>
      <c r="AF183">
        <v>722.95</v>
      </c>
      <c r="AG183">
        <v>722.95</v>
      </c>
      <c r="AH183">
        <v>723</v>
      </c>
      <c r="AI183">
        <v>720.35</v>
      </c>
      <c r="AJ183">
        <v>723</v>
      </c>
      <c r="AK183">
        <v>85.035507308018737</v>
      </c>
      <c r="AL183">
        <v>77.32508583367553</v>
      </c>
      <c r="AO183" s="13" t="str">
        <f t="shared" si="90"/>
        <v>G</v>
      </c>
      <c r="AP183" t="str">
        <f t="shared" si="91"/>
        <v>UPL</v>
      </c>
      <c r="AQ183" s="4">
        <f t="shared" si="92"/>
        <v>722.12268737263412</v>
      </c>
      <c r="AR183" s="4">
        <f t="shared" si="93"/>
        <v>720.33500000000004</v>
      </c>
      <c r="AS183" s="4">
        <f t="shared" si="94"/>
        <v>724.96766125221541</v>
      </c>
      <c r="AT183" s="4">
        <f t="shared" si="95"/>
        <v>720.33500000000004</v>
      </c>
      <c r="AU183" s="5">
        <f t="shared" si="96"/>
        <v>715.70233874778467</v>
      </c>
      <c r="AV183" s="4">
        <f t="shared" si="97"/>
        <v>721.7</v>
      </c>
      <c r="AW183" s="5">
        <f t="shared" si="98"/>
        <v>722.5</v>
      </c>
      <c r="AX183" s="4">
        <f t="shared" si="99"/>
        <v>720.7</v>
      </c>
      <c r="AY183" s="5">
        <f t="shared" si="100"/>
        <v>722.15</v>
      </c>
      <c r="AZ183" s="2">
        <f t="shared" si="101"/>
        <v>722.15</v>
      </c>
      <c r="BA183" s="2">
        <f t="shared" si="102"/>
        <v>723</v>
      </c>
      <c r="BB183" s="2">
        <f t="shared" si="103"/>
        <v>721.2</v>
      </c>
      <c r="BC183" s="2">
        <f t="shared" si="104"/>
        <v>722.95</v>
      </c>
      <c r="BD183" s="2">
        <f t="shared" si="105"/>
        <v>722.95</v>
      </c>
      <c r="BE183" s="2">
        <f t="shared" si="106"/>
        <v>723</v>
      </c>
      <c r="BF183">
        <f t="shared" si="107"/>
        <v>720.35</v>
      </c>
      <c r="BG183" s="2">
        <f t="shared" si="108"/>
        <v>723</v>
      </c>
      <c r="BH183">
        <f t="shared" si="109"/>
        <v>85.035507308018737</v>
      </c>
      <c r="BI183">
        <f t="shared" si="110"/>
        <v>77.32508583367553</v>
      </c>
      <c r="BJ183" s="13">
        <f t="shared" si="111"/>
        <v>0</v>
      </c>
      <c r="BK183" t="str">
        <f t="shared" si="112"/>
        <v xml:space="preserve"> </v>
      </c>
      <c r="BL183" t="str">
        <f t="shared" si="113"/>
        <v>G&gt;5+ | Buy</v>
      </c>
      <c r="BM183" s="2" t="str">
        <f t="shared" si="114"/>
        <v xml:space="preserve"> </v>
      </c>
      <c r="BN183" s="2" t="str">
        <f t="shared" si="115"/>
        <v xml:space="preserve"> </v>
      </c>
      <c r="BO183" s="26">
        <f t="shared" si="116"/>
        <v>0.11078030880012023</v>
      </c>
      <c r="BP183" s="26">
        <f t="shared" si="117"/>
        <v>6.9161076146281933E-3</v>
      </c>
      <c r="BQ183" t="str">
        <f t="shared" si="118"/>
        <v>UPL</v>
      </c>
      <c r="BV183" s="2"/>
      <c r="BW183" s="2">
        <f t="shared" si="119"/>
        <v>722.5</v>
      </c>
      <c r="BX183" s="2">
        <f t="shared" si="120"/>
        <v>720.7</v>
      </c>
      <c r="BY183" s="2">
        <f t="shared" si="121"/>
        <v>722.15</v>
      </c>
      <c r="BZ183" s="2">
        <f t="shared" si="122"/>
        <v>722.15</v>
      </c>
      <c r="CA183" s="2">
        <f t="shared" si="123"/>
        <v>723</v>
      </c>
      <c r="CB183" s="2">
        <f t="shared" si="124"/>
        <v>721.2</v>
      </c>
      <c r="CC183" s="2">
        <f t="shared" si="125"/>
        <v>722.95</v>
      </c>
      <c r="CD183" s="2" t="str">
        <f t="shared" si="126"/>
        <v>G</v>
      </c>
      <c r="CE183" s="2" t="str">
        <f t="shared" si="127"/>
        <v>B-G</v>
      </c>
      <c r="CF183" s="2" t="str">
        <f t="shared" si="128"/>
        <v>B-G</v>
      </c>
      <c r="CG183" s="2" t="str">
        <f t="shared" si="129"/>
        <v>B-G</v>
      </c>
      <c r="CH183" s="2" t="str">
        <f t="shared" si="130"/>
        <v>B-G</v>
      </c>
      <c r="CI183" t="s">
        <v>147</v>
      </c>
      <c r="CJ183">
        <f>VLOOKUP(CI183,Sheet4!$I$1:$M$248,2,0)</f>
        <v>6455</v>
      </c>
      <c r="CK183">
        <f>VLOOKUP(CI183,Sheet4!$I$1:$M$248,3,0)</f>
        <v>6455</v>
      </c>
      <c r="CL183">
        <f>VLOOKUP(CI183,Sheet4!$I$1:$M$248,4,0)</f>
        <v>6293.25</v>
      </c>
      <c r="CM183">
        <f>VLOOKUP(CI183,Sheet4!$I$1:$M$248,5,0)</f>
        <v>6329.85</v>
      </c>
      <c r="CN183">
        <f t="shared" si="131"/>
        <v>13265.575000000001</v>
      </c>
      <c r="CO183" t="str">
        <f t="shared" si="132"/>
        <v>G</v>
      </c>
      <c r="CP183" t="str">
        <f t="shared" si="133"/>
        <v xml:space="preserve"> HH-B</v>
      </c>
      <c r="CQ183" t="str">
        <f t="shared" si="134"/>
        <v xml:space="preserve"> LH-B</v>
      </c>
    </row>
    <row r="184" spans="1:95">
      <c r="A184">
        <v>182</v>
      </c>
      <c r="B184" t="s">
        <v>420</v>
      </c>
      <c r="C184">
        <v>356865</v>
      </c>
      <c r="D184" t="b">
        <v>1</v>
      </c>
      <c r="E184">
        <v>3039821</v>
      </c>
      <c r="F184">
        <v>2</v>
      </c>
      <c r="G184">
        <v>2670</v>
      </c>
      <c r="H184">
        <v>0</v>
      </c>
      <c r="I184">
        <v>2175.85</v>
      </c>
      <c r="J184">
        <v>2191.61</v>
      </c>
      <c r="K184">
        <v>2183</v>
      </c>
      <c r="L184">
        <v>2219.9499999999998</v>
      </c>
      <c r="M184">
        <v>2171.0500000000002</v>
      </c>
      <c r="N184">
        <v>2186.0500000000002</v>
      </c>
      <c r="O184">
        <v>-0.46659500011437394</v>
      </c>
      <c r="P184">
        <v>-10.200000000000273</v>
      </c>
      <c r="Q184" t="s">
        <v>122</v>
      </c>
      <c r="R184">
        <v>356865</v>
      </c>
      <c r="S184">
        <v>-67.989999999999995</v>
      </c>
      <c r="T184">
        <v>2581.0225037210157</v>
      </c>
      <c r="U184">
        <v>2580.31</v>
      </c>
      <c r="V184">
        <v>2589.562716057701</v>
      </c>
      <c r="W184">
        <v>2580.31</v>
      </c>
      <c r="X184">
        <v>2571.0572839422989</v>
      </c>
      <c r="Y184">
        <v>2589.6999999999998</v>
      </c>
      <c r="Z184">
        <v>2590</v>
      </c>
      <c r="AA184">
        <v>2581.9499999999998</v>
      </c>
      <c r="AB184">
        <v>2584.4</v>
      </c>
      <c r="AC184" s="8">
        <v>2584.15</v>
      </c>
      <c r="AD184" s="8">
        <v>2586.9499999999998</v>
      </c>
      <c r="AE184">
        <v>2578.5</v>
      </c>
      <c r="AF184">
        <v>2580</v>
      </c>
      <c r="AG184">
        <v>2580</v>
      </c>
      <c r="AH184">
        <v>2583.85</v>
      </c>
      <c r="AI184">
        <v>2574</v>
      </c>
      <c r="AJ184">
        <v>2578</v>
      </c>
      <c r="AK184">
        <v>7.322901095003659</v>
      </c>
      <c r="AL184">
        <v>29.886769992649349</v>
      </c>
      <c r="AO184" s="13" t="str">
        <f t="shared" si="90"/>
        <v>G</v>
      </c>
      <c r="AP184" t="str">
        <f t="shared" si="91"/>
        <v>HINDUNILVR</v>
      </c>
      <c r="AQ184" s="4">
        <f t="shared" si="92"/>
        <v>2581.0225037210157</v>
      </c>
      <c r="AR184" s="4">
        <f t="shared" si="93"/>
        <v>2580.31</v>
      </c>
      <c r="AS184" s="4">
        <f t="shared" si="94"/>
        <v>2589.562716057701</v>
      </c>
      <c r="AT184" s="4">
        <f t="shared" si="95"/>
        <v>2580.31</v>
      </c>
      <c r="AU184" s="5">
        <f t="shared" si="96"/>
        <v>2571.0572839422989</v>
      </c>
      <c r="AV184" s="4">
        <f t="shared" si="97"/>
        <v>2589.6999999999998</v>
      </c>
      <c r="AW184" s="5">
        <f t="shared" si="98"/>
        <v>2590</v>
      </c>
      <c r="AX184" s="4">
        <f t="shared" si="99"/>
        <v>2581.9499999999998</v>
      </c>
      <c r="AY184" s="5">
        <f t="shared" si="100"/>
        <v>2584.4</v>
      </c>
      <c r="AZ184" s="2">
        <f t="shared" si="101"/>
        <v>2584.15</v>
      </c>
      <c r="BA184" s="2">
        <f t="shared" si="102"/>
        <v>2586.9499999999998</v>
      </c>
      <c r="BB184" s="2">
        <f t="shared" si="103"/>
        <v>2578.5</v>
      </c>
      <c r="BC184" s="2">
        <f t="shared" si="104"/>
        <v>2580</v>
      </c>
      <c r="BD184" s="2">
        <f t="shared" si="105"/>
        <v>2580</v>
      </c>
      <c r="BE184" s="2">
        <f t="shared" si="106"/>
        <v>2583.85</v>
      </c>
      <c r="BF184">
        <f t="shared" si="107"/>
        <v>2574</v>
      </c>
      <c r="BG184" s="2">
        <f t="shared" si="108"/>
        <v>2578</v>
      </c>
      <c r="BH184">
        <f t="shared" si="109"/>
        <v>7.322901095003659</v>
      </c>
      <c r="BI184">
        <f t="shared" si="110"/>
        <v>29.886769992649349</v>
      </c>
      <c r="BJ184" s="13">
        <f t="shared" si="111"/>
        <v>-67.989999999999995</v>
      </c>
      <c r="BK184" t="str">
        <f t="shared" si="112"/>
        <v xml:space="preserve"> </v>
      </c>
      <c r="BL184" t="str">
        <f t="shared" si="113"/>
        <v>R&lt;5- | Sell</v>
      </c>
      <c r="BM184" s="2" t="str">
        <f t="shared" si="114"/>
        <v xml:space="preserve"> </v>
      </c>
      <c r="BN184" s="2" t="str">
        <f t="shared" si="115"/>
        <v xml:space="preserve"> </v>
      </c>
      <c r="BO184" s="26">
        <f t="shared" si="116"/>
        <v>-0.16059439274036302</v>
      </c>
      <c r="BP184" s="26">
        <f t="shared" si="117"/>
        <v>-7.7519379844961239E-2</v>
      </c>
      <c r="BQ184" t="str">
        <f t="shared" si="118"/>
        <v>HINDUNILVR</v>
      </c>
      <c r="BV184" s="2"/>
      <c r="BW184" s="2">
        <f t="shared" si="119"/>
        <v>2590</v>
      </c>
      <c r="BX184" s="2">
        <f t="shared" si="120"/>
        <v>2581.9499999999998</v>
      </c>
      <c r="BY184" s="2">
        <f t="shared" si="121"/>
        <v>2584.4</v>
      </c>
      <c r="BZ184" s="2">
        <f t="shared" si="122"/>
        <v>2584.15</v>
      </c>
      <c r="CA184" s="2">
        <f t="shared" si="123"/>
        <v>2586.9499999999998</v>
      </c>
      <c r="CB184" s="2">
        <f t="shared" si="124"/>
        <v>2578.5</v>
      </c>
      <c r="CC184" s="2">
        <f t="shared" si="125"/>
        <v>2580</v>
      </c>
      <c r="CD184" s="2" t="str">
        <f t="shared" si="126"/>
        <v>R</v>
      </c>
      <c r="CE184" s="2" t="str">
        <f t="shared" si="127"/>
        <v>S-R</v>
      </c>
      <c r="CF184" s="2" t="str">
        <f t="shared" si="128"/>
        <v>S-R</v>
      </c>
      <c r="CG184" s="2" t="str">
        <f t="shared" si="129"/>
        <v>S-R</v>
      </c>
      <c r="CH184" s="2" t="str">
        <f t="shared" si="130"/>
        <v>S-R</v>
      </c>
      <c r="CI184" t="s">
        <v>90</v>
      </c>
      <c r="CJ184">
        <f>VLOOKUP(CI184,Sheet4!$I$1:$M$248,2,0)</f>
        <v>581</v>
      </c>
      <c r="CK184">
        <f>VLOOKUP(CI184,Sheet4!$I$1:$M$248,3,0)</f>
        <v>581.9</v>
      </c>
      <c r="CL184">
        <f>VLOOKUP(CI184,Sheet4!$I$1:$M$248,4,0)</f>
        <v>575.5</v>
      </c>
      <c r="CM184">
        <f>VLOOKUP(CI184,Sheet4!$I$1:$M$248,5,0)</f>
        <v>577.35</v>
      </c>
      <c r="CN184">
        <f t="shared" si="131"/>
        <v>674.505</v>
      </c>
      <c r="CO184" t="str">
        <f t="shared" si="132"/>
        <v>G</v>
      </c>
      <c r="CP184" t="str">
        <f t="shared" si="133"/>
        <v xml:space="preserve"> HH-B</v>
      </c>
      <c r="CQ184" t="str">
        <f t="shared" si="134"/>
        <v xml:space="preserve"> LH-B</v>
      </c>
    </row>
    <row r="185" spans="1:95">
      <c r="A185">
        <v>183</v>
      </c>
      <c r="B185" t="s">
        <v>420</v>
      </c>
      <c r="C185">
        <v>9714178</v>
      </c>
      <c r="D185" t="b">
        <v>1</v>
      </c>
      <c r="E185">
        <v>13740</v>
      </c>
      <c r="F185">
        <v>20</v>
      </c>
      <c r="G185">
        <v>9820</v>
      </c>
      <c r="H185">
        <v>8980</v>
      </c>
      <c r="I185">
        <v>1909.85</v>
      </c>
      <c r="J185">
        <v>1796.78</v>
      </c>
      <c r="K185">
        <v>1720.65</v>
      </c>
      <c r="L185">
        <v>1925</v>
      </c>
      <c r="M185">
        <v>1688</v>
      </c>
      <c r="N185">
        <v>1583.1</v>
      </c>
      <c r="O185">
        <v>20.639883772345399</v>
      </c>
      <c r="P185">
        <v>326.75</v>
      </c>
      <c r="AO185" s="13" t="str">
        <f t="shared" si="90"/>
        <v>R</v>
      </c>
      <c r="AP185">
        <f t="shared" si="91"/>
        <v>0</v>
      </c>
      <c r="AQ185" s="4" t="e">
        <f t="shared" si="92"/>
        <v>#N/A</v>
      </c>
      <c r="AR185" s="4" t="e">
        <f t="shared" si="93"/>
        <v>#N/A</v>
      </c>
      <c r="AS185" s="4" t="e">
        <f t="shared" si="94"/>
        <v>#N/A</v>
      </c>
      <c r="AT185" s="4" t="e">
        <f t="shared" si="95"/>
        <v>#N/A</v>
      </c>
      <c r="AU185" s="5" t="e">
        <f t="shared" si="96"/>
        <v>#N/A</v>
      </c>
      <c r="AV185" s="4" t="e">
        <f t="shared" si="97"/>
        <v>#N/A</v>
      </c>
      <c r="AW185" s="5" t="e">
        <f t="shared" si="98"/>
        <v>#N/A</v>
      </c>
      <c r="AX185" s="4" t="e">
        <f t="shared" si="99"/>
        <v>#N/A</v>
      </c>
      <c r="AY185" s="5" t="e">
        <f t="shared" si="100"/>
        <v>#N/A</v>
      </c>
      <c r="AZ185" s="2" t="e">
        <f t="shared" si="101"/>
        <v>#N/A</v>
      </c>
      <c r="BA185" s="2" t="e">
        <f t="shared" si="102"/>
        <v>#N/A</v>
      </c>
      <c r="BB185" s="2" t="e">
        <f t="shared" si="103"/>
        <v>#N/A</v>
      </c>
      <c r="BC185" s="2" t="e">
        <f t="shared" si="104"/>
        <v>#N/A</v>
      </c>
      <c r="BD185" s="2" t="e">
        <f t="shared" si="105"/>
        <v>#N/A</v>
      </c>
      <c r="BE185" s="2" t="e">
        <f t="shared" si="106"/>
        <v>#N/A</v>
      </c>
      <c r="BF185" t="e">
        <f t="shared" si="107"/>
        <v>#N/A</v>
      </c>
      <c r="BG185" s="2" t="e">
        <f t="shared" si="108"/>
        <v>#N/A</v>
      </c>
      <c r="BH185" t="e">
        <f t="shared" si="109"/>
        <v>#N/A</v>
      </c>
      <c r="BI185" t="e">
        <f t="shared" si="110"/>
        <v>#N/A</v>
      </c>
      <c r="BJ185" s="13" t="e">
        <f t="shared" si="111"/>
        <v>#N/A</v>
      </c>
      <c r="BK185" t="e">
        <f t="shared" si="112"/>
        <v>#N/A</v>
      </c>
      <c r="BL185" t="e">
        <f t="shared" si="113"/>
        <v>#N/A</v>
      </c>
      <c r="BM185" s="2" t="e">
        <f t="shared" si="114"/>
        <v>#N/A</v>
      </c>
      <c r="BN185" s="2" t="e">
        <f t="shared" si="115"/>
        <v>#N/A</v>
      </c>
      <c r="BO185" s="26" t="e">
        <f t="shared" si="116"/>
        <v>#N/A</v>
      </c>
      <c r="BP185" s="26" t="e">
        <f t="shared" si="117"/>
        <v>#N/A</v>
      </c>
      <c r="BQ185">
        <f t="shared" si="118"/>
        <v>0</v>
      </c>
      <c r="BV185" s="2"/>
      <c r="BW185" s="2">
        <f t="shared" si="119"/>
        <v>0</v>
      </c>
      <c r="BX185" s="2">
        <f t="shared" si="120"/>
        <v>0</v>
      </c>
      <c r="BY185" s="2">
        <f t="shared" si="121"/>
        <v>0</v>
      </c>
      <c r="BZ185" s="2">
        <f t="shared" si="122"/>
        <v>0</v>
      </c>
      <c r="CA185" s="2">
        <f t="shared" si="123"/>
        <v>0</v>
      </c>
      <c r="CB185" s="2">
        <f t="shared" si="124"/>
        <v>0</v>
      </c>
      <c r="CC185" s="2">
        <f t="shared" si="125"/>
        <v>0</v>
      </c>
      <c r="CD185" s="2" t="str">
        <f t="shared" si="126"/>
        <v>R</v>
      </c>
      <c r="CE185" s="2" t="str">
        <f t="shared" si="127"/>
        <v>S-R</v>
      </c>
      <c r="CF185" s="2" t="str">
        <f t="shared" si="128"/>
        <v>B-G</v>
      </c>
      <c r="CG185" s="2" t="str">
        <f t="shared" si="129"/>
        <v>S-R</v>
      </c>
      <c r="CH185" s="2" t="str">
        <f t="shared" si="130"/>
        <v>B-G</v>
      </c>
      <c r="CI185" t="s">
        <v>113</v>
      </c>
      <c r="CJ185">
        <f>VLOOKUP(CI185,Sheet4!$I$1:$M$248,2,0)</f>
        <v>1825</v>
      </c>
      <c r="CK185">
        <f>VLOOKUP(CI185,Sheet4!$I$1:$M$248,3,0)</f>
        <v>1856.85</v>
      </c>
      <c r="CL185">
        <f>VLOOKUP(CI185,Sheet4!$I$1:$M$248,4,0)</f>
        <v>1824.55</v>
      </c>
      <c r="CM185">
        <f>VLOOKUP(CI185,Sheet4!$I$1:$M$248,5,0)</f>
        <v>1839.75</v>
      </c>
      <c r="CN185">
        <f t="shared" si="131"/>
        <v>2312.7350000000001</v>
      </c>
      <c r="CO185" t="str">
        <f t="shared" si="132"/>
        <v>R</v>
      </c>
      <c r="CP185" t="str">
        <f t="shared" si="133"/>
        <v xml:space="preserve"> HH-B</v>
      </c>
      <c r="CQ185" t="str">
        <f t="shared" si="134"/>
        <v xml:space="preserve"> LH-B</v>
      </c>
    </row>
    <row r="186" spans="1:95">
      <c r="A186">
        <v>184</v>
      </c>
      <c r="B186" t="s">
        <v>420</v>
      </c>
      <c r="C186">
        <v>9717506</v>
      </c>
      <c r="D186" t="b">
        <v>1</v>
      </c>
      <c r="E186">
        <v>401140</v>
      </c>
      <c r="F186">
        <v>20</v>
      </c>
      <c r="G186">
        <v>0</v>
      </c>
      <c r="H186">
        <v>19360</v>
      </c>
      <c r="I186">
        <v>0.05</v>
      </c>
      <c r="J186">
        <v>0.79</v>
      </c>
      <c r="K186">
        <v>3.65</v>
      </c>
      <c r="L186">
        <v>5.9</v>
      </c>
      <c r="M186">
        <v>0.05</v>
      </c>
      <c r="N186">
        <v>8.35</v>
      </c>
      <c r="O186">
        <v>-99.401197604790411</v>
      </c>
      <c r="P186">
        <v>-8.2999999999999989</v>
      </c>
      <c r="AO186" s="13" t="str">
        <f t="shared" si="90"/>
        <v>R</v>
      </c>
      <c r="AP186">
        <f t="shared" si="91"/>
        <v>0</v>
      </c>
      <c r="AQ186" s="4" t="e">
        <f t="shared" si="92"/>
        <v>#N/A</v>
      </c>
      <c r="AR186" s="4" t="e">
        <f t="shared" si="93"/>
        <v>#N/A</v>
      </c>
      <c r="AS186" s="4" t="e">
        <f t="shared" si="94"/>
        <v>#N/A</v>
      </c>
      <c r="AT186" s="4" t="e">
        <f t="shared" si="95"/>
        <v>#N/A</v>
      </c>
      <c r="AU186" s="5" t="e">
        <f t="shared" si="96"/>
        <v>#N/A</v>
      </c>
      <c r="AV186" s="4" t="e">
        <f t="shared" si="97"/>
        <v>#N/A</v>
      </c>
      <c r="AW186" s="5" t="e">
        <f t="shared" si="98"/>
        <v>#N/A</v>
      </c>
      <c r="AX186" s="4" t="e">
        <f t="shared" si="99"/>
        <v>#N/A</v>
      </c>
      <c r="AY186" s="5" t="e">
        <f t="shared" si="100"/>
        <v>#N/A</v>
      </c>
      <c r="AZ186" s="2" t="e">
        <f t="shared" si="101"/>
        <v>#N/A</v>
      </c>
      <c r="BA186" s="2" t="e">
        <f t="shared" si="102"/>
        <v>#N/A</v>
      </c>
      <c r="BB186" s="2" t="e">
        <f t="shared" si="103"/>
        <v>#N/A</v>
      </c>
      <c r="BC186" s="2" t="e">
        <f t="shared" si="104"/>
        <v>#N/A</v>
      </c>
      <c r="BD186" s="2" t="e">
        <f t="shared" si="105"/>
        <v>#N/A</v>
      </c>
      <c r="BE186" s="2" t="e">
        <f t="shared" si="106"/>
        <v>#N/A</v>
      </c>
      <c r="BF186" t="e">
        <f t="shared" si="107"/>
        <v>#N/A</v>
      </c>
      <c r="BG186" s="2" t="e">
        <f t="shared" si="108"/>
        <v>#N/A</v>
      </c>
      <c r="BH186" t="e">
        <f t="shared" si="109"/>
        <v>#N/A</v>
      </c>
      <c r="BI186" t="e">
        <f t="shared" si="110"/>
        <v>#N/A</v>
      </c>
      <c r="BJ186" s="13" t="e">
        <f t="shared" si="111"/>
        <v>#N/A</v>
      </c>
      <c r="BK186" t="e">
        <f t="shared" si="112"/>
        <v>#N/A</v>
      </c>
      <c r="BL186" t="e">
        <f t="shared" si="113"/>
        <v>#N/A</v>
      </c>
      <c r="BM186" s="2" t="e">
        <f t="shared" si="114"/>
        <v>#N/A</v>
      </c>
      <c r="BN186" s="2" t="e">
        <f t="shared" si="115"/>
        <v>#N/A</v>
      </c>
      <c r="BO186" s="26" t="e">
        <f t="shared" si="116"/>
        <v>#N/A</v>
      </c>
      <c r="BP186" s="26" t="e">
        <f t="shared" si="117"/>
        <v>#N/A</v>
      </c>
      <c r="BQ186">
        <f t="shared" si="118"/>
        <v>0</v>
      </c>
      <c r="BV186" s="2"/>
      <c r="BW186" s="2">
        <f t="shared" si="119"/>
        <v>0</v>
      </c>
      <c r="BX186" s="2">
        <f t="shared" si="120"/>
        <v>0</v>
      </c>
      <c r="BY186" s="2">
        <f t="shared" si="121"/>
        <v>0</v>
      </c>
      <c r="BZ186" s="2">
        <f t="shared" si="122"/>
        <v>0</v>
      </c>
      <c r="CA186" s="2">
        <f t="shared" si="123"/>
        <v>0</v>
      </c>
      <c r="CB186" s="2">
        <f t="shared" si="124"/>
        <v>0</v>
      </c>
      <c r="CC186" s="2">
        <f t="shared" si="125"/>
        <v>0</v>
      </c>
      <c r="CD186" s="2" t="str">
        <f t="shared" si="126"/>
        <v>R</v>
      </c>
      <c r="CE186" s="2" t="str">
        <f t="shared" si="127"/>
        <v>S-R</v>
      </c>
      <c r="CF186" s="2" t="str">
        <f t="shared" si="128"/>
        <v>B-G</v>
      </c>
      <c r="CG186" s="2" t="str">
        <f t="shared" si="129"/>
        <v>S-R</v>
      </c>
      <c r="CH186" s="2" t="str">
        <f t="shared" si="130"/>
        <v>B-G</v>
      </c>
      <c r="CI186" t="s">
        <v>370</v>
      </c>
      <c r="CJ186">
        <f>VLOOKUP(CI186,Sheet4!$I$1:$M$248,2,0)</f>
        <v>3.85</v>
      </c>
      <c r="CK186">
        <f>VLOOKUP(CI186,Sheet4!$I$1:$M$248,3,0)</f>
        <v>4.5</v>
      </c>
      <c r="CL186">
        <f>VLOOKUP(CI186,Sheet4!$I$1:$M$248,4,0)</f>
        <v>3.15</v>
      </c>
      <c r="CM186">
        <f>VLOOKUP(CI186,Sheet4!$I$1:$M$248,5,0)</f>
        <v>3.85</v>
      </c>
      <c r="CN186" t="e">
        <f t="shared" si="131"/>
        <v>#N/A</v>
      </c>
      <c r="CO186" t="str">
        <f t="shared" si="132"/>
        <v>R</v>
      </c>
      <c r="CP186" t="e">
        <f t="shared" si="133"/>
        <v>#N/A</v>
      </c>
      <c r="CQ186" t="e">
        <f t="shared" si="134"/>
        <v>#N/A</v>
      </c>
    </row>
    <row r="187" spans="1:95">
      <c r="A187">
        <v>185</v>
      </c>
      <c r="B187" t="s">
        <v>420</v>
      </c>
      <c r="C187">
        <v>2953217</v>
      </c>
      <c r="D187" t="b">
        <v>1</v>
      </c>
      <c r="E187">
        <v>3443998</v>
      </c>
      <c r="F187">
        <v>9</v>
      </c>
      <c r="G187">
        <v>1555</v>
      </c>
      <c r="H187">
        <v>0</v>
      </c>
      <c r="I187">
        <v>2204.35</v>
      </c>
      <c r="J187">
        <v>2209.06</v>
      </c>
      <c r="K187">
        <v>2229</v>
      </c>
      <c r="L187">
        <v>2244.5</v>
      </c>
      <c r="M187">
        <v>2191.0500000000002</v>
      </c>
      <c r="N187">
        <v>2218.9</v>
      </c>
      <c r="O187">
        <v>-0.65573031682365956</v>
      </c>
      <c r="P187">
        <v>-14.550000000000182</v>
      </c>
      <c r="Q187" t="s">
        <v>105</v>
      </c>
      <c r="R187">
        <v>2953217</v>
      </c>
      <c r="S187">
        <v>-23.26</v>
      </c>
      <c r="T187">
        <v>3188.0093353730713</v>
      </c>
      <c r="U187">
        <v>3184.2950000000001</v>
      </c>
      <c r="V187">
        <v>3197.3915653788399</v>
      </c>
      <c r="W187">
        <v>3184.2950000000001</v>
      </c>
      <c r="X187">
        <v>3171.1984346211602</v>
      </c>
      <c r="Y187">
        <v>3189.75</v>
      </c>
      <c r="Z187">
        <v>3194</v>
      </c>
      <c r="AA187">
        <v>3189.6</v>
      </c>
      <c r="AB187">
        <v>3192.4</v>
      </c>
      <c r="AC187" s="8">
        <v>3192.45</v>
      </c>
      <c r="AD187" s="8">
        <v>3192.9</v>
      </c>
      <c r="AE187">
        <v>3187.6</v>
      </c>
      <c r="AF187">
        <v>3188.4</v>
      </c>
      <c r="AG187">
        <v>3188.4</v>
      </c>
      <c r="AH187">
        <v>3189.4</v>
      </c>
      <c r="AI187">
        <v>3186.15</v>
      </c>
      <c r="AJ187">
        <v>3188</v>
      </c>
      <c r="AK187">
        <v>57.472482685408579</v>
      </c>
      <c r="AL187">
        <v>75.602006309652438</v>
      </c>
      <c r="AO187" s="13" t="str">
        <f t="shared" si="90"/>
        <v>G</v>
      </c>
      <c r="AP187" t="str">
        <f t="shared" si="91"/>
        <v>TCS</v>
      </c>
      <c r="AQ187" s="4">
        <f t="shared" si="92"/>
        <v>3188.0093353730713</v>
      </c>
      <c r="AR187" s="4">
        <f t="shared" si="93"/>
        <v>3184.2950000000001</v>
      </c>
      <c r="AS187" s="4">
        <f t="shared" si="94"/>
        <v>3197.3915653788399</v>
      </c>
      <c r="AT187" s="4">
        <f t="shared" si="95"/>
        <v>3184.2950000000001</v>
      </c>
      <c r="AU187" s="5">
        <f t="shared" si="96"/>
        <v>3171.1984346211602</v>
      </c>
      <c r="AV187" s="4">
        <f t="shared" si="97"/>
        <v>3189.75</v>
      </c>
      <c r="AW187" s="5">
        <f t="shared" si="98"/>
        <v>3194</v>
      </c>
      <c r="AX187" s="4">
        <f t="shared" si="99"/>
        <v>3189.6</v>
      </c>
      <c r="AY187" s="5">
        <f t="shared" si="100"/>
        <v>3192.4</v>
      </c>
      <c r="AZ187" s="2">
        <f t="shared" si="101"/>
        <v>3192.45</v>
      </c>
      <c r="BA187" s="2">
        <f t="shared" si="102"/>
        <v>3192.9</v>
      </c>
      <c r="BB187" s="2">
        <f t="shared" si="103"/>
        <v>3187.6</v>
      </c>
      <c r="BC187" s="2">
        <f t="shared" si="104"/>
        <v>3188.4</v>
      </c>
      <c r="BD187" s="2">
        <f t="shared" si="105"/>
        <v>3188.4</v>
      </c>
      <c r="BE187" s="2">
        <f t="shared" si="106"/>
        <v>3189.4</v>
      </c>
      <c r="BF187">
        <f t="shared" si="107"/>
        <v>3186.15</v>
      </c>
      <c r="BG187" s="2">
        <f t="shared" si="108"/>
        <v>3188</v>
      </c>
      <c r="BH187">
        <f t="shared" si="109"/>
        <v>57.472482685408579</v>
      </c>
      <c r="BI187">
        <f t="shared" si="110"/>
        <v>75.602006309652438</v>
      </c>
      <c r="BJ187" s="13">
        <f t="shared" si="111"/>
        <v>-23.26</v>
      </c>
      <c r="BK187" t="str">
        <f t="shared" si="112"/>
        <v xml:space="preserve"> </v>
      </c>
      <c r="BL187" t="str">
        <f t="shared" si="113"/>
        <v xml:space="preserve"> </v>
      </c>
      <c r="BM187" s="2" t="str">
        <f t="shared" si="114"/>
        <v xml:space="preserve"> </v>
      </c>
      <c r="BN187" s="2" t="str">
        <f t="shared" si="115"/>
        <v xml:space="preserve"> </v>
      </c>
      <c r="BO187" s="26">
        <f t="shared" si="116"/>
        <v>-0.12686181459379872</v>
      </c>
      <c r="BP187" s="26">
        <f t="shared" si="117"/>
        <v>-1.2545477355416227E-2</v>
      </c>
      <c r="BQ187" t="str">
        <f t="shared" si="118"/>
        <v>TCS</v>
      </c>
      <c r="BV187" s="2"/>
      <c r="BW187" s="2">
        <f t="shared" si="119"/>
        <v>3194</v>
      </c>
      <c r="BX187" s="2">
        <f t="shared" si="120"/>
        <v>3189.6</v>
      </c>
      <c r="BY187" s="2">
        <f t="shared" si="121"/>
        <v>3192.4</v>
      </c>
      <c r="BZ187" s="2">
        <f t="shared" si="122"/>
        <v>3192.45</v>
      </c>
      <c r="CA187" s="2">
        <f t="shared" si="123"/>
        <v>3192.9</v>
      </c>
      <c r="CB187" s="2">
        <f t="shared" si="124"/>
        <v>3187.6</v>
      </c>
      <c r="CC187" s="2">
        <f t="shared" si="125"/>
        <v>3188.4</v>
      </c>
      <c r="CD187" s="2" t="str">
        <f t="shared" si="126"/>
        <v>R</v>
      </c>
      <c r="CE187" s="2" t="str">
        <f t="shared" si="127"/>
        <v>S-R</v>
      </c>
      <c r="CF187" s="2" t="str">
        <f t="shared" si="128"/>
        <v>S-R</v>
      </c>
      <c r="CG187" s="2" t="str">
        <f t="shared" si="129"/>
        <v>S-R</v>
      </c>
      <c r="CH187" s="2" t="str">
        <f t="shared" si="130"/>
        <v>S-R</v>
      </c>
      <c r="CI187" t="s">
        <v>346</v>
      </c>
      <c r="CJ187">
        <f>VLOOKUP(CI187,Sheet4!$I$1:$M$248,2,0)</f>
        <v>0.4</v>
      </c>
      <c r="CK187">
        <f>VLOOKUP(CI187,Sheet4!$I$1:$M$248,3,0)</f>
        <v>1</v>
      </c>
      <c r="CL187">
        <f>VLOOKUP(CI187,Sheet4!$I$1:$M$248,4,0)</f>
        <v>0.3</v>
      </c>
      <c r="CM187">
        <f>VLOOKUP(CI187,Sheet4!$I$1:$M$248,5,0)</f>
        <v>0.6</v>
      </c>
      <c r="CN187" t="e">
        <f t="shared" si="131"/>
        <v>#N/A</v>
      </c>
      <c r="CO187" t="str">
        <f t="shared" si="132"/>
        <v>R</v>
      </c>
      <c r="CP187" t="e">
        <f t="shared" si="133"/>
        <v>#N/A</v>
      </c>
      <c r="CQ187" t="e">
        <f t="shared" si="134"/>
        <v>#N/A</v>
      </c>
    </row>
    <row r="188" spans="1:95">
      <c r="A188">
        <v>186</v>
      </c>
      <c r="B188" t="s">
        <v>420</v>
      </c>
      <c r="C188">
        <v>10040066</v>
      </c>
      <c r="D188" t="b">
        <v>1</v>
      </c>
      <c r="E188">
        <v>113971500</v>
      </c>
      <c r="F188">
        <v>75</v>
      </c>
      <c r="G188">
        <v>42600</v>
      </c>
      <c r="H188">
        <v>1158000</v>
      </c>
      <c r="I188">
        <v>0.05</v>
      </c>
      <c r="J188">
        <v>25.13</v>
      </c>
      <c r="K188">
        <v>89.95</v>
      </c>
      <c r="L188">
        <v>95.4</v>
      </c>
      <c r="M188">
        <v>0.05</v>
      </c>
      <c r="N188">
        <v>117.4</v>
      </c>
      <c r="O188">
        <v>-99.95741056218057</v>
      </c>
      <c r="P188">
        <v>-117.35000000000001</v>
      </c>
      <c r="AO188" s="13" t="str">
        <f t="shared" si="90"/>
        <v>R</v>
      </c>
      <c r="AP188">
        <f t="shared" si="91"/>
        <v>0</v>
      </c>
      <c r="AQ188" s="4" t="e">
        <f t="shared" si="92"/>
        <v>#N/A</v>
      </c>
      <c r="AR188" s="4" t="e">
        <f t="shared" si="93"/>
        <v>#N/A</v>
      </c>
      <c r="AS188" s="4" t="e">
        <f t="shared" si="94"/>
        <v>#N/A</v>
      </c>
      <c r="AT188" s="4" t="e">
        <f t="shared" si="95"/>
        <v>#N/A</v>
      </c>
      <c r="AU188" s="5" t="e">
        <f t="shared" si="96"/>
        <v>#N/A</v>
      </c>
      <c r="AV188" s="4" t="e">
        <f t="shared" si="97"/>
        <v>#N/A</v>
      </c>
      <c r="AW188" s="5" t="e">
        <f t="shared" si="98"/>
        <v>#N/A</v>
      </c>
      <c r="AX188" s="4" t="e">
        <f t="shared" si="99"/>
        <v>#N/A</v>
      </c>
      <c r="AY188" s="5" t="e">
        <f t="shared" si="100"/>
        <v>#N/A</v>
      </c>
      <c r="AZ188" s="2" t="e">
        <f t="shared" si="101"/>
        <v>#N/A</v>
      </c>
      <c r="BA188" s="2" t="e">
        <f t="shared" si="102"/>
        <v>#N/A</v>
      </c>
      <c r="BB188" s="2" t="e">
        <f t="shared" si="103"/>
        <v>#N/A</v>
      </c>
      <c r="BC188" s="2" t="e">
        <f t="shared" si="104"/>
        <v>#N/A</v>
      </c>
      <c r="BD188" s="2" t="e">
        <f t="shared" si="105"/>
        <v>#N/A</v>
      </c>
      <c r="BE188" s="2" t="e">
        <f t="shared" si="106"/>
        <v>#N/A</v>
      </c>
      <c r="BF188" t="e">
        <f t="shared" si="107"/>
        <v>#N/A</v>
      </c>
      <c r="BG188" s="2" t="e">
        <f t="shared" si="108"/>
        <v>#N/A</v>
      </c>
      <c r="BH188" t="e">
        <f t="shared" si="109"/>
        <v>#N/A</v>
      </c>
      <c r="BI188" t="e">
        <f t="shared" si="110"/>
        <v>#N/A</v>
      </c>
      <c r="BJ188" s="13" t="e">
        <f t="shared" si="111"/>
        <v>#N/A</v>
      </c>
      <c r="BK188" t="e">
        <f t="shared" si="112"/>
        <v>#N/A</v>
      </c>
      <c r="BL188" t="e">
        <f t="shared" si="113"/>
        <v>#N/A</v>
      </c>
      <c r="BM188" s="2" t="e">
        <f t="shared" si="114"/>
        <v>#N/A</v>
      </c>
      <c r="BN188" s="2" t="e">
        <f t="shared" si="115"/>
        <v>#N/A</v>
      </c>
      <c r="BO188" s="26" t="e">
        <f t="shared" si="116"/>
        <v>#N/A</v>
      </c>
      <c r="BP188" s="26" t="e">
        <f t="shared" si="117"/>
        <v>#N/A</v>
      </c>
      <c r="BQ188">
        <f t="shared" si="118"/>
        <v>0</v>
      </c>
      <c r="BV188" s="2"/>
      <c r="BW188" s="2">
        <f t="shared" si="119"/>
        <v>0</v>
      </c>
      <c r="BX188" s="2">
        <f t="shared" si="120"/>
        <v>0</v>
      </c>
      <c r="BY188" s="2">
        <f t="shared" si="121"/>
        <v>0</v>
      </c>
      <c r="BZ188" s="2">
        <f t="shared" si="122"/>
        <v>0</v>
      </c>
      <c r="CA188" s="2">
        <f t="shared" si="123"/>
        <v>0</v>
      </c>
      <c r="CB188" s="2">
        <f t="shared" si="124"/>
        <v>0</v>
      </c>
      <c r="CC188" s="2">
        <f t="shared" si="125"/>
        <v>0</v>
      </c>
      <c r="CD188" s="2" t="str">
        <f t="shared" si="126"/>
        <v>R</v>
      </c>
      <c r="CE188" s="2" t="str">
        <f t="shared" si="127"/>
        <v>S-R</v>
      </c>
      <c r="CF188" s="2" t="str">
        <f t="shared" si="128"/>
        <v>B-G</v>
      </c>
      <c r="CG188" s="2" t="str">
        <f t="shared" si="129"/>
        <v>S-R</v>
      </c>
      <c r="CH188" s="2" t="str">
        <f t="shared" si="130"/>
        <v>B-G</v>
      </c>
      <c r="CI188" t="s">
        <v>316</v>
      </c>
      <c r="CJ188">
        <f>VLOOKUP(CI188,Sheet4!$I$1:$M$248,2,0)</f>
        <v>26.05</v>
      </c>
      <c r="CK188">
        <f>VLOOKUP(CI188,Sheet4!$I$1:$M$248,3,0)</f>
        <v>26.35</v>
      </c>
      <c r="CL188">
        <f>VLOOKUP(CI188,Sheet4!$I$1:$M$248,4,0)</f>
        <v>26</v>
      </c>
      <c r="CM188">
        <f>VLOOKUP(CI188,Sheet4!$I$1:$M$248,5,0)</f>
        <v>26</v>
      </c>
      <c r="CN188" t="e">
        <f t="shared" si="131"/>
        <v>#N/A</v>
      </c>
      <c r="CO188" t="str">
        <f t="shared" si="132"/>
        <v>G</v>
      </c>
      <c r="CP188" t="e">
        <f t="shared" si="133"/>
        <v>#N/A</v>
      </c>
      <c r="CQ188" t="e">
        <f t="shared" si="134"/>
        <v>#N/A</v>
      </c>
    </row>
    <row r="189" spans="1:95">
      <c r="A189">
        <v>187</v>
      </c>
      <c r="B189" t="s">
        <v>420</v>
      </c>
      <c r="C189">
        <v>315393</v>
      </c>
      <c r="D189" t="b">
        <v>1</v>
      </c>
      <c r="E189">
        <v>1625411</v>
      </c>
      <c r="F189">
        <v>50</v>
      </c>
      <c r="G189">
        <v>3041</v>
      </c>
      <c r="H189">
        <v>0</v>
      </c>
      <c r="I189">
        <v>616.65</v>
      </c>
      <c r="J189">
        <v>616.23</v>
      </c>
      <c r="K189">
        <v>612</v>
      </c>
      <c r="L189">
        <v>622.75</v>
      </c>
      <c r="M189">
        <v>609.95000000000005</v>
      </c>
      <c r="N189">
        <v>608.5</v>
      </c>
      <c r="O189">
        <v>1.339359079704187</v>
      </c>
      <c r="P189">
        <v>8.1499999999999773</v>
      </c>
      <c r="Q189" t="s">
        <v>139</v>
      </c>
      <c r="R189">
        <v>315393</v>
      </c>
      <c r="S189">
        <v>-17.32</v>
      </c>
      <c r="T189">
        <v>1547.2618380967974</v>
      </c>
      <c r="U189">
        <v>1543.875</v>
      </c>
      <c r="V189">
        <v>1551.3858433651324</v>
      </c>
      <c r="W189">
        <v>1543.875</v>
      </c>
      <c r="X189">
        <v>1536.3641566348676</v>
      </c>
      <c r="Y189">
        <v>1544.45</v>
      </c>
      <c r="Z189">
        <v>1548</v>
      </c>
      <c r="AA189">
        <v>1543.55</v>
      </c>
      <c r="AB189">
        <v>1547.45</v>
      </c>
      <c r="AC189" s="8">
        <v>1547.45</v>
      </c>
      <c r="AD189" s="8">
        <v>1551.2</v>
      </c>
      <c r="AE189">
        <v>1546.85</v>
      </c>
      <c r="AF189">
        <v>1550.25</v>
      </c>
      <c r="AG189">
        <v>1549.95</v>
      </c>
      <c r="AH189">
        <v>1550.65</v>
      </c>
      <c r="AI189">
        <v>1548.05</v>
      </c>
      <c r="AJ189">
        <v>1549</v>
      </c>
      <c r="AK189">
        <v>67.441943437704552</v>
      </c>
      <c r="AL189">
        <v>61.566993118327652</v>
      </c>
      <c r="AO189" s="13" t="str">
        <f t="shared" si="90"/>
        <v>G</v>
      </c>
      <c r="AP189" t="str">
        <f t="shared" si="91"/>
        <v>GRASIM</v>
      </c>
      <c r="AQ189" s="4">
        <f t="shared" si="92"/>
        <v>1547.2618380967974</v>
      </c>
      <c r="AR189" s="4">
        <f t="shared" si="93"/>
        <v>1543.875</v>
      </c>
      <c r="AS189" s="4">
        <f t="shared" si="94"/>
        <v>1551.3858433651324</v>
      </c>
      <c r="AT189" s="4">
        <f t="shared" si="95"/>
        <v>1543.875</v>
      </c>
      <c r="AU189" s="5">
        <f t="shared" si="96"/>
        <v>1536.3641566348676</v>
      </c>
      <c r="AV189" s="4">
        <f t="shared" si="97"/>
        <v>1544.45</v>
      </c>
      <c r="AW189" s="5">
        <f t="shared" si="98"/>
        <v>1548</v>
      </c>
      <c r="AX189" s="4">
        <f t="shared" si="99"/>
        <v>1543.55</v>
      </c>
      <c r="AY189" s="5">
        <f t="shared" si="100"/>
        <v>1547.45</v>
      </c>
      <c r="AZ189" s="2">
        <f t="shared" si="101"/>
        <v>1547.45</v>
      </c>
      <c r="BA189" s="2">
        <f t="shared" si="102"/>
        <v>1551.2</v>
      </c>
      <c r="BB189" s="2">
        <f t="shared" si="103"/>
        <v>1546.85</v>
      </c>
      <c r="BC189" s="2">
        <f t="shared" si="104"/>
        <v>1550.25</v>
      </c>
      <c r="BD189" s="2">
        <f t="shared" si="105"/>
        <v>1549.95</v>
      </c>
      <c r="BE189" s="2">
        <f t="shared" si="106"/>
        <v>1550.65</v>
      </c>
      <c r="BF189">
        <f t="shared" si="107"/>
        <v>1548.05</v>
      </c>
      <c r="BG189" s="2">
        <f t="shared" si="108"/>
        <v>1549</v>
      </c>
      <c r="BH189">
        <f t="shared" si="109"/>
        <v>67.441943437704552</v>
      </c>
      <c r="BI189">
        <f t="shared" si="110"/>
        <v>61.566993118327652</v>
      </c>
      <c r="BJ189" s="13">
        <f t="shared" si="111"/>
        <v>-17.32</v>
      </c>
      <c r="BK189" t="str">
        <f t="shared" si="112"/>
        <v xml:space="preserve"> </v>
      </c>
      <c r="BL189" t="str">
        <f t="shared" si="113"/>
        <v>G&gt;5+ | Buy</v>
      </c>
      <c r="BM189" s="2" t="str">
        <f t="shared" si="114"/>
        <v xml:space="preserve"> </v>
      </c>
      <c r="BN189" s="2" t="str">
        <f t="shared" si="115"/>
        <v xml:space="preserve"> </v>
      </c>
      <c r="BO189" s="26">
        <f t="shared" si="116"/>
        <v>0.18094284144883224</v>
      </c>
      <c r="BP189" s="26">
        <f t="shared" si="117"/>
        <v>-6.1292299751607819E-2</v>
      </c>
      <c r="BQ189" t="str">
        <f t="shared" si="118"/>
        <v>GRASIM</v>
      </c>
      <c r="BV189" s="2"/>
      <c r="BW189" s="2">
        <f t="shared" si="119"/>
        <v>1548</v>
      </c>
      <c r="BX189" s="2">
        <f t="shared" si="120"/>
        <v>1543.55</v>
      </c>
      <c r="BY189" s="2">
        <f t="shared" si="121"/>
        <v>1547.45</v>
      </c>
      <c r="BZ189" s="2">
        <f t="shared" si="122"/>
        <v>1547.45</v>
      </c>
      <c r="CA189" s="2">
        <f t="shared" si="123"/>
        <v>1551.2</v>
      </c>
      <c r="CB189" s="2">
        <f t="shared" si="124"/>
        <v>1546.85</v>
      </c>
      <c r="CC189" s="2">
        <f t="shared" si="125"/>
        <v>1550.25</v>
      </c>
      <c r="CD189" s="2" t="str">
        <f t="shared" si="126"/>
        <v>G</v>
      </c>
      <c r="CE189" s="2" t="str">
        <f t="shared" si="127"/>
        <v>B-G</v>
      </c>
      <c r="CF189" s="2" t="str">
        <f t="shared" si="128"/>
        <v>B-G</v>
      </c>
      <c r="CG189" s="2" t="str">
        <f t="shared" si="129"/>
        <v>B-G</v>
      </c>
      <c r="CH189" s="2" t="str">
        <f t="shared" si="130"/>
        <v>B-G</v>
      </c>
      <c r="CI189" t="s">
        <v>46</v>
      </c>
      <c r="CJ189">
        <f>VLOOKUP(CI189,Sheet4!$I$1:$M$248,2,0)</f>
        <v>660</v>
      </c>
      <c r="CK189">
        <f>VLOOKUP(CI189,Sheet4!$I$1:$M$248,3,0)</f>
        <v>661.9</v>
      </c>
      <c r="CL189">
        <f>VLOOKUP(CI189,Sheet4!$I$1:$M$248,4,0)</f>
        <v>652.25</v>
      </c>
      <c r="CM189">
        <f>VLOOKUP(CI189,Sheet4!$I$1:$M$248,5,0)</f>
        <v>654.70000000000005</v>
      </c>
      <c r="CN189">
        <f t="shared" si="131"/>
        <v>974.05499999999995</v>
      </c>
      <c r="CO189" t="str">
        <f t="shared" si="132"/>
        <v>G</v>
      </c>
      <c r="CP189" t="str">
        <f t="shared" si="133"/>
        <v xml:space="preserve"> HH-B</v>
      </c>
      <c r="CQ189" t="str">
        <f t="shared" si="134"/>
        <v xml:space="preserve"> LH-B</v>
      </c>
    </row>
    <row r="190" spans="1:95">
      <c r="A190">
        <v>188</v>
      </c>
      <c r="B190" t="s">
        <v>420</v>
      </c>
      <c r="C190">
        <v>9727490</v>
      </c>
      <c r="D190" t="b">
        <v>1</v>
      </c>
      <c r="E190">
        <v>537160</v>
      </c>
      <c r="F190">
        <v>60</v>
      </c>
      <c r="G190">
        <v>11380</v>
      </c>
      <c r="H190">
        <v>7080</v>
      </c>
      <c r="I190">
        <v>607.4</v>
      </c>
      <c r="J190">
        <v>504.79</v>
      </c>
      <c r="K190">
        <v>452.05</v>
      </c>
      <c r="L190">
        <v>645</v>
      </c>
      <c r="M190">
        <v>378.1</v>
      </c>
      <c r="N190">
        <v>403.65</v>
      </c>
      <c r="O190">
        <v>50.476898302985262</v>
      </c>
      <c r="P190">
        <v>203.75</v>
      </c>
      <c r="AO190" s="13" t="str">
        <f t="shared" si="90"/>
        <v>R</v>
      </c>
      <c r="AP190">
        <f t="shared" si="91"/>
        <v>0</v>
      </c>
      <c r="AQ190" s="4" t="e">
        <f t="shared" si="92"/>
        <v>#N/A</v>
      </c>
      <c r="AR190" s="4" t="e">
        <f t="shared" si="93"/>
        <v>#N/A</v>
      </c>
      <c r="AS190" s="4" t="e">
        <f t="shared" si="94"/>
        <v>#N/A</v>
      </c>
      <c r="AT190" s="4" t="e">
        <f t="shared" si="95"/>
        <v>#N/A</v>
      </c>
      <c r="AU190" s="5" t="e">
        <f t="shared" si="96"/>
        <v>#N/A</v>
      </c>
      <c r="AV190" s="4" t="e">
        <f t="shared" si="97"/>
        <v>#N/A</v>
      </c>
      <c r="AW190" s="5" t="e">
        <f t="shared" si="98"/>
        <v>#N/A</v>
      </c>
      <c r="AX190" s="4" t="e">
        <f t="shared" si="99"/>
        <v>#N/A</v>
      </c>
      <c r="AY190" s="5" t="e">
        <f t="shared" si="100"/>
        <v>#N/A</v>
      </c>
      <c r="AZ190" s="2" t="e">
        <f t="shared" si="101"/>
        <v>#N/A</v>
      </c>
      <c r="BA190" s="2" t="e">
        <f t="shared" si="102"/>
        <v>#N/A</v>
      </c>
      <c r="BB190" s="2" t="e">
        <f t="shared" si="103"/>
        <v>#N/A</v>
      </c>
      <c r="BC190" s="2" t="e">
        <f t="shared" si="104"/>
        <v>#N/A</v>
      </c>
      <c r="BD190" s="2" t="e">
        <f t="shared" si="105"/>
        <v>#N/A</v>
      </c>
      <c r="BE190" s="2" t="e">
        <f t="shared" si="106"/>
        <v>#N/A</v>
      </c>
      <c r="BF190" t="e">
        <f t="shared" si="107"/>
        <v>#N/A</v>
      </c>
      <c r="BG190" s="2" t="e">
        <f t="shared" si="108"/>
        <v>#N/A</v>
      </c>
      <c r="BH190" t="e">
        <f t="shared" si="109"/>
        <v>#N/A</v>
      </c>
      <c r="BI190" t="e">
        <f t="shared" si="110"/>
        <v>#N/A</v>
      </c>
      <c r="BJ190" s="13" t="e">
        <f t="shared" si="111"/>
        <v>#N/A</v>
      </c>
      <c r="BK190" t="e">
        <f t="shared" si="112"/>
        <v>#N/A</v>
      </c>
      <c r="BL190" t="e">
        <f t="shared" si="113"/>
        <v>#N/A</v>
      </c>
      <c r="BM190" s="2" t="e">
        <f t="shared" si="114"/>
        <v>#N/A</v>
      </c>
      <c r="BN190" s="2" t="e">
        <f t="shared" si="115"/>
        <v>#N/A</v>
      </c>
      <c r="BO190" s="26" t="e">
        <f t="shared" si="116"/>
        <v>#N/A</v>
      </c>
      <c r="BP190" s="26" t="e">
        <f t="shared" si="117"/>
        <v>#N/A</v>
      </c>
      <c r="BQ190">
        <f t="shared" si="118"/>
        <v>0</v>
      </c>
      <c r="BV190" s="2"/>
      <c r="BW190" s="2">
        <f t="shared" si="119"/>
        <v>0</v>
      </c>
      <c r="BX190" s="2">
        <f t="shared" si="120"/>
        <v>0</v>
      </c>
      <c r="BY190" s="2">
        <f t="shared" si="121"/>
        <v>0</v>
      </c>
      <c r="BZ190" s="2">
        <f t="shared" si="122"/>
        <v>0</v>
      </c>
      <c r="CA190" s="2">
        <f t="shared" si="123"/>
        <v>0</v>
      </c>
      <c r="CB190" s="2">
        <f t="shared" si="124"/>
        <v>0</v>
      </c>
      <c r="CC190" s="2">
        <f t="shared" si="125"/>
        <v>0</v>
      </c>
      <c r="CD190" s="2" t="str">
        <f t="shared" si="126"/>
        <v>R</v>
      </c>
      <c r="CE190" s="2" t="str">
        <f t="shared" si="127"/>
        <v>S-R</v>
      </c>
      <c r="CF190" s="2" t="str">
        <f t="shared" si="128"/>
        <v>B-G</v>
      </c>
      <c r="CG190" s="2" t="str">
        <f t="shared" si="129"/>
        <v>S-R</v>
      </c>
      <c r="CH190" s="2" t="str">
        <f t="shared" si="130"/>
        <v>B-G</v>
      </c>
      <c r="CI190" t="s">
        <v>361</v>
      </c>
      <c r="CJ190">
        <f>VLOOKUP(CI190,Sheet4!$I$1:$M$248,2,0)</f>
        <v>3455</v>
      </c>
      <c r="CK190">
        <f>VLOOKUP(CI190,Sheet4!$I$1:$M$248,3,0)</f>
        <v>3455</v>
      </c>
      <c r="CL190">
        <f>VLOOKUP(CI190,Sheet4!$I$1:$M$248,4,0)</f>
        <v>3455</v>
      </c>
      <c r="CM190">
        <f>VLOOKUP(CI190,Sheet4!$I$1:$M$248,5,0)</f>
        <v>3455</v>
      </c>
      <c r="CN190" t="e">
        <f t="shared" si="131"/>
        <v>#N/A</v>
      </c>
      <c r="CO190" t="str">
        <f t="shared" si="132"/>
        <v>R</v>
      </c>
      <c r="CP190" t="e">
        <f t="shared" si="133"/>
        <v>#N/A</v>
      </c>
      <c r="CQ190" t="e">
        <f t="shared" si="134"/>
        <v>#N/A</v>
      </c>
    </row>
    <row r="191" spans="1:95">
      <c r="A191">
        <v>189</v>
      </c>
      <c r="B191" t="s">
        <v>420</v>
      </c>
      <c r="C191">
        <v>9720322</v>
      </c>
      <c r="D191" t="b">
        <v>1</v>
      </c>
      <c r="E191">
        <v>12660</v>
      </c>
      <c r="F191">
        <v>40</v>
      </c>
      <c r="G191">
        <v>11580</v>
      </c>
      <c r="H191">
        <v>9120</v>
      </c>
      <c r="I191">
        <v>1305.95</v>
      </c>
      <c r="J191">
        <v>1185.6199999999999</v>
      </c>
      <c r="K191">
        <v>1110.6500000000001</v>
      </c>
      <c r="L191">
        <v>1321.8</v>
      </c>
      <c r="M191">
        <v>1069.9000000000001</v>
      </c>
      <c r="N191">
        <v>1035.6500000000001</v>
      </c>
      <c r="O191">
        <v>26.099551006614199</v>
      </c>
      <c r="P191">
        <v>270.29999999999995</v>
      </c>
      <c r="AO191" s="13"/>
      <c r="AP191">
        <f t="shared" ref="AP191:AP254" si="135">Q191</f>
        <v>0</v>
      </c>
      <c r="AQ191" s="4" t="e">
        <f t="shared" si="92"/>
        <v>#N/A</v>
      </c>
      <c r="AR191" s="4" t="e">
        <f t="shared" si="93"/>
        <v>#N/A</v>
      </c>
      <c r="AS191" s="4" t="e">
        <f t="shared" si="94"/>
        <v>#N/A</v>
      </c>
      <c r="AT191" s="4" t="e">
        <f t="shared" si="95"/>
        <v>#N/A</v>
      </c>
      <c r="AU191" s="5" t="e">
        <f t="shared" si="96"/>
        <v>#N/A</v>
      </c>
      <c r="AV191" s="4" t="e">
        <f t="shared" si="97"/>
        <v>#N/A</v>
      </c>
      <c r="AW191" s="5" t="e">
        <f t="shared" si="98"/>
        <v>#N/A</v>
      </c>
      <c r="AX191" s="4" t="e">
        <f t="shared" si="99"/>
        <v>#N/A</v>
      </c>
      <c r="AY191" s="5" t="e">
        <f t="shared" si="100"/>
        <v>#N/A</v>
      </c>
      <c r="AZ191" s="2" t="e">
        <f t="shared" si="101"/>
        <v>#N/A</v>
      </c>
      <c r="BA191" s="2" t="e">
        <f t="shared" si="102"/>
        <v>#N/A</v>
      </c>
      <c r="BB191" s="2" t="e">
        <f t="shared" si="103"/>
        <v>#N/A</v>
      </c>
      <c r="BC191" s="2" t="e">
        <f t="shared" si="104"/>
        <v>#N/A</v>
      </c>
      <c r="BD191" s="2" t="e">
        <f t="shared" si="105"/>
        <v>#N/A</v>
      </c>
      <c r="BE191" s="2" t="e">
        <f t="shared" si="106"/>
        <v>#N/A</v>
      </c>
      <c r="BF191" t="e">
        <f t="shared" si="107"/>
        <v>#N/A</v>
      </c>
      <c r="BG191" s="2" t="e">
        <f t="shared" si="108"/>
        <v>#N/A</v>
      </c>
      <c r="BH191" t="e">
        <f t="shared" si="109"/>
        <v>#N/A</v>
      </c>
      <c r="BI191" t="e">
        <f t="shared" si="110"/>
        <v>#N/A</v>
      </c>
      <c r="BJ191" s="13" t="e">
        <f t="shared" si="111"/>
        <v>#N/A</v>
      </c>
      <c r="BK191" t="e">
        <f t="shared" si="112"/>
        <v>#N/A</v>
      </c>
      <c r="BL191" t="e">
        <f t="shared" si="113"/>
        <v>#N/A</v>
      </c>
      <c r="BM191" s="2" t="e">
        <f t="shared" si="114"/>
        <v>#N/A</v>
      </c>
      <c r="BN191" s="2" t="e">
        <f t="shared" si="115"/>
        <v>#N/A</v>
      </c>
      <c r="BO191" s="26" t="e">
        <f t="shared" si="116"/>
        <v>#N/A</v>
      </c>
      <c r="BP191" s="26" t="e">
        <f t="shared" si="117"/>
        <v>#N/A</v>
      </c>
      <c r="BQ191">
        <f t="shared" si="118"/>
        <v>0</v>
      </c>
      <c r="BV191" s="2"/>
      <c r="BW191" s="2">
        <f t="shared" si="119"/>
        <v>0</v>
      </c>
      <c r="BX191" s="2">
        <f t="shared" si="120"/>
        <v>0</v>
      </c>
      <c r="BY191" s="2">
        <f t="shared" si="121"/>
        <v>0</v>
      </c>
      <c r="BZ191" s="2">
        <f t="shared" si="122"/>
        <v>0</v>
      </c>
      <c r="CA191" s="2">
        <f t="shared" si="123"/>
        <v>0</v>
      </c>
      <c r="CB191" s="2">
        <f t="shared" si="124"/>
        <v>0</v>
      </c>
      <c r="CC191" s="2">
        <f t="shared" si="125"/>
        <v>0</v>
      </c>
      <c r="CD191" s="2" t="str">
        <f t="shared" si="126"/>
        <v>R</v>
      </c>
      <c r="CE191" s="2" t="str">
        <f t="shared" si="127"/>
        <v>S-R</v>
      </c>
      <c r="CF191" s="2" t="str">
        <f t="shared" si="128"/>
        <v>B-G</v>
      </c>
      <c r="CG191" s="2" t="str">
        <f t="shared" si="129"/>
        <v>S-R</v>
      </c>
      <c r="CH191" s="2" t="str">
        <f t="shared" si="130"/>
        <v>B-G</v>
      </c>
      <c r="CI191" t="s">
        <v>361</v>
      </c>
      <c r="CJ191">
        <f>VLOOKUP(CI191,Sheet4!$I$1:$M$248,2,0)</f>
        <v>3455</v>
      </c>
      <c r="CK191">
        <f>VLOOKUP(CI191,Sheet4!$I$1:$M$248,3,0)</f>
        <v>3455</v>
      </c>
      <c r="CL191">
        <f>VLOOKUP(CI191,Sheet4!$I$1:$M$248,4,0)</f>
        <v>3455</v>
      </c>
      <c r="CM191">
        <f>VLOOKUP(CI191,Sheet4!$I$1:$M$248,5,0)</f>
        <v>3455</v>
      </c>
      <c r="CN191" t="e">
        <f t="shared" ref="CN191:CN254" si="136">VLOOKUP(CI191,$AP$1:$BI$251,5,0)</f>
        <v>#N/A</v>
      </c>
      <c r="CO191" t="str">
        <f t="shared" ref="CO191:CO254" si="137">IF(CJ191&gt;CM191,"G","R")</f>
        <v>R</v>
      </c>
      <c r="CP191" t="e">
        <f t="shared" ref="CP191:CP254" si="138">IF(CN191&gt;CK191," HH-B", "HL-S")</f>
        <v>#N/A</v>
      </c>
      <c r="CQ191" t="e">
        <f t="shared" ref="CQ191:CQ254" si="139">IF(CN191&gt;CL191," LH-B", "LL-S")</f>
        <v>#N/A</v>
      </c>
    </row>
    <row r="192" spans="1:95">
      <c r="A192">
        <v>190</v>
      </c>
      <c r="B192" t="s">
        <v>420</v>
      </c>
      <c r="C192">
        <v>9878018</v>
      </c>
      <c r="D192" t="b">
        <v>1</v>
      </c>
      <c r="E192">
        <v>63053580</v>
      </c>
      <c r="F192">
        <v>100</v>
      </c>
      <c r="G192">
        <v>190780</v>
      </c>
      <c r="H192">
        <v>158540</v>
      </c>
      <c r="I192">
        <v>7.1</v>
      </c>
      <c r="J192">
        <v>36.700000000000003</v>
      </c>
      <c r="K192">
        <v>69.05</v>
      </c>
      <c r="L192">
        <v>115.45</v>
      </c>
      <c r="M192">
        <v>1.85</v>
      </c>
      <c r="N192">
        <v>88.75</v>
      </c>
      <c r="O192">
        <v>-92.000000000000014</v>
      </c>
      <c r="P192">
        <v>-81.650000000000006</v>
      </c>
      <c r="AO192" s="13"/>
      <c r="AP192">
        <f t="shared" si="135"/>
        <v>0</v>
      </c>
      <c r="AQ192" s="4" t="e">
        <f t="shared" si="92"/>
        <v>#N/A</v>
      </c>
      <c r="AR192" s="4" t="e">
        <f t="shared" si="93"/>
        <v>#N/A</v>
      </c>
      <c r="AS192" s="4" t="e">
        <f t="shared" si="94"/>
        <v>#N/A</v>
      </c>
      <c r="AT192" s="4" t="e">
        <f t="shared" si="95"/>
        <v>#N/A</v>
      </c>
      <c r="AU192" s="5" t="e">
        <f t="shared" si="96"/>
        <v>#N/A</v>
      </c>
      <c r="AV192" s="4" t="e">
        <f t="shared" si="97"/>
        <v>#N/A</v>
      </c>
      <c r="AW192" s="5" t="e">
        <f t="shared" si="98"/>
        <v>#N/A</v>
      </c>
      <c r="AX192" s="4" t="e">
        <f t="shared" si="99"/>
        <v>#N/A</v>
      </c>
      <c r="AY192" s="5" t="e">
        <f t="shared" si="100"/>
        <v>#N/A</v>
      </c>
      <c r="AZ192" s="2" t="e">
        <f t="shared" si="101"/>
        <v>#N/A</v>
      </c>
      <c r="BA192" s="2" t="e">
        <f t="shared" si="102"/>
        <v>#N/A</v>
      </c>
      <c r="BB192" s="2" t="e">
        <f t="shared" si="103"/>
        <v>#N/A</v>
      </c>
      <c r="BC192" s="2" t="e">
        <f t="shared" si="104"/>
        <v>#N/A</v>
      </c>
      <c r="BD192" s="2" t="e">
        <f t="shared" si="105"/>
        <v>#N/A</v>
      </c>
      <c r="BE192" s="2" t="e">
        <f t="shared" si="106"/>
        <v>#N/A</v>
      </c>
      <c r="BF192" t="e">
        <f t="shared" si="107"/>
        <v>#N/A</v>
      </c>
      <c r="BG192" s="2" t="e">
        <f t="shared" si="108"/>
        <v>#N/A</v>
      </c>
      <c r="BH192" t="e">
        <f t="shared" si="109"/>
        <v>#N/A</v>
      </c>
      <c r="BI192" t="e">
        <f t="shared" si="110"/>
        <v>#N/A</v>
      </c>
      <c r="BJ192" s="13" t="e">
        <f t="shared" si="111"/>
        <v>#N/A</v>
      </c>
      <c r="BK192" t="e">
        <f t="shared" si="112"/>
        <v>#N/A</v>
      </c>
      <c r="BL192" t="e">
        <f t="shared" si="113"/>
        <v>#N/A</v>
      </c>
      <c r="BM192" s="2" t="e">
        <f t="shared" si="114"/>
        <v>#N/A</v>
      </c>
      <c r="BN192" s="2" t="e">
        <f t="shared" si="115"/>
        <v>#N/A</v>
      </c>
      <c r="BO192" s="26" t="e">
        <f t="shared" si="116"/>
        <v>#N/A</v>
      </c>
      <c r="BP192" s="26" t="e">
        <f t="shared" si="117"/>
        <v>#N/A</v>
      </c>
      <c r="BQ192">
        <f t="shared" si="118"/>
        <v>0</v>
      </c>
      <c r="BV192" s="2"/>
      <c r="BW192" s="2">
        <f t="shared" si="119"/>
        <v>0</v>
      </c>
      <c r="BX192" s="2">
        <f t="shared" si="120"/>
        <v>0</v>
      </c>
      <c r="BY192" s="2">
        <f t="shared" si="121"/>
        <v>0</v>
      </c>
      <c r="BZ192" s="2">
        <f t="shared" si="122"/>
        <v>0</v>
      </c>
      <c r="CA192" s="2">
        <f t="shared" si="123"/>
        <v>0</v>
      </c>
      <c r="CB192" s="2">
        <f t="shared" si="124"/>
        <v>0</v>
      </c>
      <c r="CC192" s="2">
        <f t="shared" si="125"/>
        <v>0</v>
      </c>
      <c r="CD192" s="2" t="str">
        <f t="shared" si="126"/>
        <v>R</v>
      </c>
      <c r="CE192" s="2" t="str">
        <f t="shared" si="127"/>
        <v>S-R</v>
      </c>
      <c r="CF192" s="2" t="str">
        <f t="shared" si="128"/>
        <v>B-G</v>
      </c>
      <c r="CG192" s="2" t="str">
        <f t="shared" si="129"/>
        <v>S-R</v>
      </c>
      <c r="CH192" s="2" t="str">
        <f t="shared" si="130"/>
        <v>B-G</v>
      </c>
      <c r="CI192" t="s">
        <v>361</v>
      </c>
      <c r="CJ192">
        <f>VLOOKUP(CI192,Sheet4!$I$1:$M$248,2,0)</f>
        <v>3455</v>
      </c>
      <c r="CK192">
        <f>VLOOKUP(CI192,Sheet4!$I$1:$M$248,3,0)</f>
        <v>3455</v>
      </c>
      <c r="CL192">
        <f>VLOOKUP(CI192,Sheet4!$I$1:$M$248,4,0)</f>
        <v>3455</v>
      </c>
      <c r="CM192">
        <f>VLOOKUP(CI192,Sheet4!$I$1:$M$248,5,0)</f>
        <v>3455</v>
      </c>
      <c r="CN192" t="e">
        <f t="shared" si="136"/>
        <v>#N/A</v>
      </c>
      <c r="CO192" t="str">
        <f t="shared" si="137"/>
        <v>R</v>
      </c>
      <c r="CP192" t="e">
        <f t="shared" si="138"/>
        <v>#N/A</v>
      </c>
      <c r="CQ192" t="e">
        <f t="shared" si="139"/>
        <v>#N/A</v>
      </c>
    </row>
    <row r="193" spans="1:95">
      <c r="A193">
        <v>191</v>
      </c>
      <c r="B193" t="s">
        <v>420</v>
      </c>
      <c r="C193">
        <v>2748929</v>
      </c>
      <c r="D193" t="b">
        <v>1</v>
      </c>
      <c r="E193">
        <v>31368</v>
      </c>
      <c r="F193">
        <v>2</v>
      </c>
      <c r="G193">
        <v>0</v>
      </c>
      <c r="H193">
        <v>41</v>
      </c>
      <c r="I193">
        <v>2793.1</v>
      </c>
      <c r="J193">
        <v>2803.86</v>
      </c>
      <c r="K193">
        <v>2899.9</v>
      </c>
      <c r="L193">
        <v>2899.9</v>
      </c>
      <c r="M193">
        <v>2762.75</v>
      </c>
      <c r="N193">
        <v>2849.55</v>
      </c>
      <c r="O193">
        <v>-1.9810145461564201</v>
      </c>
      <c r="P193">
        <v>-56.450000000000273</v>
      </c>
      <c r="Q193" t="s">
        <v>74</v>
      </c>
      <c r="R193">
        <v>2748929</v>
      </c>
      <c r="S193">
        <v>-41.18</v>
      </c>
      <c r="T193">
        <v>3049.6230603209019</v>
      </c>
      <c r="U193">
        <v>3049.25</v>
      </c>
      <c r="V193">
        <v>3050.872124806815</v>
      </c>
      <c r="W193">
        <v>3049.25</v>
      </c>
      <c r="X193">
        <v>3047.627875193185</v>
      </c>
      <c r="Y193">
        <v>3049.1</v>
      </c>
      <c r="Z193">
        <v>3053.2</v>
      </c>
      <c r="AA193">
        <v>3049</v>
      </c>
      <c r="AB193">
        <v>3050</v>
      </c>
      <c r="AC193" s="8">
        <v>3050</v>
      </c>
      <c r="AD193" s="8">
        <v>3050.35</v>
      </c>
      <c r="AE193">
        <v>3048.2</v>
      </c>
      <c r="AF193">
        <v>3049.8</v>
      </c>
      <c r="AG193">
        <v>3049.8</v>
      </c>
      <c r="AH193">
        <v>3052.5</v>
      </c>
      <c r="AI193">
        <v>3049.05</v>
      </c>
      <c r="AJ193">
        <v>3050</v>
      </c>
      <c r="AK193">
        <v>-25.253742317128747</v>
      </c>
      <c r="AL193">
        <v>-22.818783198060423</v>
      </c>
      <c r="AO193" s="13"/>
      <c r="AP193" t="str">
        <f t="shared" si="135"/>
        <v>OFSS</v>
      </c>
      <c r="AQ193" s="4">
        <f t="shared" si="92"/>
        <v>3049.6230603209019</v>
      </c>
      <c r="AR193" s="4">
        <f t="shared" si="93"/>
        <v>3049.25</v>
      </c>
      <c r="AS193" s="4">
        <f t="shared" si="94"/>
        <v>3050.872124806815</v>
      </c>
      <c r="AT193" s="4">
        <f t="shared" si="95"/>
        <v>3049.25</v>
      </c>
      <c r="AU193" s="5">
        <f t="shared" si="96"/>
        <v>3047.627875193185</v>
      </c>
      <c r="AV193" s="4">
        <f t="shared" si="97"/>
        <v>3049.1</v>
      </c>
      <c r="AW193" s="5">
        <f t="shared" si="98"/>
        <v>3053.2</v>
      </c>
      <c r="AX193" s="4">
        <f t="shared" si="99"/>
        <v>3049</v>
      </c>
      <c r="AY193" s="5">
        <f t="shared" si="100"/>
        <v>3050</v>
      </c>
      <c r="AZ193" s="2">
        <f t="shared" si="101"/>
        <v>3050</v>
      </c>
      <c r="BA193" s="2">
        <f t="shared" si="102"/>
        <v>3050.35</v>
      </c>
      <c r="BB193" s="2">
        <f t="shared" si="103"/>
        <v>3048.2</v>
      </c>
      <c r="BC193" s="2">
        <f t="shared" si="104"/>
        <v>3049.8</v>
      </c>
      <c r="BD193" s="2">
        <f t="shared" si="105"/>
        <v>3049.8</v>
      </c>
      <c r="BE193" s="2">
        <f t="shared" si="106"/>
        <v>3052.5</v>
      </c>
      <c r="BF193">
        <f t="shared" si="107"/>
        <v>3049.05</v>
      </c>
      <c r="BG193" s="2">
        <f t="shared" si="108"/>
        <v>3050</v>
      </c>
      <c r="BH193">
        <f t="shared" si="109"/>
        <v>-25.253742317128747</v>
      </c>
      <c r="BI193">
        <f t="shared" si="110"/>
        <v>-22.818783198060423</v>
      </c>
      <c r="BJ193" s="13">
        <f t="shared" si="111"/>
        <v>-41.18</v>
      </c>
      <c r="BK193" t="str">
        <f t="shared" si="112"/>
        <v xml:space="preserve"> </v>
      </c>
      <c r="BL193" t="str">
        <f t="shared" si="113"/>
        <v xml:space="preserve"> </v>
      </c>
      <c r="BM193" s="2" t="str">
        <f t="shared" si="114"/>
        <v xml:space="preserve"> </v>
      </c>
      <c r="BN193" s="2" t="str">
        <f t="shared" si="115"/>
        <v xml:space="preserve"> </v>
      </c>
      <c r="BO193" s="26">
        <f t="shared" si="116"/>
        <v>-6.5573770491743639E-3</v>
      </c>
      <c r="BP193" s="26">
        <f t="shared" si="117"/>
        <v>6.5578070693100557E-3</v>
      </c>
      <c r="BQ193" t="str">
        <f t="shared" si="118"/>
        <v>OFSS</v>
      </c>
      <c r="BV193" s="2"/>
      <c r="BW193" s="2">
        <f t="shared" si="119"/>
        <v>3053.2</v>
      </c>
      <c r="BX193" s="2">
        <f t="shared" si="120"/>
        <v>3049</v>
      </c>
      <c r="BY193" s="2">
        <f t="shared" si="121"/>
        <v>3050</v>
      </c>
      <c r="BZ193" s="2">
        <f t="shared" si="122"/>
        <v>3050</v>
      </c>
      <c r="CA193" s="2">
        <f t="shared" si="123"/>
        <v>3050.35</v>
      </c>
      <c r="CB193" s="2">
        <f t="shared" si="124"/>
        <v>3048.2</v>
      </c>
      <c r="CC193" s="2">
        <f t="shared" si="125"/>
        <v>3049.8</v>
      </c>
      <c r="CD193" s="2" t="str">
        <f t="shared" si="126"/>
        <v>R</v>
      </c>
      <c r="CE193" s="2" t="str">
        <f t="shared" si="127"/>
        <v>S-R</v>
      </c>
      <c r="CF193" s="2" t="str">
        <f t="shared" si="128"/>
        <v>S-R</v>
      </c>
      <c r="CG193" s="2" t="str">
        <f t="shared" si="129"/>
        <v>S-R</v>
      </c>
      <c r="CH193" s="2" t="str">
        <f t="shared" si="130"/>
        <v>S-R</v>
      </c>
      <c r="CI193" t="s">
        <v>361</v>
      </c>
      <c r="CJ193">
        <f>VLOOKUP(CI193,Sheet4!$I$1:$M$248,2,0)</f>
        <v>3455</v>
      </c>
      <c r="CK193">
        <f>VLOOKUP(CI193,Sheet4!$I$1:$M$248,3,0)</f>
        <v>3455</v>
      </c>
      <c r="CL193">
        <f>VLOOKUP(CI193,Sheet4!$I$1:$M$248,4,0)</f>
        <v>3455</v>
      </c>
      <c r="CM193">
        <f>VLOOKUP(CI193,Sheet4!$I$1:$M$248,5,0)</f>
        <v>3455</v>
      </c>
      <c r="CN193" t="e">
        <f t="shared" si="136"/>
        <v>#N/A</v>
      </c>
      <c r="CO193" t="str">
        <f t="shared" si="137"/>
        <v>R</v>
      </c>
      <c r="CP193" t="e">
        <f t="shared" si="138"/>
        <v>#N/A</v>
      </c>
      <c r="CQ193" t="e">
        <f t="shared" si="139"/>
        <v>#N/A</v>
      </c>
    </row>
    <row r="194" spans="1:95">
      <c r="A194">
        <v>192</v>
      </c>
      <c r="B194" t="s">
        <v>420</v>
      </c>
      <c r="C194">
        <v>6599681</v>
      </c>
      <c r="D194" t="b">
        <v>1</v>
      </c>
      <c r="E194">
        <v>16764</v>
      </c>
      <c r="F194">
        <v>1</v>
      </c>
      <c r="G194">
        <v>0</v>
      </c>
      <c r="H194">
        <v>1</v>
      </c>
      <c r="I194">
        <v>1722.25</v>
      </c>
      <c r="J194">
        <v>1721.11</v>
      </c>
      <c r="K194">
        <v>1719</v>
      </c>
      <c r="L194">
        <v>1743.75</v>
      </c>
      <c r="M194">
        <v>1708.05</v>
      </c>
      <c r="N194">
        <v>1714.2</v>
      </c>
      <c r="O194">
        <v>0.46960681367401436</v>
      </c>
      <c r="P194">
        <v>8.0499999999999545</v>
      </c>
      <c r="Q194" t="s">
        <v>131</v>
      </c>
      <c r="R194">
        <v>6599681</v>
      </c>
      <c r="S194">
        <v>-29.72</v>
      </c>
      <c r="T194">
        <v>910.85000686811907</v>
      </c>
      <c r="U194">
        <v>907.61</v>
      </c>
      <c r="V194">
        <v>925.387769326387</v>
      </c>
      <c r="W194">
        <v>907.61</v>
      </c>
      <c r="X194">
        <v>889.83223067361303</v>
      </c>
      <c r="Y194">
        <v>911.95</v>
      </c>
      <c r="Z194">
        <v>920.8</v>
      </c>
      <c r="AA194">
        <v>909.25</v>
      </c>
      <c r="AB194">
        <v>918</v>
      </c>
      <c r="AC194" s="8">
        <v>918.05</v>
      </c>
      <c r="AD194" s="8">
        <v>918.45</v>
      </c>
      <c r="AE194">
        <v>905</v>
      </c>
      <c r="AF194">
        <v>909.95</v>
      </c>
      <c r="AG194">
        <v>909.95</v>
      </c>
      <c r="AH194">
        <v>910</v>
      </c>
      <c r="AI194">
        <v>903.55</v>
      </c>
      <c r="AJ194">
        <v>909</v>
      </c>
      <c r="AK194">
        <v>32.407626309886247</v>
      </c>
      <c r="AL194">
        <v>52.711935207079797</v>
      </c>
      <c r="AO194" s="13"/>
      <c r="AP194" t="str">
        <f t="shared" si="135"/>
        <v>APLAPOLLO</v>
      </c>
      <c r="AQ194" s="4">
        <f t="shared" si="92"/>
        <v>910.85000686811907</v>
      </c>
      <c r="AR194" s="4">
        <f t="shared" si="93"/>
        <v>907.61</v>
      </c>
      <c r="AS194" s="4">
        <f t="shared" si="94"/>
        <v>925.387769326387</v>
      </c>
      <c r="AT194" s="4">
        <f t="shared" si="95"/>
        <v>907.61</v>
      </c>
      <c r="AU194" s="5">
        <f t="shared" si="96"/>
        <v>889.83223067361303</v>
      </c>
      <c r="AV194" s="4">
        <f t="shared" si="97"/>
        <v>911.95</v>
      </c>
      <c r="AW194" s="5">
        <f t="shared" si="98"/>
        <v>920.8</v>
      </c>
      <c r="AX194" s="4">
        <f t="shared" si="99"/>
        <v>909.25</v>
      </c>
      <c r="AY194" s="5">
        <f t="shared" si="100"/>
        <v>918</v>
      </c>
      <c r="AZ194" s="2">
        <f t="shared" si="101"/>
        <v>918.05</v>
      </c>
      <c r="BA194" s="2">
        <f t="shared" si="102"/>
        <v>918.45</v>
      </c>
      <c r="BB194" s="2">
        <f t="shared" si="103"/>
        <v>905</v>
      </c>
      <c r="BC194" s="2">
        <f t="shared" si="104"/>
        <v>909.95</v>
      </c>
      <c r="BD194" s="2">
        <f t="shared" si="105"/>
        <v>909.95</v>
      </c>
      <c r="BE194" s="2">
        <f t="shared" si="106"/>
        <v>910</v>
      </c>
      <c r="BF194">
        <f t="shared" si="107"/>
        <v>903.55</v>
      </c>
      <c r="BG194" s="2">
        <f t="shared" si="108"/>
        <v>909</v>
      </c>
      <c r="BH194">
        <f t="shared" si="109"/>
        <v>32.407626309886247</v>
      </c>
      <c r="BI194">
        <f t="shared" si="110"/>
        <v>52.711935207079797</v>
      </c>
      <c r="BJ194" s="13">
        <f t="shared" si="111"/>
        <v>-29.72</v>
      </c>
      <c r="BK194" t="str">
        <f t="shared" si="112"/>
        <v xml:space="preserve"> </v>
      </c>
      <c r="BL194" t="str">
        <f t="shared" si="113"/>
        <v xml:space="preserve"> </v>
      </c>
      <c r="BM194" s="2" t="str">
        <f t="shared" si="114"/>
        <v xml:space="preserve"> </v>
      </c>
      <c r="BN194" s="2" t="str">
        <f t="shared" si="115"/>
        <v xml:space="preserve"> </v>
      </c>
      <c r="BO194" s="26">
        <f t="shared" si="116"/>
        <v>-0.88230488535481832</v>
      </c>
      <c r="BP194" s="26">
        <f t="shared" si="117"/>
        <v>-0.10440134073301231</v>
      </c>
      <c r="BQ194" t="str">
        <f t="shared" si="118"/>
        <v>APLAPOLLO</v>
      </c>
      <c r="BV194" s="2"/>
      <c r="BW194" s="2">
        <f t="shared" si="119"/>
        <v>920.8</v>
      </c>
      <c r="BX194" s="2">
        <f t="shared" si="120"/>
        <v>909.25</v>
      </c>
      <c r="BY194" s="2">
        <f t="shared" si="121"/>
        <v>918</v>
      </c>
      <c r="BZ194" s="2">
        <f t="shared" si="122"/>
        <v>918.05</v>
      </c>
      <c r="CA194" s="2">
        <f t="shared" si="123"/>
        <v>918.45</v>
      </c>
      <c r="CB194" s="2">
        <f t="shared" si="124"/>
        <v>905</v>
      </c>
      <c r="CC194" s="2">
        <f t="shared" si="125"/>
        <v>909.95</v>
      </c>
      <c r="CD194" s="2" t="str">
        <f t="shared" si="126"/>
        <v>R</v>
      </c>
      <c r="CE194" s="2" t="str">
        <f t="shared" si="127"/>
        <v>S-R</v>
      </c>
      <c r="CF194" s="2" t="str">
        <f t="shared" si="128"/>
        <v>S-R</v>
      </c>
      <c r="CG194" s="2" t="str">
        <f t="shared" si="129"/>
        <v>S-R</v>
      </c>
      <c r="CH194" s="2" t="str">
        <f t="shared" si="130"/>
        <v>S-R</v>
      </c>
      <c r="CI194" t="s">
        <v>361</v>
      </c>
      <c r="CJ194">
        <f>VLOOKUP(CI194,Sheet4!$I$1:$M$248,2,0)</f>
        <v>3455</v>
      </c>
      <c r="CK194">
        <f>VLOOKUP(CI194,Sheet4!$I$1:$M$248,3,0)</f>
        <v>3455</v>
      </c>
      <c r="CL194">
        <f>VLOOKUP(CI194,Sheet4!$I$1:$M$248,4,0)</f>
        <v>3455</v>
      </c>
      <c r="CM194">
        <f>VLOOKUP(CI194,Sheet4!$I$1:$M$248,5,0)</f>
        <v>3455</v>
      </c>
      <c r="CN194" t="e">
        <f t="shared" si="136"/>
        <v>#N/A</v>
      </c>
      <c r="CO194" t="str">
        <f t="shared" si="137"/>
        <v>R</v>
      </c>
      <c r="CP194" t="e">
        <f t="shared" si="138"/>
        <v>#N/A</v>
      </c>
      <c r="CQ194" t="e">
        <f t="shared" si="139"/>
        <v>#N/A</v>
      </c>
    </row>
    <row r="195" spans="1:95">
      <c r="A195">
        <v>193</v>
      </c>
      <c r="B195" t="s">
        <v>421</v>
      </c>
      <c r="C195">
        <v>260105</v>
      </c>
      <c r="D195" t="b">
        <v>0</v>
      </c>
      <c r="I195">
        <v>22907.200000000001</v>
      </c>
      <c r="K195">
        <v>22753.15</v>
      </c>
      <c r="L195">
        <v>22998.3</v>
      </c>
      <c r="M195">
        <v>22673.4</v>
      </c>
      <c r="N195">
        <v>22584.65</v>
      </c>
      <c r="O195">
        <v>1.4281824159329424</v>
      </c>
      <c r="P195">
        <v>322.54999999999927</v>
      </c>
      <c r="AO195" s="13"/>
      <c r="AP195">
        <f t="shared" si="135"/>
        <v>0</v>
      </c>
      <c r="AQ195" s="4" t="e">
        <f t="shared" ref="AQ195:AQ258" si="140">VLOOKUP(AP195,$Q$1:$AK$250,4,0)</f>
        <v>#N/A</v>
      </c>
      <c r="AR195" s="4" t="e">
        <f t="shared" ref="AR195:AR258" si="141">VLOOKUP(AP195,$Q$1:$AK$250,5,0)</f>
        <v>#N/A</v>
      </c>
      <c r="AS195" s="4" t="e">
        <f t="shared" ref="AS195:AS258" si="142">VLOOKUP(AP195,$Q$1:$AK$250,6,0)</f>
        <v>#N/A</v>
      </c>
      <c r="AT195" s="4" t="e">
        <f t="shared" ref="AT195:AT258" si="143">VLOOKUP(AP195,$Q$1:$AK$250,7,0)</f>
        <v>#N/A</v>
      </c>
      <c r="AU195" s="5" t="e">
        <f t="shared" ref="AU195:AU258" si="144">VLOOKUP(AP195,$Q$1:$AK$250,8,0)</f>
        <v>#N/A</v>
      </c>
      <c r="AV195" s="4" t="e">
        <f t="shared" ref="AV195:AV258" si="145">VLOOKUP(AP195,$Q$1:$AK$250,9,0)</f>
        <v>#N/A</v>
      </c>
      <c r="AW195" s="5" t="e">
        <f t="shared" ref="AW195:AW258" si="146">VLOOKUP(AP195,$Q$1:$AK$250,10,0)</f>
        <v>#N/A</v>
      </c>
      <c r="AX195" s="4" t="e">
        <f t="shared" ref="AX195:AX258" si="147">VLOOKUP(AP195,$Q$1:$AK$250,11,0)</f>
        <v>#N/A</v>
      </c>
      <c r="AY195" s="5" t="e">
        <f t="shared" ref="AY195:AY258" si="148">VLOOKUP(AP195,$Q$1:$AK$250,12,0)</f>
        <v>#N/A</v>
      </c>
      <c r="AZ195" s="2" t="e">
        <f t="shared" ref="AZ195:AZ258" si="149">VLOOKUP(AP195,$Q$1:$AK$250,13,0)</f>
        <v>#N/A</v>
      </c>
      <c r="BA195" s="2" t="e">
        <f t="shared" ref="BA195:BA258" si="150">VLOOKUP(AP195,$Q$1:$AK$250,14,0)</f>
        <v>#N/A</v>
      </c>
      <c r="BB195" s="2" t="e">
        <f t="shared" ref="BB195:BB258" si="151">VLOOKUP(AP195,$Q$1:$AK$250,15,0)</f>
        <v>#N/A</v>
      </c>
      <c r="BC195" s="2" t="e">
        <f t="shared" ref="BC195:BC258" si="152">VLOOKUP(AP195,$Q$1:$AK$250,16,0)</f>
        <v>#N/A</v>
      </c>
      <c r="BD195" s="2" t="e">
        <f t="shared" ref="BD195:BD258" si="153">VLOOKUP(AP195,$Q$1:$AK$250,17,0)</f>
        <v>#N/A</v>
      </c>
      <c r="BE195" s="2" t="e">
        <f t="shared" ref="BE195:BE258" si="154">VLOOKUP(AP195,$Q$1:$AK$250,18,0)</f>
        <v>#N/A</v>
      </c>
      <c r="BF195" t="e">
        <f t="shared" ref="BF195:BF258" si="155">VLOOKUP(AP195,$Q$1:$AK$250,19,0)</f>
        <v>#N/A</v>
      </c>
      <c r="BG195" s="2" t="e">
        <f t="shared" ref="BG195:BG258" si="156">VLOOKUP(AP195,$Q$1:$AK$250,20,0)</f>
        <v>#N/A</v>
      </c>
      <c r="BH195" t="e">
        <f t="shared" ref="BH195:BH258" si="157">VLOOKUP(AP195,$Q$1:$AK$250,21,0)</f>
        <v>#N/A</v>
      </c>
      <c r="BI195" t="e">
        <f t="shared" ref="BI195:BI258" si="158">VLOOKUP(AP195,$Q$1:$AL$250,22,0)</f>
        <v>#N/A</v>
      </c>
      <c r="BJ195" s="13" t="e">
        <f t="shared" ref="BJ195:BJ258" si="159">VLOOKUP(AP195,$Q$1:$AL$250,3,0)</f>
        <v>#N/A</v>
      </c>
      <c r="BK195" t="e">
        <f t="shared" ref="BK195:BK258" si="160">IF(AND(BC195&gt;AZ195,AZ195&lt;AU195),"Gopen&lt;BolD-SBuy",IF(AND(BC195&lt;AZ195,AZ195&gt;AS195),"Ropen&gt;BolU-SSell"," "))</f>
        <v>#N/A</v>
      </c>
      <c r="BL195" t="e">
        <f t="shared" ref="BL195:BL258" si="161">IF(AND(BC195&gt;AQ195,BJ195&gt;-70,BC195&gt;AZ195),"G&gt;5+ | Buy",IF(AND(BC195&lt;AQ195,BJ195&lt;-30,BC195&lt;AZ195),"R&lt;5- | Sell"," "))</f>
        <v>#N/A</v>
      </c>
      <c r="BM195" s="2" t="e">
        <f t="shared" ref="BM195:BM258" si="162">IF(AND(BC195&gt;AZ195,BO195&gt;1),"G -1% | UP", IF(AND(BC195&lt;AZ195,BO195&lt;-1),"R -1% | Down"," "))</f>
        <v>#N/A</v>
      </c>
      <c r="BN195" s="2" t="e">
        <f t="shared" ref="BN195:BN258" si="163">IF(AND(BG195&gt;BD195,BP195&gt;0.5),"G +.5% | UP", IF(AND(BG195&lt;BD195,BP195&lt;-0.5),"R -.5% | Down"," "))</f>
        <v>#N/A</v>
      </c>
      <c r="BO195" s="26" t="e">
        <f t="shared" ref="BO195:BO258" si="164">((BC195-AZ195)/AZ195)*100</f>
        <v>#N/A</v>
      </c>
      <c r="BP195" s="26" t="e">
        <f t="shared" ref="BP195:BP258" si="165">((BG195-BD195)/BD195)*100</f>
        <v>#N/A</v>
      </c>
      <c r="BQ195">
        <f t="shared" ref="BQ195:BQ258" si="166">AP195</f>
        <v>0</v>
      </c>
      <c r="BV195" s="2"/>
      <c r="BW195" s="2">
        <f t="shared" ref="BW195:BW258" si="167">Z195</f>
        <v>0</v>
      </c>
      <c r="BX195" s="2">
        <f t="shared" ref="BX195:BX258" si="168">AA195</f>
        <v>0</v>
      </c>
      <c r="BY195" s="2">
        <f t="shared" ref="BY195:BY258" si="169">AB195</f>
        <v>0</v>
      </c>
      <c r="BZ195" s="2">
        <f t="shared" ref="BZ195:BZ258" si="170">AC195</f>
        <v>0</v>
      </c>
      <c r="CA195" s="2">
        <f t="shared" ref="CA195:CA258" si="171">AD195</f>
        <v>0</v>
      </c>
      <c r="CB195" s="2">
        <f t="shared" ref="CB195:CB258" si="172">AE195</f>
        <v>0</v>
      </c>
      <c r="CC195" s="2">
        <f t="shared" ref="CC195:CC258" si="173">AF195</f>
        <v>0</v>
      </c>
      <c r="CD195" s="2" t="str">
        <f t="shared" ref="CD195:CD258" si="174">IF(CC195&gt;BZ195,"G","R")</f>
        <v>R</v>
      </c>
      <c r="CE195" s="2" t="str">
        <f t="shared" ref="CE195:CE258" si="175">IF(CC195&gt;BZ195,IF(AT195&gt;(CB195+(CB195*7.5)/100),"SB","B-G"),"S-R")</f>
        <v>S-R</v>
      </c>
      <c r="CF195" s="2" t="str">
        <f t="shared" ref="CF195:CF258" si="176">IF(CC195&lt;BZ195,IF(AT195&lt;(CA195-(CA195*7.5)/100),"SS","S-R"),"B-G")</f>
        <v>B-G</v>
      </c>
      <c r="CG195" s="2" t="str">
        <f t="shared" ref="CG195:CG258" si="177">IF(CC195&gt;BZ195,IF(AT195&gt;(BX195+(BX195*10.5)/100),"SB","B-G"),"S-R")</f>
        <v>S-R</v>
      </c>
      <c r="CH195" s="2" t="str">
        <f t="shared" ref="CH195:CH258" si="178">IF(CC195&lt;BZ195,IF(AT195&lt;(BW195-(BW195*10.5)/100),"SS","S-R"),"B-G")</f>
        <v>B-G</v>
      </c>
      <c r="CI195" t="s">
        <v>361</v>
      </c>
      <c r="CJ195">
        <f>VLOOKUP(CI195,Sheet4!$I$1:$M$248,2,0)</f>
        <v>3455</v>
      </c>
      <c r="CK195">
        <f>VLOOKUP(CI195,Sheet4!$I$1:$M$248,3,0)</f>
        <v>3455</v>
      </c>
      <c r="CL195">
        <f>VLOOKUP(CI195,Sheet4!$I$1:$M$248,4,0)</f>
        <v>3455</v>
      </c>
      <c r="CM195">
        <f>VLOOKUP(CI195,Sheet4!$I$1:$M$248,5,0)</f>
        <v>3455</v>
      </c>
      <c r="CN195" t="e">
        <f t="shared" si="136"/>
        <v>#N/A</v>
      </c>
      <c r="CO195" t="str">
        <f t="shared" si="137"/>
        <v>R</v>
      </c>
      <c r="CP195" t="e">
        <f t="shared" si="138"/>
        <v>#N/A</v>
      </c>
      <c r="CQ195" t="e">
        <f t="shared" si="139"/>
        <v>#N/A</v>
      </c>
    </row>
    <row r="196" spans="1:95">
      <c r="A196">
        <v>194</v>
      </c>
      <c r="B196" t="s">
        <v>420</v>
      </c>
      <c r="C196">
        <v>9816322</v>
      </c>
      <c r="D196" t="b">
        <v>1</v>
      </c>
      <c r="E196">
        <v>125451675</v>
      </c>
      <c r="F196">
        <v>3075</v>
      </c>
      <c r="G196">
        <v>84375</v>
      </c>
      <c r="H196">
        <v>1093875</v>
      </c>
      <c r="I196">
        <v>0.05</v>
      </c>
      <c r="J196">
        <v>8.6199999999999992</v>
      </c>
      <c r="K196">
        <v>21</v>
      </c>
      <c r="L196">
        <v>35.85</v>
      </c>
      <c r="M196">
        <v>0.05</v>
      </c>
      <c r="N196">
        <v>53.75</v>
      </c>
      <c r="O196">
        <v>-99.906976744186053</v>
      </c>
      <c r="P196">
        <v>-53.7</v>
      </c>
      <c r="AO196" s="13"/>
      <c r="AP196">
        <f t="shared" si="135"/>
        <v>0</v>
      </c>
      <c r="AQ196" s="4" t="e">
        <f t="shared" si="140"/>
        <v>#N/A</v>
      </c>
      <c r="AR196" s="4" t="e">
        <f t="shared" si="141"/>
        <v>#N/A</v>
      </c>
      <c r="AS196" s="4" t="e">
        <f t="shared" si="142"/>
        <v>#N/A</v>
      </c>
      <c r="AT196" s="4" t="e">
        <f t="shared" si="143"/>
        <v>#N/A</v>
      </c>
      <c r="AU196" s="5" t="e">
        <f t="shared" si="144"/>
        <v>#N/A</v>
      </c>
      <c r="AV196" s="4" t="e">
        <f t="shared" si="145"/>
        <v>#N/A</v>
      </c>
      <c r="AW196" s="5" t="e">
        <f t="shared" si="146"/>
        <v>#N/A</v>
      </c>
      <c r="AX196" s="4" t="e">
        <f t="shared" si="147"/>
        <v>#N/A</v>
      </c>
      <c r="AY196" s="5" t="e">
        <f t="shared" si="148"/>
        <v>#N/A</v>
      </c>
      <c r="AZ196" s="2" t="e">
        <f t="shared" si="149"/>
        <v>#N/A</v>
      </c>
      <c r="BA196" s="2" t="e">
        <f t="shared" si="150"/>
        <v>#N/A</v>
      </c>
      <c r="BB196" s="2" t="e">
        <f t="shared" si="151"/>
        <v>#N/A</v>
      </c>
      <c r="BC196" s="2" t="e">
        <f t="shared" si="152"/>
        <v>#N/A</v>
      </c>
      <c r="BD196" s="2" t="e">
        <f t="shared" si="153"/>
        <v>#N/A</v>
      </c>
      <c r="BE196" s="2" t="e">
        <f t="shared" si="154"/>
        <v>#N/A</v>
      </c>
      <c r="BF196" t="e">
        <f t="shared" si="155"/>
        <v>#N/A</v>
      </c>
      <c r="BG196" s="2" t="e">
        <f t="shared" si="156"/>
        <v>#N/A</v>
      </c>
      <c r="BH196" t="e">
        <f t="shared" si="157"/>
        <v>#N/A</v>
      </c>
      <c r="BI196" t="e">
        <f t="shared" si="158"/>
        <v>#N/A</v>
      </c>
      <c r="BJ196" s="13" t="e">
        <f t="shared" si="159"/>
        <v>#N/A</v>
      </c>
      <c r="BK196" t="e">
        <f t="shared" si="160"/>
        <v>#N/A</v>
      </c>
      <c r="BL196" t="e">
        <f t="shared" si="161"/>
        <v>#N/A</v>
      </c>
      <c r="BM196" s="2" t="e">
        <f t="shared" si="162"/>
        <v>#N/A</v>
      </c>
      <c r="BN196" s="2" t="e">
        <f t="shared" si="163"/>
        <v>#N/A</v>
      </c>
      <c r="BO196" s="26" t="e">
        <f t="shared" si="164"/>
        <v>#N/A</v>
      </c>
      <c r="BP196" s="26" t="e">
        <f t="shared" si="165"/>
        <v>#N/A</v>
      </c>
      <c r="BQ196">
        <f t="shared" si="166"/>
        <v>0</v>
      </c>
      <c r="BV196" s="2"/>
      <c r="BW196" s="2">
        <f t="shared" si="167"/>
        <v>0</v>
      </c>
      <c r="BX196" s="2">
        <f t="shared" si="168"/>
        <v>0</v>
      </c>
      <c r="BY196" s="2">
        <f t="shared" si="169"/>
        <v>0</v>
      </c>
      <c r="BZ196" s="2">
        <f t="shared" si="170"/>
        <v>0</v>
      </c>
      <c r="CA196" s="2">
        <f t="shared" si="171"/>
        <v>0</v>
      </c>
      <c r="CB196" s="2">
        <f t="shared" si="172"/>
        <v>0</v>
      </c>
      <c r="CC196" s="2">
        <f t="shared" si="173"/>
        <v>0</v>
      </c>
      <c r="CD196" s="2" t="str">
        <f t="shared" si="174"/>
        <v>R</v>
      </c>
      <c r="CE196" s="2" t="str">
        <f t="shared" si="175"/>
        <v>S-R</v>
      </c>
      <c r="CF196" s="2" t="str">
        <f t="shared" si="176"/>
        <v>B-G</v>
      </c>
      <c r="CG196" s="2" t="str">
        <f t="shared" si="177"/>
        <v>S-R</v>
      </c>
      <c r="CH196" s="2" t="str">
        <f t="shared" si="178"/>
        <v>B-G</v>
      </c>
      <c r="CI196" t="s">
        <v>361</v>
      </c>
      <c r="CJ196">
        <f>VLOOKUP(CI196,Sheet4!$I$1:$M$248,2,0)</f>
        <v>3455</v>
      </c>
      <c r="CK196">
        <f>VLOOKUP(CI196,Sheet4!$I$1:$M$248,3,0)</f>
        <v>3455</v>
      </c>
      <c r="CL196">
        <f>VLOOKUP(CI196,Sheet4!$I$1:$M$248,4,0)</f>
        <v>3455</v>
      </c>
      <c r="CM196">
        <f>VLOOKUP(CI196,Sheet4!$I$1:$M$248,5,0)</f>
        <v>3455</v>
      </c>
      <c r="CN196" t="e">
        <f t="shared" si="136"/>
        <v>#N/A</v>
      </c>
      <c r="CO196" t="str">
        <f t="shared" si="137"/>
        <v>R</v>
      </c>
      <c r="CP196" t="e">
        <f t="shared" si="138"/>
        <v>#N/A</v>
      </c>
      <c r="CQ196" t="e">
        <f t="shared" si="139"/>
        <v>#N/A</v>
      </c>
    </row>
    <row r="197" spans="1:95">
      <c r="A197">
        <v>195</v>
      </c>
      <c r="B197" t="s">
        <v>420</v>
      </c>
      <c r="C197">
        <v>2977281</v>
      </c>
      <c r="D197" t="b">
        <v>1</v>
      </c>
      <c r="E197">
        <v>11910945</v>
      </c>
      <c r="F197">
        <v>151</v>
      </c>
      <c r="G197">
        <v>7809</v>
      </c>
      <c r="H197">
        <v>0</v>
      </c>
      <c r="I197">
        <v>91.2</v>
      </c>
      <c r="J197">
        <v>91.41</v>
      </c>
      <c r="K197">
        <v>91.3</v>
      </c>
      <c r="L197">
        <v>92</v>
      </c>
      <c r="M197">
        <v>90.8</v>
      </c>
      <c r="N197">
        <v>91</v>
      </c>
      <c r="O197">
        <v>0.21978021978022291</v>
      </c>
      <c r="P197">
        <v>0.20000000000000284</v>
      </c>
      <c r="Q197" t="s">
        <v>80</v>
      </c>
      <c r="R197">
        <v>2977281</v>
      </c>
      <c r="S197">
        <v>-11.76</v>
      </c>
      <c r="T197">
        <v>149.8662629529901</v>
      </c>
      <c r="U197">
        <v>149.66000000000003</v>
      </c>
      <c r="V197">
        <v>150.10288072133852</v>
      </c>
      <c r="W197">
        <v>149.66000000000003</v>
      </c>
      <c r="X197">
        <v>149.21711927866153</v>
      </c>
      <c r="Y197">
        <v>149.65</v>
      </c>
      <c r="Z197">
        <v>149.9</v>
      </c>
      <c r="AA197">
        <v>149.55000000000001</v>
      </c>
      <c r="AB197">
        <v>149.80000000000001</v>
      </c>
      <c r="AC197" s="8">
        <v>149.85</v>
      </c>
      <c r="AD197" s="8">
        <v>150.15</v>
      </c>
      <c r="AE197">
        <v>149.75</v>
      </c>
      <c r="AF197">
        <v>150.05000000000001</v>
      </c>
      <c r="AG197">
        <v>150.05000000000001</v>
      </c>
      <c r="AH197">
        <v>150.15</v>
      </c>
      <c r="AI197">
        <v>149.80000000000001</v>
      </c>
      <c r="AJ197">
        <v>150.05000000000001</v>
      </c>
      <c r="AK197">
        <v>66.846374173683586</v>
      </c>
      <c r="AL197">
        <v>57.467709891115234</v>
      </c>
      <c r="AO197" s="13"/>
      <c r="AP197" t="str">
        <f t="shared" si="135"/>
        <v>NTPC</v>
      </c>
      <c r="AQ197" s="4">
        <f t="shared" si="140"/>
        <v>149.8662629529901</v>
      </c>
      <c r="AR197" s="4">
        <f t="shared" si="141"/>
        <v>149.66000000000003</v>
      </c>
      <c r="AS197" s="4">
        <f t="shared" si="142"/>
        <v>150.10288072133852</v>
      </c>
      <c r="AT197" s="4">
        <f t="shared" si="143"/>
        <v>149.66000000000003</v>
      </c>
      <c r="AU197" s="5">
        <f t="shared" si="144"/>
        <v>149.21711927866153</v>
      </c>
      <c r="AV197" s="4">
        <f t="shared" si="145"/>
        <v>149.65</v>
      </c>
      <c r="AW197" s="5">
        <f t="shared" si="146"/>
        <v>149.9</v>
      </c>
      <c r="AX197" s="4">
        <f t="shared" si="147"/>
        <v>149.55000000000001</v>
      </c>
      <c r="AY197" s="5">
        <f t="shared" si="148"/>
        <v>149.80000000000001</v>
      </c>
      <c r="AZ197" s="2">
        <f t="shared" si="149"/>
        <v>149.85</v>
      </c>
      <c r="BA197" s="2">
        <f t="shared" si="150"/>
        <v>150.15</v>
      </c>
      <c r="BB197" s="2">
        <f t="shared" si="151"/>
        <v>149.75</v>
      </c>
      <c r="BC197" s="2">
        <f t="shared" si="152"/>
        <v>150.05000000000001</v>
      </c>
      <c r="BD197" s="2">
        <f t="shared" si="153"/>
        <v>150.05000000000001</v>
      </c>
      <c r="BE197" s="2">
        <f t="shared" si="154"/>
        <v>150.15</v>
      </c>
      <c r="BF197">
        <f t="shared" si="155"/>
        <v>149.80000000000001</v>
      </c>
      <c r="BG197" s="2">
        <f t="shared" si="156"/>
        <v>150.05000000000001</v>
      </c>
      <c r="BH197">
        <f t="shared" si="157"/>
        <v>66.846374173683586</v>
      </c>
      <c r="BI197">
        <f t="shared" si="158"/>
        <v>57.467709891115234</v>
      </c>
      <c r="BJ197" s="13">
        <f t="shared" si="159"/>
        <v>-11.76</v>
      </c>
      <c r="BK197" t="str">
        <f t="shared" si="160"/>
        <v xml:space="preserve"> </v>
      </c>
      <c r="BL197" t="str">
        <f t="shared" si="161"/>
        <v>G&gt;5+ | Buy</v>
      </c>
      <c r="BM197" s="2" t="str">
        <f t="shared" si="162"/>
        <v xml:space="preserve"> </v>
      </c>
      <c r="BN197" s="2" t="str">
        <f t="shared" si="163"/>
        <v xml:space="preserve"> </v>
      </c>
      <c r="BO197" s="26">
        <f t="shared" si="164"/>
        <v>0.1334668001334782</v>
      </c>
      <c r="BP197" s="26">
        <f t="shared" si="165"/>
        <v>0</v>
      </c>
      <c r="BQ197" t="str">
        <f t="shared" si="166"/>
        <v>NTPC</v>
      </c>
      <c r="BV197" s="2"/>
      <c r="BW197" s="2">
        <f t="shared" si="167"/>
        <v>149.9</v>
      </c>
      <c r="BX197" s="2">
        <f t="shared" si="168"/>
        <v>149.55000000000001</v>
      </c>
      <c r="BY197" s="2">
        <f t="shared" si="169"/>
        <v>149.80000000000001</v>
      </c>
      <c r="BZ197" s="2">
        <f t="shared" si="170"/>
        <v>149.85</v>
      </c>
      <c r="CA197" s="2">
        <f t="shared" si="171"/>
        <v>150.15</v>
      </c>
      <c r="CB197" s="2">
        <f t="shared" si="172"/>
        <v>149.75</v>
      </c>
      <c r="CC197" s="2">
        <f t="shared" si="173"/>
        <v>150.05000000000001</v>
      </c>
      <c r="CD197" s="2" t="str">
        <f t="shared" si="174"/>
        <v>G</v>
      </c>
      <c r="CE197" s="2" t="str">
        <f t="shared" si="175"/>
        <v>B-G</v>
      </c>
      <c r="CF197" s="2" t="str">
        <f t="shared" si="176"/>
        <v>B-G</v>
      </c>
      <c r="CG197" s="2" t="str">
        <f t="shared" si="177"/>
        <v>B-G</v>
      </c>
      <c r="CH197" s="2" t="str">
        <f t="shared" si="178"/>
        <v>B-G</v>
      </c>
      <c r="CI197" t="s">
        <v>361</v>
      </c>
      <c r="CJ197">
        <f>VLOOKUP(CI197,Sheet4!$I$1:$M$248,2,0)</f>
        <v>3455</v>
      </c>
      <c r="CK197">
        <f>VLOOKUP(CI197,Sheet4!$I$1:$M$248,3,0)</f>
        <v>3455</v>
      </c>
      <c r="CL197">
        <f>VLOOKUP(CI197,Sheet4!$I$1:$M$248,4,0)</f>
        <v>3455</v>
      </c>
      <c r="CM197">
        <f>VLOOKUP(CI197,Sheet4!$I$1:$M$248,5,0)</f>
        <v>3455</v>
      </c>
      <c r="CN197" t="e">
        <f t="shared" si="136"/>
        <v>#N/A</v>
      </c>
      <c r="CO197" t="str">
        <f t="shared" si="137"/>
        <v>R</v>
      </c>
      <c r="CP197" t="e">
        <f t="shared" si="138"/>
        <v>#N/A</v>
      </c>
      <c r="CQ197" t="e">
        <f t="shared" si="139"/>
        <v>#N/A</v>
      </c>
    </row>
    <row r="198" spans="1:95">
      <c r="A198">
        <v>196</v>
      </c>
      <c r="B198" t="s">
        <v>420</v>
      </c>
      <c r="C198">
        <v>4610817</v>
      </c>
      <c r="D198" t="b">
        <v>1</v>
      </c>
      <c r="E198">
        <v>17727</v>
      </c>
      <c r="F198">
        <v>2</v>
      </c>
      <c r="G198">
        <v>17</v>
      </c>
      <c r="H198">
        <v>0</v>
      </c>
      <c r="I198">
        <v>2224.1</v>
      </c>
      <c r="J198">
        <v>2229.38</v>
      </c>
      <c r="K198">
        <v>2235</v>
      </c>
      <c r="L198">
        <v>2249.9499999999998</v>
      </c>
      <c r="M198">
        <v>2205.1999999999998</v>
      </c>
      <c r="N198">
        <v>2214.35</v>
      </c>
      <c r="O198">
        <v>0.44030979745749321</v>
      </c>
      <c r="P198">
        <v>9.75</v>
      </c>
      <c r="Q198" t="s">
        <v>117</v>
      </c>
      <c r="R198">
        <v>4610817</v>
      </c>
      <c r="S198">
        <v>-30.33</v>
      </c>
      <c r="T198">
        <v>1765.6744255712301</v>
      </c>
      <c r="U198">
        <v>1765.6599999999999</v>
      </c>
      <c r="V198">
        <v>1767.2105676379965</v>
      </c>
      <c r="W198">
        <v>1765.6599999999999</v>
      </c>
      <c r="X198">
        <v>1764.1094323620032</v>
      </c>
      <c r="Y198">
        <v>1766</v>
      </c>
      <c r="Z198">
        <v>1767.45</v>
      </c>
      <c r="AA198">
        <v>1763</v>
      </c>
      <c r="AB198">
        <v>1765</v>
      </c>
      <c r="AC198" s="8">
        <v>1765</v>
      </c>
      <c r="AD198" s="8">
        <v>1766.9</v>
      </c>
      <c r="AE198">
        <v>1763.95</v>
      </c>
      <c r="AF198">
        <v>1765</v>
      </c>
      <c r="AG198">
        <v>1765</v>
      </c>
      <c r="AH198">
        <v>1767</v>
      </c>
      <c r="AI198">
        <v>1763.95</v>
      </c>
      <c r="AJ198">
        <v>1766.8</v>
      </c>
      <c r="AK198">
        <v>2.9430667208022023</v>
      </c>
      <c r="AL198">
        <v>-8.5754674841283034</v>
      </c>
      <c r="AO198" s="13"/>
      <c r="AP198" t="str">
        <f t="shared" si="135"/>
        <v>WHIRLPOOL</v>
      </c>
      <c r="AQ198" s="4">
        <f t="shared" si="140"/>
        <v>1765.6744255712301</v>
      </c>
      <c r="AR198" s="4">
        <f t="shared" si="141"/>
        <v>1765.6599999999999</v>
      </c>
      <c r="AS198" s="4">
        <f t="shared" si="142"/>
        <v>1767.2105676379965</v>
      </c>
      <c r="AT198" s="4">
        <f t="shared" si="143"/>
        <v>1765.6599999999999</v>
      </c>
      <c r="AU198" s="5">
        <f t="shared" si="144"/>
        <v>1764.1094323620032</v>
      </c>
      <c r="AV198" s="4">
        <f t="shared" si="145"/>
        <v>1766</v>
      </c>
      <c r="AW198" s="5">
        <f t="shared" si="146"/>
        <v>1767.45</v>
      </c>
      <c r="AX198" s="4">
        <f t="shared" si="147"/>
        <v>1763</v>
      </c>
      <c r="AY198" s="5">
        <f t="shared" si="148"/>
        <v>1765</v>
      </c>
      <c r="AZ198" s="2">
        <f t="shared" si="149"/>
        <v>1765</v>
      </c>
      <c r="BA198" s="2">
        <f t="shared" si="150"/>
        <v>1766.9</v>
      </c>
      <c r="BB198" s="2">
        <f t="shared" si="151"/>
        <v>1763.95</v>
      </c>
      <c r="BC198" s="2">
        <f t="shared" si="152"/>
        <v>1765</v>
      </c>
      <c r="BD198" s="2">
        <f t="shared" si="153"/>
        <v>1765</v>
      </c>
      <c r="BE198" s="2">
        <f t="shared" si="154"/>
        <v>1767</v>
      </c>
      <c r="BF198">
        <f t="shared" si="155"/>
        <v>1763.95</v>
      </c>
      <c r="BG198" s="2">
        <f t="shared" si="156"/>
        <v>1766.8</v>
      </c>
      <c r="BH198">
        <f t="shared" si="157"/>
        <v>2.9430667208022023</v>
      </c>
      <c r="BI198">
        <f t="shared" si="158"/>
        <v>-8.5754674841283034</v>
      </c>
      <c r="BJ198" s="13">
        <f t="shared" si="159"/>
        <v>-30.33</v>
      </c>
      <c r="BK198" t="str">
        <f t="shared" si="160"/>
        <v xml:space="preserve"> </v>
      </c>
      <c r="BL198" t="str">
        <f t="shared" si="161"/>
        <v xml:space="preserve"> </v>
      </c>
      <c r="BM198" s="2" t="str">
        <f t="shared" si="162"/>
        <v xml:space="preserve"> </v>
      </c>
      <c r="BN198" s="2" t="str">
        <f t="shared" si="163"/>
        <v xml:space="preserve"> </v>
      </c>
      <c r="BO198" s="26">
        <f t="shared" si="164"/>
        <v>0</v>
      </c>
      <c r="BP198" s="26">
        <f t="shared" si="165"/>
        <v>0.10198300283285862</v>
      </c>
      <c r="BQ198" t="str">
        <f t="shared" si="166"/>
        <v>WHIRLPOOL</v>
      </c>
      <c r="BV198" s="2"/>
      <c r="BW198" s="2">
        <f t="shared" si="167"/>
        <v>1767.45</v>
      </c>
      <c r="BX198" s="2">
        <f t="shared" si="168"/>
        <v>1763</v>
      </c>
      <c r="BY198" s="2">
        <f t="shared" si="169"/>
        <v>1765</v>
      </c>
      <c r="BZ198" s="2">
        <f t="shared" si="170"/>
        <v>1765</v>
      </c>
      <c r="CA198" s="2">
        <f t="shared" si="171"/>
        <v>1766.9</v>
      </c>
      <c r="CB198" s="2">
        <f t="shared" si="172"/>
        <v>1763.95</v>
      </c>
      <c r="CC198" s="2">
        <f t="shared" si="173"/>
        <v>1765</v>
      </c>
      <c r="CD198" s="2" t="str">
        <f t="shared" si="174"/>
        <v>R</v>
      </c>
      <c r="CE198" s="2" t="str">
        <f t="shared" si="175"/>
        <v>S-R</v>
      </c>
      <c r="CF198" s="2" t="str">
        <f t="shared" si="176"/>
        <v>B-G</v>
      </c>
      <c r="CG198" s="2" t="str">
        <f t="shared" si="177"/>
        <v>S-R</v>
      </c>
      <c r="CH198" s="2" t="str">
        <f t="shared" si="178"/>
        <v>B-G</v>
      </c>
      <c r="CI198" t="s">
        <v>361</v>
      </c>
      <c r="CJ198">
        <f>VLOOKUP(CI198,Sheet4!$I$1:$M$248,2,0)</f>
        <v>3455</v>
      </c>
      <c r="CK198">
        <f>VLOOKUP(CI198,Sheet4!$I$1:$M$248,3,0)</f>
        <v>3455</v>
      </c>
      <c r="CL198">
        <f>VLOOKUP(CI198,Sheet4!$I$1:$M$248,4,0)</f>
        <v>3455</v>
      </c>
      <c r="CM198">
        <f>VLOOKUP(CI198,Sheet4!$I$1:$M$248,5,0)</f>
        <v>3455</v>
      </c>
      <c r="CN198" t="e">
        <f t="shared" si="136"/>
        <v>#N/A</v>
      </c>
      <c r="CO198" t="str">
        <f t="shared" si="137"/>
        <v>R</v>
      </c>
      <c r="CP198" t="e">
        <f t="shared" si="138"/>
        <v>#N/A</v>
      </c>
      <c r="CQ198" t="e">
        <f t="shared" si="139"/>
        <v>#N/A</v>
      </c>
    </row>
    <row r="199" spans="1:95">
      <c r="A199">
        <v>197</v>
      </c>
      <c r="B199" t="s">
        <v>421</v>
      </c>
      <c r="C199">
        <v>259849</v>
      </c>
      <c r="D199" t="b">
        <v>0</v>
      </c>
      <c r="I199">
        <v>15535.95</v>
      </c>
      <c r="K199">
        <v>15572.35</v>
      </c>
      <c r="L199">
        <v>15663.45</v>
      </c>
      <c r="M199">
        <v>15468.4</v>
      </c>
      <c r="N199">
        <v>15513.65</v>
      </c>
      <c r="O199">
        <v>0.14374437994927752</v>
      </c>
      <c r="P199">
        <v>22.300000000001091</v>
      </c>
      <c r="AO199" s="13"/>
      <c r="AP199">
        <f t="shared" si="135"/>
        <v>0</v>
      </c>
      <c r="AQ199" s="4" t="e">
        <f t="shared" si="140"/>
        <v>#N/A</v>
      </c>
      <c r="AR199" s="4" t="e">
        <f t="shared" si="141"/>
        <v>#N/A</v>
      </c>
      <c r="AS199" s="4" t="e">
        <f t="shared" si="142"/>
        <v>#N/A</v>
      </c>
      <c r="AT199" s="4" t="e">
        <f t="shared" si="143"/>
        <v>#N/A</v>
      </c>
      <c r="AU199" s="5" t="e">
        <f t="shared" si="144"/>
        <v>#N/A</v>
      </c>
      <c r="AV199" s="4" t="e">
        <f t="shared" si="145"/>
        <v>#N/A</v>
      </c>
      <c r="AW199" s="5" t="e">
        <f t="shared" si="146"/>
        <v>#N/A</v>
      </c>
      <c r="AX199" s="4" t="e">
        <f t="shared" si="147"/>
        <v>#N/A</v>
      </c>
      <c r="AY199" s="5" t="e">
        <f t="shared" si="148"/>
        <v>#N/A</v>
      </c>
      <c r="AZ199" s="2" t="e">
        <f t="shared" si="149"/>
        <v>#N/A</v>
      </c>
      <c r="BA199" s="2" t="e">
        <f t="shared" si="150"/>
        <v>#N/A</v>
      </c>
      <c r="BB199" s="2" t="e">
        <f t="shared" si="151"/>
        <v>#N/A</v>
      </c>
      <c r="BC199" s="2" t="e">
        <f t="shared" si="152"/>
        <v>#N/A</v>
      </c>
      <c r="BD199" s="2" t="e">
        <f t="shared" si="153"/>
        <v>#N/A</v>
      </c>
      <c r="BE199" s="2" t="e">
        <f t="shared" si="154"/>
        <v>#N/A</v>
      </c>
      <c r="BF199" t="e">
        <f t="shared" si="155"/>
        <v>#N/A</v>
      </c>
      <c r="BG199" s="2" t="e">
        <f t="shared" si="156"/>
        <v>#N/A</v>
      </c>
      <c r="BH199" t="e">
        <f t="shared" si="157"/>
        <v>#N/A</v>
      </c>
      <c r="BI199" t="e">
        <f t="shared" si="158"/>
        <v>#N/A</v>
      </c>
      <c r="BJ199" s="13" t="e">
        <f t="shared" si="159"/>
        <v>#N/A</v>
      </c>
      <c r="BK199" t="e">
        <f t="shared" si="160"/>
        <v>#N/A</v>
      </c>
      <c r="BL199" t="e">
        <f t="shared" si="161"/>
        <v>#N/A</v>
      </c>
      <c r="BM199" s="2" t="e">
        <f t="shared" si="162"/>
        <v>#N/A</v>
      </c>
      <c r="BN199" s="2" t="e">
        <f t="shared" si="163"/>
        <v>#N/A</v>
      </c>
      <c r="BO199" s="26" t="e">
        <f t="shared" si="164"/>
        <v>#N/A</v>
      </c>
      <c r="BP199" s="26" t="e">
        <f t="shared" si="165"/>
        <v>#N/A</v>
      </c>
      <c r="BQ199">
        <f t="shared" si="166"/>
        <v>0</v>
      </c>
      <c r="BV199" s="2"/>
      <c r="BW199" s="2">
        <f t="shared" si="167"/>
        <v>0</v>
      </c>
      <c r="BX199" s="2">
        <f t="shared" si="168"/>
        <v>0</v>
      </c>
      <c r="BY199" s="2">
        <f t="shared" si="169"/>
        <v>0</v>
      </c>
      <c r="BZ199" s="2">
        <f t="shared" si="170"/>
        <v>0</v>
      </c>
      <c r="CA199" s="2">
        <f t="shared" si="171"/>
        <v>0</v>
      </c>
      <c r="CB199" s="2">
        <f t="shared" si="172"/>
        <v>0</v>
      </c>
      <c r="CC199" s="2">
        <f t="shared" si="173"/>
        <v>0</v>
      </c>
      <c r="CD199" s="2" t="str">
        <f t="shared" si="174"/>
        <v>R</v>
      </c>
      <c r="CE199" s="2" t="str">
        <f t="shared" si="175"/>
        <v>S-R</v>
      </c>
      <c r="CF199" s="2" t="str">
        <f t="shared" si="176"/>
        <v>B-G</v>
      </c>
      <c r="CG199" s="2" t="str">
        <f t="shared" si="177"/>
        <v>S-R</v>
      </c>
      <c r="CH199" s="2" t="str">
        <f t="shared" si="178"/>
        <v>B-G</v>
      </c>
      <c r="CI199" t="s">
        <v>361</v>
      </c>
      <c r="CJ199">
        <f>VLOOKUP(CI199,Sheet4!$I$1:$M$248,2,0)</f>
        <v>3455</v>
      </c>
      <c r="CK199">
        <f>VLOOKUP(CI199,Sheet4!$I$1:$M$248,3,0)</f>
        <v>3455</v>
      </c>
      <c r="CL199">
        <f>VLOOKUP(CI199,Sheet4!$I$1:$M$248,4,0)</f>
        <v>3455</v>
      </c>
      <c r="CM199">
        <f>VLOOKUP(CI199,Sheet4!$I$1:$M$248,5,0)</f>
        <v>3455</v>
      </c>
      <c r="CN199" t="e">
        <f t="shared" si="136"/>
        <v>#N/A</v>
      </c>
      <c r="CO199" t="str">
        <f t="shared" si="137"/>
        <v>R</v>
      </c>
      <c r="CP199" t="e">
        <f t="shared" si="138"/>
        <v>#N/A</v>
      </c>
      <c r="CQ199" t="e">
        <f t="shared" si="139"/>
        <v>#N/A</v>
      </c>
    </row>
    <row r="200" spans="1:95">
      <c r="A200">
        <v>198</v>
      </c>
      <c r="B200" t="s">
        <v>420</v>
      </c>
      <c r="C200">
        <v>9807362</v>
      </c>
      <c r="D200" t="b">
        <v>1</v>
      </c>
      <c r="E200">
        <v>10125</v>
      </c>
      <c r="F200">
        <v>75</v>
      </c>
      <c r="G200">
        <v>24600</v>
      </c>
      <c r="H200">
        <v>25050</v>
      </c>
      <c r="I200">
        <v>565</v>
      </c>
      <c r="J200">
        <v>526.91</v>
      </c>
      <c r="K200">
        <v>483.05</v>
      </c>
      <c r="L200">
        <v>574.54999999999995</v>
      </c>
      <c r="M200">
        <v>483.05</v>
      </c>
      <c r="N200">
        <v>467.05</v>
      </c>
      <c r="O200">
        <v>20.972058666095702</v>
      </c>
      <c r="P200">
        <v>97.949999999999989</v>
      </c>
      <c r="AO200" s="13"/>
      <c r="AP200">
        <f t="shared" si="135"/>
        <v>0</v>
      </c>
      <c r="AQ200" s="4" t="e">
        <f t="shared" si="140"/>
        <v>#N/A</v>
      </c>
      <c r="AR200" s="4" t="e">
        <f t="shared" si="141"/>
        <v>#N/A</v>
      </c>
      <c r="AS200" s="4" t="e">
        <f t="shared" si="142"/>
        <v>#N/A</v>
      </c>
      <c r="AT200" s="4" t="e">
        <f t="shared" si="143"/>
        <v>#N/A</v>
      </c>
      <c r="AU200" s="5" t="e">
        <f t="shared" si="144"/>
        <v>#N/A</v>
      </c>
      <c r="AV200" s="4" t="e">
        <f t="shared" si="145"/>
        <v>#N/A</v>
      </c>
      <c r="AW200" s="5" t="e">
        <f t="shared" si="146"/>
        <v>#N/A</v>
      </c>
      <c r="AX200" s="4" t="e">
        <f t="shared" si="147"/>
        <v>#N/A</v>
      </c>
      <c r="AY200" s="5" t="e">
        <f t="shared" si="148"/>
        <v>#N/A</v>
      </c>
      <c r="AZ200" s="2" t="e">
        <f t="shared" si="149"/>
        <v>#N/A</v>
      </c>
      <c r="BA200" s="2" t="e">
        <f t="shared" si="150"/>
        <v>#N/A</v>
      </c>
      <c r="BB200" s="2" t="e">
        <f t="shared" si="151"/>
        <v>#N/A</v>
      </c>
      <c r="BC200" s="2" t="e">
        <f t="shared" si="152"/>
        <v>#N/A</v>
      </c>
      <c r="BD200" s="2" t="e">
        <f t="shared" si="153"/>
        <v>#N/A</v>
      </c>
      <c r="BE200" s="2" t="e">
        <f t="shared" si="154"/>
        <v>#N/A</v>
      </c>
      <c r="BF200" t="e">
        <f t="shared" si="155"/>
        <v>#N/A</v>
      </c>
      <c r="BG200" s="2" t="e">
        <f t="shared" si="156"/>
        <v>#N/A</v>
      </c>
      <c r="BH200" t="e">
        <f t="shared" si="157"/>
        <v>#N/A</v>
      </c>
      <c r="BI200" t="e">
        <f t="shared" si="158"/>
        <v>#N/A</v>
      </c>
      <c r="BJ200" s="13" t="e">
        <f t="shared" si="159"/>
        <v>#N/A</v>
      </c>
      <c r="BK200" t="e">
        <f t="shared" si="160"/>
        <v>#N/A</v>
      </c>
      <c r="BL200" t="e">
        <f t="shared" si="161"/>
        <v>#N/A</v>
      </c>
      <c r="BM200" s="2" t="e">
        <f t="shared" si="162"/>
        <v>#N/A</v>
      </c>
      <c r="BN200" s="2" t="e">
        <f t="shared" si="163"/>
        <v>#N/A</v>
      </c>
      <c r="BO200" s="26" t="e">
        <f t="shared" si="164"/>
        <v>#N/A</v>
      </c>
      <c r="BP200" s="26" t="e">
        <f t="shared" si="165"/>
        <v>#N/A</v>
      </c>
      <c r="BQ200">
        <f t="shared" si="166"/>
        <v>0</v>
      </c>
      <c r="BV200" s="2"/>
      <c r="BW200" s="2">
        <f t="shared" si="167"/>
        <v>0</v>
      </c>
      <c r="BX200" s="2">
        <f t="shared" si="168"/>
        <v>0</v>
      </c>
      <c r="BY200" s="2">
        <f t="shared" si="169"/>
        <v>0</v>
      </c>
      <c r="BZ200" s="2">
        <f t="shared" si="170"/>
        <v>0</v>
      </c>
      <c r="CA200" s="2">
        <f t="shared" si="171"/>
        <v>0</v>
      </c>
      <c r="CB200" s="2">
        <f t="shared" si="172"/>
        <v>0</v>
      </c>
      <c r="CC200" s="2">
        <f t="shared" si="173"/>
        <v>0</v>
      </c>
      <c r="CD200" s="2" t="str">
        <f t="shared" si="174"/>
        <v>R</v>
      </c>
      <c r="CE200" s="2" t="str">
        <f t="shared" si="175"/>
        <v>S-R</v>
      </c>
      <c r="CF200" s="2" t="str">
        <f t="shared" si="176"/>
        <v>B-G</v>
      </c>
      <c r="CG200" s="2" t="str">
        <f t="shared" si="177"/>
        <v>S-R</v>
      </c>
      <c r="CH200" s="2" t="str">
        <f t="shared" si="178"/>
        <v>B-G</v>
      </c>
      <c r="CI200" t="s">
        <v>361</v>
      </c>
      <c r="CJ200">
        <f>VLOOKUP(CI200,Sheet4!$I$1:$M$248,2,0)</f>
        <v>3455</v>
      </c>
      <c r="CK200">
        <f>VLOOKUP(CI200,Sheet4!$I$1:$M$248,3,0)</f>
        <v>3455</v>
      </c>
      <c r="CL200">
        <f>VLOOKUP(CI200,Sheet4!$I$1:$M$248,4,0)</f>
        <v>3455</v>
      </c>
      <c r="CM200">
        <f>VLOOKUP(CI200,Sheet4!$I$1:$M$248,5,0)</f>
        <v>3455</v>
      </c>
      <c r="CN200" t="e">
        <f t="shared" si="136"/>
        <v>#N/A</v>
      </c>
      <c r="CO200" t="str">
        <f t="shared" si="137"/>
        <v>R</v>
      </c>
      <c r="CP200" t="e">
        <f t="shared" si="138"/>
        <v>#N/A</v>
      </c>
      <c r="CQ200" t="e">
        <f t="shared" si="139"/>
        <v>#N/A</v>
      </c>
    </row>
    <row r="201" spans="1:95">
      <c r="A201">
        <v>199</v>
      </c>
      <c r="B201" t="s">
        <v>420</v>
      </c>
      <c r="C201">
        <v>9715202</v>
      </c>
      <c r="D201" t="b">
        <v>1</v>
      </c>
      <c r="E201">
        <v>247900</v>
      </c>
      <c r="F201">
        <v>40</v>
      </c>
      <c r="G201">
        <v>1840</v>
      </c>
      <c r="H201">
        <v>19100</v>
      </c>
      <c r="I201">
        <v>0.05</v>
      </c>
      <c r="J201">
        <v>0.64</v>
      </c>
      <c r="K201">
        <v>3.65</v>
      </c>
      <c r="L201">
        <v>4.8</v>
      </c>
      <c r="M201">
        <v>0.05</v>
      </c>
      <c r="N201">
        <v>7.35</v>
      </c>
      <c r="O201">
        <v>-99.319727891156461</v>
      </c>
      <c r="P201">
        <v>-7.3</v>
      </c>
      <c r="AO201" s="13"/>
      <c r="AP201">
        <f t="shared" si="135"/>
        <v>0</v>
      </c>
      <c r="AQ201" s="4" t="e">
        <f t="shared" si="140"/>
        <v>#N/A</v>
      </c>
      <c r="AR201" s="4" t="e">
        <f t="shared" si="141"/>
        <v>#N/A</v>
      </c>
      <c r="AS201" s="4" t="e">
        <f t="shared" si="142"/>
        <v>#N/A</v>
      </c>
      <c r="AT201" s="4" t="e">
        <f t="shared" si="143"/>
        <v>#N/A</v>
      </c>
      <c r="AU201" s="5" t="e">
        <f t="shared" si="144"/>
        <v>#N/A</v>
      </c>
      <c r="AV201" s="4" t="e">
        <f t="shared" si="145"/>
        <v>#N/A</v>
      </c>
      <c r="AW201" s="5" t="e">
        <f t="shared" si="146"/>
        <v>#N/A</v>
      </c>
      <c r="AX201" s="4" t="e">
        <f t="shared" si="147"/>
        <v>#N/A</v>
      </c>
      <c r="AY201" s="5" t="e">
        <f t="shared" si="148"/>
        <v>#N/A</v>
      </c>
      <c r="AZ201" s="2" t="e">
        <f t="shared" si="149"/>
        <v>#N/A</v>
      </c>
      <c r="BA201" s="2" t="e">
        <f t="shared" si="150"/>
        <v>#N/A</v>
      </c>
      <c r="BB201" s="2" t="e">
        <f t="shared" si="151"/>
        <v>#N/A</v>
      </c>
      <c r="BC201" s="2" t="e">
        <f t="shared" si="152"/>
        <v>#N/A</v>
      </c>
      <c r="BD201" s="2" t="e">
        <f t="shared" si="153"/>
        <v>#N/A</v>
      </c>
      <c r="BE201" s="2" t="e">
        <f t="shared" si="154"/>
        <v>#N/A</v>
      </c>
      <c r="BF201" t="e">
        <f t="shared" si="155"/>
        <v>#N/A</v>
      </c>
      <c r="BG201" s="2" t="e">
        <f t="shared" si="156"/>
        <v>#N/A</v>
      </c>
      <c r="BH201" t="e">
        <f t="shared" si="157"/>
        <v>#N/A</v>
      </c>
      <c r="BI201" t="e">
        <f t="shared" si="158"/>
        <v>#N/A</v>
      </c>
      <c r="BJ201" s="13" t="e">
        <f t="shared" si="159"/>
        <v>#N/A</v>
      </c>
      <c r="BK201" t="e">
        <f t="shared" si="160"/>
        <v>#N/A</v>
      </c>
      <c r="BL201" t="e">
        <f t="shared" si="161"/>
        <v>#N/A</v>
      </c>
      <c r="BM201" s="2" t="e">
        <f t="shared" si="162"/>
        <v>#N/A</v>
      </c>
      <c r="BN201" s="2" t="e">
        <f t="shared" si="163"/>
        <v>#N/A</v>
      </c>
      <c r="BO201" s="26" t="e">
        <f t="shared" si="164"/>
        <v>#N/A</v>
      </c>
      <c r="BP201" s="26" t="e">
        <f t="shared" si="165"/>
        <v>#N/A</v>
      </c>
      <c r="BQ201">
        <f t="shared" si="166"/>
        <v>0</v>
      </c>
      <c r="BV201" s="2"/>
      <c r="BW201" s="2">
        <f t="shared" si="167"/>
        <v>0</v>
      </c>
      <c r="BX201" s="2">
        <f t="shared" si="168"/>
        <v>0</v>
      </c>
      <c r="BY201" s="2">
        <f t="shared" si="169"/>
        <v>0</v>
      </c>
      <c r="BZ201" s="2">
        <f t="shared" si="170"/>
        <v>0</v>
      </c>
      <c r="CA201" s="2">
        <f t="shared" si="171"/>
        <v>0</v>
      </c>
      <c r="CB201" s="2">
        <f t="shared" si="172"/>
        <v>0</v>
      </c>
      <c r="CC201" s="2">
        <f t="shared" si="173"/>
        <v>0</v>
      </c>
      <c r="CD201" s="2" t="str">
        <f t="shared" si="174"/>
        <v>R</v>
      </c>
      <c r="CE201" s="2" t="str">
        <f t="shared" si="175"/>
        <v>S-R</v>
      </c>
      <c r="CF201" s="2" t="str">
        <f t="shared" si="176"/>
        <v>B-G</v>
      </c>
      <c r="CG201" s="2" t="str">
        <f t="shared" si="177"/>
        <v>S-R</v>
      </c>
      <c r="CH201" s="2" t="str">
        <f t="shared" si="178"/>
        <v>B-G</v>
      </c>
      <c r="CI201" t="s">
        <v>361</v>
      </c>
      <c r="CJ201">
        <f>VLOOKUP(CI201,Sheet4!$I$1:$M$248,2,0)</f>
        <v>3455</v>
      </c>
      <c r="CK201">
        <f>VLOOKUP(CI201,Sheet4!$I$1:$M$248,3,0)</f>
        <v>3455</v>
      </c>
      <c r="CL201">
        <f>VLOOKUP(CI201,Sheet4!$I$1:$M$248,4,0)</f>
        <v>3455</v>
      </c>
      <c r="CM201">
        <f>VLOOKUP(CI201,Sheet4!$I$1:$M$248,5,0)</f>
        <v>3455</v>
      </c>
      <c r="CN201" t="e">
        <f t="shared" si="136"/>
        <v>#N/A</v>
      </c>
      <c r="CO201" t="str">
        <f t="shared" si="137"/>
        <v>R</v>
      </c>
      <c r="CP201" t="e">
        <f t="shared" si="138"/>
        <v>#N/A</v>
      </c>
      <c r="CQ201" t="e">
        <f t="shared" si="139"/>
        <v>#N/A</v>
      </c>
    </row>
    <row r="202" spans="1:95">
      <c r="A202">
        <v>200</v>
      </c>
      <c r="B202" t="s">
        <v>420</v>
      </c>
      <c r="C202">
        <v>9807874</v>
      </c>
      <c r="D202" t="b">
        <v>1</v>
      </c>
      <c r="E202">
        <v>105600</v>
      </c>
      <c r="F202">
        <v>75</v>
      </c>
      <c r="G202">
        <v>39075</v>
      </c>
      <c r="H202">
        <v>28125</v>
      </c>
      <c r="I202">
        <v>514.45000000000005</v>
      </c>
      <c r="J202">
        <v>481.68</v>
      </c>
      <c r="K202">
        <v>428.55</v>
      </c>
      <c r="L202">
        <v>533.25</v>
      </c>
      <c r="M202">
        <v>421.3</v>
      </c>
      <c r="N202">
        <v>401.15</v>
      </c>
      <c r="O202">
        <v>28.243799077651772</v>
      </c>
      <c r="P202">
        <v>113.30000000000007</v>
      </c>
      <c r="AO202" s="13"/>
      <c r="AP202">
        <f t="shared" si="135"/>
        <v>0</v>
      </c>
      <c r="AQ202" s="4" t="e">
        <f t="shared" si="140"/>
        <v>#N/A</v>
      </c>
      <c r="AR202" s="4" t="e">
        <f t="shared" si="141"/>
        <v>#N/A</v>
      </c>
      <c r="AS202" s="4" t="e">
        <f t="shared" si="142"/>
        <v>#N/A</v>
      </c>
      <c r="AT202" s="4" t="e">
        <f t="shared" si="143"/>
        <v>#N/A</v>
      </c>
      <c r="AU202" s="5" t="e">
        <f t="shared" si="144"/>
        <v>#N/A</v>
      </c>
      <c r="AV202" s="4" t="e">
        <f t="shared" si="145"/>
        <v>#N/A</v>
      </c>
      <c r="AW202" s="5" t="e">
        <f t="shared" si="146"/>
        <v>#N/A</v>
      </c>
      <c r="AX202" s="4" t="e">
        <f t="shared" si="147"/>
        <v>#N/A</v>
      </c>
      <c r="AY202" s="5" t="e">
        <f t="shared" si="148"/>
        <v>#N/A</v>
      </c>
      <c r="AZ202" s="2" t="e">
        <f t="shared" si="149"/>
        <v>#N/A</v>
      </c>
      <c r="BA202" s="2" t="e">
        <f t="shared" si="150"/>
        <v>#N/A</v>
      </c>
      <c r="BB202" s="2" t="e">
        <f t="shared" si="151"/>
        <v>#N/A</v>
      </c>
      <c r="BC202" s="2" t="e">
        <f t="shared" si="152"/>
        <v>#N/A</v>
      </c>
      <c r="BD202" s="2" t="e">
        <f t="shared" si="153"/>
        <v>#N/A</v>
      </c>
      <c r="BE202" s="2" t="e">
        <f t="shared" si="154"/>
        <v>#N/A</v>
      </c>
      <c r="BF202" t="e">
        <f t="shared" si="155"/>
        <v>#N/A</v>
      </c>
      <c r="BG202" s="2" t="e">
        <f t="shared" si="156"/>
        <v>#N/A</v>
      </c>
      <c r="BH202" t="e">
        <f t="shared" si="157"/>
        <v>#N/A</v>
      </c>
      <c r="BI202" t="e">
        <f t="shared" si="158"/>
        <v>#N/A</v>
      </c>
      <c r="BJ202" s="13" t="e">
        <f t="shared" si="159"/>
        <v>#N/A</v>
      </c>
      <c r="BK202" t="e">
        <f t="shared" si="160"/>
        <v>#N/A</v>
      </c>
      <c r="BL202" t="e">
        <f t="shared" si="161"/>
        <v>#N/A</v>
      </c>
      <c r="BM202" s="2" t="e">
        <f t="shared" si="162"/>
        <v>#N/A</v>
      </c>
      <c r="BN202" s="2" t="e">
        <f t="shared" si="163"/>
        <v>#N/A</v>
      </c>
      <c r="BO202" s="26" t="e">
        <f t="shared" si="164"/>
        <v>#N/A</v>
      </c>
      <c r="BP202" s="26" t="e">
        <f t="shared" si="165"/>
        <v>#N/A</v>
      </c>
      <c r="BQ202">
        <f t="shared" si="166"/>
        <v>0</v>
      </c>
      <c r="BV202" s="2"/>
      <c r="BW202" s="2">
        <f t="shared" si="167"/>
        <v>0</v>
      </c>
      <c r="BX202" s="2">
        <f t="shared" si="168"/>
        <v>0</v>
      </c>
      <c r="BY202" s="2">
        <f t="shared" si="169"/>
        <v>0</v>
      </c>
      <c r="BZ202" s="2">
        <f t="shared" si="170"/>
        <v>0</v>
      </c>
      <c r="CA202" s="2">
        <f t="shared" si="171"/>
        <v>0</v>
      </c>
      <c r="CB202" s="2">
        <f t="shared" si="172"/>
        <v>0</v>
      </c>
      <c r="CC202" s="2">
        <f t="shared" si="173"/>
        <v>0</v>
      </c>
      <c r="CD202" s="2" t="str">
        <f t="shared" si="174"/>
        <v>R</v>
      </c>
      <c r="CE202" s="2" t="str">
        <f t="shared" si="175"/>
        <v>S-R</v>
      </c>
      <c r="CF202" s="2" t="str">
        <f t="shared" si="176"/>
        <v>B-G</v>
      </c>
      <c r="CG202" s="2" t="str">
        <f t="shared" si="177"/>
        <v>S-R</v>
      </c>
      <c r="CH202" s="2" t="str">
        <f t="shared" si="178"/>
        <v>B-G</v>
      </c>
      <c r="CI202" t="s">
        <v>361</v>
      </c>
      <c r="CJ202">
        <f>VLOOKUP(CI202,Sheet4!$I$1:$M$248,2,0)</f>
        <v>3455</v>
      </c>
      <c r="CK202">
        <f>VLOOKUP(CI202,Sheet4!$I$1:$M$248,3,0)</f>
        <v>3455</v>
      </c>
      <c r="CL202">
        <f>VLOOKUP(CI202,Sheet4!$I$1:$M$248,4,0)</f>
        <v>3455</v>
      </c>
      <c r="CM202">
        <f>VLOOKUP(CI202,Sheet4!$I$1:$M$248,5,0)</f>
        <v>3455</v>
      </c>
      <c r="CN202" t="e">
        <f t="shared" si="136"/>
        <v>#N/A</v>
      </c>
      <c r="CO202" t="str">
        <f t="shared" si="137"/>
        <v>R</v>
      </c>
      <c r="CP202" t="e">
        <f t="shared" si="138"/>
        <v>#N/A</v>
      </c>
      <c r="CQ202" t="e">
        <f t="shared" si="139"/>
        <v>#N/A</v>
      </c>
    </row>
    <row r="203" spans="1:95">
      <c r="A203">
        <v>201</v>
      </c>
      <c r="B203" t="s">
        <v>420</v>
      </c>
      <c r="C203">
        <v>9644290</v>
      </c>
      <c r="D203" t="b">
        <v>1</v>
      </c>
      <c r="E203">
        <v>94855575</v>
      </c>
      <c r="F203">
        <v>150</v>
      </c>
      <c r="G203">
        <v>0</v>
      </c>
      <c r="H203">
        <v>762750</v>
      </c>
      <c r="I203">
        <v>0.05</v>
      </c>
      <c r="J203">
        <v>15.9</v>
      </c>
      <c r="K203">
        <v>56.7</v>
      </c>
      <c r="L203">
        <v>59.5</v>
      </c>
      <c r="M203">
        <v>0.05</v>
      </c>
      <c r="N203">
        <v>80.95</v>
      </c>
      <c r="O203">
        <v>-99.938233477455228</v>
      </c>
      <c r="P203">
        <v>-80.900000000000006</v>
      </c>
      <c r="AO203" s="13"/>
      <c r="AP203">
        <f t="shared" si="135"/>
        <v>0</v>
      </c>
      <c r="AQ203" s="4" t="e">
        <f t="shared" si="140"/>
        <v>#N/A</v>
      </c>
      <c r="AR203" s="4" t="e">
        <f t="shared" si="141"/>
        <v>#N/A</v>
      </c>
      <c r="AS203" s="4" t="e">
        <f t="shared" si="142"/>
        <v>#N/A</v>
      </c>
      <c r="AT203" s="4" t="e">
        <f t="shared" si="143"/>
        <v>#N/A</v>
      </c>
      <c r="AU203" s="5" t="e">
        <f t="shared" si="144"/>
        <v>#N/A</v>
      </c>
      <c r="AV203" s="4" t="e">
        <f t="shared" si="145"/>
        <v>#N/A</v>
      </c>
      <c r="AW203" s="5" t="e">
        <f t="shared" si="146"/>
        <v>#N/A</v>
      </c>
      <c r="AX203" s="4" t="e">
        <f t="shared" si="147"/>
        <v>#N/A</v>
      </c>
      <c r="AY203" s="5" t="e">
        <f t="shared" si="148"/>
        <v>#N/A</v>
      </c>
      <c r="AZ203" s="2" t="e">
        <f t="shared" si="149"/>
        <v>#N/A</v>
      </c>
      <c r="BA203" s="2" t="e">
        <f t="shared" si="150"/>
        <v>#N/A</v>
      </c>
      <c r="BB203" s="2" t="e">
        <f t="shared" si="151"/>
        <v>#N/A</v>
      </c>
      <c r="BC203" s="2" t="e">
        <f t="shared" si="152"/>
        <v>#N/A</v>
      </c>
      <c r="BD203" s="2" t="e">
        <f t="shared" si="153"/>
        <v>#N/A</v>
      </c>
      <c r="BE203" s="2" t="e">
        <f t="shared" si="154"/>
        <v>#N/A</v>
      </c>
      <c r="BF203" t="e">
        <f t="shared" si="155"/>
        <v>#N/A</v>
      </c>
      <c r="BG203" s="2" t="e">
        <f t="shared" si="156"/>
        <v>#N/A</v>
      </c>
      <c r="BH203" t="e">
        <f t="shared" si="157"/>
        <v>#N/A</v>
      </c>
      <c r="BI203" t="e">
        <f t="shared" si="158"/>
        <v>#N/A</v>
      </c>
      <c r="BJ203" s="13" t="e">
        <f t="shared" si="159"/>
        <v>#N/A</v>
      </c>
      <c r="BK203" t="e">
        <f t="shared" si="160"/>
        <v>#N/A</v>
      </c>
      <c r="BL203" t="e">
        <f t="shared" si="161"/>
        <v>#N/A</v>
      </c>
      <c r="BM203" s="2" t="e">
        <f t="shared" si="162"/>
        <v>#N/A</v>
      </c>
      <c r="BN203" s="2" t="e">
        <f t="shared" si="163"/>
        <v>#N/A</v>
      </c>
      <c r="BO203" s="26" t="e">
        <f t="shared" si="164"/>
        <v>#N/A</v>
      </c>
      <c r="BP203" s="26" t="e">
        <f t="shared" si="165"/>
        <v>#N/A</v>
      </c>
      <c r="BQ203">
        <f t="shared" si="166"/>
        <v>0</v>
      </c>
      <c r="BV203" s="2"/>
      <c r="BW203" s="2">
        <f t="shared" si="167"/>
        <v>0</v>
      </c>
      <c r="BX203" s="2">
        <f t="shared" si="168"/>
        <v>0</v>
      </c>
      <c r="BY203" s="2">
        <f t="shared" si="169"/>
        <v>0</v>
      </c>
      <c r="BZ203" s="2">
        <f t="shared" si="170"/>
        <v>0</v>
      </c>
      <c r="CA203" s="2">
        <f t="shared" si="171"/>
        <v>0</v>
      </c>
      <c r="CB203" s="2">
        <f t="shared" si="172"/>
        <v>0</v>
      </c>
      <c r="CC203" s="2">
        <f t="shared" si="173"/>
        <v>0</v>
      </c>
      <c r="CD203" s="2" t="str">
        <f t="shared" si="174"/>
        <v>R</v>
      </c>
      <c r="CE203" s="2" t="str">
        <f t="shared" si="175"/>
        <v>S-R</v>
      </c>
      <c r="CF203" s="2" t="str">
        <f t="shared" si="176"/>
        <v>B-G</v>
      </c>
      <c r="CG203" s="2" t="str">
        <f t="shared" si="177"/>
        <v>S-R</v>
      </c>
      <c r="CH203" s="2" t="str">
        <f t="shared" si="178"/>
        <v>B-G</v>
      </c>
      <c r="CI203" t="s">
        <v>361</v>
      </c>
      <c r="CJ203">
        <f>VLOOKUP(CI203,Sheet4!$I$1:$M$248,2,0)</f>
        <v>3455</v>
      </c>
      <c r="CK203">
        <f>VLOOKUP(CI203,Sheet4!$I$1:$M$248,3,0)</f>
        <v>3455</v>
      </c>
      <c r="CL203">
        <f>VLOOKUP(CI203,Sheet4!$I$1:$M$248,4,0)</f>
        <v>3455</v>
      </c>
      <c r="CM203">
        <f>VLOOKUP(CI203,Sheet4!$I$1:$M$248,5,0)</f>
        <v>3455</v>
      </c>
      <c r="CN203" t="e">
        <f t="shared" si="136"/>
        <v>#N/A</v>
      </c>
      <c r="CO203" t="str">
        <f t="shared" si="137"/>
        <v>R</v>
      </c>
      <c r="CP203" t="e">
        <f t="shared" si="138"/>
        <v>#N/A</v>
      </c>
      <c r="CQ203" t="e">
        <f t="shared" si="139"/>
        <v>#N/A</v>
      </c>
    </row>
    <row r="204" spans="1:95">
      <c r="A204">
        <v>202</v>
      </c>
      <c r="B204" t="s">
        <v>420</v>
      </c>
      <c r="C204">
        <v>10039810</v>
      </c>
      <c r="D204" t="b">
        <v>1</v>
      </c>
      <c r="E204">
        <v>206163900</v>
      </c>
      <c r="F204">
        <v>75</v>
      </c>
      <c r="G204">
        <v>1839450</v>
      </c>
      <c r="H204">
        <v>624975</v>
      </c>
      <c r="I204">
        <v>13.6</v>
      </c>
      <c r="J204">
        <v>14.5</v>
      </c>
      <c r="K204">
        <v>17.399999999999999</v>
      </c>
      <c r="L204">
        <v>28</v>
      </c>
      <c r="M204">
        <v>2.5</v>
      </c>
      <c r="N204">
        <v>19.75</v>
      </c>
      <c r="O204">
        <v>-31.139240506329113</v>
      </c>
      <c r="P204">
        <v>-6.15</v>
      </c>
      <c r="AO204" s="13"/>
      <c r="AP204">
        <f t="shared" si="135"/>
        <v>0</v>
      </c>
      <c r="AQ204" s="4" t="e">
        <f t="shared" si="140"/>
        <v>#N/A</v>
      </c>
      <c r="AR204" s="4" t="e">
        <f t="shared" si="141"/>
        <v>#N/A</v>
      </c>
      <c r="AS204" s="4" t="e">
        <f t="shared" si="142"/>
        <v>#N/A</v>
      </c>
      <c r="AT204" s="4" t="e">
        <f t="shared" si="143"/>
        <v>#N/A</v>
      </c>
      <c r="AU204" s="5" t="e">
        <f t="shared" si="144"/>
        <v>#N/A</v>
      </c>
      <c r="AV204" s="4" t="e">
        <f t="shared" si="145"/>
        <v>#N/A</v>
      </c>
      <c r="AW204" s="5" t="e">
        <f t="shared" si="146"/>
        <v>#N/A</v>
      </c>
      <c r="AX204" s="4" t="e">
        <f t="shared" si="147"/>
        <v>#N/A</v>
      </c>
      <c r="AY204" s="5" t="e">
        <f t="shared" si="148"/>
        <v>#N/A</v>
      </c>
      <c r="AZ204" s="2" t="e">
        <f t="shared" si="149"/>
        <v>#N/A</v>
      </c>
      <c r="BA204" s="2" t="e">
        <f t="shared" si="150"/>
        <v>#N/A</v>
      </c>
      <c r="BB204" s="2" t="e">
        <f t="shared" si="151"/>
        <v>#N/A</v>
      </c>
      <c r="BC204" s="2" t="e">
        <f t="shared" si="152"/>
        <v>#N/A</v>
      </c>
      <c r="BD204" s="2" t="e">
        <f t="shared" si="153"/>
        <v>#N/A</v>
      </c>
      <c r="BE204" s="2" t="e">
        <f t="shared" si="154"/>
        <v>#N/A</v>
      </c>
      <c r="BF204" t="e">
        <f t="shared" si="155"/>
        <v>#N/A</v>
      </c>
      <c r="BG204" s="2" t="e">
        <f t="shared" si="156"/>
        <v>#N/A</v>
      </c>
      <c r="BH204" t="e">
        <f t="shared" si="157"/>
        <v>#N/A</v>
      </c>
      <c r="BI204" t="e">
        <f t="shared" si="158"/>
        <v>#N/A</v>
      </c>
      <c r="BJ204" s="13" t="e">
        <f t="shared" si="159"/>
        <v>#N/A</v>
      </c>
      <c r="BK204" t="e">
        <f t="shared" si="160"/>
        <v>#N/A</v>
      </c>
      <c r="BL204" t="e">
        <f t="shared" si="161"/>
        <v>#N/A</v>
      </c>
      <c r="BM204" s="2" t="e">
        <f t="shared" si="162"/>
        <v>#N/A</v>
      </c>
      <c r="BN204" s="2" t="e">
        <f t="shared" si="163"/>
        <v>#N/A</v>
      </c>
      <c r="BO204" s="26" t="e">
        <f t="shared" si="164"/>
        <v>#N/A</v>
      </c>
      <c r="BP204" s="26" t="e">
        <f t="shared" si="165"/>
        <v>#N/A</v>
      </c>
      <c r="BQ204">
        <f t="shared" si="166"/>
        <v>0</v>
      </c>
      <c r="BV204" s="2"/>
      <c r="BW204" s="2">
        <f t="shared" si="167"/>
        <v>0</v>
      </c>
      <c r="BX204" s="2">
        <f t="shared" si="168"/>
        <v>0</v>
      </c>
      <c r="BY204" s="2">
        <f t="shared" si="169"/>
        <v>0</v>
      </c>
      <c r="BZ204" s="2">
        <f t="shared" si="170"/>
        <v>0</v>
      </c>
      <c r="CA204" s="2">
        <f t="shared" si="171"/>
        <v>0</v>
      </c>
      <c r="CB204" s="2">
        <f t="shared" si="172"/>
        <v>0</v>
      </c>
      <c r="CC204" s="2">
        <f t="shared" si="173"/>
        <v>0</v>
      </c>
      <c r="CD204" s="2" t="str">
        <f t="shared" si="174"/>
        <v>R</v>
      </c>
      <c r="CE204" s="2" t="str">
        <f t="shared" si="175"/>
        <v>S-R</v>
      </c>
      <c r="CF204" s="2" t="str">
        <f t="shared" si="176"/>
        <v>B-G</v>
      </c>
      <c r="CG204" s="2" t="str">
        <f t="shared" si="177"/>
        <v>S-R</v>
      </c>
      <c r="CH204" s="2" t="str">
        <f t="shared" si="178"/>
        <v>B-G</v>
      </c>
      <c r="CI204" t="s">
        <v>361</v>
      </c>
      <c r="CJ204">
        <f>VLOOKUP(CI204,Sheet4!$I$1:$M$248,2,0)</f>
        <v>3455</v>
      </c>
      <c r="CK204">
        <f>VLOOKUP(CI204,Sheet4!$I$1:$M$248,3,0)</f>
        <v>3455</v>
      </c>
      <c r="CL204">
        <f>VLOOKUP(CI204,Sheet4!$I$1:$M$248,4,0)</f>
        <v>3455</v>
      </c>
      <c r="CM204">
        <f>VLOOKUP(CI204,Sheet4!$I$1:$M$248,5,0)</f>
        <v>3455</v>
      </c>
      <c r="CN204" t="e">
        <f t="shared" si="136"/>
        <v>#N/A</v>
      </c>
      <c r="CO204" t="str">
        <f t="shared" si="137"/>
        <v>R</v>
      </c>
      <c r="CP204" t="e">
        <f t="shared" si="138"/>
        <v>#N/A</v>
      </c>
      <c r="CQ204" t="e">
        <f t="shared" si="139"/>
        <v>#N/A</v>
      </c>
    </row>
    <row r="205" spans="1:95">
      <c r="A205">
        <v>203</v>
      </c>
      <c r="B205" t="s">
        <v>420</v>
      </c>
      <c r="C205">
        <v>14582018</v>
      </c>
      <c r="D205" t="b">
        <v>1</v>
      </c>
      <c r="E205">
        <v>2550</v>
      </c>
      <c r="F205">
        <v>25</v>
      </c>
      <c r="G205">
        <v>14275</v>
      </c>
      <c r="H205">
        <v>14425</v>
      </c>
      <c r="I205">
        <v>2165</v>
      </c>
      <c r="J205">
        <v>2239.4899999999998</v>
      </c>
      <c r="K205">
        <v>2385</v>
      </c>
      <c r="L205">
        <v>2414.65</v>
      </c>
      <c r="M205">
        <v>2147.4499999999998</v>
      </c>
      <c r="N205">
        <v>2463.1999999999998</v>
      </c>
      <c r="O205">
        <v>-12.106203312763878</v>
      </c>
      <c r="P205">
        <v>-298.19999999999982</v>
      </c>
      <c r="AO205" s="13"/>
      <c r="AP205">
        <f t="shared" si="135"/>
        <v>0</v>
      </c>
      <c r="AQ205" s="4" t="e">
        <f t="shared" si="140"/>
        <v>#N/A</v>
      </c>
      <c r="AR205" s="4" t="e">
        <f t="shared" si="141"/>
        <v>#N/A</v>
      </c>
      <c r="AS205" s="4" t="e">
        <f t="shared" si="142"/>
        <v>#N/A</v>
      </c>
      <c r="AT205" s="4" t="e">
        <f t="shared" si="143"/>
        <v>#N/A</v>
      </c>
      <c r="AU205" s="5" t="e">
        <f t="shared" si="144"/>
        <v>#N/A</v>
      </c>
      <c r="AV205" s="4" t="e">
        <f t="shared" si="145"/>
        <v>#N/A</v>
      </c>
      <c r="AW205" s="5" t="e">
        <f t="shared" si="146"/>
        <v>#N/A</v>
      </c>
      <c r="AX205" s="4" t="e">
        <f t="shared" si="147"/>
        <v>#N/A</v>
      </c>
      <c r="AY205" s="5" t="e">
        <f t="shared" si="148"/>
        <v>#N/A</v>
      </c>
      <c r="AZ205" s="2" t="e">
        <f t="shared" si="149"/>
        <v>#N/A</v>
      </c>
      <c r="BA205" s="2" t="e">
        <f t="shared" si="150"/>
        <v>#N/A</v>
      </c>
      <c r="BB205" s="2" t="e">
        <f t="shared" si="151"/>
        <v>#N/A</v>
      </c>
      <c r="BC205" s="2" t="e">
        <f t="shared" si="152"/>
        <v>#N/A</v>
      </c>
      <c r="BD205" s="2" t="e">
        <f t="shared" si="153"/>
        <v>#N/A</v>
      </c>
      <c r="BE205" s="2" t="e">
        <f t="shared" si="154"/>
        <v>#N/A</v>
      </c>
      <c r="BF205" t="e">
        <f t="shared" si="155"/>
        <v>#N/A</v>
      </c>
      <c r="BG205" s="2" t="e">
        <f t="shared" si="156"/>
        <v>#N/A</v>
      </c>
      <c r="BH205" t="e">
        <f t="shared" si="157"/>
        <v>#N/A</v>
      </c>
      <c r="BI205" t="e">
        <f t="shared" si="158"/>
        <v>#N/A</v>
      </c>
      <c r="BJ205" s="13" t="e">
        <f t="shared" si="159"/>
        <v>#N/A</v>
      </c>
      <c r="BK205" t="e">
        <f t="shared" si="160"/>
        <v>#N/A</v>
      </c>
      <c r="BL205" t="e">
        <f t="shared" si="161"/>
        <v>#N/A</v>
      </c>
      <c r="BM205" s="2" t="e">
        <f t="shared" si="162"/>
        <v>#N/A</v>
      </c>
      <c r="BN205" s="2" t="e">
        <f t="shared" si="163"/>
        <v>#N/A</v>
      </c>
      <c r="BO205" s="26" t="e">
        <f t="shared" si="164"/>
        <v>#N/A</v>
      </c>
      <c r="BP205" s="26" t="e">
        <f t="shared" si="165"/>
        <v>#N/A</v>
      </c>
      <c r="BQ205">
        <f t="shared" si="166"/>
        <v>0</v>
      </c>
      <c r="BV205" s="2"/>
      <c r="BW205" s="2">
        <f t="shared" si="167"/>
        <v>0</v>
      </c>
      <c r="BX205" s="2">
        <f t="shared" si="168"/>
        <v>0</v>
      </c>
      <c r="BY205" s="2">
        <f t="shared" si="169"/>
        <v>0</v>
      </c>
      <c r="BZ205" s="2">
        <f t="shared" si="170"/>
        <v>0</v>
      </c>
      <c r="CA205" s="2">
        <f t="shared" si="171"/>
        <v>0</v>
      </c>
      <c r="CB205" s="2">
        <f t="shared" si="172"/>
        <v>0</v>
      </c>
      <c r="CC205" s="2">
        <f t="shared" si="173"/>
        <v>0</v>
      </c>
      <c r="CD205" s="2" t="str">
        <f t="shared" si="174"/>
        <v>R</v>
      </c>
      <c r="CE205" s="2" t="str">
        <f t="shared" si="175"/>
        <v>S-R</v>
      </c>
      <c r="CF205" s="2" t="str">
        <f t="shared" si="176"/>
        <v>B-G</v>
      </c>
      <c r="CG205" s="2" t="str">
        <f t="shared" si="177"/>
        <v>S-R</v>
      </c>
      <c r="CH205" s="2" t="str">
        <f t="shared" si="178"/>
        <v>B-G</v>
      </c>
      <c r="CI205" t="s">
        <v>361</v>
      </c>
      <c r="CJ205">
        <f>VLOOKUP(CI205,Sheet4!$I$1:$M$248,2,0)</f>
        <v>3455</v>
      </c>
      <c r="CK205">
        <f>VLOOKUP(CI205,Sheet4!$I$1:$M$248,3,0)</f>
        <v>3455</v>
      </c>
      <c r="CL205">
        <f>VLOOKUP(CI205,Sheet4!$I$1:$M$248,4,0)</f>
        <v>3455</v>
      </c>
      <c r="CM205">
        <f>VLOOKUP(CI205,Sheet4!$I$1:$M$248,5,0)</f>
        <v>3455</v>
      </c>
      <c r="CN205" t="e">
        <f t="shared" si="136"/>
        <v>#N/A</v>
      </c>
      <c r="CO205" t="str">
        <f t="shared" si="137"/>
        <v>R</v>
      </c>
      <c r="CP205" t="e">
        <f t="shared" si="138"/>
        <v>#N/A</v>
      </c>
      <c r="CQ205" t="e">
        <f t="shared" si="139"/>
        <v>#N/A</v>
      </c>
    </row>
    <row r="206" spans="1:95">
      <c r="A206">
        <v>204</v>
      </c>
      <c r="B206" t="s">
        <v>420</v>
      </c>
      <c r="C206">
        <v>11879938</v>
      </c>
      <c r="D206" t="b">
        <v>1</v>
      </c>
      <c r="E206">
        <v>60450</v>
      </c>
      <c r="F206">
        <v>75</v>
      </c>
      <c r="G206">
        <v>88500</v>
      </c>
      <c r="H206">
        <v>38100</v>
      </c>
      <c r="I206">
        <v>613.15</v>
      </c>
      <c r="J206">
        <v>562.53</v>
      </c>
      <c r="K206">
        <v>527.95000000000005</v>
      </c>
      <c r="L206">
        <v>613.15</v>
      </c>
      <c r="M206">
        <v>511.75</v>
      </c>
      <c r="N206">
        <v>502.8</v>
      </c>
      <c r="O206">
        <v>21.947096260938736</v>
      </c>
      <c r="P206">
        <v>110.34999999999997</v>
      </c>
      <c r="AO206" s="13"/>
      <c r="AP206">
        <f t="shared" si="135"/>
        <v>0</v>
      </c>
      <c r="AQ206" s="4" t="e">
        <f t="shared" si="140"/>
        <v>#N/A</v>
      </c>
      <c r="AR206" s="4" t="e">
        <f t="shared" si="141"/>
        <v>#N/A</v>
      </c>
      <c r="AS206" s="4" t="e">
        <f t="shared" si="142"/>
        <v>#N/A</v>
      </c>
      <c r="AT206" s="4" t="e">
        <f t="shared" si="143"/>
        <v>#N/A</v>
      </c>
      <c r="AU206" s="5" t="e">
        <f t="shared" si="144"/>
        <v>#N/A</v>
      </c>
      <c r="AV206" s="4" t="e">
        <f t="shared" si="145"/>
        <v>#N/A</v>
      </c>
      <c r="AW206" s="5" t="e">
        <f t="shared" si="146"/>
        <v>#N/A</v>
      </c>
      <c r="AX206" s="4" t="e">
        <f t="shared" si="147"/>
        <v>#N/A</v>
      </c>
      <c r="AY206" s="5" t="e">
        <f t="shared" si="148"/>
        <v>#N/A</v>
      </c>
      <c r="AZ206" s="2" t="e">
        <f t="shared" si="149"/>
        <v>#N/A</v>
      </c>
      <c r="BA206" s="2" t="e">
        <f t="shared" si="150"/>
        <v>#N/A</v>
      </c>
      <c r="BB206" s="2" t="e">
        <f t="shared" si="151"/>
        <v>#N/A</v>
      </c>
      <c r="BC206" s="2" t="e">
        <f t="shared" si="152"/>
        <v>#N/A</v>
      </c>
      <c r="BD206" s="2" t="e">
        <f t="shared" si="153"/>
        <v>#N/A</v>
      </c>
      <c r="BE206" s="2" t="e">
        <f t="shared" si="154"/>
        <v>#N/A</v>
      </c>
      <c r="BF206" t="e">
        <f t="shared" si="155"/>
        <v>#N/A</v>
      </c>
      <c r="BG206" s="2" t="e">
        <f t="shared" si="156"/>
        <v>#N/A</v>
      </c>
      <c r="BH206" t="e">
        <f t="shared" si="157"/>
        <v>#N/A</v>
      </c>
      <c r="BI206" t="e">
        <f t="shared" si="158"/>
        <v>#N/A</v>
      </c>
      <c r="BJ206" s="13" t="e">
        <f t="shared" si="159"/>
        <v>#N/A</v>
      </c>
      <c r="BK206" t="e">
        <f t="shared" si="160"/>
        <v>#N/A</v>
      </c>
      <c r="BL206" t="e">
        <f t="shared" si="161"/>
        <v>#N/A</v>
      </c>
      <c r="BM206" s="2" t="e">
        <f t="shared" si="162"/>
        <v>#N/A</v>
      </c>
      <c r="BN206" s="2" t="e">
        <f t="shared" si="163"/>
        <v>#N/A</v>
      </c>
      <c r="BO206" s="26" t="e">
        <f t="shared" si="164"/>
        <v>#N/A</v>
      </c>
      <c r="BP206" s="26" t="e">
        <f t="shared" si="165"/>
        <v>#N/A</v>
      </c>
      <c r="BQ206">
        <f t="shared" si="166"/>
        <v>0</v>
      </c>
      <c r="BV206" s="2"/>
      <c r="BW206" s="2">
        <f t="shared" si="167"/>
        <v>0</v>
      </c>
      <c r="BX206" s="2">
        <f t="shared" si="168"/>
        <v>0</v>
      </c>
      <c r="BY206" s="2">
        <f t="shared" si="169"/>
        <v>0</v>
      </c>
      <c r="BZ206" s="2">
        <f t="shared" si="170"/>
        <v>0</v>
      </c>
      <c r="CA206" s="2">
        <f t="shared" si="171"/>
        <v>0</v>
      </c>
      <c r="CB206" s="2">
        <f t="shared" si="172"/>
        <v>0</v>
      </c>
      <c r="CC206" s="2">
        <f t="shared" si="173"/>
        <v>0</v>
      </c>
      <c r="CD206" s="2" t="str">
        <f t="shared" si="174"/>
        <v>R</v>
      </c>
      <c r="CE206" s="2" t="str">
        <f t="shared" si="175"/>
        <v>S-R</v>
      </c>
      <c r="CF206" s="2" t="str">
        <f t="shared" si="176"/>
        <v>B-G</v>
      </c>
      <c r="CG206" s="2" t="str">
        <f t="shared" si="177"/>
        <v>S-R</v>
      </c>
      <c r="CH206" s="2" t="str">
        <f t="shared" si="178"/>
        <v>B-G</v>
      </c>
      <c r="CI206" t="s">
        <v>361</v>
      </c>
      <c r="CJ206">
        <f>VLOOKUP(CI206,Sheet4!$I$1:$M$248,2,0)</f>
        <v>3455</v>
      </c>
      <c r="CK206">
        <f>VLOOKUP(CI206,Sheet4!$I$1:$M$248,3,0)</f>
        <v>3455</v>
      </c>
      <c r="CL206">
        <f>VLOOKUP(CI206,Sheet4!$I$1:$M$248,4,0)</f>
        <v>3455</v>
      </c>
      <c r="CM206">
        <f>VLOOKUP(CI206,Sheet4!$I$1:$M$248,5,0)</f>
        <v>3455</v>
      </c>
      <c r="CN206" t="e">
        <f t="shared" si="136"/>
        <v>#N/A</v>
      </c>
      <c r="CO206" t="str">
        <f t="shared" si="137"/>
        <v>R</v>
      </c>
      <c r="CP206" t="e">
        <f t="shared" si="138"/>
        <v>#N/A</v>
      </c>
      <c r="CQ206" t="e">
        <f t="shared" si="139"/>
        <v>#N/A</v>
      </c>
    </row>
    <row r="207" spans="1:95">
      <c r="A207">
        <v>205</v>
      </c>
      <c r="B207" t="s">
        <v>420</v>
      </c>
      <c r="C207">
        <v>1510401</v>
      </c>
      <c r="D207" t="b">
        <v>1</v>
      </c>
      <c r="E207">
        <v>29162682</v>
      </c>
      <c r="F207">
        <v>3</v>
      </c>
      <c r="G207">
        <v>1617</v>
      </c>
      <c r="H207">
        <v>0</v>
      </c>
      <c r="I207">
        <v>453.75</v>
      </c>
      <c r="J207">
        <v>452.35</v>
      </c>
      <c r="K207">
        <v>447.85</v>
      </c>
      <c r="L207">
        <v>457</v>
      </c>
      <c r="M207">
        <v>446.05</v>
      </c>
      <c r="N207">
        <v>444.15</v>
      </c>
      <c r="O207">
        <v>2.1614319486659963</v>
      </c>
      <c r="P207">
        <v>9.6000000000000227</v>
      </c>
      <c r="Q207" t="s">
        <v>138</v>
      </c>
      <c r="R207">
        <v>1510401</v>
      </c>
      <c r="S207">
        <v>-2.86</v>
      </c>
      <c r="T207">
        <v>719.18489258450154</v>
      </c>
      <c r="U207">
        <v>718.54499999999996</v>
      </c>
      <c r="V207">
        <v>720.31462558814633</v>
      </c>
      <c r="W207">
        <v>718.54499999999996</v>
      </c>
      <c r="X207">
        <v>716.77537441185359</v>
      </c>
      <c r="Y207">
        <v>719.3</v>
      </c>
      <c r="Z207">
        <v>719.45</v>
      </c>
      <c r="AA207">
        <v>718.55</v>
      </c>
      <c r="AB207">
        <v>718.65</v>
      </c>
      <c r="AC207" s="8">
        <v>718.65</v>
      </c>
      <c r="AD207" s="8">
        <v>719.6</v>
      </c>
      <c r="AE207">
        <v>718.35</v>
      </c>
      <c r="AF207">
        <v>718.95</v>
      </c>
      <c r="AG207">
        <v>718.85</v>
      </c>
      <c r="AH207">
        <v>720.1</v>
      </c>
      <c r="AI207">
        <v>717</v>
      </c>
      <c r="AJ207">
        <v>720</v>
      </c>
      <c r="AK207">
        <v>46.216525830535844</v>
      </c>
      <c r="AL207">
        <v>34.609149465433092</v>
      </c>
      <c r="AO207" s="13"/>
      <c r="AP207" t="str">
        <f t="shared" si="135"/>
        <v>AXISBANK</v>
      </c>
      <c r="AQ207" s="4">
        <f t="shared" si="140"/>
        <v>719.18489258450154</v>
      </c>
      <c r="AR207" s="4">
        <f t="shared" si="141"/>
        <v>718.54499999999996</v>
      </c>
      <c r="AS207" s="4">
        <f t="shared" si="142"/>
        <v>720.31462558814633</v>
      </c>
      <c r="AT207" s="4">
        <f t="shared" si="143"/>
        <v>718.54499999999996</v>
      </c>
      <c r="AU207" s="5">
        <f t="shared" si="144"/>
        <v>716.77537441185359</v>
      </c>
      <c r="AV207" s="4">
        <f t="shared" si="145"/>
        <v>719.3</v>
      </c>
      <c r="AW207" s="5">
        <f t="shared" si="146"/>
        <v>719.45</v>
      </c>
      <c r="AX207" s="4">
        <f t="shared" si="147"/>
        <v>718.55</v>
      </c>
      <c r="AY207" s="5">
        <f t="shared" si="148"/>
        <v>718.65</v>
      </c>
      <c r="AZ207" s="2">
        <f t="shared" si="149"/>
        <v>718.65</v>
      </c>
      <c r="BA207" s="2">
        <f t="shared" si="150"/>
        <v>719.6</v>
      </c>
      <c r="BB207" s="2">
        <f t="shared" si="151"/>
        <v>718.35</v>
      </c>
      <c r="BC207" s="2">
        <f t="shared" si="152"/>
        <v>718.95</v>
      </c>
      <c r="BD207" s="2">
        <f t="shared" si="153"/>
        <v>718.85</v>
      </c>
      <c r="BE207" s="2">
        <f t="shared" si="154"/>
        <v>720.1</v>
      </c>
      <c r="BF207">
        <f t="shared" si="155"/>
        <v>717</v>
      </c>
      <c r="BG207" s="2">
        <f t="shared" si="156"/>
        <v>720</v>
      </c>
      <c r="BH207">
        <f t="shared" si="157"/>
        <v>46.216525830535844</v>
      </c>
      <c r="BI207">
        <f t="shared" si="158"/>
        <v>34.609149465433092</v>
      </c>
      <c r="BJ207" s="13">
        <f t="shared" si="159"/>
        <v>-2.86</v>
      </c>
      <c r="BK207" t="str">
        <f t="shared" si="160"/>
        <v xml:space="preserve"> </v>
      </c>
      <c r="BL207" t="str">
        <f t="shared" si="161"/>
        <v xml:space="preserve"> </v>
      </c>
      <c r="BM207" s="2" t="str">
        <f t="shared" si="162"/>
        <v xml:space="preserve"> </v>
      </c>
      <c r="BN207" s="2" t="str">
        <f t="shared" si="163"/>
        <v xml:space="preserve"> </v>
      </c>
      <c r="BO207" s="26">
        <f t="shared" si="164"/>
        <v>4.1744938426225314E-2</v>
      </c>
      <c r="BP207" s="26">
        <f t="shared" si="165"/>
        <v>0.15997774222716524</v>
      </c>
      <c r="BQ207" t="str">
        <f t="shared" si="166"/>
        <v>AXISBANK</v>
      </c>
      <c r="BV207" s="2"/>
      <c r="BW207" s="2">
        <f t="shared" si="167"/>
        <v>719.45</v>
      </c>
      <c r="BX207" s="2">
        <f t="shared" si="168"/>
        <v>718.55</v>
      </c>
      <c r="BY207" s="2">
        <f t="shared" si="169"/>
        <v>718.65</v>
      </c>
      <c r="BZ207" s="2">
        <f t="shared" si="170"/>
        <v>718.65</v>
      </c>
      <c r="CA207" s="2">
        <f t="shared" si="171"/>
        <v>719.6</v>
      </c>
      <c r="CB207" s="2">
        <f t="shared" si="172"/>
        <v>718.35</v>
      </c>
      <c r="CC207" s="2">
        <f t="shared" si="173"/>
        <v>718.95</v>
      </c>
      <c r="CD207" s="2" t="str">
        <f t="shared" si="174"/>
        <v>G</v>
      </c>
      <c r="CE207" s="2" t="str">
        <f t="shared" si="175"/>
        <v>B-G</v>
      </c>
      <c r="CF207" s="2" t="str">
        <f t="shared" si="176"/>
        <v>B-G</v>
      </c>
      <c r="CG207" s="2" t="str">
        <f t="shared" si="177"/>
        <v>B-G</v>
      </c>
      <c r="CH207" s="2" t="str">
        <f t="shared" si="178"/>
        <v>B-G</v>
      </c>
      <c r="CI207" t="s">
        <v>361</v>
      </c>
      <c r="CJ207">
        <f>VLOOKUP(CI207,Sheet4!$I$1:$M$248,2,0)</f>
        <v>3455</v>
      </c>
      <c r="CK207">
        <f>VLOOKUP(CI207,Sheet4!$I$1:$M$248,3,0)</f>
        <v>3455</v>
      </c>
      <c r="CL207">
        <f>VLOOKUP(CI207,Sheet4!$I$1:$M$248,4,0)</f>
        <v>3455</v>
      </c>
      <c r="CM207">
        <f>VLOOKUP(CI207,Sheet4!$I$1:$M$248,5,0)</f>
        <v>3455</v>
      </c>
      <c r="CN207" t="e">
        <f t="shared" si="136"/>
        <v>#N/A</v>
      </c>
      <c r="CO207" t="str">
        <f t="shared" si="137"/>
        <v>R</v>
      </c>
      <c r="CP207" t="e">
        <f t="shared" si="138"/>
        <v>#N/A</v>
      </c>
      <c r="CQ207" t="e">
        <f t="shared" si="139"/>
        <v>#N/A</v>
      </c>
    </row>
    <row r="208" spans="1:95">
      <c r="A208">
        <v>206</v>
      </c>
      <c r="B208" t="s">
        <v>420</v>
      </c>
      <c r="C208">
        <v>4267265</v>
      </c>
      <c r="D208" t="b">
        <v>1</v>
      </c>
      <c r="E208">
        <v>700527</v>
      </c>
      <c r="F208">
        <v>2</v>
      </c>
      <c r="G208">
        <v>0</v>
      </c>
      <c r="H208">
        <v>0</v>
      </c>
      <c r="I208">
        <v>2882</v>
      </c>
      <c r="J208">
        <v>2862.46</v>
      </c>
      <c r="K208">
        <v>2878</v>
      </c>
      <c r="L208">
        <v>2895</v>
      </c>
      <c r="M208">
        <v>2840.2</v>
      </c>
      <c r="N208">
        <v>2852.45</v>
      </c>
      <c r="O208">
        <v>1.0359515504215739</v>
      </c>
      <c r="P208">
        <v>29.550000000000182</v>
      </c>
      <c r="Q208" t="s">
        <v>22</v>
      </c>
      <c r="R208">
        <v>4267265</v>
      </c>
      <c r="S208">
        <v>-36.81</v>
      </c>
      <c r="T208">
        <v>3884.5353513372138</v>
      </c>
      <c r="U208">
        <v>3875.9050000000002</v>
      </c>
      <c r="V208">
        <v>3900.2352833077075</v>
      </c>
      <c r="W208">
        <v>3875.9050000000002</v>
      </c>
      <c r="X208">
        <v>3851.5747166922929</v>
      </c>
      <c r="Y208">
        <v>3885.95</v>
      </c>
      <c r="Z208">
        <v>3895</v>
      </c>
      <c r="AA208">
        <v>3885.3</v>
      </c>
      <c r="AB208">
        <v>3893.6</v>
      </c>
      <c r="AC208" s="8">
        <v>3894.85</v>
      </c>
      <c r="AD208" s="8">
        <v>3898</v>
      </c>
      <c r="AE208">
        <v>3893</v>
      </c>
      <c r="AF208">
        <v>3893.05</v>
      </c>
      <c r="AG208">
        <v>3893.05</v>
      </c>
      <c r="AH208">
        <v>3894</v>
      </c>
      <c r="AI208">
        <v>3882.65</v>
      </c>
      <c r="AJ208">
        <v>3882.65</v>
      </c>
      <c r="AK208">
        <v>55.60724339591539</v>
      </c>
      <c r="AL208">
        <v>65.82812643551172</v>
      </c>
      <c r="AO208" s="13"/>
      <c r="AP208" t="str">
        <f t="shared" si="135"/>
        <v>BAJAJ-AUTO</v>
      </c>
      <c r="AQ208" s="4">
        <f t="shared" si="140"/>
        <v>3884.5353513372138</v>
      </c>
      <c r="AR208" s="4">
        <f t="shared" si="141"/>
        <v>3875.9050000000002</v>
      </c>
      <c r="AS208" s="4">
        <f t="shared" si="142"/>
        <v>3900.2352833077075</v>
      </c>
      <c r="AT208" s="4">
        <f t="shared" si="143"/>
        <v>3875.9050000000002</v>
      </c>
      <c r="AU208" s="5">
        <f t="shared" si="144"/>
        <v>3851.5747166922929</v>
      </c>
      <c r="AV208" s="4">
        <f t="shared" si="145"/>
        <v>3885.95</v>
      </c>
      <c r="AW208" s="5">
        <f t="shared" si="146"/>
        <v>3895</v>
      </c>
      <c r="AX208" s="4">
        <f t="shared" si="147"/>
        <v>3885.3</v>
      </c>
      <c r="AY208" s="5">
        <f t="shared" si="148"/>
        <v>3893.6</v>
      </c>
      <c r="AZ208" s="2">
        <f t="shared" si="149"/>
        <v>3894.85</v>
      </c>
      <c r="BA208" s="2">
        <f t="shared" si="150"/>
        <v>3898</v>
      </c>
      <c r="BB208" s="2">
        <f t="shared" si="151"/>
        <v>3893</v>
      </c>
      <c r="BC208" s="2">
        <f t="shared" si="152"/>
        <v>3893.05</v>
      </c>
      <c r="BD208" s="2">
        <f t="shared" si="153"/>
        <v>3893.05</v>
      </c>
      <c r="BE208" s="2">
        <f t="shared" si="154"/>
        <v>3894</v>
      </c>
      <c r="BF208">
        <f t="shared" si="155"/>
        <v>3882.65</v>
      </c>
      <c r="BG208" s="2">
        <f t="shared" si="156"/>
        <v>3882.65</v>
      </c>
      <c r="BH208">
        <f t="shared" si="157"/>
        <v>55.60724339591539</v>
      </c>
      <c r="BI208">
        <f t="shared" si="158"/>
        <v>65.82812643551172</v>
      </c>
      <c r="BJ208" s="13">
        <f t="shared" si="159"/>
        <v>-36.81</v>
      </c>
      <c r="BK208" t="str">
        <f t="shared" si="160"/>
        <v xml:space="preserve"> </v>
      </c>
      <c r="BL208" t="str">
        <f t="shared" si="161"/>
        <v xml:space="preserve"> </v>
      </c>
      <c r="BM208" s="2" t="str">
        <f t="shared" si="162"/>
        <v xml:space="preserve"> </v>
      </c>
      <c r="BN208" s="2" t="str">
        <f t="shared" si="163"/>
        <v xml:space="preserve"> </v>
      </c>
      <c r="BO208" s="26">
        <f t="shared" si="164"/>
        <v>-4.6214873486776824E-2</v>
      </c>
      <c r="BP208" s="26">
        <f t="shared" si="165"/>
        <v>-0.26714272870885525</v>
      </c>
      <c r="BQ208" t="str">
        <f t="shared" si="166"/>
        <v>BAJAJ-AUTO</v>
      </c>
      <c r="BV208" s="2"/>
      <c r="BW208" s="2">
        <f t="shared" si="167"/>
        <v>3895</v>
      </c>
      <c r="BX208" s="2">
        <f t="shared" si="168"/>
        <v>3885.3</v>
      </c>
      <c r="BY208" s="2">
        <f t="shared" si="169"/>
        <v>3893.6</v>
      </c>
      <c r="BZ208" s="2">
        <f t="shared" si="170"/>
        <v>3894.85</v>
      </c>
      <c r="CA208" s="2">
        <f t="shared" si="171"/>
        <v>3898</v>
      </c>
      <c r="CB208" s="2">
        <f t="shared" si="172"/>
        <v>3893</v>
      </c>
      <c r="CC208" s="2">
        <f t="shared" si="173"/>
        <v>3893.05</v>
      </c>
      <c r="CD208" s="2" t="str">
        <f t="shared" si="174"/>
        <v>R</v>
      </c>
      <c r="CE208" s="2" t="str">
        <f t="shared" si="175"/>
        <v>S-R</v>
      </c>
      <c r="CF208" s="2" t="str">
        <f t="shared" si="176"/>
        <v>S-R</v>
      </c>
      <c r="CG208" s="2" t="str">
        <f t="shared" si="177"/>
        <v>S-R</v>
      </c>
      <c r="CH208" s="2" t="str">
        <f t="shared" si="178"/>
        <v>S-R</v>
      </c>
      <c r="CI208" t="s">
        <v>361</v>
      </c>
      <c r="CJ208">
        <f>VLOOKUP(CI208,Sheet4!$I$1:$M$248,2,0)</f>
        <v>3455</v>
      </c>
      <c r="CK208">
        <f>VLOOKUP(CI208,Sheet4!$I$1:$M$248,3,0)</f>
        <v>3455</v>
      </c>
      <c r="CL208">
        <f>VLOOKUP(CI208,Sheet4!$I$1:$M$248,4,0)</f>
        <v>3455</v>
      </c>
      <c r="CM208">
        <f>VLOOKUP(CI208,Sheet4!$I$1:$M$248,5,0)</f>
        <v>3455</v>
      </c>
      <c r="CN208" t="e">
        <f t="shared" si="136"/>
        <v>#N/A</v>
      </c>
      <c r="CO208" t="str">
        <f t="shared" si="137"/>
        <v>R</v>
      </c>
      <c r="CP208" t="e">
        <f t="shared" si="138"/>
        <v>#N/A</v>
      </c>
      <c r="CQ208" t="e">
        <f t="shared" si="139"/>
        <v>#N/A</v>
      </c>
    </row>
    <row r="209" spans="1:95">
      <c r="A209">
        <v>207</v>
      </c>
      <c r="B209" t="s">
        <v>420</v>
      </c>
      <c r="C209">
        <v>9714434</v>
      </c>
      <c r="D209" t="b">
        <v>1</v>
      </c>
      <c r="E209">
        <v>1448820</v>
      </c>
      <c r="F209">
        <v>20</v>
      </c>
      <c r="G209">
        <v>1080</v>
      </c>
      <c r="H209">
        <v>67280</v>
      </c>
      <c r="I209">
        <v>0.1</v>
      </c>
      <c r="J209">
        <v>0.53</v>
      </c>
      <c r="K209">
        <v>1.7</v>
      </c>
      <c r="L209">
        <v>1.7</v>
      </c>
      <c r="M209">
        <v>0.05</v>
      </c>
      <c r="N209">
        <v>6.5</v>
      </c>
      <c r="O209">
        <v>-98.461538461538467</v>
      </c>
      <c r="P209">
        <v>-6.4</v>
      </c>
      <c r="AO209" s="13"/>
      <c r="AP209">
        <f t="shared" si="135"/>
        <v>0</v>
      </c>
      <c r="AQ209" s="4" t="e">
        <f t="shared" si="140"/>
        <v>#N/A</v>
      </c>
      <c r="AR209" s="4" t="e">
        <f t="shared" si="141"/>
        <v>#N/A</v>
      </c>
      <c r="AS209" s="4" t="e">
        <f t="shared" si="142"/>
        <v>#N/A</v>
      </c>
      <c r="AT209" s="4" t="e">
        <f t="shared" si="143"/>
        <v>#N/A</v>
      </c>
      <c r="AU209" s="5" t="e">
        <f t="shared" si="144"/>
        <v>#N/A</v>
      </c>
      <c r="AV209" s="4" t="e">
        <f t="shared" si="145"/>
        <v>#N/A</v>
      </c>
      <c r="AW209" s="5" t="e">
        <f t="shared" si="146"/>
        <v>#N/A</v>
      </c>
      <c r="AX209" s="4" t="e">
        <f t="shared" si="147"/>
        <v>#N/A</v>
      </c>
      <c r="AY209" s="5" t="e">
        <f t="shared" si="148"/>
        <v>#N/A</v>
      </c>
      <c r="AZ209" s="2" t="e">
        <f t="shared" si="149"/>
        <v>#N/A</v>
      </c>
      <c r="BA209" s="2" t="e">
        <f t="shared" si="150"/>
        <v>#N/A</v>
      </c>
      <c r="BB209" s="2" t="e">
        <f t="shared" si="151"/>
        <v>#N/A</v>
      </c>
      <c r="BC209" s="2" t="e">
        <f t="shared" si="152"/>
        <v>#N/A</v>
      </c>
      <c r="BD209" s="2" t="e">
        <f t="shared" si="153"/>
        <v>#N/A</v>
      </c>
      <c r="BE209" s="2" t="e">
        <f t="shared" si="154"/>
        <v>#N/A</v>
      </c>
      <c r="BF209" t="e">
        <f t="shared" si="155"/>
        <v>#N/A</v>
      </c>
      <c r="BG209" s="2" t="e">
        <f t="shared" si="156"/>
        <v>#N/A</v>
      </c>
      <c r="BH209" t="e">
        <f t="shared" si="157"/>
        <v>#N/A</v>
      </c>
      <c r="BI209" t="e">
        <f t="shared" si="158"/>
        <v>#N/A</v>
      </c>
      <c r="BJ209" s="13" t="e">
        <f t="shared" si="159"/>
        <v>#N/A</v>
      </c>
      <c r="BK209" t="e">
        <f t="shared" si="160"/>
        <v>#N/A</v>
      </c>
      <c r="BL209" t="e">
        <f t="shared" si="161"/>
        <v>#N/A</v>
      </c>
      <c r="BM209" s="2" t="e">
        <f t="shared" si="162"/>
        <v>#N/A</v>
      </c>
      <c r="BN209" s="2" t="e">
        <f t="shared" si="163"/>
        <v>#N/A</v>
      </c>
      <c r="BO209" s="26" t="e">
        <f t="shared" si="164"/>
        <v>#N/A</v>
      </c>
      <c r="BP209" s="26" t="e">
        <f t="shared" si="165"/>
        <v>#N/A</v>
      </c>
      <c r="BQ209">
        <f t="shared" si="166"/>
        <v>0</v>
      </c>
      <c r="BV209" s="2"/>
      <c r="BW209" s="2">
        <f t="shared" si="167"/>
        <v>0</v>
      </c>
      <c r="BX209" s="2">
        <f t="shared" si="168"/>
        <v>0</v>
      </c>
      <c r="BY209" s="2">
        <f t="shared" si="169"/>
        <v>0</v>
      </c>
      <c r="BZ209" s="2">
        <f t="shared" si="170"/>
        <v>0</v>
      </c>
      <c r="CA209" s="2">
        <f t="shared" si="171"/>
        <v>0</v>
      </c>
      <c r="CB209" s="2">
        <f t="shared" si="172"/>
        <v>0</v>
      </c>
      <c r="CC209" s="2">
        <f t="shared" si="173"/>
        <v>0</v>
      </c>
      <c r="CD209" s="2" t="str">
        <f t="shared" si="174"/>
        <v>R</v>
      </c>
      <c r="CE209" s="2" t="str">
        <f t="shared" si="175"/>
        <v>S-R</v>
      </c>
      <c r="CF209" s="2" t="str">
        <f t="shared" si="176"/>
        <v>B-G</v>
      </c>
      <c r="CG209" s="2" t="str">
        <f t="shared" si="177"/>
        <v>S-R</v>
      </c>
      <c r="CH209" s="2" t="str">
        <f t="shared" si="178"/>
        <v>B-G</v>
      </c>
      <c r="CI209" t="s">
        <v>361</v>
      </c>
      <c r="CJ209">
        <f>VLOOKUP(CI209,Sheet4!$I$1:$M$248,2,0)</f>
        <v>3455</v>
      </c>
      <c r="CK209">
        <f>VLOOKUP(CI209,Sheet4!$I$1:$M$248,3,0)</f>
        <v>3455</v>
      </c>
      <c r="CL209">
        <f>VLOOKUP(CI209,Sheet4!$I$1:$M$248,4,0)</f>
        <v>3455</v>
      </c>
      <c r="CM209">
        <f>VLOOKUP(CI209,Sheet4!$I$1:$M$248,5,0)</f>
        <v>3455</v>
      </c>
      <c r="CN209" t="e">
        <f t="shared" si="136"/>
        <v>#N/A</v>
      </c>
      <c r="CO209" t="str">
        <f t="shared" si="137"/>
        <v>R</v>
      </c>
      <c r="CP209" t="e">
        <f t="shared" si="138"/>
        <v>#N/A</v>
      </c>
      <c r="CQ209" t="e">
        <f t="shared" si="139"/>
        <v>#N/A</v>
      </c>
    </row>
    <row r="210" spans="1:95">
      <c r="A210">
        <v>208</v>
      </c>
      <c r="B210" t="s">
        <v>420</v>
      </c>
      <c r="C210">
        <v>9719810</v>
      </c>
      <c r="D210" t="b">
        <v>1</v>
      </c>
      <c r="E210">
        <v>34300</v>
      </c>
      <c r="F210">
        <v>20</v>
      </c>
      <c r="G210">
        <v>6260</v>
      </c>
      <c r="H210">
        <v>9940</v>
      </c>
      <c r="I210">
        <v>1410</v>
      </c>
      <c r="J210">
        <v>1308.72</v>
      </c>
      <c r="K210">
        <v>1170.4000000000001</v>
      </c>
      <c r="L210">
        <v>1452.7</v>
      </c>
      <c r="M210">
        <v>1170.4000000000001</v>
      </c>
      <c r="N210">
        <v>1087.5</v>
      </c>
      <c r="O210">
        <v>29.655172413793103</v>
      </c>
      <c r="P210">
        <v>322.5</v>
      </c>
      <c r="AO210" s="13"/>
      <c r="AP210">
        <f t="shared" si="135"/>
        <v>0</v>
      </c>
      <c r="AQ210" s="4" t="e">
        <f t="shared" si="140"/>
        <v>#N/A</v>
      </c>
      <c r="AR210" s="4" t="e">
        <f t="shared" si="141"/>
        <v>#N/A</v>
      </c>
      <c r="AS210" s="4" t="e">
        <f t="shared" si="142"/>
        <v>#N/A</v>
      </c>
      <c r="AT210" s="4" t="e">
        <f t="shared" si="143"/>
        <v>#N/A</v>
      </c>
      <c r="AU210" s="5" t="e">
        <f t="shared" si="144"/>
        <v>#N/A</v>
      </c>
      <c r="AV210" s="4" t="e">
        <f t="shared" si="145"/>
        <v>#N/A</v>
      </c>
      <c r="AW210" s="5" t="e">
        <f t="shared" si="146"/>
        <v>#N/A</v>
      </c>
      <c r="AX210" s="4" t="e">
        <f t="shared" si="147"/>
        <v>#N/A</v>
      </c>
      <c r="AY210" s="5" t="e">
        <f t="shared" si="148"/>
        <v>#N/A</v>
      </c>
      <c r="AZ210" s="2" t="e">
        <f t="shared" si="149"/>
        <v>#N/A</v>
      </c>
      <c r="BA210" s="2" t="e">
        <f t="shared" si="150"/>
        <v>#N/A</v>
      </c>
      <c r="BB210" s="2" t="e">
        <f t="shared" si="151"/>
        <v>#N/A</v>
      </c>
      <c r="BC210" s="2" t="e">
        <f t="shared" si="152"/>
        <v>#N/A</v>
      </c>
      <c r="BD210" s="2" t="e">
        <f t="shared" si="153"/>
        <v>#N/A</v>
      </c>
      <c r="BE210" s="2" t="e">
        <f t="shared" si="154"/>
        <v>#N/A</v>
      </c>
      <c r="BF210" t="e">
        <f t="shared" si="155"/>
        <v>#N/A</v>
      </c>
      <c r="BG210" s="2" t="e">
        <f t="shared" si="156"/>
        <v>#N/A</v>
      </c>
      <c r="BH210" t="e">
        <f t="shared" si="157"/>
        <v>#N/A</v>
      </c>
      <c r="BI210" t="e">
        <f t="shared" si="158"/>
        <v>#N/A</v>
      </c>
      <c r="BJ210" s="13" t="e">
        <f t="shared" si="159"/>
        <v>#N/A</v>
      </c>
      <c r="BK210" t="e">
        <f t="shared" si="160"/>
        <v>#N/A</v>
      </c>
      <c r="BL210" t="e">
        <f t="shared" si="161"/>
        <v>#N/A</v>
      </c>
      <c r="BM210" s="2" t="e">
        <f t="shared" si="162"/>
        <v>#N/A</v>
      </c>
      <c r="BN210" s="2" t="e">
        <f t="shared" si="163"/>
        <v>#N/A</v>
      </c>
      <c r="BO210" s="26" t="e">
        <f t="shared" si="164"/>
        <v>#N/A</v>
      </c>
      <c r="BP210" s="26" t="e">
        <f t="shared" si="165"/>
        <v>#N/A</v>
      </c>
      <c r="BQ210">
        <f t="shared" si="166"/>
        <v>0</v>
      </c>
      <c r="BV210" s="2"/>
      <c r="BW210" s="2">
        <f t="shared" si="167"/>
        <v>0</v>
      </c>
      <c r="BX210" s="2">
        <f t="shared" si="168"/>
        <v>0</v>
      </c>
      <c r="BY210" s="2">
        <f t="shared" si="169"/>
        <v>0</v>
      </c>
      <c r="BZ210" s="2">
        <f t="shared" si="170"/>
        <v>0</v>
      </c>
      <c r="CA210" s="2">
        <f t="shared" si="171"/>
        <v>0</v>
      </c>
      <c r="CB210" s="2">
        <f t="shared" si="172"/>
        <v>0</v>
      </c>
      <c r="CC210" s="2">
        <f t="shared" si="173"/>
        <v>0</v>
      </c>
      <c r="CD210" s="2" t="str">
        <f t="shared" si="174"/>
        <v>R</v>
      </c>
      <c r="CE210" s="2" t="str">
        <f t="shared" si="175"/>
        <v>S-R</v>
      </c>
      <c r="CF210" s="2" t="str">
        <f t="shared" si="176"/>
        <v>B-G</v>
      </c>
      <c r="CG210" s="2" t="str">
        <f t="shared" si="177"/>
        <v>S-R</v>
      </c>
      <c r="CH210" s="2" t="str">
        <f t="shared" si="178"/>
        <v>B-G</v>
      </c>
      <c r="CI210" t="s">
        <v>361</v>
      </c>
      <c r="CJ210">
        <f>VLOOKUP(CI210,Sheet4!$I$1:$M$248,2,0)</f>
        <v>3455</v>
      </c>
      <c r="CK210">
        <f>VLOOKUP(CI210,Sheet4!$I$1:$M$248,3,0)</f>
        <v>3455</v>
      </c>
      <c r="CL210">
        <f>VLOOKUP(CI210,Sheet4!$I$1:$M$248,4,0)</f>
        <v>3455</v>
      </c>
      <c r="CM210">
        <f>VLOOKUP(CI210,Sheet4!$I$1:$M$248,5,0)</f>
        <v>3455</v>
      </c>
      <c r="CN210" t="e">
        <f t="shared" si="136"/>
        <v>#N/A</v>
      </c>
      <c r="CO210" t="str">
        <f t="shared" si="137"/>
        <v>R</v>
      </c>
      <c r="CP210" t="e">
        <f t="shared" si="138"/>
        <v>#N/A</v>
      </c>
      <c r="CQ210" t="e">
        <f t="shared" si="139"/>
        <v>#N/A</v>
      </c>
    </row>
    <row r="211" spans="1:95">
      <c r="A211">
        <v>209</v>
      </c>
      <c r="B211" t="s">
        <v>420</v>
      </c>
      <c r="C211">
        <v>9722370</v>
      </c>
      <c r="D211" t="b">
        <v>1</v>
      </c>
      <c r="E211">
        <v>5181020</v>
      </c>
      <c r="F211">
        <v>20</v>
      </c>
      <c r="G211">
        <v>7480</v>
      </c>
      <c r="H211">
        <v>65680</v>
      </c>
      <c r="I211">
        <v>0.1</v>
      </c>
      <c r="J211">
        <v>3.05</v>
      </c>
      <c r="K211">
        <v>12.15</v>
      </c>
      <c r="L211">
        <v>13.4</v>
      </c>
      <c r="M211">
        <v>0.05</v>
      </c>
      <c r="N211">
        <v>35.049999999999997</v>
      </c>
      <c r="O211">
        <v>-99.714693295292435</v>
      </c>
      <c r="P211">
        <v>-34.949999999999996</v>
      </c>
      <c r="AO211" s="13"/>
      <c r="AP211">
        <f t="shared" si="135"/>
        <v>0</v>
      </c>
      <c r="AQ211" s="4" t="e">
        <f t="shared" si="140"/>
        <v>#N/A</v>
      </c>
      <c r="AR211" s="4" t="e">
        <f t="shared" si="141"/>
        <v>#N/A</v>
      </c>
      <c r="AS211" s="4" t="e">
        <f t="shared" si="142"/>
        <v>#N/A</v>
      </c>
      <c r="AT211" s="4" t="e">
        <f t="shared" si="143"/>
        <v>#N/A</v>
      </c>
      <c r="AU211" s="5" t="e">
        <f t="shared" si="144"/>
        <v>#N/A</v>
      </c>
      <c r="AV211" s="4" t="e">
        <f t="shared" si="145"/>
        <v>#N/A</v>
      </c>
      <c r="AW211" s="5" t="e">
        <f t="shared" si="146"/>
        <v>#N/A</v>
      </c>
      <c r="AX211" s="4" t="e">
        <f t="shared" si="147"/>
        <v>#N/A</v>
      </c>
      <c r="AY211" s="5" t="e">
        <f t="shared" si="148"/>
        <v>#N/A</v>
      </c>
      <c r="AZ211" s="2" t="e">
        <f t="shared" si="149"/>
        <v>#N/A</v>
      </c>
      <c r="BA211" s="2" t="e">
        <f t="shared" si="150"/>
        <v>#N/A</v>
      </c>
      <c r="BB211" s="2" t="e">
        <f t="shared" si="151"/>
        <v>#N/A</v>
      </c>
      <c r="BC211" s="2" t="e">
        <f t="shared" si="152"/>
        <v>#N/A</v>
      </c>
      <c r="BD211" s="2" t="e">
        <f t="shared" si="153"/>
        <v>#N/A</v>
      </c>
      <c r="BE211" s="2" t="e">
        <f t="shared" si="154"/>
        <v>#N/A</v>
      </c>
      <c r="BF211" t="e">
        <f t="shared" si="155"/>
        <v>#N/A</v>
      </c>
      <c r="BG211" s="2" t="e">
        <f t="shared" si="156"/>
        <v>#N/A</v>
      </c>
      <c r="BH211" t="e">
        <f t="shared" si="157"/>
        <v>#N/A</v>
      </c>
      <c r="BI211" t="e">
        <f t="shared" si="158"/>
        <v>#N/A</v>
      </c>
      <c r="BJ211" s="13" t="e">
        <f t="shared" si="159"/>
        <v>#N/A</v>
      </c>
      <c r="BK211" t="e">
        <f t="shared" si="160"/>
        <v>#N/A</v>
      </c>
      <c r="BL211" t="e">
        <f t="shared" si="161"/>
        <v>#N/A</v>
      </c>
      <c r="BM211" s="2" t="e">
        <f t="shared" si="162"/>
        <v>#N/A</v>
      </c>
      <c r="BN211" s="2" t="e">
        <f t="shared" si="163"/>
        <v>#N/A</v>
      </c>
      <c r="BO211" s="26" t="e">
        <f t="shared" si="164"/>
        <v>#N/A</v>
      </c>
      <c r="BP211" s="26" t="e">
        <f t="shared" si="165"/>
        <v>#N/A</v>
      </c>
      <c r="BQ211">
        <f t="shared" si="166"/>
        <v>0</v>
      </c>
      <c r="BV211" s="2"/>
      <c r="BW211" s="2">
        <f t="shared" si="167"/>
        <v>0</v>
      </c>
      <c r="BX211" s="2">
        <f t="shared" si="168"/>
        <v>0</v>
      </c>
      <c r="BY211" s="2">
        <f t="shared" si="169"/>
        <v>0</v>
      </c>
      <c r="BZ211" s="2">
        <f t="shared" si="170"/>
        <v>0</v>
      </c>
      <c r="CA211" s="2">
        <f t="shared" si="171"/>
        <v>0</v>
      </c>
      <c r="CB211" s="2">
        <f t="shared" si="172"/>
        <v>0</v>
      </c>
      <c r="CC211" s="2">
        <f t="shared" si="173"/>
        <v>0</v>
      </c>
      <c r="CD211" s="2" t="str">
        <f t="shared" si="174"/>
        <v>R</v>
      </c>
      <c r="CE211" s="2" t="str">
        <f t="shared" si="175"/>
        <v>S-R</v>
      </c>
      <c r="CF211" s="2" t="str">
        <f t="shared" si="176"/>
        <v>B-G</v>
      </c>
      <c r="CG211" s="2" t="str">
        <f t="shared" si="177"/>
        <v>S-R</v>
      </c>
      <c r="CH211" s="2" t="str">
        <f t="shared" si="178"/>
        <v>B-G</v>
      </c>
      <c r="CI211" t="s">
        <v>361</v>
      </c>
      <c r="CJ211">
        <f>VLOOKUP(CI211,Sheet4!$I$1:$M$248,2,0)</f>
        <v>3455</v>
      </c>
      <c r="CK211">
        <f>VLOOKUP(CI211,Sheet4!$I$1:$M$248,3,0)</f>
        <v>3455</v>
      </c>
      <c r="CL211">
        <f>VLOOKUP(CI211,Sheet4!$I$1:$M$248,4,0)</f>
        <v>3455</v>
      </c>
      <c r="CM211">
        <f>VLOOKUP(CI211,Sheet4!$I$1:$M$248,5,0)</f>
        <v>3455</v>
      </c>
      <c r="CN211" t="e">
        <f t="shared" si="136"/>
        <v>#N/A</v>
      </c>
      <c r="CO211" t="str">
        <f t="shared" si="137"/>
        <v>R</v>
      </c>
      <c r="CP211" t="e">
        <f t="shared" si="138"/>
        <v>#N/A</v>
      </c>
      <c r="CQ211" t="e">
        <f t="shared" si="139"/>
        <v>#N/A</v>
      </c>
    </row>
    <row r="212" spans="1:95">
      <c r="A212">
        <v>210</v>
      </c>
      <c r="B212" t="s">
        <v>420</v>
      </c>
      <c r="C212">
        <v>2800641</v>
      </c>
      <c r="D212" t="b">
        <v>1</v>
      </c>
      <c r="E212">
        <v>819363</v>
      </c>
      <c r="F212">
        <v>1</v>
      </c>
      <c r="G212">
        <v>0</v>
      </c>
      <c r="H212">
        <v>10</v>
      </c>
      <c r="I212">
        <v>2176.35</v>
      </c>
      <c r="J212">
        <v>2173.27</v>
      </c>
      <c r="K212">
        <v>2171</v>
      </c>
      <c r="L212">
        <v>2193.85</v>
      </c>
      <c r="M212">
        <v>2153</v>
      </c>
      <c r="N212">
        <v>2163.5</v>
      </c>
      <c r="O212">
        <v>0.59394499653339072</v>
      </c>
      <c r="P212">
        <v>12.849999999999909</v>
      </c>
      <c r="Q212" t="s">
        <v>143</v>
      </c>
      <c r="R212">
        <v>2800641</v>
      </c>
      <c r="S212">
        <v>-54.13</v>
      </c>
      <c r="T212">
        <v>3785.3796961468915</v>
      </c>
      <c r="U212">
        <v>3786.8399999999992</v>
      </c>
      <c r="V212">
        <v>3796.45392907308</v>
      </c>
      <c r="W212">
        <v>3786.8399999999992</v>
      </c>
      <c r="X212">
        <v>3777.2260709269185</v>
      </c>
      <c r="Y212">
        <v>3789.9</v>
      </c>
      <c r="Z212">
        <v>3791.7</v>
      </c>
      <c r="AA212">
        <v>3777.05</v>
      </c>
      <c r="AB212">
        <v>3777.2</v>
      </c>
      <c r="AC212" s="8">
        <v>3777</v>
      </c>
      <c r="AD212" s="8">
        <v>3788.25</v>
      </c>
      <c r="AE212">
        <v>3775.05</v>
      </c>
      <c r="AF212">
        <v>3787.15</v>
      </c>
      <c r="AG212">
        <v>3787.15</v>
      </c>
      <c r="AH212">
        <v>3788.85</v>
      </c>
      <c r="AI212">
        <v>3779.6</v>
      </c>
      <c r="AJ212">
        <v>3784</v>
      </c>
      <c r="AK212">
        <v>-5.6713525309031443</v>
      </c>
      <c r="AL212">
        <v>-2.9391503869212547</v>
      </c>
      <c r="AO212" s="13"/>
      <c r="AP212" t="str">
        <f t="shared" si="135"/>
        <v>DIVISLAB</v>
      </c>
      <c r="AQ212" s="4">
        <f t="shared" si="140"/>
        <v>3785.3796961468915</v>
      </c>
      <c r="AR212" s="4">
        <f t="shared" si="141"/>
        <v>3786.8399999999992</v>
      </c>
      <c r="AS212" s="4">
        <f t="shared" si="142"/>
        <v>3796.45392907308</v>
      </c>
      <c r="AT212" s="4">
        <f t="shared" si="143"/>
        <v>3786.8399999999992</v>
      </c>
      <c r="AU212" s="5">
        <f t="shared" si="144"/>
        <v>3777.2260709269185</v>
      </c>
      <c r="AV212" s="4">
        <f t="shared" si="145"/>
        <v>3789.9</v>
      </c>
      <c r="AW212" s="5">
        <f t="shared" si="146"/>
        <v>3791.7</v>
      </c>
      <c r="AX212" s="4">
        <f t="shared" si="147"/>
        <v>3777.05</v>
      </c>
      <c r="AY212" s="5">
        <f t="shared" si="148"/>
        <v>3777.2</v>
      </c>
      <c r="AZ212" s="2">
        <f t="shared" si="149"/>
        <v>3777</v>
      </c>
      <c r="BA212" s="2">
        <f t="shared" si="150"/>
        <v>3788.25</v>
      </c>
      <c r="BB212" s="2">
        <f t="shared" si="151"/>
        <v>3775.05</v>
      </c>
      <c r="BC212" s="2">
        <f t="shared" si="152"/>
        <v>3787.15</v>
      </c>
      <c r="BD212" s="2">
        <f t="shared" si="153"/>
        <v>3787.15</v>
      </c>
      <c r="BE212" s="2">
        <f t="shared" si="154"/>
        <v>3788.85</v>
      </c>
      <c r="BF212">
        <f t="shared" si="155"/>
        <v>3779.6</v>
      </c>
      <c r="BG212" s="2">
        <f t="shared" si="156"/>
        <v>3784</v>
      </c>
      <c r="BH212">
        <f t="shared" si="157"/>
        <v>-5.6713525309031443</v>
      </c>
      <c r="BI212">
        <f t="shared" si="158"/>
        <v>-2.9391503869212547</v>
      </c>
      <c r="BJ212" s="13">
        <f t="shared" si="159"/>
        <v>-54.13</v>
      </c>
      <c r="BK212" t="str">
        <f t="shared" si="160"/>
        <v>Gopen&lt;BolD-SBuy</v>
      </c>
      <c r="BL212" t="str">
        <f t="shared" si="161"/>
        <v>G&gt;5+ | Buy</v>
      </c>
      <c r="BM212" s="2" t="str">
        <f t="shared" si="162"/>
        <v xml:space="preserve"> </v>
      </c>
      <c r="BN212" s="2" t="str">
        <f t="shared" si="163"/>
        <v xml:space="preserve"> </v>
      </c>
      <c r="BO212" s="26">
        <f t="shared" si="164"/>
        <v>0.26873179772306305</v>
      </c>
      <c r="BP212" s="26">
        <f t="shared" si="165"/>
        <v>-8.3176003062991721E-2</v>
      </c>
      <c r="BQ212" t="str">
        <f t="shared" si="166"/>
        <v>DIVISLAB</v>
      </c>
      <c r="BV212" s="2"/>
      <c r="BW212" s="2">
        <f t="shared" si="167"/>
        <v>3791.7</v>
      </c>
      <c r="BX212" s="2">
        <f t="shared" si="168"/>
        <v>3777.05</v>
      </c>
      <c r="BY212" s="2">
        <f t="shared" si="169"/>
        <v>3777.2</v>
      </c>
      <c r="BZ212" s="2">
        <f t="shared" si="170"/>
        <v>3777</v>
      </c>
      <c r="CA212" s="2">
        <f t="shared" si="171"/>
        <v>3788.25</v>
      </c>
      <c r="CB212" s="2">
        <f t="shared" si="172"/>
        <v>3775.05</v>
      </c>
      <c r="CC212" s="2">
        <f t="shared" si="173"/>
        <v>3787.15</v>
      </c>
      <c r="CD212" s="2" t="str">
        <f t="shared" si="174"/>
        <v>G</v>
      </c>
      <c r="CE212" s="2" t="str">
        <f t="shared" si="175"/>
        <v>B-G</v>
      </c>
      <c r="CF212" s="2" t="str">
        <f t="shared" si="176"/>
        <v>B-G</v>
      </c>
      <c r="CG212" s="2" t="str">
        <f t="shared" si="177"/>
        <v>B-G</v>
      </c>
      <c r="CH212" s="2" t="str">
        <f t="shared" si="178"/>
        <v>B-G</v>
      </c>
      <c r="CI212" t="s">
        <v>361</v>
      </c>
      <c r="CJ212">
        <f>VLOOKUP(CI212,Sheet4!$I$1:$M$248,2,0)</f>
        <v>3455</v>
      </c>
      <c r="CK212">
        <f>VLOOKUP(CI212,Sheet4!$I$1:$M$248,3,0)</f>
        <v>3455</v>
      </c>
      <c r="CL212">
        <f>VLOOKUP(CI212,Sheet4!$I$1:$M$248,4,0)</f>
        <v>3455</v>
      </c>
      <c r="CM212">
        <f>VLOOKUP(CI212,Sheet4!$I$1:$M$248,5,0)</f>
        <v>3455</v>
      </c>
      <c r="CN212" t="e">
        <f t="shared" si="136"/>
        <v>#N/A</v>
      </c>
      <c r="CO212" t="str">
        <f t="shared" si="137"/>
        <v>R</v>
      </c>
      <c r="CP212" t="e">
        <f t="shared" si="138"/>
        <v>#N/A</v>
      </c>
      <c r="CQ212" t="e">
        <f t="shared" si="139"/>
        <v>#N/A</v>
      </c>
    </row>
    <row r="213" spans="1:95">
      <c r="A213">
        <v>211</v>
      </c>
      <c r="B213" t="s">
        <v>420</v>
      </c>
      <c r="C213">
        <v>11883266</v>
      </c>
      <c r="D213" t="b">
        <v>1</v>
      </c>
      <c r="E213">
        <v>3177075</v>
      </c>
      <c r="F213">
        <v>75</v>
      </c>
      <c r="G213">
        <v>115275</v>
      </c>
      <c r="H213">
        <v>124425</v>
      </c>
      <c r="I213">
        <v>107.6</v>
      </c>
      <c r="J213">
        <v>130.61000000000001</v>
      </c>
      <c r="K213">
        <v>165.95</v>
      </c>
      <c r="L213">
        <v>165.95</v>
      </c>
      <c r="M213">
        <v>107.6</v>
      </c>
      <c r="N213">
        <v>170.2</v>
      </c>
      <c r="O213">
        <v>-36.780258519388951</v>
      </c>
      <c r="P213">
        <v>-62.599999999999994</v>
      </c>
      <c r="AO213" s="13"/>
      <c r="AP213">
        <f t="shared" si="135"/>
        <v>0</v>
      </c>
      <c r="AQ213" s="4" t="e">
        <f t="shared" si="140"/>
        <v>#N/A</v>
      </c>
      <c r="AR213" s="4" t="e">
        <f t="shared" si="141"/>
        <v>#N/A</v>
      </c>
      <c r="AS213" s="4" t="e">
        <f t="shared" si="142"/>
        <v>#N/A</v>
      </c>
      <c r="AT213" s="4" t="e">
        <f t="shared" si="143"/>
        <v>#N/A</v>
      </c>
      <c r="AU213" s="5" t="e">
        <f t="shared" si="144"/>
        <v>#N/A</v>
      </c>
      <c r="AV213" s="4" t="e">
        <f t="shared" si="145"/>
        <v>#N/A</v>
      </c>
      <c r="AW213" s="5" t="e">
        <f t="shared" si="146"/>
        <v>#N/A</v>
      </c>
      <c r="AX213" s="4" t="e">
        <f t="shared" si="147"/>
        <v>#N/A</v>
      </c>
      <c r="AY213" s="5" t="e">
        <f t="shared" si="148"/>
        <v>#N/A</v>
      </c>
      <c r="AZ213" s="2" t="e">
        <f t="shared" si="149"/>
        <v>#N/A</v>
      </c>
      <c r="BA213" s="2" t="e">
        <f t="shared" si="150"/>
        <v>#N/A</v>
      </c>
      <c r="BB213" s="2" t="e">
        <f t="shared" si="151"/>
        <v>#N/A</v>
      </c>
      <c r="BC213" s="2" t="e">
        <f t="shared" si="152"/>
        <v>#N/A</v>
      </c>
      <c r="BD213" s="2" t="e">
        <f t="shared" si="153"/>
        <v>#N/A</v>
      </c>
      <c r="BE213" s="2" t="e">
        <f t="shared" si="154"/>
        <v>#N/A</v>
      </c>
      <c r="BF213" t="e">
        <f t="shared" si="155"/>
        <v>#N/A</v>
      </c>
      <c r="BG213" s="2" t="e">
        <f t="shared" si="156"/>
        <v>#N/A</v>
      </c>
      <c r="BH213" t="e">
        <f t="shared" si="157"/>
        <v>#N/A</v>
      </c>
      <c r="BI213" t="e">
        <f t="shared" si="158"/>
        <v>#N/A</v>
      </c>
      <c r="BJ213" s="13" t="e">
        <f t="shared" si="159"/>
        <v>#N/A</v>
      </c>
      <c r="BK213" t="e">
        <f t="shared" si="160"/>
        <v>#N/A</v>
      </c>
      <c r="BL213" t="e">
        <f t="shared" si="161"/>
        <v>#N/A</v>
      </c>
      <c r="BM213" s="2" t="e">
        <f t="shared" si="162"/>
        <v>#N/A</v>
      </c>
      <c r="BN213" s="2" t="e">
        <f t="shared" si="163"/>
        <v>#N/A</v>
      </c>
      <c r="BO213" s="26" t="e">
        <f t="shared" si="164"/>
        <v>#N/A</v>
      </c>
      <c r="BP213" s="26" t="e">
        <f t="shared" si="165"/>
        <v>#N/A</v>
      </c>
      <c r="BQ213">
        <f t="shared" si="166"/>
        <v>0</v>
      </c>
      <c r="BV213" s="2"/>
      <c r="BW213" s="2">
        <f t="shared" si="167"/>
        <v>0</v>
      </c>
      <c r="BX213" s="2">
        <f t="shared" si="168"/>
        <v>0</v>
      </c>
      <c r="BY213" s="2">
        <f t="shared" si="169"/>
        <v>0</v>
      </c>
      <c r="BZ213" s="2">
        <f t="shared" si="170"/>
        <v>0</v>
      </c>
      <c r="CA213" s="2">
        <f t="shared" si="171"/>
        <v>0</v>
      </c>
      <c r="CB213" s="2">
        <f t="shared" si="172"/>
        <v>0</v>
      </c>
      <c r="CC213" s="2">
        <f t="shared" si="173"/>
        <v>0</v>
      </c>
      <c r="CD213" s="2" t="str">
        <f t="shared" si="174"/>
        <v>R</v>
      </c>
      <c r="CE213" s="2" t="str">
        <f t="shared" si="175"/>
        <v>S-R</v>
      </c>
      <c r="CF213" s="2" t="str">
        <f t="shared" si="176"/>
        <v>B-G</v>
      </c>
      <c r="CG213" s="2" t="str">
        <f t="shared" si="177"/>
        <v>S-R</v>
      </c>
      <c r="CH213" s="2" t="str">
        <f t="shared" si="178"/>
        <v>B-G</v>
      </c>
      <c r="CI213" t="s">
        <v>361</v>
      </c>
      <c r="CJ213">
        <f>VLOOKUP(CI213,Sheet4!$I$1:$M$248,2,0)</f>
        <v>3455</v>
      </c>
      <c r="CK213">
        <f>VLOOKUP(CI213,Sheet4!$I$1:$M$248,3,0)</f>
        <v>3455</v>
      </c>
      <c r="CL213">
        <f>VLOOKUP(CI213,Sheet4!$I$1:$M$248,4,0)</f>
        <v>3455</v>
      </c>
      <c r="CM213">
        <f>VLOOKUP(CI213,Sheet4!$I$1:$M$248,5,0)</f>
        <v>3455</v>
      </c>
      <c r="CN213" t="e">
        <f t="shared" si="136"/>
        <v>#N/A</v>
      </c>
      <c r="CO213" t="str">
        <f t="shared" si="137"/>
        <v>R</v>
      </c>
      <c r="CP213" t="e">
        <f t="shared" si="138"/>
        <v>#N/A</v>
      </c>
      <c r="CQ213" t="e">
        <f t="shared" si="139"/>
        <v>#N/A</v>
      </c>
    </row>
    <row r="214" spans="1:95">
      <c r="A214">
        <v>212</v>
      </c>
      <c r="B214" t="s">
        <v>420</v>
      </c>
      <c r="C214">
        <v>11889410</v>
      </c>
      <c r="D214" t="b">
        <v>1</v>
      </c>
      <c r="E214">
        <v>1237425</v>
      </c>
      <c r="F214">
        <v>75</v>
      </c>
      <c r="G214">
        <v>35775</v>
      </c>
      <c r="H214">
        <v>19650</v>
      </c>
      <c r="I214">
        <v>191.5</v>
      </c>
      <c r="J214">
        <v>164.81</v>
      </c>
      <c r="K214">
        <v>151.05000000000001</v>
      </c>
      <c r="L214">
        <v>192.55</v>
      </c>
      <c r="M214">
        <v>145.85</v>
      </c>
      <c r="N214">
        <v>146.80000000000001</v>
      </c>
      <c r="O214">
        <v>30.449591280653941</v>
      </c>
      <c r="P214">
        <v>44.699999999999989</v>
      </c>
      <c r="AO214" s="13"/>
      <c r="AP214">
        <f t="shared" si="135"/>
        <v>0</v>
      </c>
      <c r="AQ214" s="4" t="e">
        <f t="shared" si="140"/>
        <v>#N/A</v>
      </c>
      <c r="AR214" s="4" t="e">
        <f t="shared" si="141"/>
        <v>#N/A</v>
      </c>
      <c r="AS214" s="4" t="e">
        <f t="shared" si="142"/>
        <v>#N/A</v>
      </c>
      <c r="AT214" s="4" t="e">
        <f t="shared" si="143"/>
        <v>#N/A</v>
      </c>
      <c r="AU214" s="5" t="e">
        <f t="shared" si="144"/>
        <v>#N/A</v>
      </c>
      <c r="AV214" s="4" t="e">
        <f t="shared" si="145"/>
        <v>#N/A</v>
      </c>
      <c r="AW214" s="5" t="e">
        <f t="shared" si="146"/>
        <v>#N/A</v>
      </c>
      <c r="AX214" s="4" t="e">
        <f t="shared" si="147"/>
        <v>#N/A</v>
      </c>
      <c r="AY214" s="5" t="e">
        <f t="shared" si="148"/>
        <v>#N/A</v>
      </c>
      <c r="AZ214" s="2" t="e">
        <f t="shared" si="149"/>
        <v>#N/A</v>
      </c>
      <c r="BA214" s="2" t="e">
        <f t="shared" si="150"/>
        <v>#N/A</v>
      </c>
      <c r="BB214" s="2" t="e">
        <f t="shared" si="151"/>
        <v>#N/A</v>
      </c>
      <c r="BC214" s="2" t="e">
        <f t="shared" si="152"/>
        <v>#N/A</v>
      </c>
      <c r="BD214" s="2" t="e">
        <f t="shared" si="153"/>
        <v>#N/A</v>
      </c>
      <c r="BE214" s="2" t="e">
        <f t="shared" si="154"/>
        <v>#N/A</v>
      </c>
      <c r="BF214" t="e">
        <f t="shared" si="155"/>
        <v>#N/A</v>
      </c>
      <c r="BG214" s="2" t="e">
        <f t="shared" si="156"/>
        <v>#N/A</v>
      </c>
      <c r="BH214" t="e">
        <f t="shared" si="157"/>
        <v>#N/A</v>
      </c>
      <c r="BI214" t="e">
        <f t="shared" si="158"/>
        <v>#N/A</v>
      </c>
      <c r="BJ214" s="13" t="e">
        <f t="shared" si="159"/>
        <v>#N/A</v>
      </c>
      <c r="BK214" t="e">
        <f t="shared" si="160"/>
        <v>#N/A</v>
      </c>
      <c r="BL214" t="e">
        <f t="shared" si="161"/>
        <v>#N/A</v>
      </c>
      <c r="BM214" s="2" t="e">
        <f t="shared" si="162"/>
        <v>#N/A</v>
      </c>
      <c r="BN214" s="2" t="e">
        <f t="shared" si="163"/>
        <v>#N/A</v>
      </c>
      <c r="BO214" s="26" t="e">
        <f t="shared" si="164"/>
        <v>#N/A</v>
      </c>
      <c r="BP214" s="26" t="e">
        <f t="shared" si="165"/>
        <v>#N/A</v>
      </c>
      <c r="BQ214">
        <f t="shared" si="166"/>
        <v>0</v>
      </c>
      <c r="BV214" s="2"/>
      <c r="BW214" s="2">
        <f t="shared" si="167"/>
        <v>0</v>
      </c>
      <c r="BX214" s="2">
        <f t="shared" si="168"/>
        <v>0</v>
      </c>
      <c r="BY214" s="2">
        <f t="shared" si="169"/>
        <v>0</v>
      </c>
      <c r="BZ214" s="2">
        <f t="shared" si="170"/>
        <v>0</v>
      </c>
      <c r="CA214" s="2">
        <f t="shared" si="171"/>
        <v>0</v>
      </c>
      <c r="CB214" s="2">
        <f t="shared" si="172"/>
        <v>0</v>
      </c>
      <c r="CC214" s="2">
        <f t="shared" si="173"/>
        <v>0</v>
      </c>
      <c r="CD214" s="2" t="str">
        <f t="shared" si="174"/>
        <v>R</v>
      </c>
      <c r="CE214" s="2" t="str">
        <f t="shared" si="175"/>
        <v>S-R</v>
      </c>
      <c r="CF214" s="2" t="str">
        <f t="shared" si="176"/>
        <v>B-G</v>
      </c>
      <c r="CG214" s="2" t="str">
        <f t="shared" si="177"/>
        <v>S-R</v>
      </c>
      <c r="CH214" s="2" t="str">
        <f t="shared" si="178"/>
        <v>B-G</v>
      </c>
      <c r="CI214" t="s">
        <v>361</v>
      </c>
      <c r="CJ214">
        <f>VLOOKUP(CI214,Sheet4!$I$1:$M$248,2,0)</f>
        <v>3455</v>
      </c>
      <c r="CK214">
        <f>VLOOKUP(CI214,Sheet4!$I$1:$M$248,3,0)</f>
        <v>3455</v>
      </c>
      <c r="CL214">
        <f>VLOOKUP(CI214,Sheet4!$I$1:$M$248,4,0)</f>
        <v>3455</v>
      </c>
      <c r="CM214">
        <f>VLOOKUP(CI214,Sheet4!$I$1:$M$248,5,0)</f>
        <v>3455</v>
      </c>
      <c r="CN214" t="e">
        <f t="shared" si="136"/>
        <v>#N/A</v>
      </c>
      <c r="CO214" t="str">
        <f t="shared" si="137"/>
        <v>R</v>
      </c>
      <c r="CP214" t="e">
        <f t="shared" si="138"/>
        <v>#N/A</v>
      </c>
      <c r="CQ214" t="e">
        <f t="shared" si="139"/>
        <v>#N/A</v>
      </c>
    </row>
    <row r="215" spans="1:95">
      <c r="A215">
        <v>213</v>
      </c>
      <c r="B215" t="s">
        <v>420</v>
      </c>
      <c r="C215">
        <v>5181953</v>
      </c>
      <c r="D215" t="b">
        <v>1</v>
      </c>
      <c r="E215">
        <v>73710</v>
      </c>
      <c r="F215">
        <v>100</v>
      </c>
      <c r="G215">
        <v>0</v>
      </c>
      <c r="H215">
        <v>398</v>
      </c>
      <c r="I215">
        <v>367.4</v>
      </c>
      <c r="J215">
        <v>370.29</v>
      </c>
      <c r="K215">
        <v>371</v>
      </c>
      <c r="L215">
        <v>375.8</v>
      </c>
      <c r="M215">
        <v>366.75</v>
      </c>
      <c r="N215">
        <v>367.1</v>
      </c>
      <c r="O215">
        <v>8.1721601743381778E-2</v>
      </c>
      <c r="P215">
        <v>0.29999999999995453</v>
      </c>
      <c r="Q215" t="s">
        <v>111</v>
      </c>
      <c r="R215">
        <v>5181953</v>
      </c>
      <c r="S215">
        <v>-57.79</v>
      </c>
      <c r="T215">
        <v>885.59631182012708</v>
      </c>
      <c r="U215">
        <v>884.1049999999999</v>
      </c>
      <c r="V215">
        <v>889.58533730206852</v>
      </c>
      <c r="W215">
        <v>884.1049999999999</v>
      </c>
      <c r="X215">
        <v>878.62466269793129</v>
      </c>
      <c r="Y215">
        <v>885.95</v>
      </c>
      <c r="Z215">
        <v>886.9</v>
      </c>
      <c r="AA215">
        <v>885</v>
      </c>
      <c r="AB215">
        <v>885.05</v>
      </c>
      <c r="AC215" s="8">
        <v>885.05</v>
      </c>
      <c r="AD215" s="8">
        <v>887.8</v>
      </c>
      <c r="AE215">
        <v>884.9</v>
      </c>
      <c r="AF215">
        <v>887.4</v>
      </c>
      <c r="AG215">
        <v>887.35</v>
      </c>
      <c r="AH215">
        <v>887.55</v>
      </c>
      <c r="AI215">
        <v>884.3</v>
      </c>
      <c r="AJ215">
        <v>885.25</v>
      </c>
      <c r="AK215">
        <v>1.3453724228650636</v>
      </c>
      <c r="AL215">
        <v>5.4051062120189055</v>
      </c>
      <c r="AO215" s="13"/>
      <c r="AP215" t="str">
        <f t="shared" si="135"/>
        <v>OBEROIRLTY</v>
      </c>
      <c r="AQ215" s="4">
        <f t="shared" si="140"/>
        <v>885.59631182012708</v>
      </c>
      <c r="AR215" s="4">
        <f t="shared" si="141"/>
        <v>884.1049999999999</v>
      </c>
      <c r="AS215" s="4">
        <f t="shared" si="142"/>
        <v>889.58533730206852</v>
      </c>
      <c r="AT215" s="4">
        <f t="shared" si="143"/>
        <v>884.1049999999999</v>
      </c>
      <c r="AU215" s="5">
        <f t="shared" si="144"/>
        <v>878.62466269793129</v>
      </c>
      <c r="AV215" s="4">
        <f t="shared" si="145"/>
        <v>885.95</v>
      </c>
      <c r="AW215" s="5">
        <f t="shared" si="146"/>
        <v>886.9</v>
      </c>
      <c r="AX215" s="4">
        <f t="shared" si="147"/>
        <v>885</v>
      </c>
      <c r="AY215" s="5">
        <f t="shared" si="148"/>
        <v>885.05</v>
      </c>
      <c r="AZ215" s="2">
        <f t="shared" si="149"/>
        <v>885.05</v>
      </c>
      <c r="BA215" s="2">
        <f t="shared" si="150"/>
        <v>887.8</v>
      </c>
      <c r="BB215" s="2">
        <f t="shared" si="151"/>
        <v>884.9</v>
      </c>
      <c r="BC215" s="2">
        <f t="shared" si="152"/>
        <v>887.4</v>
      </c>
      <c r="BD215" s="2">
        <f t="shared" si="153"/>
        <v>887.35</v>
      </c>
      <c r="BE215" s="2">
        <f t="shared" si="154"/>
        <v>887.55</v>
      </c>
      <c r="BF215">
        <f t="shared" si="155"/>
        <v>884.3</v>
      </c>
      <c r="BG215" s="2">
        <f t="shared" si="156"/>
        <v>885.25</v>
      </c>
      <c r="BH215">
        <f t="shared" si="157"/>
        <v>1.3453724228650636</v>
      </c>
      <c r="BI215">
        <f t="shared" si="158"/>
        <v>5.4051062120189055</v>
      </c>
      <c r="BJ215" s="13">
        <f t="shared" si="159"/>
        <v>-57.79</v>
      </c>
      <c r="BK215" t="str">
        <f t="shared" si="160"/>
        <v xml:space="preserve"> </v>
      </c>
      <c r="BL215" t="str">
        <f t="shared" si="161"/>
        <v>G&gt;5+ | Buy</v>
      </c>
      <c r="BM215" s="2" t="str">
        <f t="shared" si="162"/>
        <v xml:space="preserve"> </v>
      </c>
      <c r="BN215" s="2" t="str">
        <f t="shared" si="163"/>
        <v xml:space="preserve"> </v>
      </c>
      <c r="BO215" s="26">
        <f t="shared" si="164"/>
        <v>0.26552172193661633</v>
      </c>
      <c r="BP215" s="26">
        <f t="shared" si="165"/>
        <v>-0.23665971713529305</v>
      </c>
      <c r="BQ215" t="str">
        <f t="shared" si="166"/>
        <v>OBEROIRLTY</v>
      </c>
      <c r="BV215" s="2"/>
      <c r="BW215" s="2">
        <f t="shared" si="167"/>
        <v>886.9</v>
      </c>
      <c r="BX215" s="2">
        <f t="shared" si="168"/>
        <v>885</v>
      </c>
      <c r="BY215" s="2">
        <f t="shared" si="169"/>
        <v>885.05</v>
      </c>
      <c r="BZ215" s="2">
        <f t="shared" si="170"/>
        <v>885.05</v>
      </c>
      <c r="CA215" s="2">
        <f t="shared" si="171"/>
        <v>887.8</v>
      </c>
      <c r="CB215" s="2">
        <f t="shared" si="172"/>
        <v>884.9</v>
      </c>
      <c r="CC215" s="2">
        <f t="shared" si="173"/>
        <v>887.4</v>
      </c>
      <c r="CD215" s="2" t="str">
        <f t="shared" si="174"/>
        <v>G</v>
      </c>
      <c r="CE215" s="2" t="str">
        <f t="shared" si="175"/>
        <v>B-G</v>
      </c>
      <c r="CF215" s="2" t="str">
        <f t="shared" si="176"/>
        <v>B-G</v>
      </c>
      <c r="CG215" s="2" t="str">
        <f t="shared" si="177"/>
        <v>B-G</v>
      </c>
      <c r="CH215" s="2" t="str">
        <f t="shared" si="178"/>
        <v>B-G</v>
      </c>
      <c r="CI215" t="s">
        <v>361</v>
      </c>
      <c r="CJ215">
        <f>VLOOKUP(CI215,Sheet4!$I$1:$M$248,2,0)</f>
        <v>3455</v>
      </c>
      <c r="CK215">
        <f>VLOOKUP(CI215,Sheet4!$I$1:$M$248,3,0)</f>
        <v>3455</v>
      </c>
      <c r="CL215">
        <f>VLOOKUP(CI215,Sheet4!$I$1:$M$248,4,0)</f>
        <v>3455</v>
      </c>
      <c r="CM215">
        <f>VLOOKUP(CI215,Sheet4!$I$1:$M$248,5,0)</f>
        <v>3455</v>
      </c>
      <c r="CN215" t="e">
        <f t="shared" si="136"/>
        <v>#N/A</v>
      </c>
      <c r="CO215" t="str">
        <f t="shared" si="137"/>
        <v>R</v>
      </c>
      <c r="CP215" t="e">
        <f t="shared" si="138"/>
        <v>#N/A</v>
      </c>
      <c r="CQ215" t="e">
        <f t="shared" si="139"/>
        <v>#N/A</v>
      </c>
    </row>
    <row r="216" spans="1:95">
      <c r="A216">
        <v>214</v>
      </c>
      <c r="B216" t="s">
        <v>420</v>
      </c>
      <c r="C216">
        <v>340481</v>
      </c>
      <c r="D216" t="b">
        <v>1</v>
      </c>
      <c r="E216">
        <v>6703324</v>
      </c>
      <c r="F216">
        <v>25</v>
      </c>
      <c r="G216">
        <v>1130</v>
      </c>
      <c r="H216">
        <v>0</v>
      </c>
      <c r="I216">
        <v>1941.85</v>
      </c>
      <c r="J216">
        <v>1929.49</v>
      </c>
      <c r="K216">
        <v>1871.3</v>
      </c>
      <c r="L216">
        <v>1947.9</v>
      </c>
      <c r="M216">
        <v>1865</v>
      </c>
      <c r="N216">
        <v>1886.05</v>
      </c>
      <c r="O216">
        <v>2.9585641950107342</v>
      </c>
      <c r="P216">
        <v>55.799999999999955</v>
      </c>
      <c r="Q216" t="s">
        <v>113</v>
      </c>
      <c r="R216">
        <v>340481</v>
      </c>
      <c r="S216">
        <v>-53.02</v>
      </c>
      <c r="T216">
        <v>2312.9308891297442</v>
      </c>
      <c r="U216">
        <v>2312.7350000000001</v>
      </c>
      <c r="V216">
        <v>2316.0146180756642</v>
      </c>
      <c r="W216">
        <v>2312.7350000000001</v>
      </c>
      <c r="X216">
        <v>2309.4553819243361</v>
      </c>
      <c r="Y216">
        <v>2313.1999999999998</v>
      </c>
      <c r="Z216">
        <v>2315</v>
      </c>
      <c r="AA216">
        <v>2313.1</v>
      </c>
      <c r="AB216">
        <v>2314.35</v>
      </c>
      <c r="AC216" s="8">
        <v>2314.5</v>
      </c>
      <c r="AD216" s="8">
        <v>2314.5500000000002</v>
      </c>
      <c r="AE216">
        <v>2314</v>
      </c>
      <c r="AF216">
        <v>2314.4499999999998</v>
      </c>
      <c r="AG216">
        <v>2314.5</v>
      </c>
      <c r="AH216">
        <v>2314.5</v>
      </c>
      <c r="AI216">
        <v>2308.15</v>
      </c>
      <c r="AJ216">
        <v>2311.0500000000002</v>
      </c>
      <c r="AK216">
        <v>49.710252675417998</v>
      </c>
      <c r="AL216">
        <v>64.84895741102315</v>
      </c>
      <c r="AO216" s="13"/>
      <c r="AP216" t="str">
        <f t="shared" si="135"/>
        <v>HDFC</v>
      </c>
      <c r="AQ216" s="4">
        <f t="shared" si="140"/>
        <v>2312.9308891297442</v>
      </c>
      <c r="AR216" s="4">
        <f t="shared" si="141"/>
        <v>2312.7350000000001</v>
      </c>
      <c r="AS216" s="4">
        <f t="shared" si="142"/>
        <v>2316.0146180756642</v>
      </c>
      <c r="AT216" s="4">
        <f t="shared" si="143"/>
        <v>2312.7350000000001</v>
      </c>
      <c r="AU216" s="5">
        <f t="shared" si="144"/>
        <v>2309.4553819243361</v>
      </c>
      <c r="AV216" s="4">
        <f t="shared" si="145"/>
        <v>2313.1999999999998</v>
      </c>
      <c r="AW216" s="5">
        <f t="shared" si="146"/>
        <v>2315</v>
      </c>
      <c r="AX216" s="4">
        <f t="shared" si="147"/>
        <v>2313.1</v>
      </c>
      <c r="AY216" s="5">
        <f t="shared" si="148"/>
        <v>2314.35</v>
      </c>
      <c r="AZ216" s="2">
        <f t="shared" si="149"/>
        <v>2314.5</v>
      </c>
      <c r="BA216" s="2">
        <f t="shared" si="150"/>
        <v>2314.5500000000002</v>
      </c>
      <c r="BB216" s="2">
        <f t="shared" si="151"/>
        <v>2314</v>
      </c>
      <c r="BC216" s="2">
        <f t="shared" si="152"/>
        <v>2314.4499999999998</v>
      </c>
      <c r="BD216" s="2">
        <f t="shared" si="153"/>
        <v>2314.5</v>
      </c>
      <c r="BE216" s="2">
        <f t="shared" si="154"/>
        <v>2314.5</v>
      </c>
      <c r="BF216">
        <f t="shared" si="155"/>
        <v>2308.15</v>
      </c>
      <c r="BG216" s="2">
        <f t="shared" si="156"/>
        <v>2311.0500000000002</v>
      </c>
      <c r="BH216">
        <f t="shared" si="157"/>
        <v>49.710252675417998</v>
      </c>
      <c r="BI216">
        <f t="shared" si="158"/>
        <v>64.84895741102315</v>
      </c>
      <c r="BJ216" s="13">
        <f t="shared" si="159"/>
        <v>-53.02</v>
      </c>
      <c r="BK216" t="str">
        <f t="shared" si="160"/>
        <v xml:space="preserve"> </v>
      </c>
      <c r="BL216" t="str">
        <f t="shared" si="161"/>
        <v xml:space="preserve"> </v>
      </c>
      <c r="BM216" s="2" t="str">
        <f t="shared" si="162"/>
        <v xml:space="preserve"> </v>
      </c>
      <c r="BN216" s="2" t="str">
        <f t="shared" si="163"/>
        <v xml:space="preserve"> </v>
      </c>
      <c r="BO216" s="26">
        <f t="shared" si="164"/>
        <v>-2.1602937999646533E-3</v>
      </c>
      <c r="BP216" s="26">
        <f t="shared" si="165"/>
        <v>-0.14906027219701093</v>
      </c>
      <c r="BQ216" t="str">
        <f t="shared" si="166"/>
        <v>HDFC</v>
      </c>
      <c r="BV216" s="2"/>
      <c r="BW216" s="2">
        <f t="shared" si="167"/>
        <v>2315</v>
      </c>
      <c r="BX216" s="2">
        <f t="shared" si="168"/>
        <v>2313.1</v>
      </c>
      <c r="BY216" s="2">
        <f t="shared" si="169"/>
        <v>2314.35</v>
      </c>
      <c r="BZ216" s="2">
        <f t="shared" si="170"/>
        <v>2314.5</v>
      </c>
      <c r="CA216" s="2">
        <f t="shared" si="171"/>
        <v>2314.5500000000002</v>
      </c>
      <c r="CB216" s="2">
        <f t="shared" si="172"/>
        <v>2314</v>
      </c>
      <c r="CC216" s="2">
        <f t="shared" si="173"/>
        <v>2314.4499999999998</v>
      </c>
      <c r="CD216" s="2" t="str">
        <f t="shared" si="174"/>
        <v>R</v>
      </c>
      <c r="CE216" s="2" t="str">
        <f t="shared" si="175"/>
        <v>S-R</v>
      </c>
      <c r="CF216" s="2" t="str">
        <f t="shared" si="176"/>
        <v>S-R</v>
      </c>
      <c r="CG216" s="2" t="str">
        <f t="shared" si="177"/>
        <v>S-R</v>
      </c>
      <c r="CH216" s="2" t="str">
        <f t="shared" si="178"/>
        <v>S-R</v>
      </c>
      <c r="CI216" t="s">
        <v>361</v>
      </c>
      <c r="CJ216">
        <f>VLOOKUP(CI216,Sheet4!$I$1:$M$248,2,0)</f>
        <v>3455</v>
      </c>
      <c r="CK216">
        <f>VLOOKUP(CI216,Sheet4!$I$1:$M$248,3,0)</f>
        <v>3455</v>
      </c>
      <c r="CL216">
        <f>VLOOKUP(CI216,Sheet4!$I$1:$M$248,4,0)</f>
        <v>3455</v>
      </c>
      <c r="CM216">
        <f>VLOOKUP(CI216,Sheet4!$I$1:$M$248,5,0)</f>
        <v>3455</v>
      </c>
      <c r="CN216" t="e">
        <f t="shared" si="136"/>
        <v>#N/A</v>
      </c>
      <c r="CO216" t="str">
        <f t="shared" si="137"/>
        <v>R</v>
      </c>
      <c r="CP216" t="e">
        <f t="shared" si="138"/>
        <v>#N/A</v>
      </c>
      <c r="CQ216" t="e">
        <f t="shared" si="139"/>
        <v>#N/A</v>
      </c>
    </row>
    <row r="217" spans="1:95">
      <c r="A217">
        <v>215</v>
      </c>
      <c r="B217" t="s">
        <v>420</v>
      </c>
      <c r="C217">
        <v>9734146</v>
      </c>
      <c r="D217" t="b">
        <v>1</v>
      </c>
      <c r="E217">
        <v>9025340</v>
      </c>
      <c r="F217">
        <v>40</v>
      </c>
      <c r="G217">
        <v>33020</v>
      </c>
      <c r="H217">
        <v>6520</v>
      </c>
      <c r="I217">
        <v>407.15</v>
      </c>
      <c r="J217">
        <v>325.41000000000003</v>
      </c>
      <c r="K217">
        <v>349.7</v>
      </c>
      <c r="L217">
        <v>444.45</v>
      </c>
      <c r="M217">
        <v>207.55</v>
      </c>
      <c r="N217">
        <v>265.5</v>
      </c>
      <c r="O217">
        <v>53.352165725047072</v>
      </c>
      <c r="P217">
        <v>141.64999999999998</v>
      </c>
      <c r="AO217" s="13"/>
      <c r="AP217">
        <f t="shared" si="135"/>
        <v>0</v>
      </c>
      <c r="AQ217" s="4" t="e">
        <f t="shared" si="140"/>
        <v>#N/A</v>
      </c>
      <c r="AR217" s="4" t="e">
        <f t="shared" si="141"/>
        <v>#N/A</v>
      </c>
      <c r="AS217" s="4" t="e">
        <f t="shared" si="142"/>
        <v>#N/A</v>
      </c>
      <c r="AT217" s="4" t="e">
        <f t="shared" si="143"/>
        <v>#N/A</v>
      </c>
      <c r="AU217" s="5" t="e">
        <f t="shared" si="144"/>
        <v>#N/A</v>
      </c>
      <c r="AV217" s="4" t="e">
        <f t="shared" si="145"/>
        <v>#N/A</v>
      </c>
      <c r="AW217" s="5" t="e">
        <f t="shared" si="146"/>
        <v>#N/A</v>
      </c>
      <c r="AX217" s="4" t="e">
        <f t="shared" si="147"/>
        <v>#N/A</v>
      </c>
      <c r="AY217" s="5" t="e">
        <f t="shared" si="148"/>
        <v>#N/A</v>
      </c>
      <c r="AZ217" s="2" t="e">
        <f t="shared" si="149"/>
        <v>#N/A</v>
      </c>
      <c r="BA217" s="2" t="e">
        <f t="shared" si="150"/>
        <v>#N/A</v>
      </c>
      <c r="BB217" s="2" t="e">
        <f t="shared" si="151"/>
        <v>#N/A</v>
      </c>
      <c r="BC217" s="2" t="e">
        <f t="shared" si="152"/>
        <v>#N/A</v>
      </c>
      <c r="BD217" s="2" t="e">
        <f t="shared" si="153"/>
        <v>#N/A</v>
      </c>
      <c r="BE217" s="2" t="e">
        <f t="shared" si="154"/>
        <v>#N/A</v>
      </c>
      <c r="BF217" t="e">
        <f t="shared" si="155"/>
        <v>#N/A</v>
      </c>
      <c r="BG217" s="2" t="e">
        <f t="shared" si="156"/>
        <v>#N/A</v>
      </c>
      <c r="BH217" t="e">
        <f t="shared" si="157"/>
        <v>#N/A</v>
      </c>
      <c r="BI217" t="e">
        <f t="shared" si="158"/>
        <v>#N/A</v>
      </c>
      <c r="BJ217" s="13" t="e">
        <f t="shared" si="159"/>
        <v>#N/A</v>
      </c>
      <c r="BK217" t="e">
        <f t="shared" si="160"/>
        <v>#N/A</v>
      </c>
      <c r="BL217" t="e">
        <f t="shared" si="161"/>
        <v>#N/A</v>
      </c>
      <c r="BM217" s="2" t="e">
        <f t="shared" si="162"/>
        <v>#N/A</v>
      </c>
      <c r="BN217" s="2" t="e">
        <f t="shared" si="163"/>
        <v>#N/A</v>
      </c>
      <c r="BO217" s="26" t="e">
        <f t="shared" si="164"/>
        <v>#N/A</v>
      </c>
      <c r="BP217" s="26" t="e">
        <f t="shared" si="165"/>
        <v>#N/A</v>
      </c>
      <c r="BQ217">
        <f t="shared" si="166"/>
        <v>0</v>
      </c>
      <c r="BV217" s="2"/>
      <c r="BW217" s="2">
        <f t="shared" si="167"/>
        <v>0</v>
      </c>
      <c r="BX217" s="2">
        <f t="shared" si="168"/>
        <v>0</v>
      </c>
      <c r="BY217" s="2">
        <f t="shared" si="169"/>
        <v>0</v>
      </c>
      <c r="BZ217" s="2">
        <f t="shared" si="170"/>
        <v>0</v>
      </c>
      <c r="CA217" s="2">
        <f t="shared" si="171"/>
        <v>0</v>
      </c>
      <c r="CB217" s="2">
        <f t="shared" si="172"/>
        <v>0</v>
      </c>
      <c r="CC217" s="2">
        <f t="shared" si="173"/>
        <v>0</v>
      </c>
      <c r="CD217" s="2" t="str">
        <f t="shared" si="174"/>
        <v>R</v>
      </c>
      <c r="CE217" s="2" t="str">
        <f t="shared" si="175"/>
        <v>S-R</v>
      </c>
      <c r="CF217" s="2" t="str">
        <f t="shared" si="176"/>
        <v>B-G</v>
      </c>
      <c r="CG217" s="2" t="str">
        <f t="shared" si="177"/>
        <v>S-R</v>
      </c>
      <c r="CH217" s="2" t="str">
        <f t="shared" si="178"/>
        <v>B-G</v>
      </c>
      <c r="CI217" t="s">
        <v>361</v>
      </c>
      <c r="CJ217">
        <f>VLOOKUP(CI217,Sheet4!$I$1:$M$248,2,0)</f>
        <v>3455</v>
      </c>
      <c r="CK217">
        <f>VLOOKUP(CI217,Sheet4!$I$1:$M$248,3,0)</f>
        <v>3455</v>
      </c>
      <c r="CL217">
        <f>VLOOKUP(CI217,Sheet4!$I$1:$M$248,4,0)</f>
        <v>3455</v>
      </c>
      <c r="CM217">
        <f>VLOOKUP(CI217,Sheet4!$I$1:$M$248,5,0)</f>
        <v>3455</v>
      </c>
      <c r="CN217" t="e">
        <f t="shared" si="136"/>
        <v>#N/A</v>
      </c>
      <c r="CO217" t="str">
        <f t="shared" si="137"/>
        <v>R</v>
      </c>
      <c r="CP217" t="e">
        <f t="shared" si="138"/>
        <v>#N/A</v>
      </c>
      <c r="CQ217" t="e">
        <f t="shared" si="139"/>
        <v>#N/A</v>
      </c>
    </row>
    <row r="218" spans="1:95">
      <c r="A218">
        <v>216</v>
      </c>
      <c r="B218" t="s">
        <v>420</v>
      </c>
      <c r="C218">
        <v>11785730</v>
      </c>
      <c r="D218" t="b">
        <v>1</v>
      </c>
      <c r="E218">
        <v>145625</v>
      </c>
      <c r="F218">
        <v>25</v>
      </c>
      <c r="G218">
        <v>19325</v>
      </c>
      <c r="H218">
        <v>14500</v>
      </c>
      <c r="I218">
        <v>1045</v>
      </c>
      <c r="J218">
        <v>960.29</v>
      </c>
      <c r="K218">
        <v>929.95</v>
      </c>
      <c r="L218">
        <v>1045.05</v>
      </c>
      <c r="M218">
        <v>848</v>
      </c>
      <c r="N218">
        <v>874.45</v>
      </c>
      <c r="O218">
        <v>19.503688032477552</v>
      </c>
      <c r="P218">
        <v>170.54999999999995</v>
      </c>
      <c r="AO218" s="13"/>
      <c r="AP218">
        <f t="shared" si="135"/>
        <v>0</v>
      </c>
      <c r="AQ218" s="4" t="e">
        <f t="shared" si="140"/>
        <v>#N/A</v>
      </c>
      <c r="AR218" s="4" t="e">
        <f t="shared" si="141"/>
        <v>#N/A</v>
      </c>
      <c r="AS218" s="4" t="e">
        <f t="shared" si="142"/>
        <v>#N/A</v>
      </c>
      <c r="AT218" s="4" t="e">
        <f t="shared" si="143"/>
        <v>#N/A</v>
      </c>
      <c r="AU218" s="5" t="e">
        <f t="shared" si="144"/>
        <v>#N/A</v>
      </c>
      <c r="AV218" s="4" t="e">
        <f t="shared" si="145"/>
        <v>#N/A</v>
      </c>
      <c r="AW218" s="5" t="e">
        <f t="shared" si="146"/>
        <v>#N/A</v>
      </c>
      <c r="AX218" s="4" t="e">
        <f t="shared" si="147"/>
        <v>#N/A</v>
      </c>
      <c r="AY218" s="5" t="e">
        <f t="shared" si="148"/>
        <v>#N/A</v>
      </c>
      <c r="AZ218" s="2" t="e">
        <f t="shared" si="149"/>
        <v>#N/A</v>
      </c>
      <c r="BA218" s="2" t="e">
        <f t="shared" si="150"/>
        <v>#N/A</v>
      </c>
      <c r="BB218" s="2" t="e">
        <f t="shared" si="151"/>
        <v>#N/A</v>
      </c>
      <c r="BC218" s="2" t="e">
        <f t="shared" si="152"/>
        <v>#N/A</v>
      </c>
      <c r="BD218" s="2" t="e">
        <f t="shared" si="153"/>
        <v>#N/A</v>
      </c>
      <c r="BE218" s="2" t="e">
        <f t="shared" si="154"/>
        <v>#N/A</v>
      </c>
      <c r="BF218" t="e">
        <f t="shared" si="155"/>
        <v>#N/A</v>
      </c>
      <c r="BG218" s="2" t="e">
        <f t="shared" si="156"/>
        <v>#N/A</v>
      </c>
      <c r="BH218" t="e">
        <f t="shared" si="157"/>
        <v>#N/A</v>
      </c>
      <c r="BI218" t="e">
        <f t="shared" si="158"/>
        <v>#N/A</v>
      </c>
      <c r="BJ218" s="13" t="e">
        <f t="shared" si="159"/>
        <v>#N/A</v>
      </c>
      <c r="BK218" t="e">
        <f t="shared" si="160"/>
        <v>#N/A</v>
      </c>
      <c r="BL218" t="e">
        <f t="shared" si="161"/>
        <v>#N/A</v>
      </c>
      <c r="BM218" s="2" t="e">
        <f t="shared" si="162"/>
        <v>#N/A</v>
      </c>
      <c r="BN218" s="2" t="e">
        <f t="shared" si="163"/>
        <v>#N/A</v>
      </c>
      <c r="BO218" s="26" t="e">
        <f t="shared" si="164"/>
        <v>#N/A</v>
      </c>
      <c r="BP218" s="26" t="e">
        <f t="shared" si="165"/>
        <v>#N/A</v>
      </c>
      <c r="BQ218">
        <f t="shared" si="166"/>
        <v>0</v>
      </c>
      <c r="BV218" s="2"/>
      <c r="BW218" s="2">
        <f t="shared" si="167"/>
        <v>0</v>
      </c>
      <c r="BX218" s="2">
        <f t="shared" si="168"/>
        <v>0</v>
      </c>
      <c r="BY218" s="2">
        <f t="shared" si="169"/>
        <v>0</v>
      </c>
      <c r="BZ218" s="2">
        <f t="shared" si="170"/>
        <v>0</v>
      </c>
      <c r="CA218" s="2">
        <f t="shared" si="171"/>
        <v>0</v>
      </c>
      <c r="CB218" s="2">
        <f t="shared" si="172"/>
        <v>0</v>
      </c>
      <c r="CC218" s="2">
        <f t="shared" si="173"/>
        <v>0</v>
      </c>
      <c r="CD218" s="2" t="str">
        <f t="shared" si="174"/>
        <v>R</v>
      </c>
      <c r="CE218" s="2" t="str">
        <f t="shared" si="175"/>
        <v>S-R</v>
      </c>
      <c r="CF218" s="2" t="str">
        <f t="shared" si="176"/>
        <v>B-G</v>
      </c>
      <c r="CG218" s="2" t="str">
        <f t="shared" si="177"/>
        <v>S-R</v>
      </c>
      <c r="CH218" s="2" t="str">
        <f t="shared" si="178"/>
        <v>B-G</v>
      </c>
      <c r="CI218" t="s">
        <v>361</v>
      </c>
      <c r="CJ218">
        <f>VLOOKUP(CI218,Sheet4!$I$1:$M$248,2,0)</f>
        <v>3455</v>
      </c>
      <c r="CK218">
        <f>VLOOKUP(CI218,Sheet4!$I$1:$M$248,3,0)</f>
        <v>3455</v>
      </c>
      <c r="CL218">
        <f>VLOOKUP(CI218,Sheet4!$I$1:$M$248,4,0)</f>
        <v>3455</v>
      </c>
      <c r="CM218">
        <f>VLOOKUP(CI218,Sheet4!$I$1:$M$248,5,0)</f>
        <v>3455</v>
      </c>
      <c r="CN218" t="e">
        <f t="shared" si="136"/>
        <v>#N/A</v>
      </c>
      <c r="CO218" t="str">
        <f t="shared" si="137"/>
        <v>R</v>
      </c>
      <c r="CP218" t="e">
        <f t="shared" si="138"/>
        <v>#N/A</v>
      </c>
      <c r="CQ218" t="e">
        <f t="shared" si="139"/>
        <v>#N/A</v>
      </c>
    </row>
    <row r="219" spans="1:95">
      <c r="A219">
        <v>217</v>
      </c>
      <c r="B219" t="s">
        <v>420</v>
      </c>
      <c r="C219">
        <v>11792642</v>
      </c>
      <c r="D219" t="b">
        <v>1</v>
      </c>
      <c r="E219">
        <v>413375</v>
      </c>
      <c r="F219">
        <v>25</v>
      </c>
      <c r="G219">
        <v>27000</v>
      </c>
      <c r="H219">
        <v>13700</v>
      </c>
      <c r="I219">
        <v>535</v>
      </c>
      <c r="J219">
        <v>484.52</v>
      </c>
      <c r="K219">
        <v>455.1</v>
      </c>
      <c r="L219">
        <v>535</v>
      </c>
      <c r="M219">
        <v>424.45</v>
      </c>
      <c r="N219">
        <v>444.9</v>
      </c>
      <c r="O219">
        <v>20.251741964486406</v>
      </c>
      <c r="P219">
        <v>90.100000000000023</v>
      </c>
      <c r="AO219" s="13"/>
      <c r="AP219">
        <f t="shared" si="135"/>
        <v>0</v>
      </c>
      <c r="AQ219" s="4" t="e">
        <f t="shared" si="140"/>
        <v>#N/A</v>
      </c>
      <c r="AR219" s="4" t="e">
        <f t="shared" si="141"/>
        <v>#N/A</v>
      </c>
      <c r="AS219" s="4" t="e">
        <f t="shared" si="142"/>
        <v>#N/A</v>
      </c>
      <c r="AT219" s="4" t="e">
        <f t="shared" si="143"/>
        <v>#N/A</v>
      </c>
      <c r="AU219" s="5" t="e">
        <f t="shared" si="144"/>
        <v>#N/A</v>
      </c>
      <c r="AV219" s="4" t="e">
        <f t="shared" si="145"/>
        <v>#N/A</v>
      </c>
      <c r="AW219" s="5" t="e">
        <f t="shared" si="146"/>
        <v>#N/A</v>
      </c>
      <c r="AX219" s="4" t="e">
        <f t="shared" si="147"/>
        <v>#N/A</v>
      </c>
      <c r="AY219" s="5" t="e">
        <f t="shared" si="148"/>
        <v>#N/A</v>
      </c>
      <c r="AZ219" s="2" t="e">
        <f t="shared" si="149"/>
        <v>#N/A</v>
      </c>
      <c r="BA219" s="2" t="e">
        <f t="shared" si="150"/>
        <v>#N/A</v>
      </c>
      <c r="BB219" s="2" t="e">
        <f t="shared" si="151"/>
        <v>#N/A</v>
      </c>
      <c r="BC219" s="2" t="e">
        <f t="shared" si="152"/>
        <v>#N/A</v>
      </c>
      <c r="BD219" s="2" t="e">
        <f t="shared" si="153"/>
        <v>#N/A</v>
      </c>
      <c r="BE219" s="2" t="e">
        <f t="shared" si="154"/>
        <v>#N/A</v>
      </c>
      <c r="BF219" t="e">
        <f t="shared" si="155"/>
        <v>#N/A</v>
      </c>
      <c r="BG219" s="2" t="e">
        <f t="shared" si="156"/>
        <v>#N/A</v>
      </c>
      <c r="BH219" t="e">
        <f t="shared" si="157"/>
        <v>#N/A</v>
      </c>
      <c r="BI219" t="e">
        <f t="shared" si="158"/>
        <v>#N/A</v>
      </c>
      <c r="BJ219" s="13" t="e">
        <f t="shared" si="159"/>
        <v>#N/A</v>
      </c>
      <c r="BK219" t="e">
        <f t="shared" si="160"/>
        <v>#N/A</v>
      </c>
      <c r="BL219" t="e">
        <f t="shared" si="161"/>
        <v>#N/A</v>
      </c>
      <c r="BM219" s="2" t="e">
        <f t="shared" si="162"/>
        <v>#N/A</v>
      </c>
      <c r="BN219" s="2" t="e">
        <f t="shared" si="163"/>
        <v>#N/A</v>
      </c>
      <c r="BO219" s="26" t="e">
        <f t="shared" si="164"/>
        <v>#N/A</v>
      </c>
      <c r="BP219" s="26" t="e">
        <f t="shared" si="165"/>
        <v>#N/A</v>
      </c>
      <c r="BQ219">
        <f t="shared" si="166"/>
        <v>0</v>
      </c>
      <c r="BV219" s="2"/>
      <c r="BW219" s="2">
        <f t="shared" si="167"/>
        <v>0</v>
      </c>
      <c r="BX219" s="2">
        <f t="shared" si="168"/>
        <v>0</v>
      </c>
      <c r="BY219" s="2">
        <f t="shared" si="169"/>
        <v>0</v>
      </c>
      <c r="BZ219" s="2">
        <f t="shared" si="170"/>
        <v>0</v>
      </c>
      <c r="CA219" s="2">
        <f t="shared" si="171"/>
        <v>0</v>
      </c>
      <c r="CB219" s="2">
        <f t="shared" si="172"/>
        <v>0</v>
      </c>
      <c r="CC219" s="2">
        <f t="shared" si="173"/>
        <v>0</v>
      </c>
      <c r="CD219" s="2" t="str">
        <f t="shared" si="174"/>
        <v>R</v>
      </c>
      <c r="CE219" s="2" t="str">
        <f t="shared" si="175"/>
        <v>S-R</v>
      </c>
      <c r="CF219" s="2" t="str">
        <f t="shared" si="176"/>
        <v>B-G</v>
      </c>
      <c r="CG219" s="2" t="str">
        <f t="shared" si="177"/>
        <v>S-R</v>
      </c>
      <c r="CH219" s="2" t="str">
        <f t="shared" si="178"/>
        <v>B-G</v>
      </c>
      <c r="CI219" t="s">
        <v>361</v>
      </c>
      <c r="CJ219">
        <f>VLOOKUP(CI219,Sheet4!$I$1:$M$248,2,0)</f>
        <v>3455</v>
      </c>
      <c r="CK219">
        <f>VLOOKUP(CI219,Sheet4!$I$1:$M$248,3,0)</f>
        <v>3455</v>
      </c>
      <c r="CL219">
        <f>VLOOKUP(CI219,Sheet4!$I$1:$M$248,4,0)</f>
        <v>3455</v>
      </c>
      <c r="CM219">
        <f>VLOOKUP(CI219,Sheet4!$I$1:$M$248,5,0)</f>
        <v>3455</v>
      </c>
      <c r="CN219" t="e">
        <f t="shared" si="136"/>
        <v>#N/A</v>
      </c>
      <c r="CO219" t="str">
        <f t="shared" si="137"/>
        <v>R</v>
      </c>
      <c r="CP219" t="e">
        <f t="shared" si="138"/>
        <v>#N/A</v>
      </c>
      <c r="CQ219" t="e">
        <f t="shared" si="139"/>
        <v>#N/A</v>
      </c>
    </row>
    <row r="220" spans="1:95">
      <c r="A220">
        <v>218</v>
      </c>
      <c r="B220" t="s">
        <v>420</v>
      </c>
      <c r="C220">
        <v>4268801</v>
      </c>
      <c r="D220" t="b">
        <v>1</v>
      </c>
      <c r="E220">
        <v>1322799</v>
      </c>
      <c r="F220">
        <v>5</v>
      </c>
      <c r="G220">
        <v>175</v>
      </c>
      <c r="H220">
        <v>0</v>
      </c>
      <c r="I220">
        <v>6569.2</v>
      </c>
      <c r="J220">
        <v>6551.8</v>
      </c>
      <c r="K220">
        <v>6430.5</v>
      </c>
      <c r="L220">
        <v>6638</v>
      </c>
      <c r="M220">
        <v>6375</v>
      </c>
      <c r="N220">
        <v>6405.4</v>
      </c>
      <c r="O220">
        <v>2.557217347862744</v>
      </c>
      <c r="P220">
        <v>163.80000000000018</v>
      </c>
      <c r="Q220" t="s">
        <v>147</v>
      </c>
      <c r="R220">
        <v>4268801</v>
      </c>
      <c r="S220">
        <v>0</v>
      </c>
      <c r="T220">
        <v>13314.333568919226</v>
      </c>
      <c r="U220">
        <v>13265.575000000001</v>
      </c>
      <c r="V220">
        <v>13395.165464203577</v>
      </c>
      <c r="W220">
        <v>13265.575000000001</v>
      </c>
      <c r="X220">
        <v>13135.984535796424</v>
      </c>
      <c r="Y220">
        <v>13310.85</v>
      </c>
      <c r="Z220">
        <v>13320</v>
      </c>
      <c r="AA220">
        <v>13301.3</v>
      </c>
      <c r="AB220">
        <v>13319.85</v>
      </c>
      <c r="AC220" s="8">
        <v>13320</v>
      </c>
      <c r="AD220" s="8">
        <v>13330</v>
      </c>
      <c r="AE220">
        <v>13304.55</v>
      </c>
      <c r="AF220">
        <v>13328</v>
      </c>
      <c r="AG220">
        <v>13328</v>
      </c>
      <c r="AH220">
        <v>13338</v>
      </c>
      <c r="AI220">
        <v>13320</v>
      </c>
      <c r="AJ220">
        <v>13338</v>
      </c>
      <c r="AK220">
        <v>93.082014582279569</v>
      </c>
      <c r="AL220">
        <v>89.210881853231186</v>
      </c>
      <c r="AO220" s="13"/>
      <c r="AP220" t="str">
        <f t="shared" si="135"/>
        <v>BAJAJFINSV</v>
      </c>
      <c r="AQ220" s="4">
        <f t="shared" si="140"/>
        <v>13314.333568919226</v>
      </c>
      <c r="AR220" s="4">
        <f t="shared" si="141"/>
        <v>13265.575000000001</v>
      </c>
      <c r="AS220" s="4">
        <f t="shared" si="142"/>
        <v>13395.165464203577</v>
      </c>
      <c r="AT220" s="4">
        <f t="shared" si="143"/>
        <v>13265.575000000001</v>
      </c>
      <c r="AU220" s="5">
        <f t="shared" si="144"/>
        <v>13135.984535796424</v>
      </c>
      <c r="AV220" s="4">
        <f t="shared" si="145"/>
        <v>13310.85</v>
      </c>
      <c r="AW220" s="5">
        <f t="shared" si="146"/>
        <v>13320</v>
      </c>
      <c r="AX220" s="4">
        <f t="shared" si="147"/>
        <v>13301.3</v>
      </c>
      <c r="AY220" s="5">
        <f t="shared" si="148"/>
        <v>13319.85</v>
      </c>
      <c r="AZ220" s="2">
        <f t="shared" si="149"/>
        <v>13320</v>
      </c>
      <c r="BA220" s="2">
        <f t="shared" si="150"/>
        <v>13330</v>
      </c>
      <c r="BB220" s="2">
        <f t="shared" si="151"/>
        <v>13304.55</v>
      </c>
      <c r="BC220" s="2">
        <f t="shared" si="152"/>
        <v>13328</v>
      </c>
      <c r="BD220" s="2">
        <f t="shared" si="153"/>
        <v>13328</v>
      </c>
      <c r="BE220" s="2">
        <f t="shared" si="154"/>
        <v>13338</v>
      </c>
      <c r="BF220">
        <f t="shared" si="155"/>
        <v>13320</v>
      </c>
      <c r="BG220" s="2">
        <f t="shared" si="156"/>
        <v>13338</v>
      </c>
      <c r="BH220">
        <f t="shared" si="157"/>
        <v>93.082014582279569</v>
      </c>
      <c r="BI220">
        <f t="shared" si="158"/>
        <v>89.210881853231186</v>
      </c>
      <c r="BJ220" s="13">
        <f t="shared" si="159"/>
        <v>0</v>
      </c>
      <c r="BK220" t="str">
        <f t="shared" si="160"/>
        <v xml:space="preserve"> </v>
      </c>
      <c r="BL220" t="str">
        <f t="shared" si="161"/>
        <v>G&gt;5+ | Buy</v>
      </c>
      <c r="BM220" s="2" t="str">
        <f t="shared" si="162"/>
        <v xml:space="preserve"> </v>
      </c>
      <c r="BN220" s="2" t="str">
        <f t="shared" si="163"/>
        <v xml:space="preserve"> </v>
      </c>
      <c r="BO220" s="26">
        <f t="shared" si="164"/>
        <v>6.006006006006006E-2</v>
      </c>
      <c r="BP220" s="26">
        <f t="shared" si="165"/>
        <v>7.503001200480193E-2</v>
      </c>
      <c r="BQ220" t="str">
        <f t="shared" si="166"/>
        <v>BAJAJFINSV</v>
      </c>
      <c r="BV220" s="2"/>
      <c r="BW220" s="2">
        <f t="shared" si="167"/>
        <v>13320</v>
      </c>
      <c r="BX220" s="2">
        <f t="shared" si="168"/>
        <v>13301.3</v>
      </c>
      <c r="BY220" s="2">
        <f t="shared" si="169"/>
        <v>13319.85</v>
      </c>
      <c r="BZ220" s="2">
        <f t="shared" si="170"/>
        <v>13320</v>
      </c>
      <c r="CA220" s="2">
        <f t="shared" si="171"/>
        <v>13330</v>
      </c>
      <c r="CB220" s="2">
        <f t="shared" si="172"/>
        <v>13304.55</v>
      </c>
      <c r="CC220" s="2">
        <f t="shared" si="173"/>
        <v>13328</v>
      </c>
      <c r="CD220" s="2" t="str">
        <f t="shared" si="174"/>
        <v>G</v>
      </c>
      <c r="CE220" s="2" t="str">
        <f t="shared" si="175"/>
        <v>B-G</v>
      </c>
      <c r="CF220" s="2" t="str">
        <f t="shared" si="176"/>
        <v>B-G</v>
      </c>
      <c r="CG220" s="2" t="str">
        <f t="shared" si="177"/>
        <v>B-G</v>
      </c>
      <c r="CH220" s="2" t="str">
        <f t="shared" si="178"/>
        <v>B-G</v>
      </c>
      <c r="CI220" t="s">
        <v>361</v>
      </c>
      <c r="CJ220">
        <f>VLOOKUP(CI220,Sheet4!$I$1:$M$248,2,0)</f>
        <v>3455</v>
      </c>
      <c r="CK220">
        <f>VLOOKUP(CI220,Sheet4!$I$1:$M$248,3,0)</f>
        <v>3455</v>
      </c>
      <c r="CL220">
        <f>VLOOKUP(CI220,Sheet4!$I$1:$M$248,4,0)</f>
        <v>3455</v>
      </c>
      <c r="CM220">
        <f>VLOOKUP(CI220,Sheet4!$I$1:$M$248,5,0)</f>
        <v>3455</v>
      </c>
      <c r="CN220" t="e">
        <f t="shared" si="136"/>
        <v>#N/A</v>
      </c>
      <c r="CO220" t="str">
        <f t="shared" si="137"/>
        <v>R</v>
      </c>
      <c r="CP220" t="e">
        <f t="shared" si="138"/>
        <v>#N/A</v>
      </c>
      <c r="CQ220" t="e">
        <f t="shared" si="139"/>
        <v>#N/A</v>
      </c>
    </row>
    <row r="221" spans="1:95">
      <c r="A221">
        <v>219</v>
      </c>
      <c r="B221" t="s">
        <v>420</v>
      </c>
      <c r="C221">
        <v>345089</v>
      </c>
      <c r="D221" t="b">
        <v>1</v>
      </c>
      <c r="E221">
        <v>1383578</v>
      </c>
      <c r="F221">
        <v>9</v>
      </c>
      <c r="G221">
        <v>5</v>
      </c>
      <c r="H221">
        <v>0</v>
      </c>
      <c r="I221">
        <v>2691.45</v>
      </c>
      <c r="J221">
        <v>2683.87</v>
      </c>
      <c r="K221">
        <v>2725</v>
      </c>
      <c r="L221">
        <v>2727.7</v>
      </c>
      <c r="M221">
        <v>2666.55</v>
      </c>
      <c r="N221">
        <v>2719.2</v>
      </c>
      <c r="O221">
        <v>-1.0205207413945279</v>
      </c>
      <c r="P221">
        <v>-27.75</v>
      </c>
      <c r="Q221" t="s">
        <v>9</v>
      </c>
      <c r="R221">
        <v>345089</v>
      </c>
      <c r="S221">
        <v>-37.880000000000003</v>
      </c>
      <c r="T221">
        <v>2780.531580928081</v>
      </c>
      <c r="U221">
        <v>2777.24</v>
      </c>
      <c r="V221">
        <v>2791.0179334041381</v>
      </c>
      <c r="W221">
        <v>2777.24</v>
      </c>
      <c r="X221">
        <v>2763.4620665958614</v>
      </c>
      <c r="Y221">
        <v>2779.75</v>
      </c>
      <c r="Z221">
        <v>2784.95</v>
      </c>
      <c r="AA221">
        <v>2778.8</v>
      </c>
      <c r="AB221">
        <v>2784</v>
      </c>
      <c r="AC221" s="8">
        <v>2784</v>
      </c>
      <c r="AD221" s="8">
        <v>2787.95</v>
      </c>
      <c r="AE221">
        <v>2782</v>
      </c>
      <c r="AF221">
        <v>2784</v>
      </c>
      <c r="AG221">
        <v>2784</v>
      </c>
      <c r="AH221">
        <v>2784</v>
      </c>
      <c r="AI221">
        <v>2778</v>
      </c>
      <c r="AJ221">
        <v>2778.5</v>
      </c>
      <c r="AK221">
        <v>44.660391133549297</v>
      </c>
      <c r="AL221">
        <v>60.730018454170228</v>
      </c>
      <c r="AO221" s="13"/>
      <c r="AP221" t="str">
        <f t="shared" si="135"/>
        <v>HEROMOTOCO</v>
      </c>
      <c r="AQ221" s="4">
        <f t="shared" si="140"/>
        <v>2780.531580928081</v>
      </c>
      <c r="AR221" s="4">
        <f t="shared" si="141"/>
        <v>2777.24</v>
      </c>
      <c r="AS221" s="4">
        <f t="shared" si="142"/>
        <v>2791.0179334041381</v>
      </c>
      <c r="AT221" s="4">
        <f t="shared" si="143"/>
        <v>2777.24</v>
      </c>
      <c r="AU221" s="5">
        <f t="shared" si="144"/>
        <v>2763.4620665958614</v>
      </c>
      <c r="AV221" s="4">
        <f t="shared" si="145"/>
        <v>2779.75</v>
      </c>
      <c r="AW221" s="5">
        <f t="shared" si="146"/>
        <v>2784.95</v>
      </c>
      <c r="AX221" s="4">
        <f t="shared" si="147"/>
        <v>2778.8</v>
      </c>
      <c r="AY221" s="5">
        <f t="shared" si="148"/>
        <v>2784</v>
      </c>
      <c r="AZ221" s="2">
        <f t="shared" si="149"/>
        <v>2784</v>
      </c>
      <c r="BA221" s="2">
        <f t="shared" si="150"/>
        <v>2787.95</v>
      </c>
      <c r="BB221" s="2">
        <f t="shared" si="151"/>
        <v>2782</v>
      </c>
      <c r="BC221" s="2">
        <f t="shared" si="152"/>
        <v>2784</v>
      </c>
      <c r="BD221" s="2">
        <f t="shared" si="153"/>
        <v>2784</v>
      </c>
      <c r="BE221" s="2">
        <f t="shared" si="154"/>
        <v>2784</v>
      </c>
      <c r="BF221">
        <f t="shared" si="155"/>
        <v>2778</v>
      </c>
      <c r="BG221" s="2">
        <f t="shared" si="156"/>
        <v>2778.5</v>
      </c>
      <c r="BH221">
        <f t="shared" si="157"/>
        <v>44.660391133549297</v>
      </c>
      <c r="BI221">
        <f t="shared" si="158"/>
        <v>60.730018454170228</v>
      </c>
      <c r="BJ221" s="13">
        <f t="shared" si="159"/>
        <v>-37.880000000000003</v>
      </c>
      <c r="BK221" t="str">
        <f t="shared" si="160"/>
        <v xml:space="preserve"> </v>
      </c>
      <c r="BL221" t="str">
        <f t="shared" si="161"/>
        <v xml:space="preserve"> </v>
      </c>
      <c r="BM221" s="2" t="str">
        <f t="shared" si="162"/>
        <v xml:space="preserve"> </v>
      </c>
      <c r="BN221" s="2" t="str">
        <f t="shared" si="163"/>
        <v xml:space="preserve"> </v>
      </c>
      <c r="BO221" s="26">
        <f t="shared" si="164"/>
        <v>0</v>
      </c>
      <c r="BP221" s="26">
        <f t="shared" si="165"/>
        <v>-0.19755747126436785</v>
      </c>
      <c r="BQ221" t="str">
        <f t="shared" si="166"/>
        <v>HEROMOTOCO</v>
      </c>
      <c r="BV221" s="2"/>
      <c r="BW221" s="2">
        <f t="shared" si="167"/>
        <v>2784.95</v>
      </c>
      <c r="BX221" s="2">
        <f t="shared" si="168"/>
        <v>2778.8</v>
      </c>
      <c r="BY221" s="2">
        <f t="shared" si="169"/>
        <v>2784</v>
      </c>
      <c r="BZ221" s="2">
        <f t="shared" si="170"/>
        <v>2784</v>
      </c>
      <c r="CA221" s="2">
        <f t="shared" si="171"/>
        <v>2787.95</v>
      </c>
      <c r="CB221" s="2">
        <f t="shared" si="172"/>
        <v>2782</v>
      </c>
      <c r="CC221" s="2">
        <f t="shared" si="173"/>
        <v>2784</v>
      </c>
      <c r="CD221" s="2" t="str">
        <f t="shared" si="174"/>
        <v>R</v>
      </c>
      <c r="CE221" s="2" t="str">
        <f t="shared" si="175"/>
        <v>S-R</v>
      </c>
      <c r="CF221" s="2" t="str">
        <f t="shared" si="176"/>
        <v>B-G</v>
      </c>
      <c r="CG221" s="2" t="str">
        <f t="shared" si="177"/>
        <v>S-R</v>
      </c>
      <c r="CH221" s="2" t="str">
        <f t="shared" si="178"/>
        <v>B-G</v>
      </c>
      <c r="CI221" t="s">
        <v>361</v>
      </c>
      <c r="CJ221">
        <f>VLOOKUP(CI221,Sheet4!$I$1:$M$248,2,0)</f>
        <v>3455</v>
      </c>
      <c r="CK221">
        <f>VLOOKUP(CI221,Sheet4!$I$1:$M$248,3,0)</f>
        <v>3455</v>
      </c>
      <c r="CL221">
        <f>VLOOKUP(CI221,Sheet4!$I$1:$M$248,4,0)</f>
        <v>3455</v>
      </c>
      <c r="CM221">
        <f>VLOOKUP(CI221,Sheet4!$I$1:$M$248,5,0)</f>
        <v>3455</v>
      </c>
      <c r="CN221" t="e">
        <f t="shared" si="136"/>
        <v>#N/A</v>
      </c>
      <c r="CO221" t="str">
        <f t="shared" si="137"/>
        <v>R</v>
      </c>
      <c r="CP221" t="e">
        <f t="shared" si="138"/>
        <v>#N/A</v>
      </c>
      <c r="CQ221" t="e">
        <f t="shared" si="139"/>
        <v>#N/A</v>
      </c>
    </row>
    <row r="222" spans="1:95">
      <c r="A222">
        <v>220</v>
      </c>
      <c r="B222" t="s">
        <v>420</v>
      </c>
      <c r="C222">
        <v>897537</v>
      </c>
      <c r="D222" t="b">
        <v>1</v>
      </c>
      <c r="E222">
        <v>3585898</v>
      </c>
      <c r="F222">
        <v>20</v>
      </c>
      <c r="G222">
        <v>119</v>
      </c>
      <c r="H222">
        <v>0</v>
      </c>
      <c r="I222">
        <v>991.6</v>
      </c>
      <c r="J222">
        <v>986.36</v>
      </c>
      <c r="K222">
        <v>995</v>
      </c>
      <c r="L222">
        <v>1002.5</v>
      </c>
      <c r="M222">
        <v>978.35</v>
      </c>
      <c r="N222">
        <v>991.15</v>
      </c>
      <c r="O222">
        <v>4.5401805982953687E-2</v>
      </c>
      <c r="P222">
        <v>0.45000000000004547</v>
      </c>
      <c r="Q222" t="s">
        <v>76</v>
      </c>
      <c r="R222">
        <v>897537</v>
      </c>
      <c r="S222">
        <v>-18.77</v>
      </c>
      <c r="T222">
        <v>2303.9110906008386</v>
      </c>
      <c r="U222">
        <v>2300.6400000000003</v>
      </c>
      <c r="V222">
        <v>2311.3060553991522</v>
      </c>
      <c r="W222">
        <v>2300.6400000000003</v>
      </c>
      <c r="X222">
        <v>2289.9739446008484</v>
      </c>
      <c r="Y222">
        <v>2306</v>
      </c>
      <c r="Z222">
        <v>2308</v>
      </c>
      <c r="AA222">
        <v>2304.9</v>
      </c>
      <c r="AB222">
        <v>2307.6</v>
      </c>
      <c r="AC222" s="8">
        <v>2307.35</v>
      </c>
      <c r="AD222" s="8">
        <v>2308.35</v>
      </c>
      <c r="AE222">
        <v>2299.65</v>
      </c>
      <c r="AF222">
        <v>2302.65</v>
      </c>
      <c r="AG222">
        <v>2302.5500000000002</v>
      </c>
      <c r="AH222">
        <v>2307.9</v>
      </c>
      <c r="AI222">
        <v>2295.25</v>
      </c>
      <c r="AJ222">
        <v>2305</v>
      </c>
      <c r="AK222">
        <v>62.413432957008908</v>
      </c>
      <c r="AL222">
        <v>72.907227652832546</v>
      </c>
      <c r="AO222" s="13"/>
      <c r="AP222" t="str">
        <f t="shared" si="135"/>
        <v>TITAN</v>
      </c>
      <c r="AQ222" s="4">
        <f t="shared" si="140"/>
        <v>2303.9110906008386</v>
      </c>
      <c r="AR222" s="4">
        <f t="shared" si="141"/>
        <v>2300.6400000000003</v>
      </c>
      <c r="AS222" s="4">
        <f t="shared" si="142"/>
        <v>2311.3060553991522</v>
      </c>
      <c r="AT222" s="4">
        <f t="shared" si="143"/>
        <v>2300.6400000000003</v>
      </c>
      <c r="AU222" s="5">
        <f t="shared" si="144"/>
        <v>2289.9739446008484</v>
      </c>
      <c r="AV222" s="4">
        <f t="shared" si="145"/>
        <v>2306</v>
      </c>
      <c r="AW222" s="5">
        <f t="shared" si="146"/>
        <v>2308</v>
      </c>
      <c r="AX222" s="4">
        <f t="shared" si="147"/>
        <v>2304.9</v>
      </c>
      <c r="AY222" s="5">
        <f t="shared" si="148"/>
        <v>2307.6</v>
      </c>
      <c r="AZ222" s="2">
        <f t="shared" si="149"/>
        <v>2307.35</v>
      </c>
      <c r="BA222" s="2">
        <f t="shared" si="150"/>
        <v>2308.35</v>
      </c>
      <c r="BB222" s="2">
        <f t="shared" si="151"/>
        <v>2299.65</v>
      </c>
      <c r="BC222" s="2">
        <f t="shared" si="152"/>
        <v>2302.65</v>
      </c>
      <c r="BD222" s="2">
        <f t="shared" si="153"/>
        <v>2302.5500000000002</v>
      </c>
      <c r="BE222" s="2">
        <f t="shared" si="154"/>
        <v>2307.9</v>
      </c>
      <c r="BF222">
        <f t="shared" si="155"/>
        <v>2295.25</v>
      </c>
      <c r="BG222" s="2">
        <f t="shared" si="156"/>
        <v>2305</v>
      </c>
      <c r="BH222">
        <f t="shared" si="157"/>
        <v>62.413432957008908</v>
      </c>
      <c r="BI222">
        <f t="shared" si="158"/>
        <v>72.907227652832546</v>
      </c>
      <c r="BJ222" s="13">
        <f t="shared" si="159"/>
        <v>-18.77</v>
      </c>
      <c r="BK222" t="str">
        <f t="shared" si="160"/>
        <v xml:space="preserve"> </v>
      </c>
      <c r="BL222" t="str">
        <f t="shared" si="161"/>
        <v xml:space="preserve"> </v>
      </c>
      <c r="BM222" s="2" t="str">
        <f t="shared" si="162"/>
        <v xml:space="preserve"> </v>
      </c>
      <c r="BN222" s="2" t="str">
        <f t="shared" si="163"/>
        <v xml:space="preserve"> </v>
      </c>
      <c r="BO222" s="26">
        <f t="shared" si="164"/>
        <v>-0.2036968817041116</v>
      </c>
      <c r="BP222" s="26">
        <f t="shared" si="165"/>
        <v>0.10640376973354837</v>
      </c>
      <c r="BQ222" t="str">
        <f t="shared" si="166"/>
        <v>TITAN</v>
      </c>
      <c r="BV222" s="2"/>
      <c r="BW222" s="2">
        <f t="shared" si="167"/>
        <v>2308</v>
      </c>
      <c r="BX222" s="2">
        <f t="shared" si="168"/>
        <v>2304.9</v>
      </c>
      <c r="BY222" s="2">
        <f t="shared" si="169"/>
        <v>2307.6</v>
      </c>
      <c r="BZ222" s="2">
        <f t="shared" si="170"/>
        <v>2307.35</v>
      </c>
      <c r="CA222" s="2">
        <f t="shared" si="171"/>
        <v>2308.35</v>
      </c>
      <c r="CB222" s="2">
        <f t="shared" si="172"/>
        <v>2299.65</v>
      </c>
      <c r="CC222" s="2">
        <f t="shared" si="173"/>
        <v>2302.65</v>
      </c>
      <c r="CD222" s="2" t="str">
        <f t="shared" si="174"/>
        <v>R</v>
      </c>
      <c r="CE222" s="2" t="str">
        <f t="shared" si="175"/>
        <v>S-R</v>
      </c>
      <c r="CF222" s="2" t="str">
        <f t="shared" si="176"/>
        <v>S-R</v>
      </c>
      <c r="CG222" s="2" t="str">
        <f t="shared" si="177"/>
        <v>S-R</v>
      </c>
      <c r="CH222" s="2" t="str">
        <f t="shared" si="178"/>
        <v>S-R</v>
      </c>
      <c r="CI222" t="s">
        <v>361</v>
      </c>
      <c r="CJ222">
        <f>VLOOKUP(CI222,Sheet4!$I$1:$M$248,2,0)</f>
        <v>3455</v>
      </c>
      <c r="CK222">
        <f>VLOOKUP(CI222,Sheet4!$I$1:$M$248,3,0)</f>
        <v>3455</v>
      </c>
      <c r="CL222">
        <f>VLOOKUP(CI222,Sheet4!$I$1:$M$248,4,0)</f>
        <v>3455</v>
      </c>
      <c r="CM222">
        <f>VLOOKUP(CI222,Sheet4!$I$1:$M$248,5,0)</f>
        <v>3455</v>
      </c>
      <c r="CN222" t="e">
        <f t="shared" si="136"/>
        <v>#N/A</v>
      </c>
      <c r="CO222" t="str">
        <f t="shared" si="137"/>
        <v>R</v>
      </c>
      <c r="CP222" t="e">
        <f t="shared" si="138"/>
        <v>#N/A</v>
      </c>
      <c r="CQ222" t="e">
        <f t="shared" si="139"/>
        <v>#N/A</v>
      </c>
    </row>
    <row r="223" spans="1:95">
      <c r="A223">
        <v>221</v>
      </c>
      <c r="B223" t="s">
        <v>420</v>
      </c>
      <c r="C223">
        <v>10812930</v>
      </c>
      <c r="D223" t="b">
        <v>1</v>
      </c>
      <c r="E223">
        <v>18995640</v>
      </c>
      <c r="F223">
        <v>20</v>
      </c>
      <c r="G223">
        <v>0</v>
      </c>
      <c r="H223">
        <v>303540</v>
      </c>
      <c r="I223">
        <v>0.05</v>
      </c>
      <c r="J223">
        <v>1.57</v>
      </c>
      <c r="K223">
        <v>4.0999999999999996</v>
      </c>
      <c r="L223">
        <v>4.6500000000000004</v>
      </c>
      <c r="M223">
        <v>0.05</v>
      </c>
      <c r="N223">
        <v>12.95</v>
      </c>
      <c r="O223">
        <v>-99.613899613899605</v>
      </c>
      <c r="P223">
        <v>-12.899999999999999</v>
      </c>
      <c r="AO223" s="13"/>
      <c r="AP223">
        <f t="shared" si="135"/>
        <v>0</v>
      </c>
      <c r="AQ223" s="4" t="e">
        <f t="shared" si="140"/>
        <v>#N/A</v>
      </c>
      <c r="AR223" s="4" t="e">
        <f t="shared" si="141"/>
        <v>#N/A</v>
      </c>
      <c r="AS223" s="4" t="e">
        <f t="shared" si="142"/>
        <v>#N/A</v>
      </c>
      <c r="AT223" s="4" t="e">
        <f t="shared" si="143"/>
        <v>#N/A</v>
      </c>
      <c r="AU223" s="5" t="e">
        <f t="shared" si="144"/>
        <v>#N/A</v>
      </c>
      <c r="AV223" s="4" t="e">
        <f t="shared" si="145"/>
        <v>#N/A</v>
      </c>
      <c r="AW223" s="5" t="e">
        <f t="shared" si="146"/>
        <v>#N/A</v>
      </c>
      <c r="AX223" s="4" t="e">
        <f t="shared" si="147"/>
        <v>#N/A</v>
      </c>
      <c r="AY223" s="5" t="e">
        <f t="shared" si="148"/>
        <v>#N/A</v>
      </c>
      <c r="AZ223" s="2" t="e">
        <f t="shared" si="149"/>
        <v>#N/A</v>
      </c>
      <c r="BA223" s="2" t="e">
        <f t="shared" si="150"/>
        <v>#N/A</v>
      </c>
      <c r="BB223" s="2" t="e">
        <f t="shared" si="151"/>
        <v>#N/A</v>
      </c>
      <c r="BC223" s="2" t="e">
        <f t="shared" si="152"/>
        <v>#N/A</v>
      </c>
      <c r="BD223" s="2" t="e">
        <f t="shared" si="153"/>
        <v>#N/A</v>
      </c>
      <c r="BE223" s="2" t="e">
        <f t="shared" si="154"/>
        <v>#N/A</v>
      </c>
      <c r="BF223" t="e">
        <f t="shared" si="155"/>
        <v>#N/A</v>
      </c>
      <c r="BG223" s="2" t="e">
        <f t="shared" si="156"/>
        <v>#N/A</v>
      </c>
      <c r="BH223" t="e">
        <f t="shared" si="157"/>
        <v>#N/A</v>
      </c>
      <c r="BI223" t="e">
        <f t="shared" si="158"/>
        <v>#N/A</v>
      </c>
      <c r="BJ223" s="13" t="e">
        <f t="shared" si="159"/>
        <v>#N/A</v>
      </c>
      <c r="BK223" t="e">
        <f t="shared" si="160"/>
        <v>#N/A</v>
      </c>
      <c r="BL223" t="e">
        <f t="shared" si="161"/>
        <v>#N/A</v>
      </c>
      <c r="BM223" s="2" t="e">
        <f t="shared" si="162"/>
        <v>#N/A</v>
      </c>
      <c r="BN223" s="2" t="e">
        <f t="shared" si="163"/>
        <v>#N/A</v>
      </c>
      <c r="BO223" s="26" t="e">
        <f t="shared" si="164"/>
        <v>#N/A</v>
      </c>
      <c r="BP223" s="26" t="e">
        <f t="shared" si="165"/>
        <v>#N/A</v>
      </c>
      <c r="BQ223">
        <f t="shared" si="166"/>
        <v>0</v>
      </c>
      <c r="BV223" s="2"/>
      <c r="BW223" s="2">
        <f t="shared" si="167"/>
        <v>0</v>
      </c>
      <c r="BX223" s="2">
        <f t="shared" si="168"/>
        <v>0</v>
      </c>
      <c r="BY223" s="2">
        <f t="shared" si="169"/>
        <v>0</v>
      </c>
      <c r="BZ223" s="2">
        <f t="shared" si="170"/>
        <v>0</v>
      </c>
      <c r="CA223" s="2">
        <f t="shared" si="171"/>
        <v>0</v>
      </c>
      <c r="CB223" s="2">
        <f t="shared" si="172"/>
        <v>0</v>
      </c>
      <c r="CC223" s="2">
        <f t="shared" si="173"/>
        <v>0</v>
      </c>
      <c r="CD223" s="2" t="str">
        <f t="shared" si="174"/>
        <v>R</v>
      </c>
      <c r="CE223" s="2" t="str">
        <f t="shared" si="175"/>
        <v>S-R</v>
      </c>
      <c r="CF223" s="2" t="str">
        <f t="shared" si="176"/>
        <v>B-G</v>
      </c>
      <c r="CG223" s="2" t="str">
        <f t="shared" si="177"/>
        <v>S-R</v>
      </c>
      <c r="CH223" s="2" t="str">
        <f t="shared" si="178"/>
        <v>B-G</v>
      </c>
      <c r="CI223" t="s">
        <v>361</v>
      </c>
      <c r="CJ223">
        <f>VLOOKUP(CI223,Sheet4!$I$1:$M$248,2,0)</f>
        <v>3455</v>
      </c>
      <c r="CK223">
        <f>VLOOKUP(CI223,Sheet4!$I$1:$M$248,3,0)</f>
        <v>3455</v>
      </c>
      <c r="CL223">
        <f>VLOOKUP(CI223,Sheet4!$I$1:$M$248,4,0)</f>
        <v>3455</v>
      </c>
      <c r="CM223">
        <f>VLOOKUP(CI223,Sheet4!$I$1:$M$248,5,0)</f>
        <v>3455</v>
      </c>
      <c r="CN223" t="e">
        <f t="shared" si="136"/>
        <v>#N/A</v>
      </c>
      <c r="CO223" t="str">
        <f t="shared" si="137"/>
        <v>R</v>
      </c>
      <c r="CP223" t="e">
        <f t="shared" si="138"/>
        <v>#N/A</v>
      </c>
      <c r="CQ223" t="e">
        <f t="shared" si="139"/>
        <v>#N/A</v>
      </c>
    </row>
    <row r="224" spans="1:95">
      <c r="A224">
        <v>222</v>
      </c>
      <c r="B224" t="s">
        <v>420</v>
      </c>
      <c r="C224">
        <v>11799298</v>
      </c>
      <c r="D224" t="b">
        <v>1</v>
      </c>
      <c r="E224">
        <v>220900</v>
      </c>
      <c r="F224">
        <v>25</v>
      </c>
      <c r="G224">
        <v>17075</v>
      </c>
      <c r="H224">
        <v>12650</v>
      </c>
      <c r="I224">
        <v>221.95</v>
      </c>
      <c r="J224">
        <v>198.8</v>
      </c>
      <c r="K224">
        <v>221.2</v>
      </c>
      <c r="L224">
        <v>227.35</v>
      </c>
      <c r="M224">
        <v>169.25</v>
      </c>
      <c r="N224">
        <v>192.15</v>
      </c>
      <c r="O224">
        <v>15.5087171480614</v>
      </c>
      <c r="P224">
        <v>29.799999999999983</v>
      </c>
      <c r="AO224" s="13"/>
      <c r="AP224">
        <f t="shared" si="135"/>
        <v>0</v>
      </c>
      <c r="AQ224" s="4" t="e">
        <f t="shared" si="140"/>
        <v>#N/A</v>
      </c>
      <c r="AR224" s="4" t="e">
        <f t="shared" si="141"/>
        <v>#N/A</v>
      </c>
      <c r="AS224" s="4" t="e">
        <f t="shared" si="142"/>
        <v>#N/A</v>
      </c>
      <c r="AT224" s="4" t="e">
        <f t="shared" si="143"/>
        <v>#N/A</v>
      </c>
      <c r="AU224" s="5" t="e">
        <f t="shared" si="144"/>
        <v>#N/A</v>
      </c>
      <c r="AV224" s="4" t="e">
        <f t="shared" si="145"/>
        <v>#N/A</v>
      </c>
      <c r="AW224" s="5" t="e">
        <f t="shared" si="146"/>
        <v>#N/A</v>
      </c>
      <c r="AX224" s="4" t="e">
        <f t="shared" si="147"/>
        <v>#N/A</v>
      </c>
      <c r="AY224" s="5" t="e">
        <f t="shared" si="148"/>
        <v>#N/A</v>
      </c>
      <c r="AZ224" s="2" t="e">
        <f t="shared" si="149"/>
        <v>#N/A</v>
      </c>
      <c r="BA224" s="2" t="e">
        <f t="shared" si="150"/>
        <v>#N/A</v>
      </c>
      <c r="BB224" s="2" t="e">
        <f t="shared" si="151"/>
        <v>#N/A</v>
      </c>
      <c r="BC224" s="2" t="e">
        <f t="shared" si="152"/>
        <v>#N/A</v>
      </c>
      <c r="BD224" s="2" t="e">
        <f t="shared" si="153"/>
        <v>#N/A</v>
      </c>
      <c r="BE224" s="2" t="e">
        <f t="shared" si="154"/>
        <v>#N/A</v>
      </c>
      <c r="BF224" t="e">
        <f t="shared" si="155"/>
        <v>#N/A</v>
      </c>
      <c r="BG224" s="2" t="e">
        <f t="shared" si="156"/>
        <v>#N/A</v>
      </c>
      <c r="BH224" t="e">
        <f t="shared" si="157"/>
        <v>#N/A</v>
      </c>
      <c r="BI224" t="e">
        <f t="shared" si="158"/>
        <v>#N/A</v>
      </c>
      <c r="BJ224" s="13" t="e">
        <f t="shared" si="159"/>
        <v>#N/A</v>
      </c>
      <c r="BK224" t="e">
        <f t="shared" si="160"/>
        <v>#N/A</v>
      </c>
      <c r="BL224" t="e">
        <f t="shared" si="161"/>
        <v>#N/A</v>
      </c>
      <c r="BM224" s="2" t="e">
        <f t="shared" si="162"/>
        <v>#N/A</v>
      </c>
      <c r="BN224" s="2" t="e">
        <f t="shared" si="163"/>
        <v>#N/A</v>
      </c>
      <c r="BO224" s="26" t="e">
        <f t="shared" si="164"/>
        <v>#N/A</v>
      </c>
      <c r="BP224" s="26" t="e">
        <f t="shared" si="165"/>
        <v>#N/A</v>
      </c>
      <c r="BQ224">
        <f t="shared" si="166"/>
        <v>0</v>
      </c>
      <c r="BV224" s="2"/>
      <c r="BW224" s="2">
        <f t="shared" si="167"/>
        <v>0</v>
      </c>
      <c r="BX224" s="2">
        <f t="shared" si="168"/>
        <v>0</v>
      </c>
      <c r="BY224" s="2">
        <f t="shared" si="169"/>
        <v>0</v>
      </c>
      <c r="BZ224" s="2">
        <f t="shared" si="170"/>
        <v>0</v>
      </c>
      <c r="CA224" s="2">
        <f t="shared" si="171"/>
        <v>0</v>
      </c>
      <c r="CB224" s="2">
        <f t="shared" si="172"/>
        <v>0</v>
      </c>
      <c r="CC224" s="2">
        <f t="shared" si="173"/>
        <v>0</v>
      </c>
      <c r="CD224" s="2" t="str">
        <f t="shared" si="174"/>
        <v>R</v>
      </c>
      <c r="CE224" s="2" t="str">
        <f t="shared" si="175"/>
        <v>S-R</v>
      </c>
      <c r="CF224" s="2" t="str">
        <f t="shared" si="176"/>
        <v>B-G</v>
      </c>
      <c r="CG224" s="2" t="str">
        <f t="shared" si="177"/>
        <v>S-R</v>
      </c>
      <c r="CH224" s="2" t="str">
        <f t="shared" si="178"/>
        <v>B-G</v>
      </c>
      <c r="CI224" t="s">
        <v>361</v>
      </c>
      <c r="CJ224">
        <f>VLOOKUP(CI224,Sheet4!$I$1:$M$248,2,0)</f>
        <v>3455</v>
      </c>
      <c r="CK224">
        <f>VLOOKUP(CI224,Sheet4!$I$1:$M$248,3,0)</f>
        <v>3455</v>
      </c>
      <c r="CL224">
        <f>VLOOKUP(CI224,Sheet4!$I$1:$M$248,4,0)</f>
        <v>3455</v>
      </c>
      <c r="CM224">
        <f>VLOOKUP(CI224,Sheet4!$I$1:$M$248,5,0)</f>
        <v>3455</v>
      </c>
      <c r="CN224" t="e">
        <f t="shared" si="136"/>
        <v>#N/A</v>
      </c>
      <c r="CO224" t="str">
        <f t="shared" si="137"/>
        <v>R</v>
      </c>
      <c r="CP224" t="e">
        <f t="shared" si="138"/>
        <v>#N/A</v>
      </c>
      <c r="CQ224" t="e">
        <f t="shared" si="139"/>
        <v>#N/A</v>
      </c>
    </row>
    <row r="225" spans="1:95">
      <c r="A225">
        <v>223</v>
      </c>
      <c r="B225" t="s">
        <v>420</v>
      </c>
      <c r="C225">
        <v>9872642</v>
      </c>
      <c r="D225" t="b">
        <v>1</v>
      </c>
      <c r="E225">
        <v>43442080</v>
      </c>
      <c r="F225">
        <v>1100</v>
      </c>
      <c r="G225">
        <v>0</v>
      </c>
      <c r="H225">
        <v>264880</v>
      </c>
      <c r="I225">
        <v>0.05</v>
      </c>
      <c r="J225">
        <v>52.37</v>
      </c>
      <c r="K225">
        <v>160.05000000000001</v>
      </c>
      <c r="L225">
        <v>181.9</v>
      </c>
      <c r="M225">
        <v>0.05</v>
      </c>
      <c r="N225">
        <v>257.35000000000002</v>
      </c>
      <c r="O225">
        <v>-99.980571206528069</v>
      </c>
      <c r="P225">
        <v>-257.3</v>
      </c>
      <c r="AO225" s="13"/>
      <c r="AP225">
        <f t="shared" si="135"/>
        <v>0</v>
      </c>
      <c r="AQ225" s="4" t="e">
        <f t="shared" si="140"/>
        <v>#N/A</v>
      </c>
      <c r="AR225" s="4" t="e">
        <f t="shared" si="141"/>
        <v>#N/A</v>
      </c>
      <c r="AS225" s="4" t="e">
        <f t="shared" si="142"/>
        <v>#N/A</v>
      </c>
      <c r="AT225" s="4" t="e">
        <f t="shared" si="143"/>
        <v>#N/A</v>
      </c>
      <c r="AU225" s="5" t="e">
        <f t="shared" si="144"/>
        <v>#N/A</v>
      </c>
      <c r="AV225" s="4" t="e">
        <f t="shared" si="145"/>
        <v>#N/A</v>
      </c>
      <c r="AW225" s="5" t="e">
        <f t="shared" si="146"/>
        <v>#N/A</v>
      </c>
      <c r="AX225" s="4" t="e">
        <f t="shared" si="147"/>
        <v>#N/A</v>
      </c>
      <c r="AY225" s="5" t="e">
        <f t="shared" si="148"/>
        <v>#N/A</v>
      </c>
      <c r="AZ225" s="2" t="e">
        <f t="shared" si="149"/>
        <v>#N/A</v>
      </c>
      <c r="BA225" s="2" t="e">
        <f t="shared" si="150"/>
        <v>#N/A</v>
      </c>
      <c r="BB225" s="2" t="e">
        <f t="shared" si="151"/>
        <v>#N/A</v>
      </c>
      <c r="BC225" s="2" t="e">
        <f t="shared" si="152"/>
        <v>#N/A</v>
      </c>
      <c r="BD225" s="2" t="e">
        <f t="shared" si="153"/>
        <v>#N/A</v>
      </c>
      <c r="BE225" s="2" t="e">
        <f t="shared" si="154"/>
        <v>#N/A</v>
      </c>
      <c r="BF225" t="e">
        <f t="shared" si="155"/>
        <v>#N/A</v>
      </c>
      <c r="BG225" s="2" t="e">
        <f t="shared" si="156"/>
        <v>#N/A</v>
      </c>
      <c r="BH225" t="e">
        <f t="shared" si="157"/>
        <v>#N/A</v>
      </c>
      <c r="BI225" t="e">
        <f t="shared" si="158"/>
        <v>#N/A</v>
      </c>
      <c r="BJ225" s="13" t="e">
        <f t="shared" si="159"/>
        <v>#N/A</v>
      </c>
      <c r="BK225" t="e">
        <f t="shared" si="160"/>
        <v>#N/A</v>
      </c>
      <c r="BL225" t="e">
        <f t="shared" si="161"/>
        <v>#N/A</v>
      </c>
      <c r="BM225" s="2" t="e">
        <f t="shared" si="162"/>
        <v>#N/A</v>
      </c>
      <c r="BN225" s="2" t="e">
        <f t="shared" si="163"/>
        <v>#N/A</v>
      </c>
      <c r="BO225" s="26" t="e">
        <f t="shared" si="164"/>
        <v>#N/A</v>
      </c>
      <c r="BP225" s="26" t="e">
        <f t="shared" si="165"/>
        <v>#N/A</v>
      </c>
      <c r="BQ225">
        <f t="shared" si="166"/>
        <v>0</v>
      </c>
      <c r="BV225" s="2"/>
      <c r="BW225" s="2">
        <f t="shared" si="167"/>
        <v>0</v>
      </c>
      <c r="BX225" s="2">
        <f t="shared" si="168"/>
        <v>0</v>
      </c>
      <c r="BY225" s="2">
        <f t="shared" si="169"/>
        <v>0</v>
      </c>
      <c r="BZ225" s="2">
        <f t="shared" si="170"/>
        <v>0</v>
      </c>
      <c r="CA225" s="2">
        <f t="shared" si="171"/>
        <v>0</v>
      </c>
      <c r="CB225" s="2">
        <f t="shared" si="172"/>
        <v>0</v>
      </c>
      <c r="CC225" s="2">
        <f t="shared" si="173"/>
        <v>0</v>
      </c>
      <c r="CD225" s="2" t="str">
        <f t="shared" si="174"/>
        <v>R</v>
      </c>
      <c r="CE225" s="2" t="str">
        <f t="shared" si="175"/>
        <v>S-R</v>
      </c>
      <c r="CF225" s="2" t="str">
        <f t="shared" si="176"/>
        <v>B-G</v>
      </c>
      <c r="CG225" s="2" t="str">
        <f t="shared" si="177"/>
        <v>S-R</v>
      </c>
      <c r="CH225" s="2" t="str">
        <f t="shared" si="178"/>
        <v>B-G</v>
      </c>
      <c r="CI225" t="s">
        <v>361</v>
      </c>
      <c r="CJ225">
        <f>VLOOKUP(CI225,Sheet4!$I$1:$M$248,2,0)</f>
        <v>3455</v>
      </c>
      <c r="CK225">
        <f>VLOOKUP(CI225,Sheet4!$I$1:$M$248,3,0)</f>
        <v>3455</v>
      </c>
      <c r="CL225">
        <f>VLOOKUP(CI225,Sheet4!$I$1:$M$248,4,0)</f>
        <v>3455</v>
      </c>
      <c r="CM225">
        <f>VLOOKUP(CI225,Sheet4!$I$1:$M$248,5,0)</f>
        <v>3455</v>
      </c>
      <c r="CN225" t="e">
        <f t="shared" si="136"/>
        <v>#N/A</v>
      </c>
      <c r="CO225" t="str">
        <f t="shared" si="137"/>
        <v>R</v>
      </c>
      <c r="CP225" t="e">
        <f t="shared" si="138"/>
        <v>#N/A</v>
      </c>
      <c r="CQ225" t="e">
        <f t="shared" si="139"/>
        <v>#N/A</v>
      </c>
    </row>
    <row r="226" spans="1:95">
      <c r="A226">
        <v>224</v>
      </c>
      <c r="B226" t="s">
        <v>420</v>
      </c>
      <c r="C226">
        <v>11795970</v>
      </c>
      <c r="D226" t="b">
        <v>1</v>
      </c>
      <c r="E226">
        <v>13175</v>
      </c>
      <c r="F226">
        <v>25</v>
      </c>
      <c r="G226">
        <v>18875</v>
      </c>
      <c r="H226">
        <v>14450</v>
      </c>
      <c r="I226">
        <v>1380</v>
      </c>
      <c r="J226">
        <v>1480.93</v>
      </c>
      <c r="K226">
        <v>1563.8</v>
      </c>
      <c r="L226">
        <v>1617.3</v>
      </c>
      <c r="M226">
        <v>1370.1</v>
      </c>
      <c r="N226">
        <v>1682.3</v>
      </c>
      <c r="O226">
        <v>-17.969446590976638</v>
      </c>
      <c r="P226">
        <v>-302.29999999999995</v>
      </c>
      <c r="AO226" s="13"/>
      <c r="AP226">
        <f t="shared" si="135"/>
        <v>0</v>
      </c>
      <c r="AQ226" s="4" t="e">
        <f t="shared" si="140"/>
        <v>#N/A</v>
      </c>
      <c r="AR226" s="4" t="e">
        <f t="shared" si="141"/>
        <v>#N/A</v>
      </c>
      <c r="AS226" s="4" t="e">
        <f t="shared" si="142"/>
        <v>#N/A</v>
      </c>
      <c r="AT226" s="4" t="e">
        <f t="shared" si="143"/>
        <v>#N/A</v>
      </c>
      <c r="AU226" s="5" t="e">
        <f t="shared" si="144"/>
        <v>#N/A</v>
      </c>
      <c r="AV226" s="4" t="e">
        <f t="shared" si="145"/>
        <v>#N/A</v>
      </c>
      <c r="AW226" s="5" t="e">
        <f t="shared" si="146"/>
        <v>#N/A</v>
      </c>
      <c r="AX226" s="4" t="e">
        <f t="shared" si="147"/>
        <v>#N/A</v>
      </c>
      <c r="AY226" s="5" t="e">
        <f t="shared" si="148"/>
        <v>#N/A</v>
      </c>
      <c r="AZ226" s="2" t="e">
        <f t="shared" si="149"/>
        <v>#N/A</v>
      </c>
      <c r="BA226" s="2" t="e">
        <f t="shared" si="150"/>
        <v>#N/A</v>
      </c>
      <c r="BB226" s="2" t="e">
        <f t="shared" si="151"/>
        <v>#N/A</v>
      </c>
      <c r="BC226" s="2" t="e">
        <f t="shared" si="152"/>
        <v>#N/A</v>
      </c>
      <c r="BD226" s="2" t="e">
        <f t="shared" si="153"/>
        <v>#N/A</v>
      </c>
      <c r="BE226" s="2" t="e">
        <f t="shared" si="154"/>
        <v>#N/A</v>
      </c>
      <c r="BF226" t="e">
        <f t="shared" si="155"/>
        <v>#N/A</v>
      </c>
      <c r="BG226" s="2" t="e">
        <f t="shared" si="156"/>
        <v>#N/A</v>
      </c>
      <c r="BH226" t="e">
        <f t="shared" si="157"/>
        <v>#N/A</v>
      </c>
      <c r="BI226" t="e">
        <f t="shared" si="158"/>
        <v>#N/A</v>
      </c>
      <c r="BJ226" s="13" t="e">
        <f t="shared" si="159"/>
        <v>#N/A</v>
      </c>
      <c r="BK226" t="e">
        <f t="shared" si="160"/>
        <v>#N/A</v>
      </c>
      <c r="BL226" t="e">
        <f t="shared" si="161"/>
        <v>#N/A</v>
      </c>
      <c r="BM226" s="2" t="e">
        <f t="shared" si="162"/>
        <v>#N/A</v>
      </c>
      <c r="BN226" s="2" t="e">
        <f t="shared" si="163"/>
        <v>#N/A</v>
      </c>
      <c r="BO226" s="26" t="e">
        <f t="shared" si="164"/>
        <v>#N/A</v>
      </c>
      <c r="BP226" s="26" t="e">
        <f t="shared" si="165"/>
        <v>#N/A</v>
      </c>
      <c r="BQ226">
        <f t="shared" si="166"/>
        <v>0</v>
      </c>
      <c r="BV226" s="2"/>
      <c r="BW226" s="2">
        <f t="shared" si="167"/>
        <v>0</v>
      </c>
      <c r="BX226" s="2">
        <f t="shared" si="168"/>
        <v>0</v>
      </c>
      <c r="BY226" s="2">
        <f t="shared" si="169"/>
        <v>0</v>
      </c>
      <c r="BZ226" s="2">
        <f t="shared" si="170"/>
        <v>0</v>
      </c>
      <c r="CA226" s="2">
        <f t="shared" si="171"/>
        <v>0</v>
      </c>
      <c r="CB226" s="2">
        <f t="shared" si="172"/>
        <v>0</v>
      </c>
      <c r="CC226" s="2">
        <f t="shared" si="173"/>
        <v>0</v>
      </c>
      <c r="CD226" s="2" t="str">
        <f t="shared" si="174"/>
        <v>R</v>
      </c>
      <c r="CE226" s="2" t="str">
        <f t="shared" si="175"/>
        <v>S-R</v>
      </c>
      <c r="CF226" s="2" t="str">
        <f t="shared" si="176"/>
        <v>B-G</v>
      </c>
      <c r="CG226" s="2" t="str">
        <f t="shared" si="177"/>
        <v>S-R</v>
      </c>
      <c r="CH226" s="2" t="str">
        <f t="shared" si="178"/>
        <v>B-G</v>
      </c>
      <c r="CI226" t="s">
        <v>361</v>
      </c>
      <c r="CJ226">
        <f>VLOOKUP(CI226,Sheet4!$I$1:$M$248,2,0)</f>
        <v>3455</v>
      </c>
      <c r="CK226">
        <f>VLOOKUP(CI226,Sheet4!$I$1:$M$248,3,0)</f>
        <v>3455</v>
      </c>
      <c r="CL226">
        <f>VLOOKUP(CI226,Sheet4!$I$1:$M$248,4,0)</f>
        <v>3455</v>
      </c>
      <c r="CM226">
        <f>VLOOKUP(CI226,Sheet4!$I$1:$M$248,5,0)</f>
        <v>3455</v>
      </c>
      <c r="CN226" t="e">
        <f t="shared" si="136"/>
        <v>#N/A</v>
      </c>
      <c r="CO226" t="str">
        <f t="shared" si="137"/>
        <v>R</v>
      </c>
      <c r="CP226" t="e">
        <f t="shared" si="138"/>
        <v>#N/A</v>
      </c>
      <c r="CQ226" t="e">
        <f t="shared" si="139"/>
        <v>#N/A</v>
      </c>
    </row>
    <row r="227" spans="1:95">
      <c r="A227">
        <v>225</v>
      </c>
      <c r="B227" t="s">
        <v>420</v>
      </c>
      <c r="C227">
        <v>11896834</v>
      </c>
      <c r="D227" t="b">
        <v>1</v>
      </c>
      <c r="E227">
        <v>1314825</v>
      </c>
      <c r="F227">
        <v>150</v>
      </c>
      <c r="G227">
        <v>47550</v>
      </c>
      <c r="H227">
        <v>31575</v>
      </c>
      <c r="I227">
        <v>74</v>
      </c>
      <c r="J227">
        <v>63.07</v>
      </c>
      <c r="K227">
        <v>62.05</v>
      </c>
      <c r="L227">
        <v>74.45</v>
      </c>
      <c r="M227">
        <v>55</v>
      </c>
      <c r="N227">
        <v>57.35</v>
      </c>
      <c r="O227">
        <v>29.032258064516125</v>
      </c>
      <c r="P227">
        <v>16.649999999999999</v>
      </c>
      <c r="AO227" s="13"/>
      <c r="AP227">
        <f t="shared" si="135"/>
        <v>0</v>
      </c>
      <c r="AQ227" s="4" t="e">
        <f t="shared" si="140"/>
        <v>#N/A</v>
      </c>
      <c r="AR227" s="4" t="e">
        <f t="shared" si="141"/>
        <v>#N/A</v>
      </c>
      <c r="AS227" s="4" t="e">
        <f t="shared" si="142"/>
        <v>#N/A</v>
      </c>
      <c r="AT227" s="4" t="e">
        <f t="shared" si="143"/>
        <v>#N/A</v>
      </c>
      <c r="AU227" s="5" t="e">
        <f t="shared" si="144"/>
        <v>#N/A</v>
      </c>
      <c r="AV227" s="4" t="e">
        <f t="shared" si="145"/>
        <v>#N/A</v>
      </c>
      <c r="AW227" s="5" t="e">
        <f t="shared" si="146"/>
        <v>#N/A</v>
      </c>
      <c r="AX227" s="4" t="e">
        <f t="shared" si="147"/>
        <v>#N/A</v>
      </c>
      <c r="AY227" s="5" t="e">
        <f t="shared" si="148"/>
        <v>#N/A</v>
      </c>
      <c r="AZ227" s="2" t="e">
        <f t="shared" si="149"/>
        <v>#N/A</v>
      </c>
      <c r="BA227" s="2" t="e">
        <f t="shared" si="150"/>
        <v>#N/A</v>
      </c>
      <c r="BB227" s="2" t="e">
        <f t="shared" si="151"/>
        <v>#N/A</v>
      </c>
      <c r="BC227" s="2" t="e">
        <f t="shared" si="152"/>
        <v>#N/A</v>
      </c>
      <c r="BD227" s="2" t="e">
        <f t="shared" si="153"/>
        <v>#N/A</v>
      </c>
      <c r="BE227" s="2" t="e">
        <f t="shared" si="154"/>
        <v>#N/A</v>
      </c>
      <c r="BF227" t="e">
        <f t="shared" si="155"/>
        <v>#N/A</v>
      </c>
      <c r="BG227" s="2" t="e">
        <f t="shared" si="156"/>
        <v>#N/A</v>
      </c>
      <c r="BH227" t="e">
        <f t="shared" si="157"/>
        <v>#N/A</v>
      </c>
      <c r="BI227" t="e">
        <f t="shared" si="158"/>
        <v>#N/A</v>
      </c>
      <c r="BJ227" s="13" t="e">
        <f t="shared" si="159"/>
        <v>#N/A</v>
      </c>
      <c r="BK227" t="e">
        <f t="shared" si="160"/>
        <v>#N/A</v>
      </c>
      <c r="BL227" t="e">
        <f t="shared" si="161"/>
        <v>#N/A</v>
      </c>
      <c r="BM227" s="2" t="e">
        <f t="shared" si="162"/>
        <v>#N/A</v>
      </c>
      <c r="BN227" s="2" t="e">
        <f t="shared" si="163"/>
        <v>#N/A</v>
      </c>
      <c r="BO227" s="26" t="e">
        <f t="shared" si="164"/>
        <v>#N/A</v>
      </c>
      <c r="BP227" s="26" t="e">
        <f t="shared" si="165"/>
        <v>#N/A</v>
      </c>
      <c r="BQ227">
        <f t="shared" si="166"/>
        <v>0</v>
      </c>
      <c r="BV227" s="2"/>
      <c r="BW227" s="2">
        <f t="shared" si="167"/>
        <v>0</v>
      </c>
      <c r="BX227" s="2">
        <f t="shared" si="168"/>
        <v>0</v>
      </c>
      <c r="BY227" s="2">
        <f t="shared" si="169"/>
        <v>0</v>
      </c>
      <c r="BZ227" s="2">
        <f t="shared" si="170"/>
        <v>0</v>
      </c>
      <c r="CA227" s="2">
        <f t="shared" si="171"/>
        <v>0</v>
      </c>
      <c r="CB227" s="2">
        <f t="shared" si="172"/>
        <v>0</v>
      </c>
      <c r="CC227" s="2">
        <f t="shared" si="173"/>
        <v>0</v>
      </c>
      <c r="CD227" s="2" t="str">
        <f t="shared" si="174"/>
        <v>R</v>
      </c>
      <c r="CE227" s="2" t="str">
        <f t="shared" si="175"/>
        <v>S-R</v>
      </c>
      <c r="CF227" s="2" t="str">
        <f t="shared" si="176"/>
        <v>B-G</v>
      </c>
      <c r="CG227" s="2" t="str">
        <f t="shared" si="177"/>
        <v>S-R</v>
      </c>
      <c r="CH227" s="2" t="str">
        <f t="shared" si="178"/>
        <v>B-G</v>
      </c>
      <c r="CI227" t="s">
        <v>361</v>
      </c>
      <c r="CJ227">
        <f>VLOOKUP(CI227,Sheet4!$I$1:$M$248,2,0)</f>
        <v>3455</v>
      </c>
      <c r="CK227">
        <f>VLOOKUP(CI227,Sheet4!$I$1:$M$248,3,0)</f>
        <v>3455</v>
      </c>
      <c r="CL227">
        <f>VLOOKUP(CI227,Sheet4!$I$1:$M$248,4,0)</f>
        <v>3455</v>
      </c>
      <c r="CM227">
        <f>VLOOKUP(CI227,Sheet4!$I$1:$M$248,5,0)</f>
        <v>3455</v>
      </c>
      <c r="CN227" t="e">
        <f t="shared" si="136"/>
        <v>#N/A</v>
      </c>
      <c r="CO227" t="str">
        <f t="shared" si="137"/>
        <v>R</v>
      </c>
      <c r="CP227" t="e">
        <f t="shared" si="138"/>
        <v>#N/A</v>
      </c>
      <c r="CQ227" t="e">
        <f t="shared" si="139"/>
        <v>#N/A</v>
      </c>
    </row>
    <row r="228" spans="1:95">
      <c r="A228">
        <v>226</v>
      </c>
      <c r="B228" t="s">
        <v>420</v>
      </c>
      <c r="C228">
        <v>7712001</v>
      </c>
      <c r="D228" t="b">
        <v>1</v>
      </c>
      <c r="E228">
        <v>10394417</v>
      </c>
      <c r="F228">
        <v>250</v>
      </c>
      <c r="G228">
        <v>0</v>
      </c>
      <c r="H228">
        <v>660</v>
      </c>
      <c r="I228">
        <v>229.25</v>
      </c>
      <c r="J228">
        <v>230.19</v>
      </c>
      <c r="K228">
        <v>230</v>
      </c>
      <c r="L228">
        <v>233</v>
      </c>
      <c r="M228">
        <v>228.05</v>
      </c>
      <c r="N228">
        <v>228.3</v>
      </c>
      <c r="O228">
        <v>0.41611914148050311</v>
      </c>
      <c r="P228">
        <v>0.94999999999998863</v>
      </c>
      <c r="Q228" t="s">
        <v>87</v>
      </c>
      <c r="R228">
        <v>7712001</v>
      </c>
      <c r="S228">
        <v>-65.22</v>
      </c>
      <c r="T228">
        <v>102.56219269871917</v>
      </c>
      <c r="U228">
        <v>102.675</v>
      </c>
      <c r="V228">
        <v>103.03116202617473</v>
      </c>
      <c r="W228">
        <v>102.675</v>
      </c>
      <c r="X228">
        <v>102.31883797382527</v>
      </c>
      <c r="Y228">
        <v>102.8</v>
      </c>
      <c r="Z228">
        <v>102.95</v>
      </c>
      <c r="AA228">
        <v>102.6</v>
      </c>
      <c r="AB228">
        <v>102.75</v>
      </c>
      <c r="AC228" s="8">
        <v>102.75</v>
      </c>
      <c r="AD228" s="8">
        <v>103</v>
      </c>
      <c r="AE228">
        <v>102.05</v>
      </c>
      <c r="AF228">
        <v>102.35</v>
      </c>
      <c r="AG228">
        <v>102.45</v>
      </c>
      <c r="AH228">
        <v>102.6</v>
      </c>
      <c r="AI228">
        <v>102.25</v>
      </c>
      <c r="AJ228">
        <v>102.45</v>
      </c>
      <c r="AK228">
        <v>-33.644554612070451</v>
      </c>
      <c r="AL228">
        <v>-29.648528559934206</v>
      </c>
      <c r="AO228" s="13"/>
      <c r="AP228" t="str">
        <f t="shared" si="135"/>
        <v>IBULHSGFIN</v>
      </c>
      <c r="AQ228" s="4">
        <f t="shared" si="140"/>
        <v>102.56219269871917</v>
      </c>
      <c r="AR228" s="4">
        <f t="shared" si="141"/>
        <v>102.675</v>
      </c>
      <c r="AS228" s="4">
        <f t="shared" si="142"/>
        <v>103.03116202617473</v>
      </c>
      <c r="AT228" s="4">
        <f t="shared" si="143"/>
        <v>102.675</v>
      </c>
      <c r="AU228" s="5">
        <f t="shared" si="144"/>
        <v>102.31883797382527</v>
      </c>
      <c r="AV228" s="4">
        <f t="shared" si="145"/>
        <v>102.8</v>
      </c>
      <c r="AW228" s="5">
        <f t="shared" si="146"/>
        <v>102.95</v>
      </c>
      <c r="AX228" s="4">
        <f t="shared" si="147"/>
        <v>102.6</v>
      </c>
      <c r="AY228" s="5">
        <f t="shared" si="148"/>
        <v>102.75</v>
      </c>
      <c r="AZ228" s="2">
        <f t="shared" si="149"/>
        <v>102.75</v>
      </c>
      <c r="BA228" s="2">
        <f t="shared" si="150"/>
        <v>103</v>
      </c>
      <c r="BB228" s="2">
        <f t="shared" si="151"/>
        <v>102.05</v>
      </c>
      <c r="BC228" s="2">
        <f t="shared" si="152"/>
        <v>102.35</v>
      </c>
      <c r="BD228" s="2">
        <f t="shared" si="153"/>
        <v>102.45</v>
      </c>
      <c r="BE228" s="2">
        <f t="shared" si="154"/>
        <v>102.6</v>
      </c>
      <c r="BF228">
        <f t="shared" si="155"/>
        <v>102.25</v>
      </c>
      <c r="BG228" s="2">
        <f t="shared" si="156"/>
        <v>102.45</v>
      </c>
      <c r="BH228">
        <f t="shared" si="157"/>
        <v>-33.644554612070451</v>
      </c>
      <c r="BI228">
        <f t="shared" si="158"/>
        <v>-29.648528559934206</v>
      </c>
      <c r="BJ228" s="13">
        <f t="shared" si="159"/>
        <v>-65.22</v>
      </c>
      <c r="BK228" t="str">
        <f t="shared" si="160"/>
        <v xml:space="preserve"> </v>
      </c>
      <c r="BL228" t="str">
        <f t="shared" si="161"/>
        <v>R&lt;5- | Sell</v>
      </c>
      <c r="BM228" s="2" t="str">
        <f t="shared" si="162"/>
        <v xml:space="preserve"> </v>
      </c>
      <c r="BN228" s="2" t="str">
        <f t="shared" si="163"/>
        <v xml:space="preserve"> </v>
      </c>
      <c r="BO228" s="26">
        <f t="shared" si="164"/>
        <v>-0.38929440389294956</v>
      </c>
      <c r="BP228" s="26">
        <f t="shared" si="165"/>
        <v>0</v>
      </c>
      <c r="BQ228" t="str">
        <f t="shared" si="166"/>
        <v>IBULHSGFIN</v>
      </c>
      <c r="BV228" s="2"/>
      <c r="BW228" s="2">
        <f t="shared" si="167"/>
        <v>102.95</v>
      </c>
      <c r="BX228" s="2">
        <f t="shared" si="168"/>
        <v>102.6</v>
      </c>
      <c r="BY228" s="2">
        <f t="shared" si="169"/>
        <v>102.75</v>
      </c>
      <c r="BZ228" s="2">
        <f t="shared" si="170"/>
        <v>102.75</v>
      </c>
      <c r="CA228" s="2">
        <f t="shared" si="171"/>
        <v>103</v>
      </c>
      <c r="CB228" s="2">
        <f t="shared" si="172"/>
        <v>102.05</v>
      </c>
      <c r="CC228" s="2">
        <f t="shared" si="173"/>
        <v>102.35</v>
      </c>
      <c r="CD228" s="2" t="str">
        <f t="shared" si="174"/>
        <v>R</v>
      </c>
      <c r="CE228" s="2" t="str">
        <f t="shared" si="175"/>
        <v>S-R</v>
      </c>
      <c r="CF228" s="2" t="str">
        <f t="shared" si="176"/>
        <v>S-R</v>
      </c>
      <c r="CG228" s="2" t="str">
        <f t="shared" si="177"/>
        <v>S-R</v>
      </c>
      <c r="CH228" s="2" t="str">
        <f t="shared" si="178"/>
        <v>S-R</v>
      </c>
      <c r="CI228" t="s">
        <v>361</v>
      </c>
      <c r="CJ228">
        <f>VLOOKUP(CI228,Sheet4!$I$1:$M$248,2,0)</f>
        <v>3455</v>
      </c>
      <c r="CK228">
        <f>VLOOKUP(CI228,Sheet4!$I$1:$M$248,3,0)</f>
        <v>3455</v>
      </c>
      <c r="CL228">
        <f>VLOOKUP(CI228,Sheet4!$I$1:$M$248,4,0)</f>
        <v>3455</v>
      </c>
      <c r="CM228">
        <f>VLOOKUP(CI228,Sheet4!$I$1:$M$248,5,0)</f>
        <v>3455</v>
      </c>
      <c r="CN228" t="e">
        <f t="shared" si="136"/>
        <v>#N/A</v>
      </c>
      <c r="CO228" t="str">
        <f t="shared" si="137"/>
        <v>R</v>
      </c>
      <c r="CP228" t="e">
        <f t="shared" si="138"/>
        <v>#N/A</v>
      </c>
      <c r="CQ228" t="e">
        <f t="shared" si="139"/>
        <v>#N/A</v>
      </c>
    </row>
    <row r="229" spans="1:95">
      <c r="A229">
        <v>227</v>
      </c>
      <c r="B229" t="s">
        <v>420</v>
      </c>
      <c r="C229">
        <v>7458561</v>
      </c>
      <c r="D229" t="b">
        <v>1</v>
      </c>
      <c r="E229">
        <v>7166209</v>
      </c>
      <c r="F229">
        <v>5</v>
      </c>
      <c r="G229">
        <v>350</v>
      </c>
      <c r="H229">
        <v>0</v>
      </c>
      <c r="I229">
        <v>214.55</v>
      </c>
      <c r="J229">
        <v>214.94</v>
      </c>
      <c r="K229">
        <v>219.35</v>
      </c>
      <c r="L229">
        <v>219.8</v>
      </c>
      <c r="M229">
        <v>212.6</v>
      </c>
      <c r="N229">
        <v>219.35</v>
      </c>
      <c r="O229">
        <v>-2.1882835650786339</v>
      </c>
      <c r="P229">
        <v>-4.7999999999999829</v>
      </c>
      <c r="AO229" s="13"/>
      <c r="AP229">
        <f t="shared" si="135"/>
        <v>0</v>
      </c>
      <c r="AQ229" s="4" t="e">
        <f t="shared" si="140"/>
        <v>#N/A</v>
      </c>
      <c r="AR229" s="4" t="e">
        <f t="shared" si="141"/>
        <v>#N/A</v>
      </c>
      <c r="AS229" s="4" t="e">
        <f t="shared" si="142"/>
        <v>#N/A</v>
      </c>
      <c r="AT229" s="4" t="e">
        <f t="shared" si="143"/>
        <v>#N/A</v>
      </c>
      <c r="AU229" s="5" t="e">
        <f t="shared" si="144"/>
        <v>#N/A</v>
      </c>
      <c r="AV229" s="4" t="e">
        <f t="shared" si="145"/>
        <v>#N/A</v>
      </c>
      <c r="AW229" s="5" t="e">
        <f t="shared" si="146"/>
        <v>#N/A</v>
      </c>
      <c r="AX229" s="4" t="e">
        <f t="shared" si="147"/>
        <v>#N/A</v>
      </c>
      <c r="AY229" s="5" t="e">
        <f t="shared" si="148"/>
        <v>#N/A</v>
      </c>
      <c r="AZ229" s="2" t="e">
        <f t="shared" si="149"/>
        <v>#N/A</v>
      </c>
      <c r="BA229" s="2" t="e">
        <f t="shared" si="150"/>
        <v>#N/A</v>
      </c>
      <c r="BB229" s="2" t="e">
        <f t="shared" si="151"/>
        <v>#N/A</v>
      </c>
      <c r="BC229" s="2" t="e">
        <f t="shared" si="152"/>
        <v>#N/A</v>
      </c>
      <c r="BD229" s="2" t="e">
        <f t="shared" si="153"/>
        <v>#N/A</v>
      </c>
      <c r="BE229" s="2" t="e">
        <f t="shared" si="154"/>
        <v>#N/A</v>
      </c>
      <c r="BF229" t="e">
        <f t="shared" si="155"/>
        <v>#N/A</v>
      </c>
      <c r="BG229" s="2" t="e">
        <f t="shared" si="156"/>
        <v>#N/A</v>
      </c>
      <c r="BH229" t="e">
        <f t="shared" si="157"/>
        <v>#N/A</v>
      </c>
      <c r="BI229" t="e">
        <f t="shared" si="158"/>
        <v>#N/A</v>
      </c>
      <c r="BJ229" s="13" t="e">
        <f t="shared" si="159"/>
        <v>#N/A</v>
      </c>
      <c r="BK229" t="e">
        <f t="shared" si="160"/>
        <v>#N/A</v>
      </c>
      <c r="BL229" t="e">
        <f t="shared" si="161"/>
        <v>#N/A</v>
      </c>
      <c r="BM229" s="2" t="e">
        <f t="shared" si="162"/>
        <v>#N/A</v>
      </c>
      <c r="BN229" s="2" t="e">
        <f t="shared" si="163"/>
        <v>#N/A</v>
      </c>
      <c r="BO229" s="26" t="e">
        <f t="shared" si="164"/>
        <v>#N/A</v>
      </c>
      <c r="BP229" s="26" t="e">
        <f t="shared" si="165"/>
        <v>#N/A</v>
      </c>
      <c r="BQ229">
        <f t="shared" si="166"/>
        <v>0</v>
      </c>
      <c r="BV229" s="2"/>
      <c r="BW229" s="2">
        <f t="shared" si="167"/>
        <v>0</v>
      </c>
      <c r="BX229" s="2">
        <f t="shared" si="168"/>
        <v>0</v>
      </c>
      <c r="BY229" s="2">
        <f t="shared" si="169"/>
        <v>0</v>
      </c>
      <c r="BZ229" s="2">
        <f t="shared" si="170"/>
        <v>0</v>
      </c>
      <c r="CA229" s="2">
        <f t="shared" si="171"/>
        <v>0</v>
      </c>
      <c r="CB229" s="2">
        <f t="shared" si="172"/>
        <v>0</v>
      </c>
      <c r="CC229" s="2">
        <f t="shared" si="173"/>
        <v>0</v>
      </c>
      <c r="CD229" s="2" t="str">
        <f t="shared" si="174"/>
        <v>R</v>
      </c>
      <c r="CE229" s="2" t="str">
        <f t="shared" si="175"/>
        <v>S-R</v>
      </c>
      <c r="CF229" s="2" t="str">
        <f t="shared" si="176"/>
        <v>B-G</v>
      </c>
      <c r="CG229" s="2" t="str">
        <f t="shared" si="177"/>
        <v>S-R</v>
      </c>
      <c r="CH229" s="2" t="str">
        <f t="shared" si="178"/>
        <v>B-G</v>
      </c>
      <c r="CI229" t="s">
        <v>361</v>
      </c>
      <c r="CJ229">
        <f>VLOOKUP(CI229,Sheet4!$I$1:$M$248,2,0)</f>
        <v>3455</v>
      </c>
      <c r="CK229">
        <f>VLOOKUP(CI229,Sheet4!$I$1:$M$248,3,0)</f>
        <v>3455</v>
      </c>
      <c r="CL229">
        <f>VLOOKUP(CI229,Sheet4!$I$1:$M$248,4,0)</f>
        <v>3455</v>
      </c>
      <c r="CM229">
        <f>VLOOKUP(CI229,Sheet4!$I$1:$M$248,5,0)</f>
        <v>3455</v>
      </c>
      <c r="CN229" t="e">
        <f t="shared" si="136"/>
        <v>#N/A</v>
      </c>
      <c r="CO229" t="str">
        <f t="shared" si="137"/>
        <v>R</v>
      </c>
      <c r="CP229" t="e">
        <f t="shared" si="138"/>
        <v>#N/A</v>
      </c>
      <c r="CQ229" t="e">
        <f t="shared" si="139"/>
        <v>#N/A</v>
      </c>
    </row>
    <row r="230" spans="1:95">
      <c r="A230">
        <v>228</v>
      </c>
      <c r="B230" t="s">
        <v>420</v>
      </c>
      <c r="C230">
        <v>9725698</v>
      </c>
      <c r="D230" t="b">
        <v>1</v>
      </c>
      <c r="E230">
        <v>326300</v>
      </c>
      <c r="F230">
        <v>20</v>
      </c>
      <c r="G230">
        <v>10500</v>
      </c>
      <c r="H230">
        <v>6840</v>
      </c>
      <c r="I230">
        <v>707.35</v>
      </c>
      <c r="J230">
        <v>606.44000000000005</v>
      </c>
      <c r="K230">
        <v>532.25</v>
      </c>
      <c r="L230">
        <v>750.25</v>
      </c>
      <c r="M230">
        <v>469.9</v>
      </c>
      <c r="N230">
        <v>475.3</v>
      </c>
      <c r="O230">
        <v>48.821796759941087</v>
      </c>
      <c r="P230">
        <v>232.05</v>
      </c>
      <c r="AO230" s="13"/>
      <c r="AP230">
        <f t="shared" si="135"/>
        <v>0</v>
      </c>
      <c r="AQ230" s="4" t="e">
        <f t="shared" si="140"/>
        <v>#N/A</v>
      </c>
      <c r="AR230" s="4" t="e">
        <f t="shared" si="141"/>
        <v>#N/A</v>
      </c>
      <c r="AS230" s="4" t="e">
        <f t="shared" si="142"/>
        <v>#N/A</v>
      </c>
      <c r="AT230" s="4" t="e">
        <f t="shared" si="143"/>
        <v>#N/A</v>
      </c>
      <c r="AU230" s="5" t="e">
        <f t="shared" si="144"/>
        <v>#N/A</v>
      </c>
      <c r="AV230" s="4" t="e">
        <f t="shared" si="145"/>
        <v>#N/A</v>
      </c>
      <c r="AW230" s="5" t="e">
        <f t="shared" si="146"/>
        <v>#N/A</v>
      </c>
      <c r="AX230" s="4" t="e">
        <f t="shared" si="147"/>
        <v>#N/A</v>
      </c>
      <c r="AY230" s="5" t="e">
        <f t="shared" si="148"/>
        <v>#N/A</v>
      </c>
      <c r="AZ230" s="2" t="e">
        <f t="shared" si="149"/>
        <v>#N/A</v>
      </c>
      <c r="BA230" s="2" t="e">
        <f t="shared" si="150"/>
        <v>#N/A</v>
      </c>
      <c r="BB230" s="2" t="e">
        <f t="shared" si="151"/>
        <v>#N/A</v>
      </c>
      <c r="BC230" s="2" t="e">
        <f t="shared" si="152"/>
        <v>#N/A</v>
      </c>
      <c r="BD230" s="2" t="e">
        <f t="shared" si="153"/>
        <v>#N/A</v>
      </c>
      <c r="BE230" s="2" t="e">
        <f t="shared" si="154"/>
        <v>#N/A</v>
      </c>
      <c r="BF230" t="e">
        <f t="shared" si="155"/>
        <v>#N/A</v>
      </c>
      <c r="BG230" s="2" t="e">
        <f t="shared" si="156"/>
        <v>#N/A</v>
      </c>
      <c r="BH230" t="e">
        <f t="shared" si="157"/>
        <v>#N/A</v>
      </c>
      <c r="BI230" t="e">
        <f t="shared" si="158"/>
        <v>#N/A</v>
      </c>
      <c r="BJ230" s="13" t="e">
        <f t="shared" si="159"/>
        <v>#N/A</v>
      </c>
      <c r="BK230" t="e">
        <f t="shared" si="160"/>
        <v>#N/A</v>
      </c>
      <c r="BL230" t="e">
        <f t="shared" si="161"/>
        <v>#N/A</v>
      </c>
      <c r="BM230" s="2" t="e">
        <f t="shared" si="162"/>
        <v>#N/A</v>
      </c>
      <c r="BN230" s="2" t="e">
        <f t="shared" si="163"/>
        <v>#N/A</v>
      </c>
      <c r="BO230" s="26" t="e">
        <f t="shared" si="164"/>
        <v>#N/A</v>
      </c>
      <c r="BP230" s="26" t="e">
        <f t="shared" si="165"/>
        <v>#N/A</v>
      </c>
      <c r="BQ230">
        <f t="shared" si="166"/>
        <v>0</v>
      </c>
      <c r="BV230" s="2"/>
      <c r="BW230" s="2">
        <f t="shared" si="167"/>
        <v>0</v>
      </c>
      <c r="BX230" s="2">
        <f t="shared" si="168"/>
        <v>0</v>
      </c>
      <c r="BY230" s="2">
        <f t="shared" si="169"/>
        <v>0</v>
      </c>
      <c r="BZ230" s="2">
        <f t="shared" si="170"/>
        <v>0</v>
      </c>
      <c r="CA230" s="2">
        <f t="shared" si="171"/>
        <v>0</v>
      </c>
      <c r="CB230" s="2">
        <f t="shared" si="172"/>
        <v>0</v>
      </c>
      <c r="CC230" s="2">
        <f t="shared" si="173"/>
        <v>0</v>
      </c>
      <c r="CD230" s="2" t="str">
        <f t="shared" si="174"/>
        <v>R</v>
      </c>
      <c r="CE230" s="2" t="str">
        <f t="shared" si="175"/>
        <v>S-R</v>
      </c>
      <c r="CF230" s="2" t="str">
        <f t="shared" si="176"/>
        <v>B-G</v>
      </c>
      <c r="CG230" s="2" t="str">
        <f t="shared" si="177"/>
        <v>S-R</v>
      </c>
      <c r="CH230" s="2" t="str">
        <f t="shared" si="178"/>
        <v>B-G</v>
      </c>
      <c r="CI230" t="s">
        <v>361</v>
      </c>
      <c r="CJ230">
        <f>VLOOKUP(CI230,Sheet4!$I$1:$M$248,2,0)</f>
        <v>3455</v>
      </c>
      <c r="CK230">
        <f>VLOOKUP(CI230,Sheet4!$I$1:$M$248,3,0)</f>
        <v>3455</v>
      </c>
      <c r="CL230">
        <f>VLOOKUP(CI230,Sheet4!$I$1:$M$248,4,0)</f>
        <v>3455</v>
      </c>
      <c r="CM230">
        <f>VLOOKUP(CI230,Sheet4!$I$1:$M$248,5,0)</f>
        <v>3455</v>
      </c>
      <c r="CN230" t="e">
        <f t="shared" si="136"/>
        <v>#N/A</v>
      </c>
      <c r="CO230" t="str">
        <f t="shared" si="137"/>
        <v>R</v>
      </c>
      <c r="CP230" t="e">
        <f t="shared" si="138"/>
        <v>#N/A</v>
      </c>
      <c r="CQ230" t="e">
        <f t="shared" si="139"/>
        <v>#N/A</v>
      </c>
    </row>
    <row r="231" spans="1:95">
      <c r="A231">
        <v>229</v>
      </c>
      <c r="B231" t="s">
        <v>420</v>
      </c>
      <c r="C231">
        <v>9880834</v>
      </c>
      <c r="D231" t="b">
        <v>1</v>
      </c>
      <c r="E231">
        <v>10567580</v>
      </c>
      <c r="F231">
        <v>20</v>
      </c>
      <c r="G231">
        <v>52060</v>
      </c>
      <c r="H231">
        <v>14280</v>
      </c>
      <c r="I231">
        <v>92.3</v>
      </c>
      <c r="J231">
        <v>201.24</v>
      </c>
      <c r="K231">
        <v>340.25</v>
      </c>
      <c r="L231">
        <v>382</v>
      </c>
      <c r="M231">
        <v>70.05</v>
      </c>
      <c r="N231">
        <v>452.1</v>
      </c>
      <c r="O231">
        <v>-79.584162795841621</v>
      </c>
      <c r="P231">
        <v>-359.8</v>
      </c>
      <c r="AO231" s="13"/>
      <c r="AP231">
        <f t="shared" si="135"/>
        <v>0</v>
      </c>
      <c r="AQ231" s="4" t="e">
        <f t="shared" si="140"/>
        <v>#N/A</v>
      </c>
      <c r="AR231" s="4" t="e">
        <f t="shared" si="141"/>
        <v>#N/A</v>
      </c>
      <c r="AS231" s="4" t="e">
        <f t="shared" si="142"/>
        <v>#N/A</v>
      </c>
      <c r="AT231" s="4" t="e">
        <f t="shared" si="143"/>
        <v>#N/A</v>
      </c>
      <c r="AU231" s="5" t="e">
        <f t="shared" si="144"/>
        <v>#N/A</v>
      </c>
      <c r="AV231" s="4" t="e">
        <f t="shared" si="145"/>
        <v>#N/A</v>
      </c>
      <c r="AW231" s="5" t="e">
        <f t="shared" si="146"/>
        <v>#N/A</v>
      </c>
      <c r="AX231" s="4" t="e">
        <f t="shared" si="147"/>
        <v>#N/A</v>
      </c>
      <c r="AY231" s="5" t="e">
        <f t="shared" si="148"/>
        <v>#N/A</v>
      </c>
      <c r="AZ231" s="2" t="e">
        <f t="shared" si="149"/>
        <v>#N/A</v>
      </c>
      <c r="BA231" s="2" t="e">
        <f t="shared" si="150"/>
        <v>#N/A</v>
      </c>
      <c r="BB231" s="2" t="e">
        <f t="shared" si="151"/>
        <v>#N/A</v>
      </c>
      <c r="BC231" s="2" t="e">
        <f t="shared" si="152"/>
        <v>#N/A</v>
      </c>
      <c r="BD231" s="2" t="e">
        <f t="shared" si="153"/>
        <v>#N/A</v>
      </c>
      <c r="BE231" s="2" t="e">
        <f t="shared" si="154"/>
        <v>#N/A</v>
      </c>
      <c r="BF231" t="e">
        <f t="shared" si="155"/>
        <v>#N/A</v>
      </c>
      <c r="BG231" s="2" t="e">
        <f t="shared" si="156"/>
        <v>#N/A</v>
      </c>
      <c r="BH231" t="e">
        <f t="shared" si="157"/>
        <v>#N/A</v>
      </c>
      <c r="BI231" t="e">
        <f t="shared" si="158"/>
        <v>#N/A</v>
      </c>
      <c r="BJ231" s="13" t="e">
        <f t="shared" si="159"/>
        <v>#N/A</v>
      </c>
      <c r="BK231" t="e">
        <f t="shared" si="160"/>
        <v>#N/A</v>
      </c>
      <c r="BL231" t="e">
        <f t="shared" si="161"/>
        <v>#N/A</v>
      </c>
      <c r="BM231" s="2" t="e">
        <f t="shared" si="162"/>
        <v>#N/A</v>
      </c>
      <c r="BN231" s="2" t="e">
        <f t="shared" si="163"/>
        <v>#N/A</v>
      </c>
      <c r="BO231" s="26" t="e">
        <f t="shared" si="164"/>
        <v>#N/A</v>
      </c>
      <c r="BP231" s="26" t="e">
        <f t="shared" si="165"/>
        <v>#N/A</v>
      </c>
      <c r="BQ231">
        <f t="shared" si="166"/>
        <v>0</v>
      </c>
      <c r="BV231" s="2"/>
      <c r="BW231" s="2">
        <f t="shared" si="167"/>
        <v>0</v>
      </c>
      <c r="BX231" s="2">
        <f t="shared" si="168"/>
        <v>0</v>
      </c>
      <c r="BY231" s="2">
        <f t="shared" si="169"/>
        <v>0</v>
      </c>
      <c r="BZ231" s="2">
        <f t="shared" si="170"/>
        <v>0</v>
      </c>
      <c r="CA231" s="2">
        <f t="shared" si="171"/>
        <v>0</v>
      </c>
      <c r="CB231" s="2">
        <f t="shared" si="172"/>
        <v>0</v>
      </c>
      <c r="CC231" s="2">
        <f t="shared" si="173"/>
        <v>0</v>
      </c>
      <c r="CD231" s="2" t="str">
        <f t="shared" si="174"/>
        <v>R</v>
      </c>
      <c r="CE231" s="2" t="str">
        <f t="shared" si="175"/>
        <v>S-R</v>
      </c>
      <c r="CF231" s="2" t="str">
        <f t="shared" si="176"/>
        <v>B-G</v>
      </c>
      <c r="CG231" s="2" t="str">
        <f t="shared" si="177"/>
        <v>S-R</v>
      </c>
      <c r="CH231" s="2" t="str">
        <f t="shared" si="178"/>
        <v>B-G</v>
      </c>
      <c r="CI231" t="s">
        <v>361</v>
      </c>
      <c r="CJ231">
        <f>VLOOKUP(CI231,Sheet4!$I$1:$M$248,2,0)</f>
        <v>3455</v>
      </c>
      <c r="CK231">
        <f>VLOOKUP(CI231,Sheet4!$I$1:$M$248,3,0)</f>
        <v>3455</v>
      </c>
      <c r="CL231">
        <f>VLOOKUP(CI231,Sheet4!$I$1:$M$248,4,0)</f>
        <v>3455</v>
      </c>
      <c r="CM231">
        <f>VLOOKUP(CI231,Sheet4!$I$1:$M$248,5,0)</f>
        <v>3455</v>
      </c>
      <c r="CN231" t="e">
        <f t="shared" si="136"/>
        <v>#N/A</v>
      </c>
      <c r="CO231" t="str">
        <f t="shared" si="137"/>
        <v>R</v>
      </c>
      <c r="CP231" t="e">
        <f t="shared" si="138"/>
        <v>#N/A</v>
      </c>
      <c r="CQ231" t="e">
        <f t="shared" si="139"/>
        <v>#N/A</v>
      </c>
    </row>
    <row r="232" spans="1:95">
      <c r="A232">
        <v>230</v>
      </c>
      <c r="B232" t="s">
        <v>420</v>
      </c>
      <c r="C232">
        <v>11751682</v>
      </c>
      <c r="D232" t="b">
        <v>1</v>
      </c>
      <c r="E232">
        <v>117125</v>
      </c>
      <c r="F232">
        <v>25</v>
      </c>
      <c r="G232">
        <v>9875</v>
      </c>
      <c r="H232">
        <v>8175</v>
      </c>
      <c r="I232">
        <v>119</v>
      </c>
      <c r="J232">
        <v>145.44999999999999</v>
      </c>
      <c r="K232">
        <v>165.1</v>
      </c>
      <c r="L232">
        <v>170.85</v>
      </c>
      <c r="M232">
        <v>118.6</v>
      </c>
      <c r="N232">
        <v>193.35</v>
      </c>
      <c r="O232">
        <v>-38.453581587794154</v>
      </c>
      <c r="P232">
        <v>-74.349999999999994</v>
      </c>
      <c r="AO232" s="13"/>
      <c r="AP232">
        <f t="shared" si="135"/>
        <v>0</v>
      </c>
      <c r="AQ232" s="4" t="e">
        <f t="shared" si="140"/>
        <v>#N/A</v>
      </c>
      <c r="AR232" s="4" t="e">
        <f t="shared" si="141"/>
        <v>#N/A</v>
      </c>
      <c r="AS232" s="4" t="e">
        <f t="shared" si="142"/>
        <v>#N/A</v>
      </c>
      <c r="AT232" s="4" t="e">
        <f t="shared" si="143"/>
        <v>#N/A</v>
      </c>
      <c r="AU232" s="5" t="e">
        <f t="shared" si="144"/>
        <v>#N/A</v>
      </c>
      <c r="AV232" s="4" t="e">
        <f t="shared" si="145"/>
        <v>#N/A</v>
      </c>
      <c r="AW232" s="5" t="e">
        <f t="shared" si="146"/>
        <v>#N/A</v>
      </c>
      <c r="AX232" s="4" t="e">
        <f t="shared" si="147"/>
        <v>#N/A</v>
      </c>
      <c r="AY232" s="5" t="e">
        <f t="shared" si="148"/>
        <v>#N/A</v>
      </c>
      <c r="AZ232" s="2" t="e">
        <f t="shared" si="149"/>
        <v>#N/A</v>
      </c>
      <c r="BA232" s="2" t="e">
        <f t="shared" si="150"/>
        <v>#N/A</v>
      </c>
      <c r="BB232" s="2" t="e">
        <f t="shared" si="151"/>
        <v>#N/A</v>
      </c>
      <c r="BC232" s="2" t="e">
        <f t="shared" si="152"/>
        <v>#N/A</v>
      </c>
      <c r="BD232" s="2" t="e">
        <f t="shared" si="153"/>
        <v>#N/A</v>
      </c>
      <c r="BE232" s="2" t="e">
        <f t="shared" si="154"/>
        <v>#N/A</v>
      </c>
      <c r="BF232" t="e">
        <f t="shared" si="155"/>
        <v>#N/A</v>
      </c>
      <c r="BG232" s="2" t="e">
        <f t="shared" si="156"/>
        <v>#N/A</v>
      </c>
      <c r="BH232" t="e">
        <f t="shared" si="157"/>
        <v>#N/A</v>
      </c>
      <c r="BI232" t="e">
        <f t="shared" si="158"/>
        <v>#N/A</v>
      </c>
      <c r="BJ232" s="13" t="e">
        <f t="shared" si="159"/>
        <v>#N/A</v>
      </c>
      <c r="BK232" t="e">
        <f t="shared" si="160"/>
        <v>#N/A</v>
      </c>
      <c r="BL232" t="e">
        <f t="shared" si="161"/>
        <v>#N/A</v>
      </c>
      <c r="BM232" s="2" t="e">
        <f t="shared" si="162"/>
        <v>#N/A</v>
      </c>
      <c r="BN232" s="2" t="e">
        <f t="shared" si="163"/>
        <v>#N/A</v>
      </c>
      <c r="BO232" s="26" t="e">
        <f t="shared" si="164"/>
        <v>#N/A</v>
      </c>
      <c r="BP232" s="26" t="e">
        <f t="shared" si="165"/>
        <v>#N/A</v>
      </c>
      <c r="BQ232">
        <f t="shared" si="166"/>
        <v>0</v>
      </c>
      <c r="BV232" s="2"/>
      <c r="BW232" s="2">
        <f t="shared" si="167"/>
        <v>0</v>
      </c>
      <c r="BX232" s="2">
        <f t="shared" si="168"/>
        <v>0</v>
      </c>
      <c r="BY232" s="2">
        <f t="shared" si="169"/>
        <v>0</v>
      </c>
      <c r="BZ232" s="2">
        <f t="shared" si="170"/>
        <v>0</v>
      </c>
      <c r="CA232" s="2">
        <f t="shared" si="171"/>
        <v>0</v>
      </c>
      <c r="CB232" s="2">
        <f t="shared" si="172"/>
        <v>0</v>
      </c>
      <c r="CC232" s="2">
        <f t="shared" si="173"/>
        <v>0</v>
      </c>
      <c r="CD232" s="2" t="str">
        <f t="shared" si="174"/>
        <v>R</v>
      </c>
      <c r="CE232" s="2" t="str">
        <f t="shared" si="175"/>
        <v>S-R</v>
      </c>
      <c r="CF232" s="2" t="str">
        <f t="shared" si="176"/>
        <v>B-G</v>
      </c>
      <c r="CG232" s="2" t="str">
        <f t="shared" si="177"/>
        <v>S-R</v>
      </c>
      <c r="CH232" s="2" t="str">
        <f t="shared" si="178"/>
        <v>B-G</v>
      </c>
      <c r="CI232" t="s">
        <v>361</v>
      </c>
      <c r="CJ232">
        <f>VLOOKUP(CI232,Sheet4!$I$1:$M$248,2,0)</f>
        <v>3455</v>
      </c>
      <c r="CK232">
        <f>VLOOKUP(CI232,Sheet4!$I$1:$M$248,3,0)</f>
        <v>3455</v>
      </c>
      <c r="CL232">
        <f>VLOOKUP(CI232,Sheet4!$I$1:$M$248,4,0)</f>
        <v>3455</v>
      </c>
      <c r="CM232">
        <f>VLOOKUP(CI232,Sheet4!$I$1:$M$248,5,0)</f>
        <v>3455</v>
      </c>
      <c r="CN232" t="e">
        <f t="shared" si="136"/>
        <v>#N/A</v>
      </c>
      <c r="CO232" t="str">
        <f t="shared" si="137"/>
        <v>R</v>
      </c>
      <c r="CP232" t="e">
        <f t="shared" si="138"/>
        <v>#N/A</v>
      </c>
      <c r="CQ232" t="e">
        <f t="shared" si="139"/>
        <v>#N/A</v>
      </c>
    </row>
    <row r="233" spans="1:95">
      <c r="A233">
        <v>231</v>
      </c>
      <c r="B233" t="s">
        <v>420</v>
      </c>
      <c r="C233">
        <v>10805762</v>
      </c>
      <c r="D233" t="b">
        <v>1</v>
      </c>
      <c r="E233">
        <v>28478300</v>
      </c>
      <c r="F233">
        <v>100</v>
      </c>
      <c r="G233">
        <v>20480</v>
      </c>
      <c r="H233">
        <v>173340</v>
      </c>
      <c r="I233">
        <v>0.05</v>
      </c>
      <c r="J233">
        <v>8.68</v>
      </c>
      <c r="K233">
        <v>17.3</v>
      </c>
      <c r="L233">
        <v>29.95</v>
      </c>
      <c r="M233">
        <v>0.05</v>
      </c>
      <c r="N233">
        <v>31.75</v>
      </c>
      <c r="O233">
        <v>-99.842519685039363</v>
      </c>
      <c r="P233">
        <v>-31.7</v>
      </c>
      <c r="AO233" s="13"/>
      <c r="AP233">
        <f t="shared" si="135"/>
        <v>0</v>
      </c>
      <c r="AQ233" s="4" t="e">
        <f t="shared" si="140"/>
        <v>#N/A</v>
      </c>
      <c r="AR233" s="4" t="e">
        <f t="shared" si="141"/>
        <v>#N/A</v>
      </c>
      <c r="AS233" s="4" t="e">
        <f t="shared" si="142"/>
        <v>#N/A</v>
      </c>
      <c r="AT233" s="4" t="e">
        <f t="shared" si="143"/>
        <v>#N/A</v>
      </c>
      <c r="AU233" s="5" t="e">
        <f t="shared" si="144"/>
        <v>#N/A</v>
      </c>
      <c r="AV233" s="4" t="e">
        <f t="shared" si="145"/>
        <v>#N/A</v>
      </c>
      <c r="AW233" s="5" t="e">
        <f t="shared" si="146"/>
        <v>#N/A</v>
      </c>
      <c r="AX233" s="4" t="e">
        <f t="shared" si="147"/>
        <v>#N/A</v>
      </c>
      <c r="AY233" s="5" t="e">
        <f t="shared" si="148"/>
        <v>#N/A</v>
      </c>
      <c r="AZ233" s="2" t="e">
        <f t="shared" si="149"/>
        <v>#N/A</v>
      </c>
      <c r="BA233" s="2" t="e">
        <f t="shared" si="150"/>
        <v>#N/A</v>
      </c>
      <c r="BB233" s="2" t="e">
        <f t="shared" si="151"/>
        <v>#N/A</v>
      </c>
      <c r="BC233" s="2" t="e">
        <f t="shared" si="152"/>
        <v>#N/A</v>
      </c>
      <c r="BD233" s="2" t="e">
        <f t="shared" si="153"/>
        <v>#N/A</v>
      </c>
      <c r="BE233" s="2" t="e">
        <f t="shared" si="154"/>
        <v>#N/A</v>
      </c>
      <c r="BF233" t="e">
        <f t="shared" si="155"/>
        <v>#N/A</v>
      </c>
      <c r="BG233" s="2" t="e">
        <f t="shared" si="156"/>
        <v>#N/A</v>
      </c>
      <c r="BH233" t="e">
        <f t="shared" si="157"/>
        <v>#N/A</v>
      </c>
      <c r="BI233" t="e">
        <f t="shared" si="158"/>
        <v>#N/A</v>
      </c>
      <c r="BJ233" s="13" t="e">
        <f t="shared" si="159"/>
        <v>#N/A</v>
      </c>
      <c r="BK233" t="e">
        <f t="shared" si="160"/>
        <v>#N/A</v>
      </c>
      <c r="BL233" t="e">
        <f t="shared" si="161"/>
        <v>#N/A</v>
      </c>
      <c r="BM233" s="2" t="e">
        <f t="shared" si="162"/>
        <v>#N/A</v>
      </c>
      <c r="BN233" s="2" t="e">
        <f t="shared" si="163"/>
        <v>#N/A</v>
      </c>
      <c r="BO233" s="26" t="e">
        <f t="shared" si="164"/>
        <v>#N/A</v>
      </c>
      <c r="BP233" s="26" t="e">
        <f t="shared" si="165"/>
        <v>#N/A</v>
      </c>
      <c r="BQ233">
        <f t="shared" si="166"/>
        <v>0</v>
      </c>
      <c r="BV233" s="2"/>
      <c r="BW233" s="2">
        <f t="shared" si="167"/>
        <v>0</v>
      </c>
      <c r="BX233" s="2">
        <f t="shared" si="168"/>
        <v>0</v>
      </c>
      <c r="BY233" s="2">
        <f t="shared" si="169"/>
        <v>0</v>
      </c>
      <c r="BZ233" s="2">
        <f t="shared" si="170"/>
        <v>0</v>
      </c>
      <c r="CA233" s="2">
        <f t="shared" si="171"/>
        <v>0</v>
      </c>
      <c r="CB233" s="2">
        <f t="shared" si="172"/>
        <v>0</v>
      </c>
      <c r="CC233" s="2">
        <f t="shared" si="173"/>
        <v>0</v>
      </c>
      <c r="CD233" s="2" t="str">
        <f t="shared" si="174"/>
        <v>R</v>
      </c>
      <c r="CE233" s="2" t="str">
        <f t="shared" si="175"/>
        <v>S-R</v>
      </c>
      <c r="CF233" s="2" t="str">
        <f t="shared" si="176"/>
        <v>B-G</v>
      </c>
      <c r="CG233" s="2" t="str">
        <f t="shared" si="177"/>
        <v>S-R</v>
      </c>
      <c r="CH233" s="2" t="str">
        <f t="shared" si="178"/>
        <v>B-G</v>
      </c>
      <c r="CI233" t="s">
        <v>361</v>
      </c>
      <c r="CJ233">
        <f>VLOOKUP(CI233,Sheet4!$I$1:$M$248,2,0)</f>
        <v>3455</v>
      </c>
      <c r="CK233">
        <f>VLOOKUP(CI233,Sheet4!$I$1:$M$248,3,0)</f>
        <v>3455</v>
      </c>
      <c r="CL233">
        <f>VLOOKUP(CI233,Sheet4!$I$1:$M$248,4,0)</f>
        <v>3455</v>
      </c>
      <c r="CM233">
        <f>VLOOKUP(CI233,Sheet4!$I$1:$M$248,5,0)</f>
        <v>3455</v>
      </c>
      <c r="CN233" t="e">
        <f t="shared" si="136"/>
        <v>#N/A</v>
      </c>
      <c r="CO233" t="str">
        <f t="shared" si="137"/>
        <v>R</v>
      </c>
      <c r="CP233" t="e">
        <f t="shared" si="138"/>
        <v>#N/A</v>
      </c>
      <c r="CQ233" t="e">
        <f t="shared" si="139"/>
        <v>#N/A</v>
      </c>
    </row>
    <row r="234" spans="1:95">
      <c r="A234">
        <v>232</v>
      </c>
      <c r="B234" t="s">
        <v>420</v>
      </c>
      <c r="C234">
        <v>4632577</v>
      </c>
      <c r="D234" t="b">
        <v>1</v>
      </c>
      <c r="E234">
        <v>695131</v>
      </c>
      <c r="F234">
        <v>7</v>
      </c>
      <c r="G234">
        <v>83</v>
      </c>
      <c r="H234">
        <v>0</v>
      </c>
      <c r="I234">
        <v>1685.4</v>
      </c>
      <c r="J234">
        <v>1679.05</v>
      </c>
      <c r="K234">
        <v>1700</v>
      </c>
      <c r="L234">
        <v>1703.95</v>
      </c>
      <c r="M234">
        <v>1663.45</v>
      </c>
      <c r="N234">
        <v>1692.15</v>
      </c>
      <c r="O234">
        <v>-0.39890080666607569</v>
      </c>
      <c r="P234">
        <v>-6.75</v>
      </c>
      <c r="Q234" t="s">
        <v>12</v>
      </c>
      <c r="R234">
        <v>4632577</v>
      </c>
      <c r="S234">
        <v>-6.2</v>
      </c>
      <c r="T234">
        <v>558.72361485094314</v>
      </c>
      <c r="U234">
        <v>557.22500000000002</v>
      </c>
      <c r="V234">
        <v>561.11684492810866</v>
      </c>
      <c r="W234">
        <v>557.22500000000002</v>
      </c>
      <c r="X234">
        <v>553.33315507189138</v>
      </c>
      <c r="Y234">
        <v>558.5</v>
      </c>
      <c r="Z234">
        <v>559.70000000000005</v>
      </c>
      <c r="AA234">
        <v>558.4</v>
      </c>
      <c r="AB234">
        <v>559.15</v>
      </c>
      <c r="AC234" s="8">
        <v>559.1</v>
      </c>
      <c r="AD234" s="8">
        <v>559.54999999999995</v>
      </c>
      <c r="AE234">
        <v>558.65</v>
      </c>
      <c r="AF234">
        <v>559</v>
      </c>
      <c r="AG234">
        <v>559</v>
      </c>
      <c r="AH234">
        <v>560</v>
      </c>
      <c r="AI234">
        <v>557.54999999999995</v>
      </c>
      <c r="AJ234">
        <v>559.6</v>
      </c>
      <c r="AK234">
        <v>77.807592067297378</v>
      </c>
      <c r="AL234">
        <v>77.897962927070978</v>
      </c>
      <c r="AO234" s="13"/>
      <c r="AP234" t="str">
        <f t="shared" si="135"/>
        <v>JUBLFOOD</v>
      </c>
      <c r="AQ234" s="4">
        <f t="shared" si="140"/>
        <v>558.72361485094314</v>
      </c>
      <c r="AR234" s="4">
        <f t="shared" si="141"/>
        <v>557.22500000000002</v>
      </c>
      <c r="AS234" s="4">
        <f t="shared" si="142"/>
        <v>561.11684492810866</v>
      </c>
      <c r="AT234" s="4">
        <f t="shared" si="143"/>
        <v>557.22500000000002</v>
      </c>
      <c r="AU234" s="5">
        <f t="shared" si="144"/>
        <v>553.33315507189138</v>
      </c>
      <c r="AV234" s="4">
        <f t="shared" si="145"/>
        <v>558.5</v>
      </c>
      <c r="AW234" s="5">
        <f t="shared" si="146"/>
        <v>559.70000000000005</v>
      </c>
      <c r="AX234" s="4">
        <f t="shared" si="147"/>
        <v>558.4</v>
      </c>
      <c r="AY234" s="5">
        <f t="shared" si="148"/>
        <v>559.15</v>
      </c>
      <c r="AZ234" s="2">
        <f t="shared" si="149"/>
        <v>559.1</v>
      </c>
      <c r="BA234" s="2">
        <f t="shared" si="150"/>
        <v>559.54999999999995</v>
      </c>
      <c r="BB234" s="2">
        <f t="shared" si="151"/>
        <v>558.65</v>
      </c>
      <c r="BC234" s="2">
        <f t="shared" si="152"/>
        <v>559</v>
      </c>
      <c r="BD234" s="2">
        <f t="shared" si="153"/>
        <v>559</v>
      </c>
      <c r="BE234" s="2">
        <f t="shared" si="154"/>
        <v>560</v>
      </c>
      <c r="BF234">
        <f t="shared" si="155"/>
        <v>557.54999999999995</v>
      </c>
      <c r="BG234" s="2">
        <f t="shared" si="156"/>
        <v>559.6</v>
      </c>
      <c r="BH234">
        <f t="shared" si="157"/>
        <v>77.807592067297378</v>
      </c>
      <c r="BI234">
        <f t="shared" si="158"/>
        <v>77.897962927070978</v>
      </c>
      <c r="BJ234" s="13">
        <f t="shared" si="159"/>
        <v>-6.2</v>
      </c>
      <c r="BK234" t="str">
        <f t="shared" si="160"/>
        <v xml:space="preserve"> </v>
      </c>
      <c r="BL234" t="str">
        <f t="shared" si="161"/>
        <v xml:space="preserve"> </v>
      </c>
      <c r="BM234" s="2" t="str">
        <f t="shared" si="162"/>
        <v xml:space="preserve"> </v>
      </c>
      <c r="BN234" s="2" t="str">
        <f t="shared" si="163"/>
        <v xml:space="preserve"> </v>
      </c>
      <c r="BO234" s="26">
        <f t="shared" si="164"/>
        <v>-1.7885888034344974E-2</v>
      </c>
      <c r="BP234" s="26">
        <f t="shared" si="165"/>
        <v>0.10733452593918116</v>
      </c>
      <c r="BQ234" t="str">
        <f t="shared" si="166"/>
        <v>JUBLFOOD</v>
      </c>
      <c r="BV234" s="2"/>
      <c r="BW234" s="2">
        <f t="shared" si="167"/>
        <v>559.70000000000005</v>
      </c>
      <c r="BX234" s="2">
        <f t="shared" si="168"/>
        <v>558.4</v>
      </c>
      <c r="BY234" s="2">
        <f t="shared" si="169"/>
        <v>559.15</v>
      </c>
      <c r="BZ234" s="2">
        <f t="shared" si="170"/>
        <v>559.1</v>
      </c>
      <c r="CA234" s="2">
        <f t="shared" si="171"/>
        <v>559.54999999999995</v>
      </c>
      <c r="CB234" s="2">
        <f t="shared" si="172"/>
        <v>558.65</v>
      </c>
      <c r="CC234" s="2">
        <f t="shared" si="173"/>
        <v>559</v>
      </c>
      <c r="CD234" s="2" t="str">
        <f t="shared" si="174"/>
        <v>R</v>
      </c>
      <c r="CE234" s="2" t="str">
        <f t="shared" si="175"/>
        <v>S-R</v>
      </c>
      <c r="CF234" s="2" t="str">
        <f t="shared" si="176"/>
        <v>S-R</v>
      </c>
      <c r="CG234" s="2" t="str">
        <f t="shared" si="177"/>
        <v>S-R</v>
      </c>
      <c r="CH234" s="2" t="str">
        <f t="shared" si="178"/>
        <v>S-R</v>
      </c>
      <c r="CI234" t="s">
        <v>361</v>
      </c>
      <c r="CJ234">
        <f>VLOOKUP(CI234,Sheet4!$I$1:$M$248,2,0)</f>
        <v>3455</v>
      </c>
      <c r="CK234">
        <f>VLOOKUP(CI234,Sheet4!$I$1:$M$248,3,0)</f>
        <v>3455</v>
      </c>
      <c r="CL234">
        <f>VLOOKUP(CI234,Sheet4!$I$1:$M$248,4,0)</f>
        <v>3455</v>
      </c>
      <c r="CM234">
        <f>VLOOKUP(CI234,Sheet4!$I$1:$M$248,5,0)</f>
        <v>3455</v>
      </c>
      <c r="CN234" t="e">
        <f t="shared" si="136"/>
        <v>#N/A</v>
      </c>
      <c r="CO234" t="str">
        <f t="shared" si="137"/>
        <v>R</v>
      </c>
      <c r="CP234" t="e">
        <f t="shared" si="138"/>
        <v>#N/A</v>
      </c>
      <c r="CQ234" t="e">
        <f t="shared" si="139"/>
        <v>#N/A</v>
      </c>
    </row>
    <row r="235" spans="1:95">
      <c r="A235">
        <v>233</v>
      </c>
      <c r="B235" t="s">
        <v>420</v>
      </c>
      <c r="C235">
        <v>11738626</v>
      </c>
      <c r="D235" t="b">
        <v>1</v>
      </c>
      <c r="E235">
        <v>157500</v>
      </c>
      <c r="F235">
        <v>100</v>
      </c>
      <c r="G235">
        <v>8675</v>
      </c>
      <c r="H235">
        <v>12625</v>
      </c>
      <c r="I235">
        <v>78</v>
      </c>
      <c r="J235">
        <v>98.97</v>
      </c>
      <c r="K235">
        <v>124.3</v>
      </c>
      <c r="L235">
        <v>124.3</v>
      </c>
      <c r="M235">
        <v>77.95</v>
      </c>
      <c r="N235">
        <v>133.15</v>
      </c>
      <c r="O235">
        <v>-41.419451746150962</v>
      </c>
      <c r="P235">
        <v>-55.150000000000006</v>
      </c>
      <c r="AO235" s="13"/>
      <c r="AP235">
        <f t="shared" si="135"/>
        <v>0</v>
      </c>
      <c r="AQ235" s="4" t="e">
        <f t="shared" si="140"/>
        <v>#N/A</v>
      </c>
      <c r="AR235" s="4" t="e">
        <f t="shared" si="141"/>
        <v>#N/A</v>
      </c>
      <c r="AS235" s="4" t="e">
        <f t="shared" si="142"/>
        <v>#N/A</v>
      </c>
      <c r="AT235" s="4" t="e">
        <f t="shared" si="143"/>
        <v>#N/A</v>
      </c>
      <c r="AU235" s="5" t="e">
        <f t="shared" si="144"/>
        <v>#N/A</v>
      </c>
      <c r="AV235" s="4" t="e">
        <f t="shared" si="145"/>
        <v>#N/A</v>
      </c>
      <c r="AW235" s="5" t="e">
        <f t="shared" si="146"/>
        <v>#N/A</v>
      </c>
      <c r="AX235" s="4" t="e">
        <f t="shared" si="147"/>
        <v>#N/A</v>
      </c>
      <c r="AY235" s="5" t="e">
        <f t="shared" si="148"/>
        <v>#N/A</v>
      </c>
      <c r="AZ235" s="2" t="e">
        <f t="shared" si="149"/>
        <v>#N/A</v>
      </c>
      <c r="BA235" s="2" t="e">
        <f t="shared" si="150"/>
        <v>#N/A</v>
      </c>
      <c r="BB235" s="2" t="e">
        <f t="shared" si="151"/>
        <v>#N/A</v>
      </c>
      <c r="BC235" s="2" t="e">
        <f t="shared" si="152"/>
        <v>#N/A</v>
      </c>
      <c r="BD235" s="2" t="e">
        <f t="shared" si="153"/>
        <v>#N/A</v>
      </c>
      <c r="BE235" s="2" t="e">
        <f t="shared" si="154"/>
        <v>#N/A</v>
      </c>
      <c r="BF235" t="e">
        <f t="shared" si="155"/>
        <v>#N/A</v>
      </c>
      <c r="BG235" s="2" t="e">
        <f t="shared" si="156"/>
        <v>#N/A</v>
      </c>
      <c r="BH235" t="e">
        <f t="shared" si="157"/>
        <v>#N/A</v>
      </c>
      <c r="BI235" t="e">
        <f t="shared" si="158"/>
        <v>#N/A</v>
      </c>
      <c r="BJ235" s="13" t="e">
        <f t="shared" si="159"/>
        <v>#N/A</v>
      </c>
      <c r="BK235" t="e">
        <f t="shared" si="160"/>
        <v>#N/A</v>
      </c>
      <c r="BL235" t="e">
        <f t="shared" si="161"/>
        <v>#N/A</v>
      </c>
      <c r="BM235" s="2" t="e">
        <f t="shared" si="162"/>
        <v>#N/A</v>
      </c>
      <c r="BN235" s="2" t="e">
        <f t="shared" si="163"/>
        <v>#N/A</v>
      </c>
      <c r="BO235" s="26" t="e">
        <f t="shared" si="164"/>
        <v>#N/A</v>
      </c>
      <c r="BP235" s="26" t="e">
        <f t="shared" si="165"/>
        <v>#N/A</v>
      </c>
      <c r="BQ235">
        <f t="shared" si="166"/>
        <v>0</v>
      </c>
      <c r="BV235" s="2"/>
      <c r="BW235" s="2">
        <f t="shared" si="167"/>
        <v>0</v>
      </c>
      <c r="BX235" s="2">
        <f t="shared" si="168"/>
        <v>0</v>
      </c>
      <c r="BY235" s="2">
        <f t="shared" si="169"/>
        <v>0</v>
      </c>
      <c r="BZ235" s="2">
        <f t="shared" si="170"/>
        <v>0</v>
      </c>
      <c r="CA235" s="2">
        <f t="shared" si="171"/>
        <v>0</v>
      </c>
      <c r="CB235" s="2">
        <f t="shared" si="172"/>
        <v>0</v>
      </c>
      <c r="CC235" s="2">
        <f t="shared" si="173"/>
        <v>0</v>
      </c>
      <c r="CD235" s="2" t="str">
        <f t="shared" si="174"/>
        <v>R</v>
      </c>
      <c r="CE235" s="2" t="str">
        <f t="shared" si="175"/>
        <v>S-R</v>
      </c>
      <c r="CF235" s="2" t="str">
        <f t="shared" si="176"/>
        <v>B-G</v>
      </c>
      <c r="CG235" s="2" t="str">
        <f t="shared" si="177"/>
        <v>S-R</v>
      </c>
      <c r="CH235" s="2" t="str">
        <f t="shared" si="178"/>
        <v>B-G</v>
      </c>
      <c r="CI235" t="s">
        <v>361</v>
      </c>
      <c r="CJ235">
        <f>VLOOKUP(CI235,Sheet4!$I$1:$M$248,2,0)</f>
        <v>3455</v>
      </c>
      <c r="CK235">
        <f>VLOOKUP(CI235,Sheet4!$I$1:$M$248,3,0)</f>
        <v>3455</v>
      </c>
      <c r="CL235">
        <f>VLOOKUP(CI235,Sheet4!$I$1:$M$248,4,0)</f>
        <v>3455</v>
      </c>
      <c r="CM235">
        <f>VLOOKUP(CI235,Sheet4!$I$1:$M$248,5,0)</f>
        <v>3455</v>
      </c>
      <c r="CN235" t="e">
        <f t="shared" si="136"/>
        <v>#N/A</v>
      </c>
      <c r="CO235" t="str">
        <f t="shared" si="137"/>
        <v>R</v>
      </c>
      <c r="CP235" t="e">
        <f t="shared" si="138"/>
        <v>#N/A</v>
      </c>
      <c r="CQ235" t="e">
        <f t="shared" si="139"/>
        <v>#N/A</v>
      </c>
    </row>
    <row r="236" spans="1:95">
      <c r="AO236" s="13"/>
      <c r="AP236">
        <f t="shared" si="135"/>
        <v>0</v>
      </c>
      <c r="AQ236" s="4" t="e">
        <f t="shared" si="140"/>
        <v>#N/A</v>
      </c>
      <c r="AR236" s="4" t="e">
        <f t="shared" si="141"/>
        <v>#N/A</v>
      </c>
      <c r="AS236" s="4" t="e">
        <f t="shared" si="142"/>
        <v>#N/A</v>
      </c>
      <c r="AT236" s="4" t="e">
        <f t="shared" si="143"/>
        <v>#N/A</v>
      </c>
      <c r="AU236" s="5" t="e">
        <f t="shared" si="144"/>
        <v>#N/A</v>
      </c>
      <c r="AV236" s="4" t="e">
        <f t="shared" si="145"/>
        <v>#N/A</v>
      </c>
      <c r="AW236" s="5" t="e">
        <f t="shared" si="146"/>
        <v>#N/A</v>
      </c>
      <c r="AX236" s="4" t="e">
        <f t="shared" si="147"/>
        <v>#N/A</v>
      </c>
      <c r="AY236" s="5" t="e">
        <f t="shared" si="148"/>
        <v>#N/A</v>
      </c>
      <c r="AZ236" s="2" t="e">
        <f t="shared" si="149"/>
        <v>#N/A</v>
      </c>
      <c r="BA236" s="2" t="e">
        <f t="shared" si="150"/>
        <v>#N/A</v>
      </c>
      <c r="BB236" s="2" t="e">
        <f t="shared" si="151"/>
        <v>#N/A</v>
      </c>
      <c r="BC236" s="2" t="e">
        <f t="shared" si="152"/>
        <v>#N/A</v>
      </c>
      <c r="BD236" s="2" t="e">
        <f t="shared" si="153"/>
        <v>#N/A</v>
      </c>
      <c r="BE236" s="2" t="e">
        <f t="shared" si="154"/>
        <v>#N/A</v>
      </c>
      <c r="BF236" t="e">
        <f t="shared" si="155"/>
        <v>#N/A</v>
      </c>
      <c r="BG236" s="2" t="e">
        <f t="shared" si="156"/>
        <v>#N/A</v>
      </c>
      <c r="BH236" t="e">
        <f t="shared" si="157"/>
        <v>#N/A</v>
      </c>
      <c r="BI236" t="e">
        <f t="shared" si="158"/>
        <v>#N/A</v>
      </c>
      <c r="BJ236" s="13" t="e">
        <f t="shared" si="159"/>
        <v>#N/A</v>
      </c>
      <c r="BK236" t="e">
        <f t="shared" si="160"/>
        <v>#N/A</v>
      </c>
      <c r="BL236" t="e">
        <f t="shared" si="161"/>
        <v>#N/A</v>
      </c>
      <c r="BM236" s="2" t="e">
        <f t="shared" si="162"/>
        <v>#N/A</v>
      </c>
      <c r="BN236" s="2" t="e">
        <f t="shared" si="163"/>
        <v>#N/A</v>
      </c>
      <c r="BO236" s="26" t="e">
        <f t="shared" si="164"/>
        <v>#N/A</v>
      </c>
      <c r="BP236" s="26" t="e">
        <f t="shared" si="165"/>
        <v>#N/A</v>
      </c>
      <c r="BQ236">
        <f t="shared" si="166"/>
        <v>0</v>
      </c>
      <c r="BV236" s="2"/>
      <c r="BW236" s="2">
        <f t="shared" si="167"/>
        <v>0</v>
      </c>
      <c r="BX236" s="2">
        <f t="shared" si="168"/>
        <v>0</v>
      </c>
      <c r="BY236" s="2">
        <f t="shared" si="169"/>
        <v>0</v>
      </c>
      <c r="BZ236" s="2">
        <f t="shared" si="170"/>
        <v>0</v>
      </c>
      <c r="CA236" s="2">
        <f t="shared" si="171"/>
        <v>0</v>
      </c>
      <c r="CB236" s="2">
        <f t="shared" si="172"/>
        <v>0</v>
      </c>
      <c r="CC236" s="2">
        <f t="shared" si="173"/>
        <v>0</v>
      </c>
      <c r="CD236" s="2" t="str">
        <f t="shared" si="174"/>
        <v>R</v>
      </c>
      <c r="CE236" s="2" t="str">
        <f t="shared" si="175"/>
        <v>S-R</v>
      </c>
      <c r="CF236" s="2" t="str">
        <f t="shared" si="176"/>
        <v>B-G</v>
      </c>
      <c r="CG236" s="2" t="str">
        <f t="shared" si="177"/>
        <v>S-R</v>
      </c>
      <c r="CH236" s="2" t="str">
        <f t="shared" si="178"/>
        <v>B-G</v>
      </c>
      <c r="CI236" t="s">
        <v>361</v>
      </c>
      <c r="CJ236">
        <f>VLOOKUP(CI236,Sheet4!$I$1:$M$248,2,0)</f>
        <v>3455</v>
      </c>
      <c r="CK236">
        <f>VLOOKUP(CI236,Sheet4!$I$1:$M$248,3,0)</f>
        <v>3455</v>
      </c>
      <c r="CL236">
        <f>VLOOKUP(CI236,Sheet4!$I$1:$M$248,4,0)</f>
        <v>3455</v>
      </c>
      <c r="CM236">
        <f>VLOOKUP(CI236,Sheet4!$I$1:$M$248,5,0)</f>
        <v>3455</v>
      </c>
      <c r="CN236" t="e">
        <f t="shared" si="136"/>
        <v>#N/A</v>
      </c>
      <c r="CO236" t="str">
        <f t="shared" si="137"/>
        <v>R</v>
      </c>
      <c r="CP236" t="e">
        <f t="shared" si="138"/>
        <v>#N/A</v>
      </c>
      <c r="CQ236" t="e">
        <f t="shared" si="139"/>
        <v>#N/A</v>
      </c>
    </row>
    <row r="237" spans="1:95">
      <c r="AO237" s="13"/>
      <c r="AP237">
        <f t="shared" si="135"/>
        <v>0</v>
      </c>
      <c r="AQ237" s="4" t="e">
        <f t="shared" si="140"/>
        <v>#N/A</v>
      </c>
      <c r="AR237" s="4" t="e">
        <f t="shared" si="141"/>
        <v>#N/A</v>
      </c>
      <c r="AS237" s="4" t="e">
        <f t="shared" si="142"/>
        <v>#N/A</v>
      </c>
      <c r="AT237" s="4" t="e">
        <f t="shared" si="143"/>
        <v>#N/A</v>
      </c>
      <c r="AU237" s="5" t="e">
        <f t="shared" si="144"/>
        <v>#N/A</v>
      </c>
      <c r="AV237" s="4" t="e">
        <f t="shared" si="145"/>
        <v>#N/A</v>
      </c>
      <c r="AW237" s="5" t="e">
        <f t="shared" si="146"/>
        <v>#N/A</v>
      </c>
      <c r="AX237" s="4" t="e">
        <f t="shared" si="147"/>
        <v>#N/A</v>
      </c>
      <c r="AY237" s="5" t="e">
        <f t="shared" si="148"/>
        <v>#N/A</v>
      </c>
      <c r="AZ237" s="2" t="e">
        <f t="shared" si="149"/>
        <v>#N/A</v>
      </c>
      <c r="BA237" s="2" t="e">
        <f t="shared" si="150"/>
        <v>#N/A</v>
      </c>
      <c r="BB237" s="2" t="e">
        <f t="shared" si="151"/>
        <v>#N/A</v>
      </c>
      <c r="BC237" s="2" t="e">
        <f t="shared" si="152"/>
        <v>#N/A</v>
      </c>
      <c r="BD237" s="2" t="e">
        <f t="shared" si="153"/>
        <v>#N/A</v>
      </c>
      <c r="BE237" s="2" t="e">
        <f t="shared" si="154"/>
        <v>#N/A</v>
      </c>
      <c r="BF237" t="e">
        <f t="shared" si="155"/>
        <v>#N/A</v>
      </c>
      <c r="BG237" s="2" t="e">
        <f t="shared" si="156"/>
        <v>#N/A</v>
      </c>
      <c r="BH237" t="e">
        <f t="shared" si="157"/>
        <v>#N/A</v>
      </c>
      <c r="BI237" t="e">
        <f t="shared" si="158"/>
        <v>#N/A</v>
      </c>
      <c r="BJ237" s="13" t="e">
        <f t="shared" si="159"/>
        <v>#N/A</v>
      </c>
      <c r="BK237" t="e">
        <f t="shared" si="160"/>
        <v>#N/A</v>
      </c>
      <c r="BL237" t="e">
        <f t="shared" si="161"/>
        <v>#N/A</v>
      </c>
      <c r="BM237" s="2" t="e">
        <f t="shared" si="162"/>
        <v>#N/A</v>
      </c>
      <c r="BN237" s="2" t="e">
        <f t="shared" si="163"/>
        <v>#N/A</v>
      </c>
      <c r="BO237" s="26" t="e">
        <f t="shared" si="164"/>
        <v>#N/A</v>
      </c>
      <c r="BP237" s="26" t="e">
        <f t="shared" si="165"/>
        <v>#N/A</v>
      </c>
      <c r="BQ237">
        <f t="shared" si="166"/>
        <v>0</v>
      </c>
      <c r="BV237" s="2"/>
      <c r="BW237" s="2">
        <f t="shared" si="167"/>
        <v>0</v>
      </c>
      <c r="BX237" s="2">
        <f t="shared" si="168"/>
        <v>0</v>
      </c>
      <c r="BY237" s="2">
        <f t="shared" si="169"/>
        <v>0</v>
      </c>
      <c r="BZ237" s="2">
        <f t="shared" si="170"/>
        <v>0</v>
      </c>
      <c r="CA237" s="2">
        <f t="shared" si="171"/>
        <v>0</v>
      </c>
      <c r="CB237" s="2">
        <f t="shared" si="172"/>
        <v>0</v>
      </c>
      <c r="CC237" s="2">
        <f t="shared" si="173"/>
        <v>0</v>
      </c>
      <c r="CD237" s="2" t="str">
        <f t="shared" si="174"/>
        <v>R</v>
      </c>
      <c r="CE237" s="2" t="str">
        <f t="shared" si="175"/>
        <v>S-R</v>
      </c>
      <c r="CF237" s="2" t="str">
        <f t="shared" si="176"/>
        <v>B-G</v>
      </c>
      <c r="CG237" s="2" t="str">
        <f t="shared" si="177"/>
        <v>S-R</v>
      </c>
      <c r="CH237" s="2" t="str">
        <f t="shared" si="178"/>
        <v>B-G</v>
      </c>
      <c r="CI237" t="s">
        <v>361</v>
      </c>
      <c r="CJ237">
        <f>VLOOKUP(CI237,Sheet4!$I$1:$M$248,2,0)</f>
        <v>3455</v>
      </c>
      <c r="CK237">
        <f>VLOOKUP(CI237,Sheet4!$I$1:$M$248,3,0)</f>
        <v>3455</v>
      </c>
      <c r="CL237">
        <f>VLOOKUP(CI237,Sheet4!$I$1:$M$248,4,0)</f>
        <v>3455</v>
      </c>
      <c r="CM237">
        <f>VLOOKUP(CI237,Sheet4!$I$1:$M$248,5,0)</f>
        <v>3455</v>
      </c>
      <c r="CN237" t="e">
        <f t="shared" si="136"/>
        <v>#N/A</v>
      </c>
      <c r="CO237" t="str">
        <f t="shared" si="137"/>
        <v>R</v>
      </c>
      <c r="CP237" t="e">
        <f t="shared" si="138"/>
        <v>#N/A</v>
      </c>
      <c r="CQ237" t="e">
        <f t="shared" si="139"/>
        <v>#N/A</v>
      </c>
    </row>
    <row r="238" spans="1:95">
      <c r="AO238" s="13"/>
      <c r="AP238">
        <f t="shared" si="135"/>
        <v>0</v>
      </c>
      <c r="AQ238" s="4" t="e">
        <f t="shared" si="140"/>
        <v>#N/A</v>
      </c>
      <c r="AR238" s="4" t="e">
        <f t="shared" si="141"/>
        <v>#N/A</v>
      </c>
      <c r="AS238" s="4" t="e">
        <f t="shared" si="142"/>
        <v>#N/A</v>
      </c>
      <c r="AT238" s="4" t="e">
        <f t="shared" si="143"/>
        <v>#N/A</v>
      </c>
      <c r="AU238" s="5" t="e">
        <f t="shared" si="144"/>
        <v>#N/A</v>
      </c>
      <c r="AV238" s="4" t="e">
        <f t="shared" si="145"/>
        <v>#N/A</v>
      </c>
      <c r="AW238" s="5" t="e">
        <f t="shared" si="146"/>
        <v>#N/A</v>
      </c>
      <c r="AX238" s="4" t="e">
        <f t="shared" si="147"/>
        <v>#N/A</v>
      </c>
      <c r="AY238" s="5" t="e">
        <f t="shared" si="148"/>
        <v>#N/A</v>
      </c>
      <c r="AZ238" s="2" t="e">
        <f t="shared" si="149"/>
        <v>#N/A</v>
      </c>
      <c r="BA238" s="2" t="e">
        <f t="shared" si="150"/>
        <v>#N/A</v>
      </c>
      <c r="BB238" s="2" t="e">
        <f t="shared" si="151"/>
        <v>#N/A</v>
      </c>
      <c r="BC238" s="2" t="e">
        <f t="shared" si="152"/>
        <v>#N/A</v>
      </c>
      <c r="BD238" s="2" t="e">
        <f t="shared" si="153"/>
        <v>#N/A</v>
      </c>
      <c r="BE238" s="2" t="e">
        <f t="shared" si="154"/>
        <v>#N/A</v>
      </c>
      <c r="BF238" t="e">
        <f t="shared" si="155"/>
        <v>#N/A</v>
      </c>
      <c r="BG238" s="2" t="e">
        <f t="shared" si="156"/>
        <v>#N/A</v>
      </c>
      <c r="BH238" t="e">
        <f t="shared" si="157"/>
        <v>#N/A</v>
      </c>
      <c r="BI238" t="e">
        <f t="shared" si="158"/>
        <v>#N/A</v>
      </c>
      <c r="BJ238" s="13" t="e">
        <f t="shared" si="159"/>
        <v>#N/A</v>
      </c>
      <c r="BK238" t="e">
        <f t="shared" si="160"/>
        <v>#N/A</v>
      </c>
      <c r="BL238" t="e">
        <f t="shared" si="161"/>
        <v>#N/A</v>
      </c>
      <c r="BM238" s="2" t="e">
        <f t="shared" si="162"/>
        <v>#N/A</v>
      </c>
      <c r="BN238" s="2" t="e">
        <f t="shared" si="163"/>
        <v>#N/A</v>
      </c>
      <c r="BO238" s="26" t="e">
        <f t="shared" si="164"/>
        <v>#N/A</v>
      </c>
      <c r="BP238" s="26" t="e">
        <f t="shared" si="165"/>
        <v>#N/A</v>
      </c>
      <c r="BQ238">
        <f t="shared" si="166"/>
        <v>0</v>
      </c>
      <c r="BV238" s="2"/>
      <c r="BW238" s="2">
        <f t="shared" si="167"/>
        <v>0</v>
      </c>
      <c r="BX238" s="2">
        <f t="shared" si="168"/>
        <v>0</v>
      </c>
      <c r="BY238" s="2">
        <f t="shared" si="169"/>
        <v>0</v>
      </c>
      <c r="BZ238" s="2">
        <f t="shared" si="170"/>
        <v>0</v>
      </c>
      <c r="CA238" s="2">
        <f t="shared" si="171"/>
        <v>0</v>
      </c>
      <c r="CB238" s="2">
        <f t="shared" si="172"/>
        <v>0</v>
      </c>
      <c r="CC238" s="2">
        <f t="shared" si="173"/>
        <v>0</v>
      </c>
      <c r="CD238" s="2" t="str">
        <f t="shared" si="174"/>
        <v>R</v>
      </c>
      <c r="CE238" s="2" t="str">
        <f t="shared" si="175"/>
        <v>S-R</v>
      </c>
      <c r="CF238" s="2" t="str">
        <f t="shared" si="176"/>
        <v>B-G</v>
      </c>
      <c r="CG238" s="2" t="str">
        <f t="shared" si="177"/>
        <v>S-R</v>
      </c>
      <c r="CH238" s="2" t="str">
        <f t="shared" si="178"/>
        <v>B-G</v>
      </c>
      <c r="CI238" t="s">
        <v>361</v>
      </c>
      <c r="CJ238">
        <f>VLOOKUP(CI238,Sheet4!$I$1:$M$248,2,0)</f>
        <v>3455</v>
      </c>
      <c r="CK238">
        <f>VLOOKUP(CI238,Sheet4!$I$1:$M$248,3,0)</f>
        <v>3455</v>
      </c>
      <c r="CL238">
        <f>VLOOKUP(CI238,Sheet4!$I$1:$M$248,4,0)</f>
        <v>3455</v>
      </c>
      <c r="CM238">
        <f>VLOOKUP(CI238,Sheet4!$I$1:$M$248,5,0)</f>
        <v>3455</v>
      </c>
      <c r="CN238" t="e">
        <f t="shared" si="136"/>
        <v>#N/A</v>
      </c>
      <c r="CO238" t="str">
        <f t="shared" si="137"/>
        <v>R</v>
      </c>
      <c r="CP238" t="e">
        <f t="shared" si="138"/>
        <v>#N/A</v>
      </c>
      <c r="CQ238" t="e">
        <f t="shared" si="139"/>
        <v>#N/A</v>
      </c>
    </row>
    <row r="239" spans="1:95">
      <c r="AO239" s="13"/>
      <c r="AP239">
        <f t="shared" si="135"/>
        <v>0</v>
      </c>
      <c r="AQ239" s="4" t="e">
        <f t="shared" si="140"/>
        <v>#N/A</v>
      </c>
      <c r="AR239" s="4" t="e">
        <f t="shared" si="141"/>
        <v>#N/A</v>
      </c>
      <c r="AS239" s="4" t="e">
        <f t="shared" si="142"/>
        <v>#N/A</v>
      </c>
      <c r="AT239" s="4" t="e">
        <f t="shared" si="143"/>
        <v>#N/A</v>
      </c>
      <c r="AU239" s="5" t="e">
        <f t="shared" si="144"/>
        <v>#N/A</v>
      </c>
      <c r="AV239" s="4" t="e">
        <f t="shared" si="145"/>
        <v>#N/A</v>
      </c>
      <c r="AW239" s="5" t="e">
        <f t="shared" si="146"/>
        <v>#N/A</v>
      </c>
      <c r="AX239" s="4" t="e">
        <f t="shared" si="147"/>
        <v>#N/A</v>
      </c>
      <c r="AY239" s="5" t="e">
        <f t="shared" si="148"/>
        <v>#N/A</v>
      </c>
      <c r="AZ239" s="2" t="e">
        <f t="shared" si="149"/>
        <v>#N/A</v>
      </c>
      <c r="BA239" s="2" t="e">
        <f t="shared" si="150"/>
        <v>#N/A</v>
      </c>
      <c r="BB239" s="2" t="e">
        <f t="shared" si="151"/>
        <v>#N/A</v>
      </c>
      <c r="BC239" s="2" t="e">
        <f t="shared" si="152"/>
        <v>#N/A</v>
      </c>
      <c r="BD239" s="2" t="e">
        <f t="shared" si="153"/>
        <v>#N/A</v>
      </c>
      <c r="BE239" s="2" t="e">
        <f t="shared" si="154"/>
        <v>#N/A</v>
      </c>
      <c r="BF239" t="e">
        <f t="shared" si="155"/>
        <v>#N/A</v>
      </c>
      <c r="BG239" s="2" t="e">
        <f t="shared" si="156"/>
        <v>#N/A</v>
      </c>
      <c r="BH239" t="e">
        <f t="shared" si="157"/>
        <v>#N/A</v>
      </c>
      <c r="BI239" t="e">
        <f t="shared" si="158"/>
        <v>#N/A</v>
      </c>
      <c r="BJ239" s="13" t="e">
        <f t="shared" si="159"/>
        <v>#N/A</v>
      </c>
      <c r="BK239" t="e">
        <f t="shared" si="160"/>
        <v>#N/A</v>
      </c>
      <c r="BL239" t="e">
        <f t="shared" si="161"/>
        <v>#N/A</v>
      </c>
      <c r="BM239" s="2" t="e">
        <f t="shared" si="162"/>
        <v>#N/A</v>
      </c>
      <c r="BN239" s="2" t="e">
        <f t="shared" si="163"/>
        <v>#N/A</v>
      </c>
      <c r="BO239" s="26" t="e">
        <f t="shared" si="164"/>
        <v>#N/A</v>
      </c>
      <c r="BP239" s="26" t="e">
        <f t="shared" si="165"/>
        <v>#N/A</v>
      </c>
      <c r="BQ239">
        <f t="shared" si="166"/>
        <v>0</v>
      </c>
      <c r="BV239" s="2"/>
      <c r="BW239" s="2">
        <f t="shared" si="167"/>
        <v>0</v>
      </c>
      <c r="BX239" s="2">
        <f t="shared" si="168"/>
        <v>0</v>
      </c>
      <c r="BY239" s="2">
        <f t="shared" si="169"/>
        <v>0</v>
      </c>
      <c r="BZ239" s="2">
        <f t="shared" si="170"/>
        <v>0</v>
      </c>
      <c r="CA239" s="2">
        <f t="shared" si="171"/>
        <v>0</v>
      </c>
      <c r="CB239" s="2">
        <f t="shared" si="172"/>
        <v>0</v>
      </c>
      <c r="CC239" s="2">
        <f t="shared" si="173"/>
        <v>0</v>
      </c>
      <c r="CD239" s="2" t="str">
        <f t="shared" si="174"/>
        <v>R</v>
      </c>
      <c r="CE239" s="2" t="str">
        <f t="shared" si="175"/>
        <v>S-R</v>
      </c>
      <c r="CF239" s="2" t="str">
        <f t="shared" si="176"/>
        <v>B-G</v>
      </c>
      <c r="CG239" s="2" t="str">
        <f t="shared" si="177"/>
        <v>S-R</v>
      </c>
      <c r="CH239" s="2" t="str">
        <f t="shared" si="178"/>
        <v>B-G</v>
      </c>
      <c r="CI239" t="s">
        <v>361</v>
      </c>
      <c r="CJ239">
        <f>VLOOKUP(CI239,Sheet4!$I$1:$M$248,2,0)</f>
        <v>3455</v>
      </c>
      <c r="CK239">
        <f>VLOOKUP(CI239,Sheet4!$I$1:$M$248,3,0)</f>
        <v>3455</v>
      </c>
      <c r="CL239">
        <f>VLOOKUP(CI239,Sheet4!$I$1:$M$248,4,0)</f>
        <v>3455</v>
      </c>
      <c r="CM239">
        <f>VLOOKUP(CI239,Sheet4!$I$1:$M$248,5,0)</f>
        <v>3455</v>
      </c>
      <c r="CN239" t="e">
        <f t="shared" si="136"/>
        <v>#N/A</v>
      </c>
      <c r="CO239" t="str">
        <f t="shared" si="137"/>
        <v>R</v>
      </c>
      <c r="CP239" t="e">
        <f t="shared" si="138"/>
        <v>#N/A</v>
      </c>
      <c r="CQ239" t="e">
        <f t="shared" si="139"/>
        <v>#N/A</v>
      </c>
    </row>
    <row r="240" spans="1:95">
      <c r="AO240" s="13"/>
      <c r="AP240">
        <f t="shared" si="135"/>
        <v>0</v>
      </c>
      <c r="AQ240" s="4" t="e">
        <f t="shared" si="140"/>
        <v>#N/A</v>
      </c>
      <c r="AR240" s="4" t="e">
        <f t="shared" si="141"/>
        <v>#N/A</v>
      </c>
      <c r="AS240" s="4" t="e">
        <f t="shared" si="142"/>
        <v>#N/A</v>
      </c>
      <c r="AT240" s="4" t="e">
        <f t="shared" si="143"/>
        <v>#N/A</v>
      </c>
      <c r="AU240" s="5" t="e">
        <f t="shared" si="144"/>
        <v>#N/A</v>
      </c>
      <c r="AV240" s="4" t="e">
        <f t="shared" si="145"/>
        <v>#N/A</v>
      </c>
      <c r="AW240" s="5" t="e">
        <f t="shared" si="146"/>
        <v>#N/A</v>
      </c>
      <c r="AX240" s="4" t="e">
        <f t="shared" si="147"/>
        <v>#N/A</v>
      </c>
      <c r="AY240" s="5" t="e">
        <f t="shared" si="148"/>
        <v>#N/A</v>
      </c>
      <c r="AZ240" s="2" t="e">
        <f t="shared" si="149"/>
        <v>#N/A</v>
      </c>
      <c r="BA240" s="2" t="e">
        <f t="shared" si="150"/>
        <v>#N/A</v>
      </c>
      <c r="BB240" s="2" t="e">
        <f t="shared" si="151"/>
        <v>#N/A</v>
      </c>
      <c r="BC240" s="2" t="e">
        <f t="shared" si="152"/>
        <v>#N/A</v>
      </c>
      <c r="BD240" s="2" t="e">
        <f t="shared" si="153"/>
        <v>#N/A</v>
      </c>
      <c r="BE240" s="2" t="e">
        <f t="shared" si="154"/>
        <v>#N/A</v>
      </c>
      <c r="BF240" t="e">
        <f t="shared" si="155"/>
        <v>#N/A</v>
      </c>
      <c r="BG240" s="2" t="e">
        <f t="shared" si="156"/>
        <v>#N/A</v>
      </c>
      <c r="BH240" t="e">
        <f t="shared" si="157"/>
        <v>#N/A</v>
      </c>
      <c r="BI240" t="e">
        <f t="shared" si="158"/>
        <v>#N/A</v>
      </c>
      <c r="BJ240" s="13" t="e">
        <f t="shared" si="159"/>
        <v>#N/A</v>
      </c>
      <c r="BK240" t="e">
        <f t="shared" si="160"/>
        <v>#N/A</v>
      </c>
      <c r="BL240" t="e">
        <f t="shared" si="161"/>
        <v>#N/A</v>
      </c>
      <c r="BM240" s="2" t="e">
        <f t="shared" si="162"/>
        <v>#N/A</v>
      </c>
      <c r="BN240" s="2" t="e">
        <f t="shared" si="163"/>
        <v>#N/A</v>
      </c>
      <c r="BO240" s="26" t="e">
        <f t="shared" si="164"/>
        <v>#N/A</v>
      </c>
      <c r="BP240" s="26" t="e">
        <f t="shared" si="165"/>
        <v>#N/A</v>
      </c>
      <c r="BQ240">
        <f t="shared" si="166"/>
        <v>0</v>
      </c>
      <c r="BV240" s="2"/>
      <c r="BW240" s="2">
        <f t="shared" si="167"/>
        <v>0</v>
      </c>
      <c r="BX240" s="2">
        <f t="shared" si="168"/>
        <v>0</v>
      </c>
      <c r="BY240" s="2">
        <f t="shared" si="169"/>
        <v>0</v>
      </c>
      <c r="BZ240" s="2">
        <f t="shared" si="170"/>
        <v>0</v>
      </c>
      <c r="CA240" s="2">
        <f t="shared" si="171"/>
        <v>0</v>
      </c>
      <c r="CB240" s="2">
        <f t="shared" si="172"/>
        <v>0</v>
      </c>
      <c r="CC240" s="2">
        <f t="shared" si="173"/>
        <v>0</v>
      </c>
      <c r="CD240" s="2" t="str">
        <f t="shared" si="174"/>
        <v>R</v>
      </c>
      <c r="CE240" s="2" t="str">
        <f t="shared" si="175"/>
        <v>S-R</v>
      </c>
      <c r="CF240" s="2" t="str">
        <f t="shared" si="176"/>
        <v>B-G</v>
      </c>
      <c r="CG240" s="2" t="str">
        <f t="shared" si="177"/>
        <v>S-R</v>
      </c>
      <c r="CH240" s="2" t="str">
        <f t="shared" si="178"/>
        <v>B-G</v>
      </c>
      <c r="CI240" t="s">
        <v>361</v>
      </c>
      <c r="CJ240">
        <f>VLOOKUP(CI240,Sheet4!$I$1:$M$248,2,0)</f>
        <v>3455</v>
      </c>
      <c r="CK240">
        <f>VLOOKUP(CI240,Sheet4!$I$1:$M$248,3,0)</f>
        <v>3455</v>
      </c>
      <c r="CL240">
        <f>VLOOKUP(CI240,Sheet4!$I$1:$M$248,4,0)</f>
        <v>3455</v>
      </c>
      <c r="CM240">
        <f>VLOOKUP(CI240,Sheet4!$I$1:$M$248,5,0)</f>
        <v>3455</v>
      </c>
      <c r="CN240" t="e">
        <f t="shared" si="136"/>
        <v>#N/A</v>
      </c>
      <c r="CO240" t="str">
        <f t="shared" si="137"/>
        <v>R</v>
      </c>
      <c r="CP240" t="e">
        <f t="shared" si="138"/>
        <v>#N/A</v>
      </c>
      <c r="CQ240" t="e">
        <f t="shared" si="139"/>
        <v>#N/A</v>
      </c>
    </row>
    <row r="241" spans="41:95">
      <c r="AO241" s="13"/>
      <c r="AP241">
        <f t="shared" si="135"/>
        <v>0</v>
      </c>
      <c r="AQ241" s="4" t="e">
        <f t="shared" si="140"/>
        <v>#N/A</v>
      </c>
      <c r="AR241" s="4" t="e">
        <f t="shared" si="141"/>
        <v>#N/A</v>
      </c>
      <c r="AS241" s="4" t="e">
        <f t="shared" si="142"/>
        <v>#N/A</v>
      </c>
      <c r="AT241" s="4" t="e">
        <f t="shared" si="143"/>
        <v>#N/A</v>
      </c>
      <c r="AU241" s="5" t="e">
        <f t="shared" si="144"/>
        <v>#N/A</v>
      </c>
      <c r="AV241" s="4" t="e">
        <f t="shared" si="145"/>
        <v>#N/A</v>
      </c>
      <c r="AW241" s="5" t="e">
        <f t="shared" si="146"/>
        <v>#N/A</v>
      </c>
      <c r="AX241" s="4" t="e">
        <f t="shared" si="147"/>
        <v>#N/A</v>
      </c>
      <c r="AY241" s="5" t="e">
        <f t="shared" si="148"/>
        <v>#N/A</v>
      </c>
      <c r="AZ241" s="2" t="e">
        <f t="shared" si="149"/>
        <v>#N/A</v>
      </c>
      <c r="BA241" s="2" t="e">
        <f t="shared" si="150"/>
        <v>#N/A</v>
      </c>
      <c r="BB241" s="2" t="e">
        <f t="shared" si="151"/>
        <v>#N/A</v>
      </c>
      <c r="BC241" s="2" t="e">
        <f t="shared" si="152"/>
        <v>#N/A</v>
      </c>
      <c r="BD241" s="2" t="e">
        <f t="shared" si="153"/>
        <v>#N/A</v>
      </c>
      <c r="BE241" s="2" t="e">
        <f t="shared" si="154"/>
        <v>#N/A</v>
      </c>
      <c r="BF241" t="e">
        <f t="shared" si="155"/>
        <v>#N/A</v>
      </c>
      <c r="BG241" s="2" t="e">
        <f t="shared" si="156"/>
        <v>#N/A</v>
      </c>
      <c r="BH241" t="e">
        <f t="shared" si="157"/>
        <v>#N/A</v>
      </c>
      <c r="BI241" t="e">
        <f t="shared" si="158"/>
        <v>#N/A</v>
      </c>
      <c r="BJ241" s="13" t="e">
        <f t="shared" si="159"/>
        <v>#N/A</v>
      </c>
      <c r="BK241" t="e">
        <f t="shared" si="160"/>
        <v>#N/A</v>
      </c>
      <c r="BL241" t="e">
        <f t="shared" si="161"/>
        <v>#N/A</v>
      </c>
      <c r="BM241" s="2" t="e">
        <f t="shared" si="162"/>
        <v>#N/A</v>
      </c>
      <c r="BN241" s="2" t="e">
        <f t="shared" si="163"/>
        <v>#N/A</v>
      </c>
      <c r="BO241" s="26" t="e">
        <f t="shared" si="164"/>
        <v>#N/A</v>
      </c>
      <c r="BP241" s="26" t="e">
        <f t="shared" si="165"/>
        <v>#N/A</v>
      </c>
      <c r="BQ241">
        <f t="shared" si="166"/>
        <v>0</v>
      </c>
      <c r="BV241" s="2"/>
      <c r="BW241" s="2">
        <f t="shared" si="167"/>
        <v>0</v>
      </c>
      <c r="BX241" s="2">
        <f t="shared" si="168"/>
        <v>0</v>
      </c>
      <c r="BY241" s="2">
        <f t="shared" si="169"/>
        <v>0</v>
      </c>
      <c r="BZ241" s="2">
        <f t="shared" si="170"/>
        <v>0</v>
      </c>
      <c r="CA241" s="2">
        <f t="shared" si="171"/>
        <v>0</v>
      </c>
      <c r="CB241" s="2">
        <f t="shared" si="172"/>
        <v>0</v>
      </c>
      <c r="CC241" s="2">
        <f t="shared" si="173"/>
        <v>0</v>
      </c>
      <c r="CD241" s="2" t="str">
        <f t="shared" si="174"/>
        <v>R</v>
      </c>
      <c r="CE241" s="2" t="str">
        <f t="shared" si="175"/>
        <v>S-R</v>
      </c>
      <c r="CF241" s="2" t="str">
        <f t="shared" si="176"/>
        <v>B-G</v>
      </c>
      <c r="CG241" s="2" t="str">
        <f t="shared" si="177"/>
        <v>S-R</v>
      </c>
      <c r="CH241" s="2" t="str">
        <f t="shared" si="178"/>
        <v>B-G</v>
      </c>
      <c r="CI241" t="s">
        <v>361</v>
      </c>
      <c r="CJ241">
        <f>VLOOKUP(CI241,Sheet4!$I$1:$M$248,2,0)</f>
        <v>3455</v>
      </c>
      <c r="CK241">
        <f>VLOOKUP(CI241,Sheet4!$I$1:$M$248,3,0)</f>
        <v>3455</v>
      </c>
      <c r="CL241">
        <f>VLOOKUP(CI241,Sheet4!$I$1:$M$248,4,0)</f>
        <v>3455</v>
      </c>
      <c r="CM241">
        <f>VLOOKUP(CI241,Sheet4!$I$1:$M$248,5,0)</f>
        <v>3455</v>
      </c>
      <c r="CN241" t="e">
        <f t="shared" si="136"/>
        <v>#N/A</v>
      </c>
      <c r="CO241" t="str">
        <f t="shared" si="137"/>
        <v>R</v>
      </c>
      <c r="CP241" t="e">
        <f t="shared" si="138"/>
        <v>#N/A</v>
      </c>
      <c r="CQ241" t="e">
        <f t="shared" si="139"/>
        <v>#N/A</v>
      </c>
    </row>
    <row r="242" spans="41:95">
      <c r="AO242" s="13"/>
      <c r="AP242">
        <f t="shared" si="135"/>
        <v>0</v>
      </c>
      <c r="AQ242" s="4" t="e">
        <f t="shared" si="140"/>
        <v>#N/A</v>
      </c>
      <c r="AR242" s="4" t="e">
        <f t="shared" si="141"/>
        <v>#N/A</v>
      </c>
      <c r="AS242" s="4" t="e">
        <f t="shared" si="142"/>
        <v>#N/A</v>
      </c>
      <c r="AT242" s="4" t="e">
        <f t="shared" si="143"/>
        <v>#N/A</v>
      </c>
      <c r="AU242" s="5" t="e">
        <f t="shared" si="144"/>
        <v>#N/A</v>
      </c>
      <c r="AV242" s="4" t="e">
        <f t="shared" si="145"/>
        <v>#N/A</v>
      </c>
      <c r="AW242" s="5" t="e">
        <f t="shared" si="146"/>
        <v>#N/A</v>
      </c>
      <c r="AX242" s="4" t="e">
        <f t="shared" si="147"/>
        <v>#N/A</v>
      </c>
      <c r="AY242" s="5" t="e">
        <f t="shared" si="148"/>
        <v>#N/A</v>
      </c>
      <c r="AZ242" s="2" t="e">
        <f t="shared" si="149"/>
        <v>#N/A</v>
      </c>
      <c r="BA242" s="2" t="e">
        <f t="shared" si="150"/>
        <v>#N/A</v>
      </c>
      <c r="BB242" s="2" t="e">
        <f t="shared" si="151"/>
        <v>#N/A</v>
      </c>
      <c r="BC242" s="2" t="e">
        <f t="shared" si="152"/>
        <v>#N/A</v>
      </c>
      <c r="BD242" s="2" t="e">
        <f t="shared" si="153"/>
        <v>#N/A</v>
      </c>
      <c r="BE242" s="2" t="e">
        <f t="shared" si="154"/>
        <v>#N/A</v>
      </c>
      <c r="BF242" t="e">
        <f t="shared" si="155"/>
        <v>#N/A</v>
      </c>
      <c r="BG242" s="2" t="e">
        <f t="shared" si="156"/>
        <v>#N/A</v>
      </c>
      <c r="BH242" t="e">
        <f t="shared" si="157"/>
        <v>#N/A</v>
      </c>
      <c r="BI242" t="e">
        <f t="shared" si="158"/>
        <v>#N/A</v>
      </c>
      <c r="BJ242" s="13" t="e">
        <f t="shared" si="159"/>
        <v>#N/A</v>
      </c>
      <c r="BK242" t="e">
        <f t="shared" si="160"/>
        <v>#N/A</v>
      </c>
      <c r="BL242" t="e">
        <f t="shared" si="161"/>
        <v>#N/A</v>
      </c>
      <c r="BM242" s="2" t="e">
        <f t="shared" si="162"/>
        <v>#N/A</v>
      </c>
      <c r="BN242" s="2" t="e">
        <f t="shared" si="163"/>
        <v>#N/A</v>
      </c>
      <c r="BO242" s="26" t="e">
        <f t="shared" si="164"/>
        <v>#N/A</v>
      </c>
      <c r="BP242" s="26" t="e">
        <f t="shared" si="165"/>
        <v>#N/A</v>
      </c>
      <c r="BQ242">
        <f t="shared" si="166"/>
        <v>0</v>
      </c>
      <c r="BV242" s="2"/>
      <c r="BW242" s="2">
        <f t="shared" si="167"/>
        <v>0</v>
      </c>
      <c r="BX242" s="2">
        <f t="shared" si="168"/>
        <v>0</v>
      </c>
      <c r="BY242" s="2">
        <f t="shared" si="169"/>
        <v>0</v>
      </c>
      <c r="BZ242" s="2">
        <f t="shared" si="170"/>
        <v>0</v>
      </c>
      <c r="CA242" s="2">
        <f t="shared" si="171"/>
        <v>0</v>
      </c>
      <c r="CB242" s="2">
        <f t="shared" si="172"/>
        <v>0</v>
      </c>
      <c r="CC242" s="2">
        <f t="shared" si="173"/>
        <v>0</v>
      </c>
      <c r="CD242" s="2" t="str">
        <f t="shared" si="174"/>
        <v>R</v>
      </c>
      <c r="CE242" s="2" t="str">
        <f t="shared" si="175"/>
        <v>S-R</v>
      </c>
      <c r="CF242" s="2" t="str">
        <f t="shared" si="176"/>
        <v>B-G</v>
      </c>
      <c r="CG242" s="2" t="str">
        <f t="shared" si="177"/>
        <v>S-R</v>
      </c>
      <c r="CH242" s="2" t="str">
        <f t="shared" si="178"/>
        <v>B-G</v>
      </c>
      <c r="CI242" t="s">
        <v>361</v>
      </c>
      <c r="CJ242">
        <f>VLOOKUP(CI242,Sheet4!$I$1:$M$248,2,0)</f>
        <v>3455</v>
      </c>
      <c r="CK242">
        <f>VLOOKUP(CI242,Sheet4!$I$1:$M$248,3,0)</f>
        <v>3455</v>
      </c>
      <c r="CL242">
        <f>VLOOKUP(CI242,Sheet4!$I$1:$M$248,4,0)</f>
        <v>3455</v>
      </c>
      <c r="CM242">
        <f>VLOOKUP(CI242,Sheet4!$I$1:$M$248,5,0)</f>
        <v>3455</v>
      </c>
      <c r="CN242" t="e">
        <f t="shared" si="136"/>
        <v>#N/A</v>
      </c>
      <c r="CO242" t="str">
        <f t="shared" si="137"/>
        <v>R</v>
      </c>
      <c r="CP242" t="e">
        <f t="shared" si="138"/>
        <v>#N/A</v>
      </c>
      <c r="CQ242" t="e">
        <f t="shared" si="139"/>
        <v>#N/A</v>
      </c>
    </row>
    <row r="243" spans="41:95">
      <c r="AO243" s="13"/>
      <c r="AP243">
        <f t="shared" si="135"/>
        <v>0</v>
      </c>
      <c r="AQ243" s="4" t="e">
        <f t="shared" si="140"/>
        <v>#N/A</v>
      </c>
      <c r="AR243" s="4" t="e">
        <f t="shared" si="141"/>
        <v>#N/A</v>
      </c>
      <c r="AS243" s="4" t="e">
        <f t="shared" si="142"/>
        <v>#N/A</v>
      </c>
      <c r="AT243" s="4" t="e">
        <f t="shared" si="143"/>
        <v>#N/A</v>
      </c>
      <c r="AU243" s="5" t="e">
        <f t="shared" si="144"/>
        <v>#N/A</v>
      </c>
      <c r="AV243" s="4" t="e">
        <f t="shared" si="145"/>
        <v>#N/A</v>
      </c>
      <c r="AW243" s="5" t="e">
        <f t="shared" si="146"/>
        <v>#N/A</v>
      </c>
      <c r="AX243" s="4" t="e">
        <f t="shared" si="147"/>
        <v>#N/A</v>
      </c>
      <c r="AY243" s="5" t="e">
        <f t="shared" si="148"/>
        <v>#N/A</v>
      </c>
      <c r="AZ243" s="2" t="e">
        <f t="shared" si="149"/>
        <v>#N/A</v>
      </c>
      <c r="BA243" s="2" t="e">
        <f t="shared" si="150"/>
        <v>#N/A</v>
      </c>
      <c r="BB243" s="2" t="e">
        <f t="shared" si="151"/>
        <v>#N/A</v>
      </c>
      <c r="BC243" s="2" t="e">
        <f t="shared" si="152"/>
        <v>#N/A</v>
      </c>
      <c r="BD243" s="2" t="e">
        <f t="shared" si="153"/>
        <v>#N/A</v>
      </c>
      <c r="BE243" s="2" t="e">
        <f t="shared" si="154"/>
        <v>#N/A</v>
      </c>
      <c r="BF243" t="e">
        <f t="shared" si="155"/>
        <v>#N/A</v>
      </c>
      <c r="BG243" s="2" t="e">
        <f t="shared" si="156"/>
        <v>#N/A</v>
      </c>
      <c r="BH243" t="e">
        <f t="shared" si="157"/>
        <v>#N/A</v>
      </c>
      <c r="BI243" t="e">
        <f t="shared" si="158"/>
        <v>#N/A</v>
      </c>
      <c r="BJ243" s="13" t="e">
        <f t="shared" si="159"/>
        <v>#N/A</v>
      </c>
      <c r="BK243" t="e">
        <f t="shared" si="160"/>
        <v>#N/A</v>
      </c>
      <c r="BL243" t="e">
        <f t="shared" si="161"/>
        <v>#N/A</v>
      </c>
      <c r="BM243" s="2" t="e">
        <f t="shared" si="162"/>
        <v>#N/A</v>
      </c>
      <c r="BN243" s="2" t="e">
        <f t="shared" si="163"/>
        <v>#N/A</v>
      </c>
      <c r="BO243" s="26" t="e">
        <f t="shared" si="164"/>
        <v>#N/A</v>
      </c>
      <c r="BP243" s="26" t="e">
        <f t="shared" si="165"/>
        <v>#N/A</v>
      </c>
      <c r="BQ243">
        <f t="shared" si="166"/>
        <v>0</v>
      </c>
      <c r="BV243" s="2"/>
      <c r="BW243" s="2">
        <f t="shared" si="167"/>
        <v>0</v>
      </c>
      <c r="BX243" s="2">
        <f t="shared" si="168"/>
        <v>0</v>
      </c>
      <c r="BY243" s="2">
        <f t="shared" si="169"/>
        <v>0</v>
      </c>
      <c r="BZ243" s="2">
        <f t="shared" si="170"/>
        <v>0</v>
      </c>
      <c r="CA243" s="2">
        <f t="shared" si="171"/>
        <v>0</v>
      </c>
      <c r="CB243" s="2">
        <f t="shared" si="172"/>
        <v>0</v>
      </c>
      <c r="CC243" s="2">
        <f t="shared" si="173"/>
        <v>0</v>
      </c>
      <c r="CD243" s="2" t="str">
        <f t="shared" si="174"/>
        <v>R</v>
      </c>
      <c r="CE243" s="2" t="str">
        <f t="shared" si="175"/>
        <v>S-R</v>
      </c>
      <c r="CF243" s="2" t="str">
        <f t="shared" si="176"/>
        <v>B-G</v>
      </c>
      <c r="CG243" s="2" t="str">
        <f t="shared" si="177"/>
        <v>S-R</v>
      </c>
      <c r="CH243" s="2" t="str">
        <f t="shared" si="178"/>
        <v>B-G</v>
      </c>
      <c r="CI243" t="s">
        <v>361</v>
      </c>
      <c r="CJ243">
        <f>VLOOKUP(CI243,Sheet4!$I$1:$M$248,2,0)</f>
        <v>3455</v>
      </c>
      <c r="CK243">
        <f>VLOOKUP(CI243,Sheet4!$I$1:$M$248,3,0)</f>
        <v>3455</v>
      </c>
      <c r="CL243">
        <f>VLOOKUP(CI243,Sheet4!$I$1:$M$248,4,0)</f>
        <v>3455</v>
      </c>
      <c r="CM243">
        <f>VLOOKUP(CI243,Sheet4!$I$1:$M$248,5,0)</f>
        <v>3455</v>
      </c>
      <c r="CN243" t="e">
        <f t="shared" si="136"/>
        <v>#N/A</v>
      </c>
      <c r="CO243" t="str">
        <f t="shared" si="137"/>
        <v>R</v>
      </c>
      <c r="CP243" t="e">
        <f t="shared" si="138"/>
        <v>#N/A</v>
      </c>
      <c r="CQ243" t="e">
        <f t="shared" si="139"/>
        <v>#N/A</v>
      </c>
    </row>
    <row r="244" spans="41:95">
      <c r="AO244" s="13"/>
      <c r="AP244">
        <f t="shared" si="135"/>
        <v>0</v>
      </c>
      <c r="AQ244" s="4" t="e">
        <f t="shared" si="140"/>
        <v>#N/A</v>
      </c>
      <c r="AR244" s="4" t="e">
        <f t="shared" si="141"/>
        <v>#N/A</v>
      </c>
      <c r="AS244" s="4" t="e">
        <f t="shared" si="142"/>
        <v>#N/A</v>
      </c>
      <c r="AT244" s="4" t="e">
        <f t="shared" si="143"/>
        <v>#N/A</v>
      </c>
      <c r="AU244" s="5" t="e">
        <f t="shared" si="144"/>
        <v>#N/A</v>
      </c>
      <c r="AV244" s="4" t="e">
        <f t="shared" si="145"/>
        <v>#N/A</v>
      </c>
      <c r="AW244" s="5" t="e">
        <f t="shared" si="146"/>
        <v>#N/A</v>
      </c>
      <c r="AX244" s="4" t="e">
        <f t="shared" si="147"/>
        <v>#N/A</v>
      </c>
      <c r="AY244" s="5" t="e">
        <f t="shared" si="148"/>
        <v>#N/A</v>
      </c>
      <c r="AZ244" s="2" t="e">
        <f t="shared" si="149"/>
        <v>#N/A</v>
      </c>
      <c r="BA244" s="2" t="e">
        <f t="shared" si="150"/>
        <v>#N/A</v>
      </c>
      <c r="BB244" s="2" t="e">
        <f t="shared" si="151"/>
        <v>#N/A</v>
      </c>
      <c r="BC244" s="2" t="e">
        <f t="shared" si="152"/>
        <v>#N/A</v>
      </c>
      <c r="BD244" s="2" t="e">
        <f t="shared" si="153"/>
        <v>#N/A</v>
      </c>
      <c r="BE244" s="2" t="e">
        <f t="shared" si="154"/>
        <v>#N/A</v>
      </c>
      <c r="BF244" t="e">
        <f t="shared" si="155"/>
        <v>#N/A</v>
      </c>
      <c r="BG244" s="2" t="e">
        <f t="shared" si="156"/>
        <v>#N/A</v>
      </c>
      <c r="BH244" t="e">
        <f t="shared" si="157"/>
        <v>#N/A</v>
      </c>
      <c r="BI244" t="e">
        <f t="shared" si="158"/>
        <v>#N/A</v>
      </c>
      <c r="BJ244" s="13" t="e">
        <f t="shared" si="159"/>
        <v>#N/A</v>
      </c>
      <c r="BK244" t="e">
        <f t="shared" si="160"/>
        <v>#N/A</v>
      </c>
      <c r="BL244" t="e">
        <f t="shared" si="161"/>
        <v>#N/A</v>
      </c>
      <c r="BM244" s="2" t="e">
        <f t="shared" si="162"/>
        <v>#N/A</v>
      </c>
      <c r="BN244" s="2" t="e">
        <f t="shared" si="163"/>
        <v>#N/A</v>
      </c>
      <c r="BO244" s="26" t="e">
        <f t="shared" si="164"/>
        <v>#N/A</v>
      </c>
      <c r="BP244" s="26" t="e">
        <f t="shared" si="165"/>
        <v>#N/A</v>
      </c>
      <c r="BQ244">
        <f t="shared" si="166"/>
        <v>0</v>
      </c>
      <c r="BV244" s="2"/>
      <c r="BW244" s="2">
        <f t="shared" si="167"/>
        <v>0</v>
      </c>
      <c r="BX244" s="2">
        <f t="shared" si="168"/>
        <v>0</v>
      </c>
      <c r="BY244" s="2">
        <f t="shared" si="169"/>
        <v>0</v>
      </c>
      <c r="BZ244" s="2">
        <f t="shared" si="170"/>
        <v>0</v>
      </c>
      <c r="CA244" s="2">
        <f t="shared" si="171"/>
        <v>0</v>
      </c>
      <c r="CB244" s="2">
        <f t="shared" si="172"/>
        <v>0</v>
      </c>
      <c r="CC244" s="2">
        <f t="shared" si="173"/>
        <v>0</v>
      </c>
      <c r="CD244" s="2" t="str">
        <f t="shared" si="174"/>
        <v>R</v>
      </c>
      <c r="CE244" s="2" t="str">
        <f t="shared" si="175"/>
        <v>S-R</v>
      </c>
      <c r="CF244" s="2" t="str">
        <f t="shared" si="176"/>
        <v>B-G</v>
      </c>
      <c r="CG244" s="2" t="str">
        <f t="shared" si="177"/>
        <v>S-R</v>
      </c>
      <c r="CH244" s="2" t="str">
        <f t="shared" si="178"/>
        <v>B-G</v>
      </c>
      <c r="CI244" t="s">
        <v>361</v>
      </c>
      <c r="CJ244">
        <f>VLOOKUP(CI244,Sheet4!$I$1:$M$248,2,0)</f>
        <v>3455</v>
      </c>
      <c r="CK244">
        <f>VLOOKUP(CI244,Sheet4!$I$1:$M$248,3,0)</f>
        <v>3455</v>
      </c>
      <c r="CL244">
        <f>VLOOKUP(CI244,Sheet4!$I$1:$M$248,4,0)</f>
        <v>3455</v>
      </c>
      <c r="CM244">
        <f>VLOOKUP(CI244,Sheet4!$I$1:$M$248,5,0)</f>
        <v>3455</v>
      </c>
      <c r="CN244" t="e">
        <f t="shared" si="136"/>
        <v>#N/A</v>
      </c>
      <c r="CO244" t="str">
        <f t="shared" si="137"/>
        <v>R</v>
      </c>
      <c r="CP244" t="e">
        <f t="shared" si="138"/>
        <v>#N/A</v>
      </c>
      <c r="CQ244" t="e">
        <f t="shared" si="139"/>
        <v>#N/A</v>
      </c>
    </row>
    <row r="245" spans="41:95">
      <c r="AO245" s="13"/>
      <c r="AP245">
        <f t="shared" si="135"/>
        <v>0</v>
      </c>
      <c r="AQ245" s="4" t="e">
        <f t="shared" si="140"/>
        <v>#N/A</v>
      </c>
      <c r="AR245" s="4" t="e">
        <f t="shared" si="141"/>
        <v>#N/A</v>
      </c>
      <c r="AS245" s="4" t="e">
        <f t="shared" si="142"/>
        <v>#N/A</v>
      </c>
      <c r="AT245" s="4" t="e">
        <f t="shared" si="143"/>
        <v>#N/A</v>
      </c>
      <c r="AU245" s="5" t="e">
        <f t="shared" si="144"/>
        <v>#N/A</v>
      </c>
      <c r="AV245" s="4" t="e">
        <f t="shared" si="145"/>
        <v>#N/A</v>
      </c>
      <c r="AW245" s="5" t="e">
        <f t="shared" si="146"/>
        <v>#N/A</v>
      </c>
      <c r="AX245" s="4" t="e">
        <f t="shared" si="147"/>
        <v>#N/A</v>
      </c>
      <c r="AY245" s="5" t="e">
        <f t="shared" si="148"/>
        <v>#N/A</v>
      </c>
      <c r="AZ245" s="2" t="e">
        <f t="shared" si="149"/>
        <v>#N/A</v>
      </c>
      <c r="BA245" s="2" t="e">
        <f t="shared" si="150"/>
        <v>#N/A</v>
      </c>
      <c r="BB245" s="2" t="e">
        <f t="shared" si="151"/>
        <v>#N/A</v>
      </c>
      <c r="BC245" s="2" t="e">
        <f t="shared" si="152"/>
        <v>#N/A</v>
      </c>
      <c r="BD245" s="2" t="e">
        <f t="shared" si="153"/>
        <v>#N/A</v>
      </c>
      <c r="BE245" s="2" t="e">
        <f t="shared" si="154"/>
        <v>#N/A</v>
      </c>
      <c r="BF245" t="e">
        <f t="shared" si="155"/>
        <v>#N/A</v>
      </c>
      <c r="BG245" s="2" t="e">
        <f t="shared" si="156"/>
        <v>#N/A</v>
      </c>
      <c r="BH245" t="e">
        <f t="shared" si="157"/>
        <v>#N/A</v>
      </c>
      <c r="BI245" t="e">
        <f t="shared" si="158"/>
        <v>#N/A</v>
      </c>
      <c r="BJ245" s="13" t="e">
        <f t="shared" si="159"/>
        <v>#N/A</v>
      </c>
      <c r="BK245" t="e">
        <f t="shared" si="160"/>
        <v>#N/A</v>
      </c>
      <c r="BL245" t="e">
        <f t="shared" si="161"/>
        <v>#N/A</v>
      </c>
      <c r="BM245" s="2" t="e">
        <f t="shared" si="162"/>
        <v>#N/A</v>
      </c>
      <c r="BN245" s="2" t="e">
        <f t="shared" si="163"/>
        <v>#N/A</v>
      </c>
      <c r="BO245" s="26" t="e">
        <f t="shared" si="164"/>
        <v>#N/A</v>
      </c>
      <c r="BP245" s="26" t="e">
        <f t="shared" si="165"/>
        <v>#N/A</v>
      </c>
      <c r="BQ245">
        <f t="shared" si="166"/>
        <v>0</v>
      </c>
      <c r="BV245" s="2"/>
      <c r="BW245" s="2">
        <f t="shared" si="167"/>
        <v>0</v>
      </c>
      <c r="BX245" s="2">
        <f t="shared" si="168"/>
        <v>0</v>
      </c>
      <c r="BY245" s="2">
        <f t="shared" si="169"/>
        <v>0</v>
      </c>
      <c r="BZ245" s="2">
        <f t="shared" si="170"/>
        <v>0</v>
      </c>
      <c r="CA245" s="2">
        <f t="shared" si="171"/>
        <v>0</v>
      </c>
      <c r="CB245" s="2">
        <f t="shared" si="172"/>
        <v>0</v>
      </c>
      <c r="CC245" s="2">
        <f t="shared" si="173"/>
        <v>0</v>
      </c>
      <c r="CD245" s="2" t="str">
        <f t="shared" si="174"/>
        <v>R</v>
      </c>
      <c r="CE245" s="2" t="str">
        <f t="shared" si="175"/>
        <v>S-R</v>
      </c>
      <c r="CF245" s="2" t="str">
        <f t="shared" si="176"/>
        <v>B-G</v>
      </c>
      <c r="CG245" s="2" t="str">
        <f t="shared" si="177"/>
        <v>S-R</v>
      </c>
      <c r="CH245" s="2" t="str">
        <f t="shared" si="178"/>
        <v>B-G</v>
      </c>
      <c r="CI245" t="s">
        <v>361</v>
      </c>
      <c r="CJ245">
        <f>VLOOKUP(CI245,Sheet4!$I$1:$M$248,2,0)</f>
        <v>3455</v>
      </c>
      <c r="CK245">
        <f>VLOOKUP(CI245,Sheet4!$I$1:$M$248,3,0)</f>
        <v>3455</v>
      </c>
      <c r="CL245">
        <f>VLOOKUP(CI245,Sheet4!$I$1:$M$248,4,0)</f>
        <v>3455</v>
      </c>
      <c r="CM245">
        <f>VLOOKUP(CI245,Sheet4!$I$1:$M$248,5,0)</f>
        <v>3455</v>
      </c>
      <c r="CN245" t="e">
        <f t="shared" si="136"/>
        <v>#N/A</v>
      </c>
      <c r="CO245" t="str">
        <f t="shared" si="137"/>
        <v>R</v>
      </c>
      <c r="CP245" t="e">
        <f t="shared" si="138"/>
        <v>#N/A</v>
      </c>
      <c r="CQ245" t="e">
        <f t="shared" si="139"/>
        <v>#N/A</v>
      </c>
    </row>
    <row r="246" spans="41:95">
      <c r="AO246" s="13"/>
      <c r="AP246">
        <f t="shared" si="135"/>
        <v>0</v>
      </c>
      <c r="AQ246" s="4" t="e">
        <f t="shared" si="140"/>
        <v>#N/A</v>
      </c>
      <c r="AR246" s="4" t="e">
        <f t="shared" si="141"/>
        <v>#N/A</v>
      </c>
      <c r="AS246" s="4" t="e">
        <f t="shared" si="142"/>
        <v>#N/A</v>
      </c>
      <c r="AT246" s="4" t="e">
        <f t="shared" si="143"/>
        <v>#N/A</v>
      </c>
      <c r="AU246" s="5" t="e">
        <f t="shared" si="144"/>
        <v>#N/A</v>
      </c>
      <c r="AV246" s="4" t="e">
        <f t="shared" si="145"/>
        <v>#N/A</v>
      </c>
      <c r="AW246" s="5" t="e">
        <f t="shared" si="146"/>
        <v>#N/A</v>
      </c>
      <c r="AX246" s="4" t="e">
        <f t="shared" si="147"/>
        <v>#N/A</v>
      </c>
      <c r="AY246" s="5" t="e">
        <f t="shared" si="148"/>
        <v>#N/A</v>
      </c>
      <c r="AZ246" s="2" t="e">
        <f t="shared" si="149"/>
        <v>#N/A</v>
      </c>
      <c r="BA246" s="2" t="e">
        <f t="shared" si="150"/>
        <v>#N/A</v>
      </c>
      <c r="BB246" s="2" t="e">
        <f t="shared" si="151"/>
        <v>#N/A</v>
      </c>
      <c r="BC246" s="2" t="e">
        <f t="shared" si="152"/>
        <v>#N/A</v>
      </c>
      <c r="BD246" s="2" t="e">
        <f t="shared" si="153"/>
        <v>#N/A</v>
      </c>
      <c r="BE246" s="2" t="e">
        <f t="shared" si="154"/>
        <v>#N/A</v>
      </c>
      <c r="BF246" t="e">
        <f t="shared" si="155"/>
        <v>#N/A</v>
      </c>
      <c r="BG246" s="2" t="e">
        <f t="shared" si="156"/>
        <v>#N/A</v>
      </c>
      <c r="BH246" t="e">
        <f t="shared" si="157"/>
        <v>#N/A</v>
      </c>
      <c r="BI246" t="e">
        <f t="shared" si="158"/>
        <v>#N/A</v>
      </c>
      <c r="BJ246" s="13" t="e">
        <f t="shared" si="159"/>
        <v>#N/A</v>
      </c>
      <c r="BK246" t="e">
        <f t="shared" si="160"/>
        <v>#N/A</v>
      </c>
      <c r="BL246" t="e">
        <f t="shared" si="161"/>
        <v>#N/A</v>
      </c>
      <c r="BM246" s="2" t="e">
        <f t="shared" si="162"/>
        <v>#N/A</v>
      </c>
      <c r="BN246" s="2" t="e">
        <f t="shared" si="163"/>
        <v>#N/A</v>
      </c>
      <c r="BO246" s="26" t="e">
        <f t="shared" si="164"/>
        <v>#N/A</v>
      </c>
      <c r="BP246" s="26" t="e">
        <f t="shared" si="165"/>
        <v>#N/A</v>
      </c>
      <c r="BQ246">
        <f t="shared" si="166"/>
        <v>0</v>
      </c>
      <c r="BV246" s="2"/>
      <c r="BW246" s="2">
        <f t="shared" si="167"/>
        <v>0</v>
      </c>
      <c r="BX246" s="2">
        <f t="shared" si="168"/>
        <v>0</v>
      </c>
      <c r="BY246" s="2">
        <f t="shared" si="169"/>
        <v>0</v>
      </c>
      <c r="BZ246" s="2">
        <f t="shared" si="170"/>
        <v>0</v>
      </c>
      <c r="CA246" s="2">
        <f t="shared" si="171"/>
        <v>0</v>
      </c>
      <c r="CB246" s="2">
        <f t="shared" si="172"/>
        <v>0</v>
      </c>
      <c r="CC246" s="2">
        <f t="shared" si="173"/>
        <v>0</v>
      </c>
      <c r="CD246" s="2" t="str">
        <f t="shared" si="174"/>
        <v>R</v>
      </c>
      <c r="CE246" s="2" t="str">
        <f t="shared" si="175"/>
        <v>S-R</v>
      </c>
      <c r="CF246" s="2" t="str">
        <f t="shared" si="176"/>
        <v>B-G</v>
      </c>
      <c r="CG246" s="2" t="str">
        <f t="shared" si="177"/>
        <v>S-R</v>
      </c>
      <c r="CH246" s="2" t="str">
        <f t="shared" si="178"/>
        <v>B-G</v>
      </c>
      <c r="CI246" t="s">
        <v>361</v>
      </c>
      <c r="CJ246">
        <f>VLOOKUP(CI246,Sheet4!$I$1:$M$248,2,0)</f>
        <v>3455</v>
      </c>
      <c r="CK246">
        <f>VLOOKUP(CI246,Sheet4!$I$1:$M$248,3,0)</f>
        <v>3455</v>
      </c>
      <c r="CL246">
        <f>VLOOKUP(CI246,Sheet4!$I$1:$M$248,4,0)</f>
        <v>3455</v>
      </c>
      <c r="CM246">
        <f>VLOOKUP(CI246,Sheet4!$I$1:$M$248,5,0)</f>
        <v>3455</v>
      </c>
      <c r="CN246" t="e">
        <f t="shared" si="136"/>
        <v>#N/A</v>
      </c>
      <c r="CO246" t="str">
        <f t="shared" si="137"/>
        <v>R</v>
      </c>
      <c r="CP246" t="e">
        <f t="shared" si="138"/>
        <v>#N/A</v>
      </c>
      <c r="CQ246" t="e">
        <f t="shared" si="139"/>
        <v>#N/A</v>
      </c>
    </row>
    <row r="247" spans="41:95">
      <c r="AO247" s="13"/>
      <c r="AP247">
        <f t="shared" si="135"/>
        <v>0</v>
      </c>
      <c r="AQ247" s="4" t="e">
        <f t="shared" si="140"/>
        <v>#N/A</v>
      </c>
      <c r="AR247" s="4" t="e">
        <f t="shared" si="141"/>
        <v>#N/A</v>
      </c>
      <c r="AS247" s="4" t="e">
        <f t="shared" si="142"/>
        <v>#N/A</v>
      </c>
      <c r="AT247" s="4" t="e">
        <f t="shared" si="143"/>
        <v>#N/A</v>
      </c>
      <c r="AU247" s="5" t="e">
        <f t="shared" si="144"/>
        <v>#N/A</v>
      </c>
      <c r="AV247" s="4" t="e">
        <f t="shared" si="145"/>
        <v>#N/A</v>
      </c>
      <c r="AW247" s="5" t="e">
        <f t="shared" si="146"/>
        <v>#N/A</v>
      </c>
      <c r="AX247" s="4" t="e">
        <f t="shared" si="147"/>
        <v>#N/A</v>
      </c>
      <c r="AY247" s="5" t="e">
        <f t="shared" si="148"/>
        <v>#N/A</v>
      </c>
      <c r="AZ247" s="2" t="e">
        <f t="shared" si="149"/>
        <v>#N/A</v>
      </c>
      <c r="BA247" s="2" t="e">
        <f t="shared" si="150"/>
        <v>#N/A</v>
      </c>
      <c r="BB247" s="2" t="e">
        <f t="shared" si="151"/>
        <v>#N/A</v>
      </c>
      <c r="BC247" s="2" t="e">
        <f t="shared" si="152"/>
        <v>#N/A</v>
      </c>
      <c r="BD247" s="2" t="e">
        <f t="shared" si="153"/>
        <v>#N/A</v>
      </c>
      <c r="BE247" s="2" t="e">
        <f t="shared" si="154"/>
        <v>#N/A</v>
      </c>
      <c r="BF247" t="e">
        <f t="shared" si="155"/>
        <v>#N/A</v>
      </c>
      <c r="BG247" s="2" t="e">
        <f t="shared" si="156"/>
        <v>#N/A</v>
      </c>
      <c r="BH247" t="e">
        <f t="shared" si="157"/>
        <v>#N/A</v>
      </c>
      <c r="BI247" t="e">
        <f t="shared" si="158"/>
        <v>#N/A</v>
      </c>
      <c r="BJ247" s="13" t="e">
        <f t="shared" si="159"/>
        <v>#N/A</v>
      </c>
      <c r="BK247" t="e">
        <f t="shared" si="160"/>
        <v>#N/A</v>
      </c>
      <c r="BL247" t="e">
        <f t="shared" si="161"/>
        <v>#N/A</v>
      </c>
      <c r="BM247" s="2" t="e">
        <f t="shared" si="162"/>
        <v>#N/A</v>
      </c>
      <c r="BN247" s="2" t="e">
        <f t="shared" si="163"/>
        <v>#N/A</v>
      </c>
      <c r="BO247" s="26" t="e">
        <f t="shared" si="164"/>
        <v>#N/A</v>
      </c>
      <c r="BP247" s="26" t="e">
        <f t="shared" si="165"/>
        <v>#N/A</v>
      </c>
      <c r="BQ247">
        <f t="shared" si="166"/>
        <v>0</v>
      </c>
      <c r="BV247" s="2"/>
      <c r="BW247" s="2">
        <f t="shared" si="167"/>
        <v>0</v>
      </c>
      <c r="BX247" s="2">
        <f t="shared" si="168"/>
        <v>0</v>
      </c>
      <c r="BY247" s="2">
        <f t="shared" si="169"/>
        <v>0</v>
      </c>
      <c r="BZ247" s="2">
        <f t="shared" si="170"/>
        <v>0</v>
      </c>
      <c r="CA247" s="2">
        <f t="shared" si="171"/>
        <v>0</v>
      </c>
      <c r="CB247" s="2">
        <f t="shared" si="172"/>
        <v>0</v>
      </c>
      <c r="CC247" s="2">
        <f t="shared" si="173"/>
        <v>0</v>
      </c>
      <c r="CD247" s="2" t="str">
        <f t="shared" si="174"/>
        <v>R</v>
      </c>
      <c r="CE247" s="2" t="str">
        <f t="shared" si="175"/>
        <v>S-R</v>
      </c>
      <c r="CF247" s="2" t="str">
        <f t="shared" si="176"/>
        <v>B-G</v>
      </c>
      <c r="CG247" s="2" t="str">
        <f t="shared" si="177"/>
        <v>S-R</v>
      </c>
      <c r="CH247" s="2" t="str">
        <f t="shared" si="178"/>
        <v>B-G</v>
      </c>
      <c r="CI247" t="s">
        <v>361</v>
      </c>
      <c r="CJ247">
        <f>VLOOKUP(CI247,Sheet4!$I$1:$M$248,2,0)</f>
        <v>3455</v>
      </c>
      <c r="CK247">
        <f>VLOOKUP(CI247,Sheet4!$I$1:$M$248,3,0)</f>
        <v>3455</v>
      </c>
      <c r="CL247">
        <f>VLOOKUP(CI247,Sheet4!$I$1:$M$248,4,0)</f>
        <v>3455</v>
      </c>
      <c r="CM247">
        <f>VLOOKUP(CI247,Sheet4!$I$1:$M$248,5,0)</f>
        <v>3455</v>
      </c>
      <c r="CN247" t="e">
        <f t="shared" si="136"/>
        <v>#N/A</v>
      </c>
      <c r="CO247" t="str">
        <f t="shared" si="137"/>
        <v>R</v>
      </c>
      <c r="CP247" t="e">
        <f t="shared" si="138"/>
        <v>#N/A</v>
      </c>
      <c r="CQ247" t="e">
        <f t="shared" si="139"/>
        <v>#N/A</v>
      </c>
    </row>
    <row r="248" spans="41:95">
      <c r="AP248">
        <f t="shared" si="135"/>
        <v>0</v>
      </c>
      <c r="AQ248" s="4" t="e">
        <f t="shared" si="140"/>
        <v>#N/A</v>
      </c>
      <c r="AR248" s="4" t="e">
        <f t="shared" si="141"/>
        <v>#N/A</v>
      </c>
      <c r="AS248" s="4" t="e">
        <f t="shared" si="142"/>
        <v>#N/A</v>
      </c>
      <c r="AT248" s="4" t="e">
        <f t="shared" si="143"/>
        <v>#N/A</v>
      </c>
      <c r="AU248" s="5" t="e">
        <f t="shared" si="144"/>
        <v>#N/A</v>
      </c>
      <c r="AV248" s="4" t="e">
        <f t="shared" si="145"/>
        <v>#N/A</v>
      </c>
      <c r="AW248" s="5" t="e">
        <f t="shared" si="146"/>
        <v>#N/A</v>
      </c>
      <c r="AX248" s="4" t="e">
        <f t="shared" si="147"/>
        <v>#N/A</v>
      </c>
      <c r="AY248" s="5" t="e">
        <f t="shared" si="148"/>
        <v>#N/A</v>
      </c>
      <c r="AZ248" s="2" t="e">
        <f t="shared" si="149"/>
        <v>#N/A</v>
      </c>
      <c r="BA248" s="2" t="e">
        <f t="shared" si="150"/>
        <v>#N/A</v>
      </c>
      <c r="BB248" s="2" t="e">
        <f t="shared" si="151"/>
        <v>#N/A</v>
      </c>
      <c r="BC248" s="2" t="e">
        <f t="shared" si="152"/>
        <v>#N/A</v>
      </c>
      <c r="BD248" s="2" t="e">
        <f t="shared" si="153"/>
        <v>#N/A</v>
      </c>
      <c r="BE248" s="2" t="e">
        <f t="shared" si="154"/>
        <v>#N/A</v>
      </c>
      <c r="BF248" t="e">
        <f t="shared" si="155"/>
        <v>#N/A</v>
      </c>
      <c r="BG248" s="2" t="e">
        <f t="shared" si="156"/>
        <v>#N/A</v>
      </c>
      <c r="BH248" t="e">
        <f t="shared" si="157"/>
        <v>#N/A</v>
      </c>
      <c r="BI248" t="e">
        <f t="shared" si="158"/>
        <v>#N/A</v>
      </c>
      <c r="BJ248" s="13" t="e">
        <f t="shared" si="159"/>
        <v>#N/A</v>
      </c>
      <c r="BK248" t="e">
        <f t="shared" si="160"/>
        <v>#N/A</v>
      </c>
      <c r="BL248" t="e">
        <f t="shared" si="161"/>
        <v>#N/A</v>
      </c>
      <c r="BM248" s="2" t="e">
        <f t="shared" si="162"/>
        <v>#N/A</v>
      </c>
      <c r="BN248" s="2" t="e">
        <f t="shared" si="163"/>
        <v>#N/A</v>
      </c>
      <c r="BO248" s="26" t="e">
        <f t="shared" si="164"/>
        <v>#N/A</v>
      </c>
      <c r="BP248" s="26" t="e">
        <f t="shared" si="165"/>
        <v>#N/A</v>
      </c>
      <c r="BQ248">
        <f t="shared" si="166"/>
        <v>0</v>
      </c>
      <c r="BV248" s="2"/>
      <c r="BW248" s="2">
        <f t="shared" si="167"/>
        <v>0</v>
      </c>
      <c r="BX248" s="2">
        <f t="shared" si="168"/>
        <v>0</v>
      </c>
      <c r="BY248" s="2">
        <f t="shared" si="169"/>
        <v>0</v>
      </c>
      <c r="BZ248" s="2">
        <f t="shared" si="170"/>
        <v>0</v>
      </c>
      <c r="CA248" s="2">
        <f t="shared" si="171"/>
        <v>0</v>
      </c>
      <c r="CB248" s="2">
        <f t="shared" si="172"/>
        <v>0</v>
      </c>
      <c r="CC248" s="2">
        <f t="shared" si="173"/>
        <v>0</v>
      </c>
      <c r="CD248" s="2" t="str">
        <f t="shared" si="174"/>
        <v>R</v>
      </c>
      <c r="CE248" s="2" t="str">
        <f t="shared" si="175"/>
        <v>S-R</v>
      </c>
      <c r="CF248" s="2" t="str">
        <f t="shared" si="176"/>
        <v>B-G</v>
      </c>
      <c r="CG248" s="2" t="str">
        <f t="shared" si="177"/>
        <v>S-R</v>
      </c>
      <c r="CH248" s="2" t="str">
        <f t="shared" si="178"/>
        <v>B-G</v>
      </c>
      <c r="CI248" t="s">
        <v>361</v>
      </c>
      <c r="CJ248">
        <f>VLOOKUP(CI248,Sheet4!$I$1:$M$248,2,0)</f>
        <v>3455</v>
      </c>
      <c r="CK248">
        <f>VLOOKUP(CI248,Sheet4!$I$1:$M$248,3,0)</f>
        <v>3455</v>
      </c>
      <c r="CL248">
        <f>VLOOKUP(CI248,Sheet4!$I$1:$M$248,4,0)</f>
        <v>3455</v>
      </c>
      <c r="CM248">
        <f>VLOOKUP(CI248,Sheet4!$I$1:$M$248,5,0)</f>
        <v>3455</v>
      </c>
      <c r="CN248" t="e">
        <f t="shared" si="136"/>
        <v>#N/A</v>
      </c>
      <c r="CO248" t="str">
        <f t="shared" si="137"/>
        <v>R</v>
      </c>
      <c r="CP248" t="e">
        <f t="shared" si="138"/>
        <v>#N/A</v>
      </c>
      <c r="CQ248" t="e">
        <f t="shared" si="139"/>
        <v>#N/A</v>
      </c>
    </row>
    <row r="249" spans="41:95">
      <c r="AP249">
        <f t="shared" si="135"/>
        <v>0</v>
      </c>
      <c r="AQ249" s="4" t="e">
        <f t="shared" si="140"/>
        <v>#N/A</v>
      </c>
      <c r="AR249" s="4" t="e">
        <f t="shared" si="141"/>
        <v>#N/A</v>
      </c>
      <c r="AS249" s="4" t="e">
        <f t="shared" si="142"/>
        <v>#N/A</v>
      </c>
      <c r="AT249" s="4" t="e">
        <f t="shared" si="143"/>
        <v>#N/A</v>
      </c>
      <c r="AU249" s="5" t="e">
        <f t="shared" si="144"/>
        <v>#N/A</v>
      </c>
      <c r="AV249" s="4" t="e">
        <f t="shared" si="145"/>
        <v>#N/A</v>
      </c>
      <c r="AW249" s="5" t="e">
        <f t="shared" si="146"/>
        <v>#N/A</v>
      </c>
      <c r="AX249" s="4" t="e">
        <f t="shared" si="147"/>
        <v>#N/A</v>
      </c>
      <c r="AY249" s="5" t="e">
        <f t="shared" si="148"/>
        <v>#N/A</v>
      </c>
      <c r="AZ249" s="2" t="e">
        <f t="shared" si="149"/>
        <v>#N/A</v>
      </c>
      <c r="BA249" s="2" t="e">
        <f t="shared" si="150"/>
        <v>#N/A</v>
      </c>
      <c r="BB249" s="2" t="e">
        <f t="shared" si="151"/>
        <v>#N/A</v>
      </c>
      <c r="BC249" s="2" t="e">
        <f t="shared" si="152"/>
        <v>#N/A</v>
      </c>
      <c r="BD249" s="2" t="e">
        <f t="shared" si="153"/>
        <v>#N/A</v>
      </c>
      <c r="BE249" s="2" t="e">
        <f t="shared" si="154"/>
        <v>#N/A</v>
      </c>
      <c r="BF249" t="e">
        <f t="shared" si="155"/>
        <v>#N/A</v>
      </c>
      <c r="BG249" s="2" t="e">
        <f t="shared" si="156"/>
        <v>#N/A</v>
      </c>
      <c r="BH249" t="e">
        <f t="shared" si="157"/>
        <v>#N/A</v>
      </c>
      <c r="BI249" t="e">
        <f t="shared" si="158"/>
        <v>#N/A</v>
      </c>
      <c r="BJ249" s="13" t="e">
        <f t="shared" si="159"/>
        <v>#N/A</v>
      </c>
      <c r="BK249" t="e">
        <f t="shared" si="160"/>
        <v>#N/A</v>
      </c>
      <c r="BL249" t="e">
        <f t="shared" si="161"/>
        <v>#N/A</v>
      </c>
      <c r="BM249" s="2" t="e">
        <f t="shared" si="162"/>
        <v>#N/A</v>
      </c>
      <c r="BN249" s="2" t="e">
        <f t="shared" si="163"/>
        <v>#N/A</v>
      </c>
      <c r="BO249" s="26" t="e">
        <f t="shared" si="164"/>
        <v>#N/A</v>
      </c>
      <c r="BP249" s="26" t="e">
        <f t="shared" si="165"/>
        <v>#N/A</v>
      </c>
      <c r="BQ249">
        <f t="shared" si="166"/>
        <v>0</v>
      </c>
      <c r="BV249" s="2"/>
      <c r="BW249" s="2">
        <f t="shared" si="167"/>
        <v>0</v>
      </c>
      <c r="BX249" s="2">
        <f t="shared" si="168"/>
        <v>0</v>
      </c>
      <c r="BY249" s="2">
        <f t="shared" si="169"/>
        <v>0</v>
      </c>
      <c r="BZ249" s="2">
        <f t="shared" si="170"/>
        <v>0</v>
      </c>
      <c r="CA249" s="2">
        <f t="shared" si="171"/>
        <v>0</v>
      </c>
      <c r="CB249" s="2">
        <f t="shared" si="172"/>
        <v>0</v>
      </c>
      <c r="CC249" s="2">
        <f t="shared" si="173"/>
        <v>0</v>
      </c>
      <c r="CD249" s="2" t="str">
        <f t="shared" si="174"/>
        <v>R</v>
      </c>
      <c r="CE249" s="2" t="str">
        <f t="shared" si="175"/>
        <v>S-R</v>
      </c>
      <c r="CF249" s="2" t="str">
        <f t="shared" si="176"/>
        <v>B-G</v>
      </c>
      <c r="CG249" s="2" t="str">
        <f t="shared" si="177"/>
        <v>S-R</v>
      </c>
      <c r="CH249" s="2" t="str">
        <f t="shared" si="178"/>
        <v>B-G</v>
      </c>
      <c r="CI249" t="s">
        <v>361</v>
      </c>
      <c r="CJ249">
        <f>VLOOKUP(CI249,Sheet4!$I$1:$M$248,2,0)</f>
        <v>3455</v>
      </c>
      <c r="CK249">
        <f>VLOOKUP(CI249,Sheet4!$I$1:$M$248,3,0)</f>
        <v>3455</v>
      </c>
      <c r="CL249">
        <f>VLOOKUP(CI249,Sheet4!$I$1:$M$248,4,0)</f>
        <v>3455</v>
      </c>
      <c r="CM249">
        <f>VLOOKUP(CI249,Sheet4!$I$1:$M$248,5,0)</f>
        <v>3455</v>
      </c>
      <c r="CN249" t="e">
        <f t="shared" si="136"/>
        <v>#N/A</v>
      </c>
      <c r="CO249" t="str">
        <f t="shared" si="137"/>
        <v>R</v>
      </c>
      <c r="CP249" t="e">
        <f t="shared" si="138"/>
        <v>#N/A</v>
      </c>
      <c r="CQ249" t="e">
        <f t="shared" si="139"/>
        <v>#N/A</v>
      </c>
    </row>
    <row r="250" spans="41:95">
      <c r="AP250">
        <f t="shared" si="135"/>
        <v>0</v>
      </c>
      <c r="AQ250" s="4" t="e">
        <f t="shared" si="140"/>
        <v>#N/A</v>
      </c>
      <c r="AR250" s="4" t="e">
        <f t="shared" si="141"/>
        <v>#N/A</v>
      </c>
      <c r="AS250" s="4" t="e">
        <f t="shared" si="142"/>
        <v>#N/A</v>
      </c>
      <c r="AT250" s="4" t="e">
        <f t="shared" si="143"/>
        <v>#N/A</v>
      </c>
      <c r="AU250" s="5" t="e">
        <f t="shared" si="144"/>
        <v>#N/A</v>
      </c>
      <c r="AV250" s="4" t="e">
        <f t="shared" si="145"/>
        <v>#N/A</v>
      </c>
      <c r="AW250" s="5" t="e">
        <f t="shared" si="146"/>
        <v>#N/A</v>
      </c>
      <c r="AX250" s="4" t="e">
        <f t="shared" si="147"/>
        <v>#N/A</v>
      </c>
      <c r="AY250" s="5" t="e">
        <f t="shared" si="148"/>
        <v>#N/A</v>
      </c>
      <c r="AZ250" s="2" t="e">
        <f t="shared" si="149"/>
        <v>#N/A</v>
      </c>
      <c r="BA250" s="2" t="e">
        <f t="shared" si="150"/>
        <v>#N/A</v>
      </c>
      <c r="BB250" s="2" t="e">
        <f t="shared" si="151"/>
        <v>#N/A</v>
      </c>
      <c r="BC250" s="2" t="e">
        <f t="shared" si="152"/>
        <v>#N/A</v>
      </c>
      <c r="BD250" s="2" t="e">
        <f t="shared" si="153"/>
        <v>#N/A</v>
      </c>
      <c r="BE250" s="2" t="e">
        <f t="shared" si="154"/>
        <v>#N/A</v>
      </c>
      <c r="BF250" t="e">
        <f t="shared" si="155"/>
        <v>#N/A</v>
      </c>
      <c r="BG250" s="2" t="e">
        <f t="shared" si="156"/>
        <v>#N/A</v>
      </c>
      <c r="BH250" t="e">
        <f t="shared" si="157"/>
        <v>#N/A</v>
      </c>
      <c r="BI250" t="e">
        <f t="shared" si="158"/>
        <v>#N/A</v>
      </c>
      <c r="BJ250" s="13" t="e">
        <f t="shared" si="159"/>
        <v>#N/A</v>
      </c>
      <c r="BK250" t="e">
        <f t="shared" si="160"/>
        <v>#N/A</v>
      </c>
      <c r="BL250" t="e">
        <f t="shared" si="161"/>
        <v>#N/A</v>
      </c>
      <c r="BM250" s="2" t="e">
        <f t="shared" si="162"/>
        <v>#N/A</v>
      </c>
      <c r="BN250" s="2" t="e">
        <f t="shared" si="163"/>
        <v>#N/A</v>
      </c>
      <c r="BO250" s="26" t="e">
        <f t="shared" si="164"/>
        <v>#N/A</v>
      </c>
      <c r="BP250" s="26" t="e">
        <f t="shared" si="165"/>
        <v>#N/A</v>
      </c>
      <c r="BQ250">
        <f t="shared" si="166"/>
        <v>0</v>
      </c>
      <c r="BV250" s="2"/>
      <c r="BW250" s="2">
        <f t="shared" si="167"/>
        <v>0</v>
      </c>
      <c r="BX250" s="2">
        <f t="shared" si="168"/>
        <v>0</v>
      </c>
      <c r="BY250" s="2">
        <f t="shared" si="169"/>
        <v>0</v>
      </c>
      <c r="BZ250" s="2">
        <f t="shared" si="170"/>
        <v>0</v>
      </c>
      <c r="CA250" s="2">
        <f t="shared" si="171"/>
        <v>0</v>
      </c>
      <c r="CB250" s="2">
        <f t="shared" si="172"/>
        <v>0</v>
      </c>
      <c r="CC250" s="2">
        <f t="shared" si="173"/>
        <v>0</v>
      </c>
      <c r="CD250" s="2" t="str">
        <f t="shared" si="174"/>
        <v>R</v>
      </c>
      <c r="CE250" s="2" t="str">
        <f t="shared" si="175"/>
        <v>S-R</v>
      </c>
      <c r="CF250" s="2" t="str">
        <f t="shared" si="176"/>
        <v>B-G</v>
      </c>
      <c r="CG250" s="2" t="str">
        <f t="shared" si="177"/>
        <v>S-R</v>
      </c>
      <c r="CH250" s="2" t="str">
        <f t="shared" si="178"/>
        <v>B-G</v>
      </c>
      <c r="CI250" t="s">
        <v>361</v>
      </c>
      <c r="CJ250">
        <f>VLOOKUP(CI250,Sheet4!$I$1:$M$248,2,0)</f>
        <v>3455</v>
      </c>
      <c r="CK250">
        <f>VLOOKUP(CI250,Sheet4!$I$1:$M$248,3,0)</f>
        <v>3455</v>
      </c>
      <c r="CL250">
        <f>VLOOKUP(CI250,Sheet4!$I$1:$M$248,4,0)</f>
        <v>3455</v>
      </c>
      <c r="CM250">
        <f>VLOOKUP(CI250,Sheet4!$I$1:$M$248,5,0)</f>
        <v>3455</v>
      </c>
      <c r="CN250" t="e">
        <f t="shared" si="136"/>
        <v>#N/A</v>
      </c>
      <c r="CO250" t="str">
        <f t="shared" si="137"/>
        <v>R</v>
      </c>
      <c r="CP250" t="e">
        <f t="shared" si="138"/>
        <v>#N/A</v>
      </c>
      <c r="CQ250" t="e">
        <f t="shared" si="139"/>
        <v>#N/A</v>
      </c>
    </row>
    <row r="251" spans="41:95">
      <c r="AP251">
        <f t="shared" si="135"/>
        <v>0</v>
      </c>
      <c r="AQ251" s="4" t="e">
        <f t="shared" si="140"/>
        <v>#N/A</v>
      </c>
      <c r="AR251" s="4" t="e">
        <f t="shared" si="141"/>
        <v>#N/A</v>
      </c>
      <c r="AS251" s="4" t="e">
        <f t="shared" si="142"/>
        <v>#N/A</v>
      </c>
      <c r="AT251" s="4" t="e">
        <f t="shared" si="143"/>
        <v>#N/A</v>
      </c>
      <c r="AU251" s="5" t="e">
        <f t="shared" si="144"/>
        <v>#N/A</v>
      </c>
      <c r="AV251" s="4" t="e">
        <f t="shared" si="145"/>
        <v>#N/A</v>
      </c>
      <c r="AW251" s="5" t="e">
        <f t="shared" si="146"/>
        <v>#N/A</v>
      </c>
      <c r="AX251" s="4" t="e">
        <f t="shared" si="147"/>
        <v>#N/A</v>
      </c>
      <c r="AY251" s="5" t="e">
        <f t="shared" si="148"/>
        <v>#N/A</v>
      </c>
      <c r="AZ251" s="2" t="e">
        <f t="shared" si="149"/>
        <v>#N/A</v>
      </c>
      <c r="BA251" s="2" t="e">
        <f t="shared" si="150"/>
        <v>#N/A</v>
      </c>
      <c r="BB251" s="2" t="e">
        <f t="shared" si="151"/>
        <v>#N/A</v>
      </c>
      <c r="BC251" s="2" t="e">
        <f t="shared" si="152"/>
        <v>#N/A</v>
      </c>
      <c r="BD251" s="2" t="e">
        <f t="shared" si="153"/>
        <v>#N/A</v>
      </c>
      <c r="BE251" s="2" t="e">
        <f t="shared" si="154"/>
        <v>#N/A</v>
      </c>
      <c r="BF251" t="e">
        <f t="shared" si="155"/>
        <v>#N/A</v>
      </c>
      <c r="BG251" s="2" t="e">
        <f t="shared" si="156"/>
        <v>#N/A</v>
      </c>
      <c r="BH251" t="e">
        <f t="shared" si="157"/>
        <v>#N/A</v>
      </c>
      <c r="BI251" t="e">
        <f t="shared" si="158"/>
        <v>#N/A</v>
      </c>
      <c r="BJ251" s="13" t="e">
        <f t="shared" si="159"/>
        <v>#N/A</v>
      </c>
      <c r="BK251" t="e">
        <f t="shared" si="160"/>
        <v>#N/A</v>
      </c>
      <c r="BL251" t="e">
        <f t="shared" si="161"/>
        <v>#N/A</v>
      </c>
      <c r="BM251" s="2" t="e">
        <f t="shared" si="162"/>
        <v>#N/A</v>
      </c>
      <c r="BN251" s="2" t="e">
        <f t="shared" si="163"/>
        <v>#N/A</v>
      </c>
      <c r="BO251" s="26" t="e">
        <f t="shared" si="164"/>
        <v>#N/A</v>
      </c>
      <c r="BP251" s="26" t="e">
        <f t="shared" si="165"/>
        <v>#N/A</v>
      </c>
      <c r="BQ251">
        <f t="shared" si="166"/>
        <v>0</v>
      </c>
      <c r="BV251" s="2"/>
      <c r="BW251" s="2">
        <f t="shared" si="167"/>
        <v>0</v>
      </c>
      <c r="BX251" s="2">
        <f t="shared" si="168"/>
        <v>0</v>
      </c>
      <c r="BY251" s="2">
        <f t="shared" si="169"/>
        <v>0</v>
      </c>
      <c r="BZ251" s="2">
        <f t="shared" si="170"/>
        <v>0</v>
      </c>
      <c r="CA251" s="2">
        <f t="shared" si="171"/>
        <v>0</v>
      </c>
      <c r="CB251" s="2">
        <f t="shared" si="172"/>
        <v>0</v>
      </c>
      <c r="CC251" s="2">
        <f t="shared" si="173"/>
        <v>0</v>
      </c>
      <c r="CD251" s="2" t="str">
        <f t="shared" si="174"/>
        <v>R</v>
      </c>
      <c r="CE251" s="2" t="str">
        <f t="shared" si="175"/>
        <v>S-R</v>
      </c>
      <c r="CF251" s="2" t="str">
        <f t="shared" si="176"/>
        <v>B-G</v>
      </c>
      <c r="CG251" s="2" t="str">
        <f t="shared" si="177"/>
        <v>S-R</v>
      </c>
      <c r="CH251" s="2" t="str">
        <f t="shared" si="178"/>
        <v>B-G</v>
      </c>
      <c r="CI251" t="s">
        <v>361</v>
      </c>
      <c r="CJ251">
        <f>VLOOKUP(CI251,Sheet4!$I$1:$M$248,2,0)</f>
        <v>3455</v>
      </c>
      <c r="CK251">
        <f>VLOOKUP(CI251,Sheet4!$I$1:$M$248,3,0)</f>
        <v>3455</v>
      </c>
      <c r="CL251">
        <f>VLOOKUP(CI251,Sheet4!$I$1:$M$248,4,0)</f>
        <v>3455</v>
      </c>
      <c r="CM251">
        <f>VLOOKUP(CI251,Sheet4!$I$1:$M$248,5,0)</f>
        <v>3455</v>
      </c>
      <c r="CN251" t="e">
        <f t="shared" si="136"/>
        <v>#N/A</v>
      </c>
      <c r="CO251" t="str">
        <f t="shared" si="137"/>
        <v>R</v>
      </c>
      <c r="CP251" t="e">
        <f t="shared" si="138"/>
        <v>#N/A</v>
      </c>
      <c r="CQ251" t="e">
        <f t="shared" si="139"/>
        <v>#N/A</v>
      </c>
    </row>
    <row r="252" spans="41:95">
      <c r="AP252">
        <f t="shared" si="135"/>
        <v>0</v>
      </c>
      <c r="AQ252" s="4" t="e">
        <f t="shared" si="140"/>
        <v>#N/A</v>
      </c>
      <c r="AR252" s="4" t="e">
        <f t="shared" si="141"/>
        <v>#N/A</v>
      </c>
      <c r="AS252" s="4" t="e">
        <f t="shared" si="142"/>
        <v>#N/A</v>
      </c>
      <c r="AT252" s="4" t="e">
        <f t="shared" si="143"/>
        <v>#N/A</v>
      </c>
      <c r="AU252" s="5" t="e">
        <f t="shared" si="144"/>
        <v>#N/A</v>
      </c>
      <c r="AV252" s="4" t="e">
        <f t="shared" si="145"/>
        <v>#N/A</v>
      </c>
      <c r="AW252" s="5" t="e">
        <f t="shared" si="146"/>
        <v>#N/A</v>
      </c>
      <c r="AX252" s="4" t="e">
        <f t="shared" si="147"/>
        <v>#N/A</v>
      </c>
      <c r="AY252" s="5" t="e">
        <f t="shared" si="148"/>
        <v>#N/A</v>
      </c>
      <c r="AZ252" s="2" t="e">
        <f t="shared" si="149"/>
        <v>#N/A</v>
      </c>
      <c r="BA252" s="2" t="e">
        <f t="shared" si="150"/>
        <v>#N/A</v>
      </c>
      <c r="BB252" s="2" t="e">
        <f t="shared" si="151"/>
        <v>#N/A</v>
      </c>
      <c r="BC252" s="2" t="e">
        <f t="shared" si="152"/>
        <v>#N/A</v>
      </c>
      <c r="BD252" s="2" t="e">
        <f t="shared" si="153"/>
        <v>#N/A</v>
      </c>
      <c r="BE252" s="2" t="e">
        <f t="shared" si="154"/>
        <v>#N/A</v>
      </c>
      <c r="BF252" t="e">
        <f t="shared" si="155"/>
        <v>#N/A</v>
      </c>
      <c r="BG252" s="2" t="e">
        <f t="shared" si="156"/>
        <v>#N/A</v>
      </c>
      <c r="BH252" t="e">
        <f t="shared" si="157"/>
        <v>#N/A</v>
      </c>
      <c r="BI252" t="e">
        <f t="shared" si="158"/>
        <v>#N/A</v>
      </c>
      <c r="BJ252" s="13" t="e">
        <f t="shared" si="159"/>
        <v>#N/A</v>
      </c>
      <c r="BK252" t="e">
        <f t="shared" si="160"/>
        <v>#N/A</v>
      </c>
      <c r="BL252" t="e">
        <f t="shared" si="161"/>
        <v>#N/A</v>
      </c>
      <c r="BM252" s="2" t="e">
        <f t="shared" si="162"/>
        <v>#N/A</v>
      </c>
      <c r="BN252" s="2" t="e">
        <f t="shared" si="163"/>
        <v>#N/A</v>
      </c>
      <c r="BO252" s="26" t="e">
        <f t="shared" si="164"/>
        <v>#N/A</v>
      </c>
      <c r="BP252" s="26" t="e">
        <f t="shared" si="165"/>
        <v>#N/A</v>
      </c>
      <c r="BQ252">
        <f t="shared" si="166"/>
        <v>0</v>
      </c>
      <c r="BV252" s="2"/>
      <c r="BW252" s="2">
        <f t="shared" si="167"/>
        <v>0</v>
      </c>
      <c r="BX252" s="2">
        <f t="shared" si="168"/>
        <v>0</v>
      </c>
      <c r="BY252" s="2">
        <f t="shared" si="169"/>
        <v>0</v>
      </c>
      <c r="BZ252" s="2">
        <f t="shared" si="170"/>
        <v>0</v>
      </c>
      <c r="CA252" s="2">
        <f t="shared" si="171"/>
        <v>0</v>
      </c>
      <c r="CB252" s="2">
        <f t="shared" si="172"/>
        <v>0</v>
      </c>
      <c r="CC252" s="2">
        <f t="shared" si="173"/>
        <v>0</v>
      </c>
      <c r="CD252" s="2" t="str">
        <f t="shared" si="174"/>
        <v>R</v>
      </c>
      <c r="CE252" s="2" t="str">
        <f t="shared" si="175"/>
        <v>S-R</v>
      </c>
      <c r="CF252" s="2" t="str">
        <f t="shared" si="176"/>
        <v>B-G</v>
      </c>
      <c r="CG252" s="2" t="str">
        <f t="shared" si="177"/>
        <v>S-R</v>
      </c>
      <c r="CH252" s="2" t="str">
        <f t="shared" si="178"/>
        <v>B-G</v>
      </c>
      <c r="CI252" t="s">
        <v>361</v>
      </c>
      <c r="CJ252">
        <f>VLOOKUP(CI252,Sheet4!$I$1:$M$248,2,0)</f>
        <v>3455</v>
      </c>
      <c r="CK252">
        <f>VLOOKUP(CI252,Sheet4!$I$1:$M$248,3,0)</f>
        <v>3455</v>
      </c>
      <c r="CL252">
        <f>VLOOKUP(CI252,Sheet4!$I$1:$M$248,4,0)</f>
        <v>3455</v>
      </c>
      <c r="CM252">
        <f>VLOOKUP(CI252,Sheet4!$I$1:$M$248,5,0)</f>
        <v>3455</v>
      </c>
      <c r="CN252" t="e">
        <f t="shared" si="136"/>
        <v>#N/A</v>
      </c>
      <c r="CO252" t="str">
        <f t="shared" si="137"/>
        <v>R</v>
      </c>
      <c r="CP252" t="e">
        <f t="shared" si="138"/>
        <v>#N/A</v>
      </c>
      <c r="CQ252" t="e">
        <f t="shared" si="139"/>
        <v>#N/A</v>
      </c>
    </row>
    <row r="253" spans="41:95">
      <c r="AP253">
        <f t="shared" si="135"/>
        <v>0</v>
      </c>
      <c r="AQ253" s="4" t="e">
        <f t="shared" si="140"/>
        <v>#N/A</v>
      </c>
      <c r="AR253" s="4" t="e">
        <f t="shared" si="141"/>
        <v>#N/A</v>
      </c>
      <c r="AS253" s="4" t="e">
        <f t="shared" si="142"/>
        <v>#N/A</v>
      </c>
      <c r="AT253" s="4" t="e">
        <f t="shared" si="143"/>
        <v>#N/A</v>
      </c>
      <c r="AU253" s="5" t="e">
        <f t="shared" si="144"/>
        <v>#N/A</v>
      </c>
      <c r="AV253" s="4" t="e">
        <f t="shared" si="145"/>
        <v>#N/A</v>
      </c>
      <c r="AW253" s="5" t="e">
        <f t="shared" si="146"/>
        <v>#N/A</v>
      </c>
      <c r="AX253" s="4" t="e">
        <f t="shared" si="147"/>
        <v>#N/A</v>
      </c>
      <c r="AY253" s="5" t="e">
        <f t="shared" si="148"/>
        <v>#N/A</v>
      </c>
      <c r="AZ253" s="2" t="e">
        <f t="shared" si="149"/>
        <v>#N/A</v>
      </c>
      <c r="BA253" s="2" t="e">
        <f t="shared" si="150"/>
        <v>#N/A</v>
      </c>
      <c r="BB253" s="2" t="e">
        <f t="shared" si="151"/>
        <v>#N/A</v>
      </c>
      <c r="BC253" s="2" t="e">
        <f t="shared" si="152"/>
        <v>#N/A</v>
      </c>
      <c r="BD253" s="2" t="e">
        <f t="shared" si="153"/>
        <v>#N/A</v>
      </c>
      <c r="BE253" s="2" t="e">
        <f t="shared" si="154"/>
        <v>#N/A</v>
      </c>
      <c r="BF253" t="e">
        <f t="shared" si="155"/>
        <v>#N/A</v>
      </c>
      <c r="BG253" s="2" t="e">
        <f t="shared" si="156"/>
        <v>#N/A</v>
      </c>
      <c r="BH253" t="e">
        <f t="shared" si="157"/>
        <v>#N/A</v>
      </c>
      <c r="BI253" t="e">
        <f t="shared" si="158"/>
        <v>#N/A</v>
      </c>
      <c r="BJ253" s="13" t="e">
        <f t="shared" si="159"/>
        <v>#N/A</v>
      </c>
      <c r="BK253" t="e">
        <f t="shared" si="160"/>
        <v>#N/A</v>
      </c>
      <c r="BL253" t="e">
        <f t="shared" si="161"/>
        <v>#N/A</v>
      </c>
      <c r="BM253" s="2" t="e">
        <f t="shared" si="162"/>
        <v>#N/A</v>
      </c>
      <c r="BN253" s="2" t="e">
        <f t="shared" si="163"/>
        <v>#N/A</v>
      </c>
      <c r="BO253" s="26" t="e">
        <f t="shared" si="164"/>
        <v>#N/A</v>
      </c>
      <c r="BP253" s="26" t="e">
        <f t="shared" si="165"/>
        <v>#N/A</v>
      </c>
      <c r="BQ253">
        <f t="shared" si="166"/>
        <v>0</v>
      </c>
      <c r="BV253" s="2"/>
      <c r="BW253" s="2">
        <f t="shared" si="167"/>
        <v>0</v>
      </c>
      <c r="BX253" s="2">
        <f t="shared" si="168"/>
        <v>0</v>
      </c>
      <c r="BY253" s="2">
        <f t="shared" si="169"/>
        <v>0</v>
      </c>
      <c r="BZ253" s="2">
        <f t="shared" si="170"/>
        <v>0</v>
      </c>
      <c r="CA253" s="2">
        <f t="shared" si="171"/>
        <v>0</v>
      </c>
      <c r="CB253" s="2">
        <f t="shared" si="172"/>
        <v>0</v>
      </c>
      <c r="CC253" s="2">
        <f t="shared" si="173"/>
        <v>0</v>
      </c>
      <c r="CD253" s="2" t="str">
        <f t="shared" si="174"/>
        <v>R</v>
      </c>
      <c r="CE253" s="2" t="str">
        <f t="shared" si="175"/>
        <v>S-R</v>
      </c>
      <c r="CF253" s="2" t="str">
        <f t="shared" si="176"/>
        <v>B-G</v>
      </c>
      <c r="CG253" s="2" t="str">
        <f t="shared" si="177"/>
        <v>S-R</v>
      </c>
      <c r="CH253" s="2" t="str">
        <f t="shared" si="178"/>
        <v>B-G</v>
      </c>
      <c r="CI253" t="s">
        <v>361</v>
      </c>
      <c r="CJ253">
        <f>VLOOKUP(CI253,Sheet4!$I$1:$M$248,2,0)</f>
        <v>3455</v>
      </c>
      <c r="CK253">
        <f>VLOOKUP(CI253,Sheet4!$I$1:$M$248,3,0)</f>
        <v>3455</v>
      </c>
      <c r="CL253">
        <f>VLOOKUP(CI253,Sheet4!$I$1:$M$248,4,0)</f>
        <v>3455</v>
      </c>
      <c r="CM253">
        <f>VLOOKUP(CI253,Sheet4!$I$1:$M$248,5,0)</f>
        <v>3455</v>
      </c>
      <c r="CN253" t="e">
        <f t="shared" si="136"/>
        <v>#N/A</v>
      </c>
      <c r="CO253" t="str">
        <f t="shared" si="137"/>
        <v>R</v>
      </c>
      <c r="CP253" t="e">
        <f t="shared" si="138"/>
        <v>#N/A</v>
      </c>
      <c r="CQ253" t="e">
        <f t="shared" si="139"/>
        <v>#N/A</v>
      </c>
    </row>
    <row r="254" spans="41:95">
      <c r="AP254">
        <f t="shared" si="135"/>
        <v>0</v>
      </c>
      <c r="AQ254" s="4" t="e">
        <f t="shared" si="140"/>
        <v>#N/A</v>
      </c>
      <c r="AR254" s="4" t="e">
        <f t="shared" si="141"/>
        <v>#N/A</v>
      </c>
      <c r="AS254" s="4" t="e">
        <f t="shared" si="142"/>
        <v>#N/A</v>
      </c>
      <c r="AT254" s="4" t="e">
        <f t="shared" si="143"/>
        <v>#N/A</v>
      </c>
      <c r="AU254" s="5" t="e">
        <f t="shared" si="144"/>
        <v>#N/A</v>
      </c>
      <c r="AV254" s="4" t="e">
        <f t="shared" si="145"/>
        <v>#N/A</v>
      </c>
      <c r="AW254" s="5" t="e">
        <f t="shared" si="146"/>
        <v>#N/A</v>
      </c>
      <c r="AX254" s="4" t="e">
        <f t="shared" si="147"/>
        <v>#N/A</v>
      </c>
      <c r="AY254" s="5" t="e">
        <f t="shared" si="148"/>
        <v>#N/A</v>
      </c>
      <c r="AZ254" s="2" t="e">
        <f t="shared" si="149"/>
        <v>#N/A</v>
      </c>
      <c r="BA254" s="2" t="e">
        <f t="shared" si="150"/>
        <v>#N/A</v>
      </c>
      <c r="BB254" s="2" t="e">
        <f t="shared" si="151"/>
        <v>#N/A</v>
      </c>
      <c r="BC254" s="2" t="e">
        <f t="shared" si="152"/>
        <v>#N/A</v>
      </c>
      <c r="BD254" s="2" t="e">
        <f t="shared" si="153"/>
        <v>#N/A</v>
      </c>
      <c r="BE254" s="2" t="e">
        <f t="shared" si="154"/>
        <v>#N/A</v>
      </c>
      <c r="BF254" t="e">
        <f t="shared" si="155"/>
        <v>#N/A</v>
      </c>
      <c r="BG254" s="2" t="e">
        <f t="shared" si="156"/>
        <v>#N/A</v>
      </c>
      <c r="BH254" t="e">
        <f t="shared" si="157"/>
        <v>#N/A</v>
      </c>
      <c r="BI254" t="e">
        <f t="shared" si="158"/>
        <v>#N/A</v>
      </c>
      <c r="BJ254" s="13" t="e">
        <f t="shared" si="159"/>
        <v>#N/A</v>
      </c>
      <c r="BK254" t="e">
        <f t="shared" si="160"/>
        <v>#N/A</v>
      </c>
      <c r="BL254" t="e">
        <f t="shared" si="161"/>
        <v>#N/A</v>
      </c>
      <c r="BM254" s="2" t="e">
        <f t="shared" si="162"/>
        <v>#N/A</v>
      </c>
      <c r="BN254" s="2" t="e">
        <f t="shared" si="163"/>
        <v>#N/A</v>
      </c>
      <c r="BO254" s="26" t="e">
        <f t="shared" si="164"/>
        <v>#N/A</v>
      </c>
      <c r="BP254" s="26" t="e">
        <f t="shared" si="165"/>
        <v>#N/A</v>
      </c>
      <c r="BQ254">
        <f t="shared" si="166"/>
        <v>0</v>
      </c>
      <c r="BV254" s="2"/>
      <c r="BW254" s="2">
        <f t="shared" si="167"/>
        <v>0</v>
      </c>
      <c r="BX254" s="2">
        <f t="shared" si="168"/>
        <v>0</v>
      </c>
      <c r="BY254" s="2">
        <f t="shared" si="169"/>
        <v>0</v>
      </c>
      <c r="BZ254" s="2">
        <f t="shared" si="170"/>
        <v>0</v>
      </c>
      <c r="CA254" s="2">
        <f t="shared" si="171"/>
        <v>0</v>
      </c>
      <c r="CB254" s="2">
        <f t="shared" si="172"/>
        <v>0</v>
      </c>
      <c r="CC254" s="2">
        <f t="shared" si="173"/>
        <v>0</v>
      </c>
      <c r="CD254" s="2" t="str">
        <f t="shared" si="174"/>
        <v>R</v>
      </c>
      <c r="CE254" s="2" t="str">
        <f t="shared" si="175"/>
        <v>S-R</v>
      </c>
      <c r="CF254" s="2" t="str">
        <f t="shared" si="176"/>
        <v>B-G</v>
      </c>
      <c r="CG254" s="2" t="str">
        <f t="shared" si="177"/>
        <v>S-R</v>
      </c>
      <c r="CH254" s="2" t="str">
        <f t="shared" si="178"/>
        <v>B-G</v>
      </c>
      <c r="CI254" t="s">
        <v>361</v>
      </c>
      <c r="CJ254">
        <f>VLOOKUP(CI254,Sheet4!$I$1:$M$248,2,0)</f>
        <v>3455</v>
      </c>
      <c r="CK254">
        <f>VLOOKUP(CI254,Sheet4!$I$1:$M$248,3,0)</f>
        <v>3455</v>
      </c>
      <c r="CL254">
        <f>VLOOKUP(CI254,Sheet4!$I$1:$M$248,4,0)</f>
        <v>3455</v>
      </c>
      <c r="CM254">
        <f>VLOOKUP(CI254,Sheet4!$I$1:$M$248,5,0)</f>
        <v>3455</v>
      </c>
      <c r="CN254" t="e">
        <f t="shared" si="136"/>
        <v>#N/A</v>
      </c>
      <c r="CO254" t="str">
        <f t="shared" si="137"/>
        <v>R</v>
      </c>
      <c r="CP254" t="e">
        <f t="shared" si="138"/>
        <v>#N/A</v>
      </c>
      <c r="CQ254" t="e">
        <f t="shared" si="139"/>
        <v>#N/A</v>
      </c>
    </row>
    <row r="255" spans="41:95">
      <c r="AP255">
        <f t="shared" ref="AP255:AP261" si="179">Q255</f>
        <v>0</v>
      </c>
      <c r="AQ255" s="4" t="e">
        <f t="shared" si="140"/>
        <v>#N/A</v>
      </c>
      <c r="AR255" s="4" t="e">
        <f t="shared" si="141"/>
        <v>#N/A</v>
      </c>
      <c r="AS255" s="4" t="e">
        <f t="shared" si="142"/>
        <v>#N/A</v>
      </c>
      <c r="AT255" s="4" t="e">
        <f t="shared" si="143"/>
        <v>#N/A</v>
      </c>
      <c r="AU255" s="5" t="e">
        <f t="shared" si="144"/>
        <v>#N/A</v>
      </c>
      <c r="AV255" s="4" t="e">
        <f t="shared" si="145"/>
        <v>#N/A</v>
      </c>
      <c r="AW255" s="5" t="e">
        <f t="shared" si="146"/>
        <v>#N/A</v>
      </c>
      <c r="AX255" s="4" t="e">
        <f t="shared" si="147"/>
        <v>#N/A</v>
      </c>
      <c r="AY255" s="5" t="e">
        <f t="shared" si="148"/>
        <v>#N/A</v>
      </c>
      <c r="AZ255" s="2" t="e">
        <f t="shared" si="149"/>
        <v>#N/A</v>
      </c>
      <c r="BA255" s="2" t="e">
        <f t="shared" si="150"/>
        <v>#N/A</v>
      </c>
      <c r="BB255" s="2" t="e">
        <f t="shared" si="151"/>
        <v>#N/A</v>
      </c>
      <c r="BC255" s="2" t="e">
        <f t="shared" si="152"/>
        <v>#N/A</v>
      </c>
      <c r="BD255" s="2" t="e">
        <f t="shared" si="153"/>
        <v>#N/A</v>
      </c>
      <c r="BE255" s="2" t="e">
        <f t="shared" si="154"/>
        <v>#N/A</v>
      </c>
      <c r="BF255" t="e">
        <f t="shared" si="155"/>
        <v>#N/A</v>
      </c>
      <c r="BG255" s="2" t="e">
        <f t="shared" si="156"/>
        <v>#N/A</v>
      </c>
      <c r="BH255" t="e">
        <f t="shared" si="157"/>
        <v>#N/A</v>
      </c>
      <c r="BI255" t="e">
        <f t="shared" si="158"/>
        <v>#N/A</v>
      </c>
      <c r="BJ255" s="13" t="e">
        <f t="shared" si="159"/>
        <v>#N/A</v>
      </c>
      <c r="BK255" t="e">
        <f t="shared" si="160"/>
        <v>#N/A</v>
      </c>
      <c r="BL255" t="e">
        <f t="shared" si="161"/>
        <v>#N/A</v>
      </c>
      <c r="BM255" s="2" t="e">
        <f t="shared" si="162"/>
        <v>#N/A</v>
      </c>
      <c r="BN255" s="2" t="e">
        <f t="shared" si="163"/>
        <v>#N/A</v>
      </c>
      <c r="BO255" s="26" t="e">
        <f t="shared" si="164"/>
        <v>#N/A</v>
      </c>
      <c r="BP255" s="26" t="e">
        <f t="shared" si="165"/>
        <v>#N/A</v>
      </c>
      <c r="BQ255">
        <f t="shared" si="166"/>
        <v>0</v>
      </c>
      <c r="BV255" s="2"/>
      <c r="BW255" s="2">
        <f t="shared" si="167"/>
        <v>0</v>
      </c>
      <c r="BX255" s="2">
        <f t="shared" si="168"/>
        <v>0</v>
      </c>
      <c r="BY255" s="2">
        <f t="shared" si="169"/>
        <v>0</v>
      </c>
      <c r="BZ255" s="2">
        <f t="shared" si="170"/>
        <v>0</v>
      </c>
      <c r="CA255" s="2">
        <f t="shared" si="171"/>
        <v>0</v>
      </c>
      <c r="CB255" s="2">
        <f t="shared" si="172"/>
        <v>0</v>
      </c>
      <c r="CC255" s="2">
        <f t="shared" si="173"/>
        <v>0</v>
      </c>
      <c r="CD255" s="2" t="str">
        <f t="shared" si="174"/>
        <v>R</v>
      </c>
      <c r="CE255" s="2" t="str">
        <f t="shared" si="175"/>
        <v>S-R</v>
      </c>
      <c r="CF255" s="2" t="str">
        <f t="shared" si="176"/>
        <v>B-G</v>
      </c>
      <c r="CG255" s="2" t="str">
        <f t="shared" si="177"/>
        <v>S-R</v>
      </c>
      <c r="CH255" s="2" t="str">
        <f t="shared" si="178"/>
        <v>B-G</v>
      </c>
      <c r="CI255" t="s">
        <v>361</v>
      </c>
      <c r="CJ255">
        <f>VLOOKUP(CI255,Sheet4!$I$1:$M$248,2,0)</f>
        <v>3455</v>
      </c>
      <c r="CK255">
        <f>VLOOKUP(CI255,Sheet4!$I$1:$M$248,3,0)</f>
        <v>3455</v>
      </c>
      <c r="CL255">
        <f>VLOOKUP(CI255,Sheet4!$I$1:$M$248,4,0)</f>
        <v>3455</v>
      </c>
      <c r="CM255">
        <f>VLOOKUP(CI255,Sheet4!$I$1:$M$248,5,0)</f>
        <v>3455</v>
      </c>
      <c r="CN255" t="e">
        <f t="shared" ref="CN255:CN261" si="180">VLOOKUP(CI255,$AP$1:$BI$251,5,0)</f>
        <v>#N/A</v>
      </c>
      <c r="CO255" t="str">
        <f t="shared" ref="CO255:CO261" si="181">IF(CJ255&gt;CM255,"G","R")</f>
        <v>R</v>
      </c>
      <c r="CP255" t="e">
        <f t="shared" ref="CP255:CP261" si="182">IF(CN255&gt;CK255," HH-B", "HL-S")</f>
        <v>#N/A</v>
      </c>
      <c r="CQ255" t="e">
        <f t="shared" ref="CQ255:CQ261" si="183">IF(CN255&gt;CL255," LH-B", "LL-S")</f>
        <v>#N/A</v>
      </c>
    </row>
    <row r="256" spans="41:95">
      <c r="AP256">
        <f t="shared" si="179"/>
        <v>0</v>
      </c>
      <c r="AQ256" s="4" t="e">
        <f t="shared" si="140"/>
        <v>#N/A</v>
      </c>
      <c r="AR256" s="4" t="e">
        <f t="shared" si="141"/>
        <v>#N/A</v>
      </c>
      <c r="AS256" s="4" t="e">
        <f t="shared" si="142"/>
        <v>#N/A</v>
      </c>
      <c r="AT256" s="4" t="e">
        <f t="shared" si="143"/>
        <v>#N/A</v>
      </c>
      <c r="AU256" s="5" t="e">
        <f t="shared" si="144"/>
        <v>#N/A</v>
      </c>
      <c r="AV256" s="4" t="e">
        <f t="shared" si="145"/>
        <v>#N/A</v>
      </c>
      <c r="AW256" s="5" t="e">
        <f t="shared" si="146"/>
        <v>#N/A</v>
      </c>
      <c r="AX256" s="4" t="e">
        <f t="shared" si="147"/>
        <v>#N/A</v>
      </c>
      <c r="AY256" s="5" t="e">
        <f t="shared" si="148"/>
        <v>#N/A</v>
      </c>
      <c r="AZ256" s="2" t="e">
        <f t="shared" si="149"/>
        <v>#N/A</v>
      </c>
      <c r="BA256" s="2" t="e">
        <f t="shared" si="150"/>
        <v>#N/A</v>
      </c>
      <c r="BB256" s="2" t="e">
        <f t="shared" si="151"/>
        <v>#N/A</v>
      </c>
      <c r="BC256" s="2" t="e">
        <f t="shared" si="152"/>
        <v>#N/A</v>
      </c>
      <c r="BD256" s="2" t="e">
        <f t="shared" si="153"/>
        <v>#N/A</v>
      </c>
      <c r="BE256" s="2" t="e">
        <f t="shared" si="154"/>
        <v>#N/A</v>
      </c>
      <c r="BF256" t="e">
        <f t="shared" si="155"/>
        <v>#N/A</v>
      </c>
      <c r="BG256" s="2" t="e">
        <f t="shared" si="156"/>
        <v>#N/A</v>
      </c>
      <c r="BH256" t="e">
        <f t="shared" si="157"/>
        <v>#N/A</v>
      </c>
      <c r="BI256" t="e">
        <f t="shared" si="158"/>
        <v>#N/A</v>
      </c>
      <c r="BJ256" s="13" t="e">
        <f t="shared" si="159"/>
        <v>#N/A</v>
      </c>
      <c r="BK256" t="e">
        <f t="shared" si="160"/>
        <v>#N/A</v>
      </c>
      <c r="BL256" t="e">
        <f t="shared" si="161"/>
        <v>#N/A</v>
      </c>
      <c r="BM256" s="2" t="e">
        <f t="shared" si="162"/>
        <v>#N/A</v>
      </c>
      <c r="BN256" s="2" t="e">
        <f t="shared" si="163"/>
        <v>#N/A</v>
      </c>
      <c r="BO256" s="26" t="e">
        <f t="shared" si="164"/>
        <v>#N/A</v>
      </c>
      <c r="BP256" s="26" t="e">
        <f t="shared" si="165"/>
        <v>#N/A</v>
      </c>
      <c r="BQ256">
        <f t="shared" si="166"/>
        <v>0</v>
      </c>
      <c r="BV256" s="2"/>
      <c r="BW256" s="2">
        <f t="shared" si="167"/>
        <v>0</v>
      </c>
      <c r="BX256" s="2">
        <f t="shared" si="168"/>
        <v>0</v>
      </c>
      <c r="BY256" s="2">
        <f t="shared" si="169"/>
        <v>0</v>
      </c>
      <c r="BZ256" s="2">
        <f t="shared" si="170"/>
        <v>0</v>
      </c>
      <c r="CA256" s="2">
        <f t="shared" si="171"/>
        <v>0</v>
      </c>
      <c r="CB256" s="2">
        <f t="shared" si="172"/>
        <v>0</v>
      </c>
      <c r="CC256" s="2">
        <f t="shared" si="173"/>
        <v>0</v>
      </c>
      <c r="CD256" s="2" t="str">
        <f t="shared" si="174"/>
        <v>R</v>
      </c>
      <c r="CE256" s="2" t="str">
        <f t="shared" si="175"/>
        <v>S-R</v>
      </c>
      <c r="CF256" s="2" t="str">
        <f t="shared" si="176"/>
        <v>B-G</v>
      </c>
      <c r="CG256" s="2" t="str">
        <f t="shared" si="177"/>
        <v>S-R</v>
      </c>
      <c r="CH256" s="2" t="str">
        <f t="shared" si="178"/>
        <v>B-G</v>
      </c>
      <c r="CI256" t="s">
        <v>361</v>
      </c>
      <c r="CJ256">
        <f>VLOOKUP(CI256,Sheet4!$I$1:$M$248,2,0)</f>
        <v>3455</v>
      </c>
      <c r="CK256">
        <f>VLOOKUP(CI256,Sheet4!$I$1:$M$248,3,0)</f>
        <v>3455</v>
      </c>
      <c r="CL256">
        <f>VLOOKUP(CI256,Sheet4!$I$1:$M$248,4,0)</f>
        <v>3455</v>
      </c>
      <c r="CM256">
        <f>VLOOKUP(CI256,Sheet4!$I$1:$M$248,5,0)</f>
        <v>3455</v>
      </c>
      <c r="CN256" t="e">
        <f t="shared" si="180"/>
        <v>#N/A</v>
      </c>
      <c r="CO256" t="str">
        <f t="shared" si="181"/>
        <v>R</v>
      </c>
      <c r="CP256" t="e">
        <f t="shared" si="182"/>
        <v>#N/A</v>
      </c>
      <c r="CQ256" t="e">
        <f t="shared" si="183"/>
        <v>#N/A</v>
      </c>
    </row>
    <row r="257" spans="42:95">
      <c r="AP257">
        <f t="shared" si="179"/>
        <v>0</v>
      </c>
      <c r="AQ257" s="4" t="e">
        <f t="shared" si="140"/>
        <v>#N/A</v>
      </c>
      <c r="AR257" s="4" t="e">
        <f t="shared" si="141"/>
        <v>#N/A</v>
      </c>
      <c r="AS257" s="4" t="e">
        <f t="shared" si="142"/>
        <v>#N/A</v>
      </c>
      <c r="AT257" s="4" t="e">
        <f t="shared" si="143"/>
        <v>#N/A</v>
      </c>
      <c r="AU257" s="5" t="e">
        <f t="shared" si="144"/>
        <v>#N/A</v>
      </c>
      <c r="AV257" s="4" t="e">
        <f t="shared" si="145"/>
        <v>#N/A</v>
      </c>
      <c r="AW257" s="5" t="e">
        <f t="shared" si="146"/>
        <v>#N/A</v>
      </c>
      <c r="AX257" s="4" t="e">
        <f t="shared" si="147"/>
        <v>#N/A</v>
      </c>
      <c r="AY257" s="5" t="e">
        <f t="shared" si="148"/>
        <v>#N/A</v>
      </c>
      <c r="AZ257" s="2" t="e">
        <f t="shared" si="149"/>
        <v>#N/A</v>
      </c>
      <c r="BA257" s="2" t="e">
        <f t="shared" si="150"/>
        <v>#N/A</v>
      </c>
      <c r="BB257" s="2" t="e">
        <f t="shared" si="151"/>
        <v>#N/A</v>
      </c>
      <c r="BC257" s="2" t="e">
        <f t="shared" si="152"/>
        <v>#N/A</v>
      </c>
      <c r="BD257" s="2" t="e">
        <f t="shared" si="153"/>
        <v>#N/A</v>
      </c>
      <c r="BE257" s="2" t="e">
        <f t="shared" si="154"/>
        <v>#N/A</v>
      </c>
      <c r="BF257" t="e">
        <f t="shared" si="155"/>
        <v>#N/A</v>
      </c>
      <c r="BG257" s="2" t="e">
        <f t="shared" si="156"/>
        <v>#N/A</v>
      </c>
      <c r="BH257" t="e">
        <f t="shared" si="157"/>
        <v>#N/A</v>
      </c>
      <c r="BI257" t="e">
        <f t="shared" si="158"/>
        <v>#N/A</v>
      </c>
      <c r="BJ257" s="13" t="e">
        <f t="shared" si="159"/>
        <v>#N/A</v>
      </c>
      <c r="BK257" t="e">
        <f t="shared" si="160"/>
        <v>#N/A</v>
      </c>
      <c r="BL257" t="e">
        <f t="shared" si="161"/>
        <v>#N/A</v>
      </c>
      <c r="BM257" s="2" t="e">
        <f t="shared" si="162"/>
        <v>#N/A</v>
      </c>
      <c r="BN257" s="2" t="e">
        <f t="shared" si="163"/>
        <v>#N/A</v>
      </c>
      <c r="BO257" s="26" t="e">
        <f t="shared" si="164"/>
        <v>#N/A</v>
      </c>
      <c r="BP257" s="26" t="e">
        <f t="shared" si="165"/>
        <v>#N/A</v>
      </c>
      <c r="BQ257">
        <f t="shared" si="166"/>
        <v>0</v>
      </c>
      <c r="BV257" s="2"/>
      <c r="BW257" s="2">
        <f t="shared" si="167"/>
        <v>0</v>
      </c>
      <c r="BX257" s="2">
        <f t="shared" si="168"/>
        <v>0</v>
      </c>
      <c r="BY257" s="2">
        <f t="shared" si="169"/>
        <v>0</v>
      </c>
      <c r="BZ257" s="2">
        <f t="shared" si="170"/>
        <v>0</v>
      </c>
      <c r="CA257" s="2">
        <f t="shared" si="171"/>
        <v>0</v>
      </c>
      <c r="CB257" s="2">
        <f t="shared" si="172"/>
        <v>0</v>
      </c>
      <c r="CC257" s="2">
        <f t="shared" si="173"/>
        <v>0</v>
      </c>
      <c r="CD257" s="2" t="str">
        <f t="shared" si="174"/>
        <v>R</v>
      </c>
      <c r="CE257" s="2" t="str">
        <f t="shared" si="175"/>
        <v>S-R</v>
      </c>
      <c r="CF257" s="2" t="str">
        <f t="shared" si="176"/>
        <v>B-G</v>
      </c>
      <c r="CG257" s="2" t="str">
        <f t="shared" si="177"/>
        <v>S-R</v>
      </c>
      <c r="CH257" s="2" t="str">
        <f t="shared" si="178"/>
        <v>B-G</v>
      </c>
      <c r="CI257" t="s">
        <v>361</v>
      </c>
      <c r="CJ257">
        <f>VLOOKUP(CI257,Sheet4!$I$1:$M$248,2,0)</f>
        <v>3455</v>
      </c>
      <c r="CK257">
        <f>VLOOKUP(CI257,Sheet4!$I$1:$M$248,3,0)</f>
        <v>3455</v>
      </c>
      <c r="CL257">
        <f>VLOOKUP(CI257,Sheet4!$I$1:$M$248,4,0)</f>
        <v>3455</v>
      </c>
      <c r="CM257">
        <f>VLOOKUP(CI257,Sheet4!$I$1:$M$248,5,0)</f>
        <v>3455</v>
      </c>
      <c r="CN257" t="e">
        <f t="shared" si="180"/>
        <v>#N/A</v>
      </c>
      <c r="CO257" t="str">
        <f t="shared" si="181"/>
        <v>R</v>
      </c>
      <c r="CP257" t="e">
        <f t="shared" si="182"/>
        <v>#N/A</v>
      </c>
      <c r="CQ257" t="e">
        <f t="shared" si="183"/>
        <v>#N/A</v>
      </c>
    </row>
    <row r="258" spans="42:95">
      <c r="AP258">
        <f t="shared" si="179"/>
        <v>0</v>
      </c>
      <c r="AQ258" s="4" t="e">
        <f t="shared" si="140"/>
        <v>#N/A</v>
      </c>
      <c r="AR258" s="4" t="e">
        <f t="shared" si="141"/>
        <v>#N/A</v>
      </c>
      <c r="AS258" s="4" t="e">
        <f t="shared" si="142"/>
        <v>#N/A</v>
      </c>
      <c r="AT258" s="4" t="e">
        <f t="shared" si="143"/>
        <v>#N/A</v>
      </c>
      <c r="AU258" s="5" t="e">
        <f t="shared" si="144"/>
        <v>#N/A</v>
      </c>
      <c r="AV258" s="4" t="e">
        <f t="shared" si="145"/>
        <v>#N/A</v>
      </c>
      <c r="AW258" s="5" t="e">
        <f t="shared" si="146"/>
        <v>#N/A</v>
      </c>
      <c r="AX258" s="4" t="e">
        <f t="shared" si="147"/>
        <v>#N/A</v>
      </c>
      <c r="AY258" s="5" t="e">
        <f t="shared" si="148"/>
        <v>#N/A</v>
      </c>
      <c r="AZ258" s="2" t="e">
        <f t="shared" si="149"/>
        <v>#N/A</v>
      </c>
      <c r="BA258" s="2" t="e">
        <f t="shared" si="150"/>
        <v>#N/A</v>
      </c>
      <c r="BB258" s="2" t="e">
        <f t="shared" si="151"/>
        <v>#N/A</v>
      </c>
      <c r="BC258" s="2" t="e">
        <f t="shared" si="152"/>
        <v>#N/A</v>
      </c>
      <c r="BD258" s="2" t="e">
        <f t="shared" si="153"/>
        <v>#N/A</v>
      </c>
      <c r="BE258" s="2" t="e">
        <f t="shared" si="154"/>
        <v>#N/A</v>
      </c>
      <c r="BF258" t="e">
        <f t="shared" si="155"/>
        <v>#N/A</v>
      </c>
      <c r="BG258" s="2" t="e">
        <f t="shared" si="156"/>
        <v>#N/A</v>
      </c>
      <c r="BH258" t="e">
        <f t="shared" si="157"/>
        <v>#N/A</v>
      </c>
      <c r="BI258" t="e">
        <f t="shared" si="158"/>
        <v>#N/A</v>
      </c>
      <c r="BJ258" s="13" t="e">
        <f t="shared" si="159"/>
        <v>#N/A</v>
      </c>
      <c r="BK258" t="e">
        <f t="shared" si="160"/>
        <v>#N/A</v>
      </c>
      <c r="BL258" t="e">
        <f t="shared" si="161"/>
        <v>#N/A</v>
      </c>
      <c r="BM258" s="2" t="e">
        <f t="shared" si="162"/>
        <v>#N/A</v>
      </c>
      <c r="BN258" s="2" t="e">
        <f t="shared" si="163"/>
        <v>#N/A</v>
      </c>
      <c r="BO258" s="26" t="e">
        <f t="shared" si="164"/>
        <v>#N/A</v>
      </c>
      <c r="BP258" s="26" t="e">
        <f t="shared" si="165"/>
        <v>#N/A</v>
      </c>
      <c r="BQ258">
        <f t="shared" si="166"/>
        <v>0</v>
      </c>
      <c r="BV258" s="2"/>
      <c r="BW258" s="2">
        <f t="shared" si="167"/>
        <v>0</v>
      </c>
      <c r="BX258" s="2">
        <f t="shared" si="168"/>
        <v>0</v>
      </c>
      <c r="BY258" s="2">
        <f t="shared" si="169"/>
        <v>0</v>
      </c>
      <c r="BZ258" s="2">
        <f t="shared" si="170"/>
        <v>0</v>
      </c>
      <c r="CA258" s="2">
        <f t="shared" si="171"/>
        <v>0</v>
      </c>
      <c r="CB258" s="2">
        <f t="shared" si="172"/>
        <v>0</v>
      </c>
      <c r="CC258" s="2">
        <f t="shared" si="173"/>
        <v>0</v>
      </c>
      <c r="CD258" s="2" t="str">
        <f t="shared" si="174"/>
        <v>R</v>
      </c>
      <c r="CE258" s="2" t="str">
        <f t="shared" si="175"/>
        <v>S-R</v>
      </c>
      <c r="CF258" s="2" t="str">
        <f t="shared" si="176"/>
        <v>B-G</v>
      </c>
      <c r="CG258" s="2" t="str">
        <f t="shared" si="177"/>
        <v>S-R</v>
      </c>
      <c r="CH258" s="2" t="str">
        <f t="shared" si="178"/>
        <v>B-G</v>
      </c>
      <c r="CI258" t="s">
        <v>361</v>
      </c>
      <c r="CJ258">
        <f>VLOOKUP(CI258,Sheet4!$I$1:$M$248,2,0)</f>
        <v>3455</v>
      </c>
      <c r="CK258">
        <f>VLOOKUP(CI258,Sheet4!$I$1:$M$248,3,0)</f>
        <v>3455</v>
      </c>
      <c r="CL258">
        <f>VLOOKUP(CI258,Sheet4!$I$1:$M$248,4,0)</f>
        <v>3455</v>
      </c>
      <c r="CM258">
        <f>VLOOKUP(CI258,Sheet4!$I$1:$M$248,5,0)</f>
        <v>3455</v>
      </c>
      <c r="CN258" t="e">
        <f t="shared" si="180"/>
        <v>#N/A</v>
      </c>
      <c r="CO258" t="str">
        <f t="shared" si="181"/>
        <v>R</v>
      </c>
      <c r="CP258" t="e">
        <f t="shared" si="182"/>
        <v>#N/A</v>
      </c>
      <c r="CQ258" t="e">
        <f t="shared" si="183"/>
        <v>#N/A</v>
      </c>
    </row>
    <row r="259" spans="42:95">
      <c r="AP259">
        <f t="shared" si="179"/>
        <v>0</v>
      </c>
      <c r="AQ259" s="4" t="e">
        <f t="shared" ref="AQ259:AQ261" si="184">VLOOKUP(AP259,$Q$1:$AK$250,4,0)</f>
        <v>#N/A</v>
      </c>
      <c r="AR259" s="4" t="e">
        <f t="shared" ref="AR259:AR261" si="185">VLOOKUP(AP259,$Q$1:$AK$250,5,0)</f>
        <v>#N/A</v>
      </c>
      <c r="AS259" s="4" t="e">
        <f t="shared" ref="AS259:AS261" si="186">VLOOKUP(AP259,$Q$1:$AK$250,6,0)</f>
        <v>#N/A</v>
      </c>
      <c r="AT259" s="4" t="e">
        <f t="shared" ref="AT259:AT261" si="187">VLOOKUP(AP259,$Q$1:$AK$250,7,0)</f>
        <v>#N/A</v>
      </c>
      <c r="AU259" s="5" t="e">
        <f t="shared" ref="AU259:AU261" si="188">VLOOKUP(AP259,$Q$1:$AK$250,8,0)</f>
        <v>#N/A</v>
      </c>
      <c r="AV259" s="4" t="e">
        <f t="shared" ref="AV259:AV261" si="189">VLOOKUP(AP259,$Q$1:$AK$250,9,0)</f>
        <v>#N/A</v>
      </c>
      <c r="AW259" s="5" t="e">
        <f t="shared" ref="AW259:AW261" si="190">VLOOKUP(AP259,$Q$1:$AK$250,10,0)</f>
        <v>#N/A</v>
      </c>
      <c r="AX259" s="4" t="e">
        <f t="shared" ref="AX259:AX261" si="191">VLOOKUP(AP259,$Q$1:$AK$250,11,0)</f>
        <v>#N/A</v>
      </c>
      <c r="AY259" s="5" t="e">
        <f t="shared" ref="AY259:AY261" si="192">VLOOKUP(AP259,$Q$1:$AK$250,12,0)</f>
        <v>#N/A</v>
      </c>
      <c r="AZ259" s="2" t="e">
        <f t="shared" ref="AZ259:AZ261" si="193">VLOOKUP(AP259,$Q$1:$AK$250,13,0)</f>
        <v>#N/A</v>
      </c>
      <c r="BA259" s="2" t="e">
        <f t="shared" ref="BA259:BA261" si="194">VLOOKUP(AP259,$Q$1:$AK$250,14,0)</f>
        <v>#N/A</v>
      </c>
      <c r="BB259" s="2" t="e">
        <f t="shared" ref="BB259:BB261" si="195">VLOOKUP(AP259,$Q$1:$AK$250,15,0)</f>
        <v>#N/A</v>
      </c>
      <c r="BC259" s="2" t="e">
        <f t="shared" ref="BC259:BC261" si="196">VLOOKUP(AP259,$Q$1:$AK$250,16,0)</f>
        <v>#N/A</v>
      </c>
      <c r="BD259" s="2" t="e">
        <f t="shared" ref="BD259:BD261" si="197">VLOOKUP(AP259,$Q$1:$AK$250,17,0)</f>
        <v>#N/A</v>
      </c>
      <c r="BE259" s="2" t="e">
        <f t="shared" ref="BE259:BE261" si="198">VLOOKUP(AP259,$Q$1:$AK$250,18,0)</f>
        <v>#N/A</v>
      </c>
      <c r="BF259" t="e">
        <f t="shared" ref="BF259:BF261" si="199">VLOOKUP(AP259,$Q$1:$AK$250,19,0)</f>
        <v>#N/A</v>
      </c>
      <c r="BG259" s="2" t="e">
        <f t="shared" ref="BG259:BG261" si="200">VLOOKUP(AP259,$Q$1:$AK$250,20,0)</f>
        <v>#N/A</v>
      </c>
      <c r="BH259" t="e">
        <f t="shared" ref="BH259:BH261" si="201">VLOOKUP(AP259,$Q$1:$AK$250,21,0)</f>
        <v>#N/A</v>
      </c>
      <c r="BI259" t="e">
        <f t="shared" ref="BI259:BI261" si="202">VLOOKUP(AP259,$Q$1:$AL$250,22,0)</f>
        <v>#N/A</v>
      </c>
      <c r="BJ259" s="13" t="e">
        <f t="shared" ref="BJ259:BJ261" si="203">VLOOKUP(AP259,$Q$1:$AL$250,3,0)</f>
        <v>#N/A</v>
      </c>
      <c r="BK259" t="e">
        <f t="shared" ref="BK259:BK261" si="204">IF(AND(BC259&gt;AZ259,AZ259&lt;AU259),"Gopen&lt;BolD-SBuy",IF(AND(BC259&lt;AZ259,AZ259&gt;AS259),"Ropen&gt;BolU-SSell"," "))</f>
        <v>#N/A</v>
      </c>
      <c r="BL259" t="e">
        <f t="shared" ref="BL259:BL261" si="205">IF(AND(BC259&gt;AQ259,BJ259&gt;-70,BC259&gt;AZ259),"G&gt;5+ | Buy",IF(AND(BC259&lt;AQ259,BJ259&lt;-30,BC259&lt;AZ259),"R&lt;5- | Sell"," "))</f>
        <v>#N/A</v>
      </c>
      <c r="BM259" s="2" t="e">
        <f t="shared" ref="BM259:BM261" si="206">IF(AND(BC259&gt;AZ259,BO259&gt;1),"G -1% | UP", IF(AND(BC259&lt;AZ259,BO259&lt;-1),"R -1% | Down"," "))</f>
        <v>#N/A</v>
      </c>
      <c r="BN259" s="2" t="e">
        <f t="shared" ref="BN259:BN261" si="207">IF(AND(BG259&gt;BD259,BP259&gt;0.5),"G +.5% | UP", IF(AND(BG259&lt;BD259,BP259&lt;-0.5),"R -.5% | Down"," "))</f>
        <v>#N/A</v>
      </c>
      <c r="BO259" s="26" t="e">
        <f t="shared" ref="BO259:BO261" si="208">((BC259-AZ259)/AZ259)*100</f>
        <v>#N/A</v>
      </c>
      <c r="BP259" s="26" t="e">
        <f t="shared" ref="BP259:BP261" si="209">((BG259-BD259)/BD259)*100</f>
        <v>#N/A</v>
      </c>
      <c r="BQ259">
        <f t="shared" ref="BQ259:BQ261" si="210">AP259</f>
        <v>0</v>
      </c>
      <c r="BV259" s="2"/>
      <c r="BW259" s="2">
        <f t="shared" ref="BW259:BW261" si="211">Z259</f>
        <v>0</v>
      </c>
      <c r="BX259" s="2">
        <f t="shared" ref="BX259:BX261" si="212">AA259</f>
        <v>0</v>
      </c>
      <c r="BY259" s="2">
        <f t="shared" ref="BY259:BY261" si="213">AB259</f>
        <v>0</v>
      </c>
      <c r="BZ259" s="2">
        <f t="shared" ref="BZ259:BZ261" si="214">AC259</f>
        <v>0</v>
      </c>
      <c r="CA259" s="2">
        <f t="shared" ref="CA259:CA261" si="215">AD259</f>
        <v>0</v>
      </c>
      <c r="CB259" s="2">
        <f t="shared" ref="CB259:CB261" si="216">AE259</f>
        <v>0</v>
      </c>
      <c r="CC259" s="2">
        <f t="shared" ref="CC259:CC261" si="217">AF259</f>
        <v>0</v>
      </c>
      <c r="CD259" s="2" t="str">
        <f t="shared" ref="CD259:CD261" si="218">IF(CC259&gt;BZ259,"G","R")</f>
        <v>R</v>
      </c>
      <c r="CE259" s="2" t="str">
        <f t="shared" ref="CE259:CE261" si="219">IF(CC259&gt;BZ259,IF(AT259&gt;(CB259+(CB259*7.5)/100),"SB","B-G"),"S-R")</f>
        <v>S-R</v>
      </c>
      <c r="CF259" s="2" t="str">
        <f t="shared" ref="CF259:CF261" si="220">IF(CC259&lt;BZ259,IF(AT259&lt;(CA259-(CA259*7.5)/100),"SS","S-R"),"B-G")</f>
        <v>B-G</v>
      </c>
      <c r="CG259" s="2" t="str">
        <f t="shared" ref="CG259:CG261" si="221">IF(CC259&gt;BZ259,IF(AT259&gt;(BX259+(BX259*10.5)/100),"SB","B-G"),"S-R")</f>
        <v>S-R</v>
      </c>
      <c r="CH259" s="2" t="str">
        <f t="shared" ref="CH259:CH261" si="222">IF(CC259&lt;BZ259,IF(AT259&lt;(BW259-(BW259*10.5)/100),"SS","S-R"),"B-G")</f>
        <v>B-G</v>
      </c>
      <c r="CI259" t="s">
        <v>361</v>
      </c>
      <c r="CJ259">
        <f>VLOOKUP(CI259,Sheet4!$I$1:$M$248,2,0)</f>
        <v>3455</v>
      </c>
      <c r="CK259">
        <f>VLOOKUP(CI259,Sheet4!$I$1:$M$248,3,0)</f>
        <v>3455</v>
      </c>
      <c r="CL259">
        <f>VLOOKUP(CI259,Sheet4!$I$1:$M$248,4,0)</f>
        <v>3455</v>
      </c>
      <c r="CM259">
        <f>VLOOKUP(CI259,Sheet4!$I$1:$M$248,5,0)</f>
        <v>3455</v>
      </c>
      <c r="CN259" t="e">
        <f t="shared" si="180"/>
        <v>#N/A</v>
      </c>
      <c r="CO259" t="str">
        <f t="shared" si="181"/>
        <v>R</v>
      </c>
      <c r="CP259" t="e">
        <f t="shared" si="182"/>
        <v>#N/A</v>
      </c>
      <c r="CQ259" t="e">
        <f t="shared" si="183"/>
        <v>#N/A</v>
      </c>
    </row>
    <row r="260" spans="42:95">
      <c r="AP260">
        <f t="shared" si="179"/>
        <v>0</v>
      </c>
      <c r="AQ260" s="4" t="e">
        <f t="shared" si="184"/>
        <v>#N/A</v>
      </c>
      <c r="AR260" s="4" t="e">
        <f t="shared" si="185"/>
        <v>#N/A</v>
      </c>
      <c r="AS260" s="4" t="e">
        <f t="shared" si="186"/>
        <v>#N/A</v>
      </c>
      <c r="AT260" s="4" t="e">
        <f t="shared" si="187"/>
        <v>#N/A</v>
      </c>
      <c r="AU260" s="5" t="e">
        <f t="shared" si="188"/>
        <v>#N/A</v>
      </c>
      <c r="AV260" s="4" t="e">
        <f t="shared" si="189"/>
        <v>#N/A</v>
      </c>
      <c r="AW260" s="5" t="e">
        <f t="shared" si="190"/>
        <v>#N/A</v>
      </c>
      <c r="AX260" s="4" t="e">
        <f t="shared" si="191"/>
        <v>#N/A</v>
      </c>
      <c r="AY260" s="5" t="e">
        <f t="shared" si="192"/>
        <v>#N/A</v>
      </c>
      <c r="AZ260" s="2" t="e">
        <f t="shared" si="193"/>
        <v>#N/A</v>
      </c>
      <c r="BA260" s="2" t="e">
        <f t="shared" si="194"/>
        <v>#N/A</v>
      </c>
      <c r="BB260" s="2" t="e">
        <f t="shared" si="195"/>
        <v>#N/A</v>
      </c>
      <c r="BC260" s="2" t="e">
        <f t="shared" si="196"/>
        <v>#N/A</v>
      </c>
      <c r="BD260" s="2" t="e">
        <f t="shared" si="197"/>
        <v>#N/A</v>
      </c>
      <c r="BE260" s="2" t="e">
        <f t="shared" si="198"/>
        <v>#N/A</v>
      </c>
      <c r="BF260" t="e">
        <f t="shared" si="199"/>
        <v>#N/A</v>
      </c>
      <c r="BG260" s="2" t="e">
        <f t="shared" si="200"/>
        <v>#N/A</v>
      </c>
      <c r="BH260" t="e">
        <f t="shared" si="201"/>
        <v>#N/A</v>
      </c>
      <c r="BI260" t="e">
        <f t="shared" si="202"/>
        <v>#N/A</v>
      </c>
      <c r="BJ260" s="13" t="e">
        <f t="shared" si="203"/>
        <v>#N/A</v>
      </c>
      <c r="BK260" t="e">
        <f t="shared" si="204"/>
        <v>#N/A</v>
      </c>
      <c r="BL260" t="e">
        <f t="shared" si="205"/>
        <v>#N/A</v>
      </c>
      <c r="BM260" s="2" t="e">
        <f t="shared" si="206"/>
        <v>#N/A</v>
      </c>
      <c r="BN260" s="2" t="e">
        <f t="shared" si="207"/>
        <v>#N/A</v>
      </c>
      <c r="BO260" s="26" t="e">
        <f t="shared" si="208"/>
        <v>#N/A</v>
      </c>
      <c r="BP260" s="26" t="e">
        <f t="shared" si="209"/>
        <v>#N/A</v>
      </c>
      <c r="BQ260">
        <f t="shared" si="210"/>
        <v>0</v>
      </c>
      <c r="BV260" s="2"/>
      <c r="BW260" s="2">
        <f t="shared" si="211"/>
        <v>0</v>
      </c>
      <c r="BX260" s="2">
        <f t="shared" si="212"/>
        <v>0</v>
      </c>
      <c r="BY260" s="2">
        <f t="shared" si="213"/>
        <v>0</v>
      </c>
      <c r="BZ260" s="2">
        <f t="shared" si="214"/>
        <v>0</v>
      </c>
      <c r="CA260" s="2">
        <f t="shared" si="215"/>
        <v>0</v>
      </c>
      <c r="CB260" s="2">
        <f t="shared" si="216"/>
        <v>0</v>
      </c>
      <c r="CC260" s="2">
        <f t="shared" si="217"/>
        <v>0</v>
      </c>
      <c r="CD260" s="2" t="str">
        <f t="shared" si="218"/>
        <v>R</v>
      </c>
      <c r="CE260" s="2" t="str">
        <f t="shared" si="219"/>
        <v>S-R</v>
      </c>
      <c r="CF260" s="2" t="str">
        <f t="shared" si="220"/>
        <v>B-G</v>
      </c>
      <c r="CG260" s="2" t="str">
        <f t="shared" si="221"/>
        <v>S-R</v>
      </c>
      <c r="CH260" s="2" t="str">
        <f t="shared" si="222"/>
        <v>B-G</v>
      </c>
      <c r="CI260" t="s">
        <v>361</v>
      </c>
      <c r="CJ260">
        <f>VLOOKUP(CI260,Sheet4!$I$1:$M$248,2,0)</f>
        <v>3455</v>
      </c>
      <c r="CK260">
        <f>VLOOKUP(CI260,Sheet4!$I$1:$M$248,3,0)</f>
        <v>3455</v>
      </c>
      <c r="CL260">
        <f>VLOOKUP(CI260,Sheet4!$I$1:$M$248,4,0)</f>
        <v>3455</v>
      </c>
      <c r="CM260">
        <f>VLOOKUP(CI260,Sheet4!$I$1:$M$248,5,0)</f>
        <v>3455</v>
      </c>
      <c r="CN260" t="e">
        <f t="shared" si="180"/>
        <v>#N/A</v>
      </c>
      <c r="CO260" t="str">
        <f t="shared" si="181"/>
        <v>R</v>
      </c>
      <c r="CP260" t="e">
        <f t="shared" si="182"/>
        <v>#N/A</v>
      </c>
      <c r="CQ260" t="e">
        <f t="shared" si="183"/>
        <v>#N/A</v>
      </c>
    </row>
    <row r="261" spans="42:95">
      <c r="AP261">
        <f t="shared" si="179"/>
        <v>0</v>
      </c>
      <c r="AQ261" s="4" t="e">
        <f t="shared" si="184"/>
        <v>#N/A</v>
      </c>
      <c r="AR261" s="4" t="e">
        <f t="shared" si="185"/>
        <v>#N/A</v>
      </c>
      <c r="AS261" s="4" t="e">
        <f t="shared" si="186"/>
        <v>#N/A</v>
      </c>
      <c r="AT261" s="4" t="e">
        <f t="shared" si="187"/>
        <v>#N/A</v>
      </c>
      <c r="AU261" s="5" t="e">
        <f t="shared" si="188"/>
        <v>#N/A</v>
      </c>
      <c r="AV261" s="4" t="e">
        <f t="shared" si="189"/>
        <v>#N/A</v>
      </c>
      <c r="AW261" s="5" t="e">
        <f t="shared" si="190"/>
        <v>#N/A</v>
      </c>
      <c r="AX261" s="4" t="e">
        <f t="shared" si="191"/>
        <v>#N/A</v>
      </c>
      <c r="AY261" s="5" t="e">
        <f t="shared" si="192"/>
        <v>#N/A</v>
      </c>
      <c r="AZ261" s="2" t="e">
        <f t="shared" si="193"/>
        <v>#N/A</v>
      </c>
      <c r="BA261" s="2" t="e">
        <f t="shared" si="194"/>
        <v>#N/A</v>
      </c>
      <c r="BB261" s="2" t="e">
        <f t="shared" si="195"/>
        <v>#N/A</v>
      </c>
      <c r="BC261" s="2" t="e">
        <f t="shared" si="196"/>
        <v>#N/A</v>
      </c>
      <c r="BD261" s="2" t="e">
        <f t="shared" si="197"/>
        <v>#N/A</v>
      </c>
      <c r="BE261" s="2" t="e">
        <f t="shared" si="198"/>
        <v>#N/A</v>
      </c>
      <c r="BF261" t="e">
        <f t="shared" si="199"/>
        <v>#N/A</v>
      </c>
      <c r="BG261" s="2" t="e">
        <f t="shared" si="200"/>
        <v>#N/A</v>
      </c>
      <c r="BH261" t="e">
        <f t="shared" si="201"/>
        <v>#N/A</v>
      </c>
      <c r="BI261" t="e">
        <f t="shared" si="202"/>
        <v>#N/A</v>
      </c>
      <c r="BJ261" s="13" t="e">
        <f t="shared" si="203"/>
        <v>#N/A</v>
      </c>
      <c r="BK261" t="e">
        <f t="shared" si="204"/>
        <v>#N/A</v>
      </c>
      <c r="BL261" t="e">
        <f t="shared" si="205"/>
        <v>#N/A</v>
      </c>
      <c r="BM261" s="2" t="e">
        <f t="shared" si="206"/>
        <v>#N/A</v>
      </c>
      <c r="BN261" s="2" t="e">
        <f t="shared" si="207"/>
        <v>#N/A</v>
      </c>
      <c r="BO261" s="26" t="e">
        <f t="shared" si="208"/>
        <v>#N/A</v>
      </c>
      <c r="BP261" s="26" t="e">
        <f t="shared" si="209"/>
        <v>#N/A</v>
      </c>
      <c r="BQ261">
        <f t="shared" si="210"/>
        <v>0</v>
      </c>
      <c r="BV261" s="2"/>
      <c r="BW261" s="2">
        <f t="shared" si="211"/>
        <v>0</v>
      </c>
      <c r="BX261" s="2">
        <f t="shared" si="212"/>
        <v>0</v>
      </c>
      <c r="BY261" s="2">
        <f t="shared" si="213"/>
        <v>0</v>
      </c>
      <c r="BZ261" s="2">
        <f t="shared" si="214"/>
        <v>0</v>
      </c>
      <c r="CA261" s="2">
        <f t="shared" si="215"/>
        <v>0</v>
      </c>
      <c r="CB261" s="2">
        <f t="shared" si="216"/>
        <v>0</v>
      </c>
      <c r="CC261" s="2">
        <f t="shared" si="217"/>
        <v>0</v>
      </c>
      <c r="CD261" s="2" t="str">
        <f t="shared" si="218"/>
        <v>R</v>
      </c>
      <c r="CE261" s="2" t="str">
        <f t="shared" si="219"/>
        <v>S-R</v>
      </c>
      <c r="CF261" s="2" t="str">
        <f t="shared" si="220"/>
        <v>B-G</v>
      </c>
      <c r="CG261" s="2" t="str">
        <f t="shared" si="221"/>
        <v>S-R</v>
      </c>
      <c r="CH261" s="2" t="str">
        <f t="shared" si="222"/>
        <v>B-G</v>
      </c>
      <c r="CI261" t="s">
        <v>361</v>
      </c>
      <c r="CJ261">
        <f>VLOOKUP(CI261,Sheet4!$I$1:$M$248,2,0)</f>
        <v>3455</v>
      </c>
      <c r="CK261">
        <f>VLOOKUP(CI261,Sheet4!$I$1:$M$248,3,0)</f>
        <v>3455</v>
      </c>
      <c r="CL261">
        <f>VLOOKUP(CI261,Sheet4!$I$1:$M$248,4,0)</f>
        <v>3455</v>
      </c>
      <c r="CM261">
        <f>VLOOKUP(CI261,Sheet4!$I$1:$M$248,5,0)</f>
        <v>3455</v>
      </c>
      <c r="CN261" t="e">
        <f t="shared" si="180"/>
        <v>#N/A</v>
      </c>
      <c r="CO261" t="str">
        <f t="shared" si="181"/>
        <v>R</v>
      </c>
      <c r="CP261" t="e">
        <f t="shared" si="182"/>
        <v>#N/A</v>
      </c>
      <c r="CQ261" t="e">
        <f t="shared" si="183"/>
        <v>#N/A</v>
      </c>
    </row>
  </sheetData>
  <phoneticPr fontId="1" type="noConversion"/>
  <conditionalFormatting sqref="BO2:BP99">
    <cfRule type="cellIs" dxfId="5" priority="5" operator="greaterThan">
      <formula>1</formula>
    </cfRule>
  </conditionalFormatting>
  <conditionalFormatting sqref="BO2:BO99">
    <cfRule type="cellIs" dxfId="4" priority="4" operator="greaterThan">
      <formula>1</formula>
    </cfRule>
    <cfRule type="cellIs" dxfId="3" priority="3" operator="lessThan">
      <formula>-1</formula>
    </cfRule>
  </conditionalFormatting>
  <conditionalFormatting sqref="BP2:BP99">
    <cfRule type="cellIs" dxfId="2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9"/>
  <sheetViews>
    <sheetView workbookViewId="0">
      <selection activeCell="J11" sqref="J11"/>
    </sheetView>
  </sheetViews>
  <sheetFormatPr defaultRowHeight="15"/>
  <cols>
    <col min="1" max="2" width="17.5703125" customWidth="1"/>
    <col min="3" max="3" width="14.7109375" customWidth="1"/>
    <col min="4" max="4" width="14.28515625" customWidth="1"/>
    <col min="5" max="5" width="14.85546875" customWidth="1"/>
  </cols>
  <sheetData>
    <row r="1" spans="1:5" ht="16.5" customHeight="1">
      <c r="A1" s="19" t="s">
        <v>230</v>
      </c>
      <c r="B1" s="20" t="s">
        <v>424</v>
      </c>
      <c r="C1" s="21" t="s">
        <v>425</v>
      </c>
      <c r="D1" s="21" t="s">
        <v>426</v>
      </c>
      <c r="E1" s="24" t="s">
        <v>427</v>
      </c>
    </row>
    <row r="2" spans="1:5">
      <c r="A2" s="17" t="s">
        <v>45</v>
      </c>
      <c r="B2" s="17" t="str">
        <f>VLOOKUP(A2,Sheet1!$AP$1:$BM$120,22,0)</f>
        <v xml:space="preserve"> </v>
      </c>
      <c r="C2" s="17" t="str">
        <f>VLOOKUP(A2,Sheet1!$AP$1:$BM$120,23,0)</f>
        <v xml:space="preserve"> </v>
      </c>
      <c r="D2" s="17" t="str">
        <f>VLOOKUP(A2,Sheet1!$AP$1:$BM$120,24,0)</f>
        <v xml:space="preserve"> </v>
      </c>
      <c r="E2" s="23" t="str">
        <f>VLOOKUP(A2,Sheet1!$AP$1:$BN$120,25,0)</f>
        <v xml:space="preserve"> </v>
      </c>
    </row>
    <row r="3" spans="1:5">
      <c r="A3" s="17" t="s">
        <v>115</v>
      </c>
      <c r="B3" s="17" t="str">
        <f>VLOOKUP(A3,Sheet1!$AP$1:$BM$120,22,0)</f>
        <v xml:space="preserve"> </v>
      </c>
      <c r="C3" s="17" t="str">
        <f>VLOOKUP(A3,Sheet1!$AP$1:$BM$120,23,0)</f>
        <v>G&gt;5+ | Buy</v>
      </c>
      <c r="D3" s="17" t="str">
        <f>VLOOKUP(A3,Sheet1!$AP$1:$BM$120,24,0)</f>
        <v xml:space="preserve"> </v>
      </c>
      <c r="E3" s="23" t="str">
        <f>VLOOKUP(A3,Sheet1!$AP$1:$BN$120,25,0)</f>
        <v xml:space="preserve"> </v>
      </c>
    </row>
    <row r="4" spans="1:5">
      <c r="A4" s="17" t="s">
        <v>131</v>
      </c>
      <c r="B4" s="17" t="str">
        <f>VLOOKUP(A4,Sheet1!$AP$1:$BM$120,22,0)</f>
        <v xml:space="preserve"> </v>
      </c>
      <c r="C4" s="17" t="str">
        <f>VLOOKUP(A4,Sheet1!$AP$1:$BM$120,23,0)</f>
        <v xml:space="preserve"> </v>
      </c>
      <c r="D4" s="17" t="str">
        <f>VLOOKUP(A4,Sheet1!$AP$1:$BM$120,24,0)</f>
        <v xml:space="preserve"> </v>
      </c>
      <c r="E4" s="23" t="str">
        <f>VLOOKUP(A4,Sheet1!$AP$1:$BN$120,25,0)</f>
        <v xml:space="preserve"> </v>
      </c>
    </row>
    <row r="5" spans="1:5">
      <c r="A5" s="17" t="s">
        <v>44</v>
      </c>
      <c r="B5" s="17" t="str">
        <f>VLOOKUP(A5,Sheet1!$AP$1:$BM$120,22,0)</f>
        <v xml:space="preserve"> </v>
      </c>
      <c r="C5" s="17" t="str">
        <f>VLOOKUP(A5,Sheet1!$AP$1:$BM$120,23,0)</f>
        <v xml:space="preserve"> </v>
      </c>
      <c r="D5" s="17" t="str">
        <f>VLOOKUP(A5,Sheet1!$AP$1:$BM$120,24,0)</f>
        <v xml:space="preserve"> </v>
      </c>
      <c r="E5" s="23" t="str">
        <f>VLOOKUP(A5,Sheet1!$AP$1:$BN$120,25,0)</f>
        <v xml:space="preserve"> </v>
      </c>
    </row>
    <row r="6" spans="1:5">
      <c r="A6" s="17" t="s">
        <v>95</v>
      </c>
      <c r="B6" s="17" t="str">
        <f>VLOOKUP(A6,Sheet1!$AP$1:$BM$120,22,0)</f>
        <v>Ropen&gt;BolU-SSell</v>
      </c>
      <c r="C6" s="17" t="str">
        <f>VLOOKUP(A6,Sheet1!$AP$1:$BM$120,23,0)</f>
        <v xml:space="preserve"> </v>
      </c>
      <c r="D6" s="17" t="str">
        <f>VLOOKUP(A6,Sheet1!$AP$1:$BM$120,24,0)</f>
        <v xml:space="preserve"> </v>
      </c>
      <c r="E6" s="23" t="str">
        <f>VLOOKUP(A6,Sheet1!$AP$1:$BN$120,25,0)</f>
        <v xml:space="preserve"> </v>
      </c>
    </row>
    <row r="7" spans="1:5">
      <c r="A7" s="17" t="s">
        <v>138</v>
      </c>
      <c r="B7" s="17" t="str">
        <f>VLOOKUP(A7,Sheet1!$AP$1:$BM$120,22,0)</f>
        <v xml:space="preserve"> </v>
      </c>
      <c r="C7" s="17" t="str">
        <f>VLOOKUP(A7,Sheet1!$AP$1:$BM$120,23,0)</f>
        <v xml:space="preserve"> </v>
      </c>
      <c r="D7" s="17" t="str">
        <f>VLOOKUP(A7,Sheet1!$AP$1:$BM$120,24,0)</f>
        <v xml:space="preserve"> </v>
      </c>
      <c r="E7" s="23" t="str">
        <f>VLOOKUP(A7,Sheet1!$AP$1:$BN$120,25,0)</f>
        <v xml:space="preserve"> </v>
      </c>
    </row>
    <row r="8" spans="1:5">
      <c r="A8" s="17" t="s">
        <v>22</v>
      </c>
      <c r="B8" s="17" t="str">
        <f>VLOOKUP(A8,Sheet1!$AP$1:$BM$120,22,0)</f>
        <v xml:space="preserve"> </v>
      </c>
      <c r="C8" s="17" t="str">
        <f>VLOOKUP(A8,Sheet1!$AP$1:$BM$120,23,0)</f>
        <v xml:space="preserve"> </v>
      </c>
      <c r="D8" s="17" t="str">
        <f>VLOOKUP(A8,Sheet1!$AP$1:$BM$120,24,0)</f>
        <v xml:space="preserve"> </v>
      </c>
      <c r="E8" s="23" t="str">
        <f>VLOOKUP(A8,Sheet1!$AP$1:$BN$120,25,0)</f>
        <v xml:space="preserve"> </v>
      </c>
    </row>
    <row r="9" spans="1:5">
      <c r="A9" s="17" t="s">
        <v>147</v>
      </c>
      <c r="B9" s="17" t="str">
        <f>VLOOKUP(A9,Sheet1!$AP$1:$BM$120,22,0)</f>
        <v xml:space="preserve"> </v>
      </c>
      <c r="C9" s="17" t="str">
        <f>VLOOKUP(A9,Sheet1!$AP$1:$BM$120,23,0)</f>
        <v>G&gt;5+ | Buy</v>
      </c>
      <c r="D9" s="17" t="str">
        <f>VLOOKUP(A9,Sheet1!$AP$1:$BM$120,24,0)</f>
        <v xml:space="preserve"> </v>
      </c>
      <c r="E9" s="23" t="str">
        <f>VLOOKUP(A9,Sheet1!$AP$1:$BN$120,25,0)</f>
        <v xml:space="preserve"> </v>
      </c>
    </row>
    <row r="10" spans="1:5">
      <c r="A10" s="17" t="s">
        <v>8</v>
      </c>
      <c r="B10" s="17" t="str">
        <f>VLOOKUP(A10,Sheet1!$AP$1:$BM$120,22,0)</f>
        <v xml:space="preserve"> </v>
      </c>
      <c r="C10" s="17" t="str">
        <f>VLOOKUP(A10,Sheet1!$AP$1:$BM$120,23,0)</f>
        <v xml:space="preserve"> </v>
      </c>
      <c r="D10" s="17" t="str">
        <f>VLOOKUP(A10,Sheet1!$AP$1:$BM$120,24,0)</f>
        <v xml:space="preserve"> </v>
      </c>
      <c r="E10" s="23" t="str">
        <f>VLOOKUP(A10,Sheet1!$AP$1:$BN$120,25,0)</f>
        <v xml:space="preserve"> </v>
      </c>
    </row>
    <row r="11" spans="1:5">
      <c r="A11" s="17" t="s">
        <v>106</v>
      </c>
      <c r="B11" s="17" t="str">
        <f>VLOOKUP(A11,Sheet1!$AP$1:$BM$120,22,0)</f>
        <v xml:space="preserve"> </v>
      </c>
      <c r="C11" s="17" t="str">
        <f>VLOOKUP(A11,Sheet1!$AP$1:$BM$120,23,0)</f>
        <v xml:space="preserve"> </v>
      </c>
      <c r="D11" s="17" t="str">
        <f>VLOOKUP(A11,Sheet1!$AP$1:$BM$120,24,0)</f>
        <v xml:space="preserve"> </v>
      </c>
      <c r="E11" s="23" t="str">
        <f>VLOOKUP(A11,Sheet1!$AP$1:$BN$120,25,0)</f>
        <v xml:space="preserve"> </v>
      </c>
    </row>
    <row r="12" spans="1:5">
      <c r="A12" s="17" t="s">
        <v>3</v>
      </c>
      <c r="B12" s="17" t="str">
        <f>VLOOKUP(A12,Sheet1!$AP$1:$BM$120,22,0)</f>
        <v xml:space="preserve"> </v>
      </c>
      <c r="C12" s="17" t="str">
        <f>VLOOKUP(A12,Sheet1!$AP$1:$BM$120,23,0)</f>
        <v xml:space="preserve"> </v>
      </c>
      <c r="D12" s="17" t="str">
        <f>VLOOKUP(A12,Sheet1!$AP$1:$BM$120,24,0)</f>
        <v xml:space="preserve"> </v>
      </c>
      <c r="E12" s="23" t="str">
        <f>VLOOKUP(A12,Sheet1!$AP$1:$BN$120,25,0)</f>
        <v xml:space="preserve"> </v>
      </c>
    </row>
    <row r="13" spans="1:5">
      <c r="A13" s="17" t="s">
        <v>67</v>
      </c>
      <c r="B13" s="17" t="str">
        <f>VLOOKUP(A13,Sheet1!$AP$1:$BM$120,22,0)</f>
        <v xml:space="preserve"> </v>
      </c>
      <c r="C13" s="17" t="str">
        <f>VLOOKUP(A13,Sheet1!$AP$1:$BM$120,23,0)</f>
        <v>G&gt;5+ | Buy</v>
      </c>
      <c r="D13" s="17" t="str">
        <f>VLOOKUP(A13,Sheet1!$AP$1:$BM$120,24,0)</f>
        <v xml:space="preserve"> </v>
      </c>
      <c r="E13" s="23" t="str">
        <f>VLOOKUP(A13,Sheet1!$AP$1:$BN$120,25,0)</f>
        <v xml:space="preserve"> </v>
      </c>
    </row>
    <row r="14" spans="1:5">
      <c r="A14" s="17" t="s">
        <v>90</v>
      </c>
      <c r="B14" s="17" t="str">
        <f>VLOOKUP(A14,Sheet1!$AP$1:$BM$120,22,0)</f>
        <v xml:space="preserve"> </v>
      </c>
      <c r="C14" s="17" t="str">
        <f>VLOOKUP(A14,Sheet1!$AP$1:$BM$120,23,0)</f>
        <v>G&gt;5+ | Buy</v>
      </c>
      <c r="D14" s="17" t="str">
        <f>VLOOKUP(A14,Sheet1!$AP$1:$BM$120,24,0)</f>
        <v xml:space="preserve"> </v>
      </c>
      <c r="E14" s="23" t="str">
        <f>VLOOKUP(A14,Sheet1!$AP$1:$BN$120,25,0)</f>
        <v xml:space="preserve"> </v>
      </c>
    </row>
    <row r="15" spans="1:5">
      <c r="A15" s="17" t="s">
        <v>16</v>
      </c>
      <c r="B15" s="17" t="str">
        <f>VLOOKUP(A15,Sheet1!$AP$1:$BM$120,22,0)</f>
        <v xml:space="preserve"> </v>
      </c>
      <c r="C15" s="17" t="str">
        <f>VLOOKUP(A15,Sheet1!$AP$1:$BM$120,23,0)</f>
        <v xml:space="preserve"> </v>
      </c>
      <c r="D15" s="17" t="str">
        <f>VLOOKUP(A15,Sheet1!$AP$1:$BM$120,24,0)</f>
        <v xml:space="preserve"> </v>
      </c>
      <c r="E15" s="23" t="str">
        <f>VLOOKUP(A15,Sheet1!$AP$1:$BN$120,25,0)</f>
        <v xml:space="preserve"> </v>
      </c>
    </row>
    <row r="16" spans="1:5">
      <c r="A16" s="17" t="s">
        <v>110</v>
      </c>
      <c r="B16" s="17" t="str">
        <f>VLOOKUP(A16,Sheet1!$AP$1:$BM$120,22,0)</f>
        <v xml:space="preserve"> </v>
      </c>
      <c r="C16" s="17" t="str">
        <f>VLOOKUP(A16,Sheet1!$AP$1:$BM$120,23,0)</f>
        <v>G&gt;5+ | Buy</v>
      </c>
      <c r="D16" s="17" t="str">
        <f>VLOOKUP(A16,Sheet1!$AP$1:$BM$120,24,0)</f>
        <v xml:space="preserve"> </v>
      </c>
      <c r="E16" s="23" t="str">
        <f>VLOOKUP(A16,Sheet1!$AP$1:$BN$120,25,0)</f>
        <v xml:space="preserve"> </v>
      </c>
    </row>
    <row r="17" spans="1:5">
      <c r="A17" s="17" t="s">
        <v>30</v>
      </c>
      <c r="B17" s="17" t="str">
        <f>VLOOKUP(A17,Sheet1!$AP$1:$BM$120,22,0)</f>
        <v xml:space="preserve"> </v>
      </c>
      <c r="C17" s="17" t="str">
        <f>VLOOKUP(A17,Sheet1!$AP$1:$BM$120,23,0)</f>
        <v xml:space="preserve"> </v>
      </c>
      <c r="D17" s="17" t="str">
        <f>VLOOKUP(A17,Sheet1!$AP$1:$BM$120,24,0)</f>
        <v xml:space="preserve"> </v>
      </c>
      <c r="E17" s="23" t="str">
        <f>VLOOKUP(A17,Sheet1!$AP$1:$BN$120,25,0)</f>
        <v xml:space="preserve"> </v>
      </c>
    </row>
    <row r="18" spans="1:5">
      <c r="A18" s="17" t="s">
        <v>11</v>
      </c>
      <c r="B18" s="17" t="e">
        <f>VLOOKUP(A18,Sheet1!$AP$1:$BM$120,22,0)</f>
        <v>#N/A</v>
      </c>
      <c r="C18" s="17" t="e">
        <f>VLOOKUP(A18,Sheet1!$AP$1:$BM$120,23,0)</f>
        <v>#N/A</v>
      </c>
      <c r="D18" s="17" t="e">
        <f>VLOOKUP(A18,Sheet1!$AP$1:$BM$120,24,0)</f>
        <v>#N/A</v>
      </c>
      <c r="E18" s="23" t="e">
        <f>VLOOKUP(A18,Sheet1!$AP$1:$BN$120,25,0)</f>
        <v>#N/A</v>
      </c>
    </row>
    <row r="19" spans="1:5">
      <c r="A19" s="17" t="s">
        <v>46</v>
      </c>
      <c r="B19" s="17" t="str">
        <f>VLOOKUP(A19,Sheet1!$AP$1:$BM$120,22,0)</f>
        <v xml:space="preserve"> </v>
      </c>
      <c r="C19" s="17" t="str">
        <f>VLOOKUP(A19,Sheet1!$AP$1:$BM$120,23,0)</f>
        <v xml:space="preserve"> </v>
      </c>
      <c r="D19" s="17" t="str">
        <f>VLOOKUP(A19,Sheet1!$AP$1:$BM$120,24,0)</f>
        <v xml:space="preserve"> </v>
      </c>
      <c r="E19" s="23" t="str">
        <f>VLOOKUP(A19,Sheet1!$AP$1:$BN$120,25,0)</f>
        <v xml:space="preserve"> </v>
      </c>
    </row>
    <row r="20" spans="1:5">
      <c r="A20" s="17" t="s">
        <v>118</v>
      </c>
      <c r="B20" s="17" t="str">
        <f>VLOOKUP(A20,Sheet1!$AP$1:$BM$120,22,0)</f>
        <v xml:space="preserve"> </v>
      </c>
      <c r="C20" s="17" t="str">
        <f>VLOOKUP(A20,Sheet1!$AP$1:$BM$120,23,0)</f>
        <v>R&lt;5- | Sell</v>
      </c>
      <c r="D20" s="17" t="str">
        <f>VLOOKUP(A20,Sheet1!$AP$1:$BM$120,24,0)</f>
        <v xml:space="preserve"> </v>
      </c>
      <c r="E20" s="23" t="str">
        <f>VLOOKUP(A20,Sheet1!$AP$1:$BN$120,25,0)</f>
        <v xml:space="preserve"> </v>
      </c>
    </row>
    <row r="21" spans="1:5">
      <c r="A21" s="17" t="s">
        <v>97</v>
      </c>
      <c r="B21" s="17" t="str">
        <f>VLOOKUP(A21,Sheet1!$AP$1:$BM$120,22,0)</f>
        <v xml:space="preserve"> </v>
      </c>
      <c r="C21" s="17" t="str">
        <f>VLOOKUP(A21,Sheet1!$AP$1:$BM$120,23,0)</f>
        <v xml:space="preserve"> </v>
      </c>
      <c r="D21" s="17" t="str">
        <f>VLOOKUP(A21,Sheet1!$AP$1:$BM$120,24,0)</f>
        <v xml:space="preserve"> </v>
      </c>
      <c r="E21" s="23" t="str">
        <f>VLOOKUP(A21,Sheet1!$AP$1:$BN$120,25,0)</f>
        <v xml:space="preserve"> </v>
      </c>
    </row>
    <row r="22" spans="1:5">
      <c r="A22" s="17" t="s">
        <v>6</v>
      </c>
      <c r="B22" s="17" t="str">
        <f>VLOOKUP(A22,Sheet1!$AP$1:$BM$120,22,0)</f>
        <v xml:space="preserve"> </v>
      </c>
      <c r="C22" s="17" t="str">
        <f>VLOOKUP(A22,Sheet1!$AP$1:$BM$120,23,0)</f>
        <v>R&lt;5- | Sell</v>
      </c>
      <c r="D22" s="17" t="str">
        <f>VLOOKUP(A22,Sheet1!$AP$1:$BM$120,24,0)</f>
        <v xml:space="preserve"> </v>
      </c>
      <c r="E22" s="23" t="str">
        <f>VLOOKUP(A22,Sheet1!$AP$1:$BN$120,25,0)</f>
        <v xml:space="preserve"> </v>
      </c>
    </row>
    <row r="23" spans="1:5">
      <c r="A23" s="17" t="s">
        <v>53</v>
      </c>
      <c r="B23" s="17" t="str">
        <f>VLOOKUP(A23,Sheet1!$AP$1:$BM$120,22,0)</f>
        <v xml:space="preserve"> </v>
      </c>
      <c r="C23" s="17" t="str">
        <f>VLOOKUP(A23,Sheet1!$AP$1:$BM$120,23,0)</f>
        <v>R&lt;5- | Sell</v>
      </c>
      <c r="D23" s="17" t="str">
        <f>VLOOKUP(A23,Sheet1!$AP$1:$BM$120,24,0)</f>
        <v xml:space="preserve"> </v>
      </c>
      <c r="E23" s="23" t="str">
        <f>VLOOKUP(A23,Sheet1!$AP$1:$BN$120,25,0)</f>
        <v xml:space="preserve"> </v>
      </c>
    </row>
    <row r="24" spans="1:5">
      <c r="A24" s="17" t="s">
        <v>47</v>
      </c>
      <c r="B24" s="17" t="str">
        <f>VLOOKUP(A24,Sheet1!$AP$1:$BM$120,22,0)</f>
        <v xml:space="preserve"> </v>
      </c>
      <c r="C24" s="17" t="str">
        <f>VLOOKUP(A24,Sheet1!$AP$1:$BM$120,23,0)</f>
        <v xml:space="preserve"> </v>
      </c>
      <c r="D24" s="17" t="str">
        <f>VLOOKUP(A24,Sheet1!$AP$1:$BM$120,24,0)</f>
        <v xml:space="preserve"> </v>
      </c>
      <c r="E24" s="23" t="str">
        <f>VLOOKUP(A24,Sheet1!$AP$1:$BN$120,25,0)</f>
        <v xml:space="preserve"> </v>
      </c>
    </row>
    <row r="25" spans="1:5">
      <c r="A25" s="17" t="s">
        <v>143</v>
      </c>
      <c r="B25" s="17" t="str">
        <f>VLOOKUP(A25,Sheet1!$AP$1:$BM$120,22,0)</f>
        <v>Gopen&lt;BolD-SBuy</v>
      </c>
      <c r="C25" s="17" t="str">
        <f>VLOOKUP(A25,Sheet1!$AP$1:$BM$120,23,0)</f>
        <v>G&gt;5+ | Buy</v>
      </c>
      <c r="D25" s="17" t="str">
        <f>VLOOKUP(A25,Sheet1!$AP$1:$BM$120,24,0)</f>
        <v xml:space="preserve"> </v>
      </c>
      <c r="E25" s="23" t="str">
        <f>VLOOKUP(A25,Sheet1!$AP$1:$BN$120,25,0)</f>
        <v xml:space="preserve"> </v>
      </c>
    </row>
    <row r="26" spans="1:5">
      <c r="A26" s="17" t="s">
        <v>43</v>
      </c>
      <c r="B26" s="17" t="str">
        <f>VLOOKUP(A26,Sheet1!$AP$1:$BM$120,22,0)</f>
        <v xml:space="preserve"> </v>
      </c>
      <c r="C26" s="17" t="str">
        <f>VLOOKUP(A26,Sheet1!$AP$1:$BM$120,23,0)</f>
        <v xml:space="preserve"> </v>
      </c>
      <c r="D26" s="17" t="str">
        <f>VLOOKUP(A26,Sheet1!$AP$1:$BM$120,24,0)</f>
        <v xml:space="preserve"> </v>
      </c>
      <c r="E26" s="23" t="str">
        <f>VLOOKUP(A26,Sheet1!$AP$1:$BN$120,25,0)</f>
        <v xml:space="preserve"> </v>
      </c>
    </row>
    <row r="27" spans="1:5">
      <c r="A27" s="17" t="s">
        <v>59</v>
      </c>
      <c r="B27" s="17" t="str">
        <f>VLOOKUP(A27,Sheet1!$AP$1:$BM$120,22,0)</f>
        <v xml:space="preserve"> </v>
      </c>
      <c r="C27" s="17" t="str">
        <f>VLOOKUP(A27,Sheet1!$AP$1:$BM$120,23,0)</f>
        <v xml:space="preserve"> </v>
      </c>
      <c r="D27" s="17" t="str">
        <f>VLOOKUP(A27,Sheet1!$AP$1:$BM$120,24,0)</f>
        <v xml:space="preserve"> </v>
      </c>
      <c r="E27" s="23" t="str">
        <f>VLOOKUP(A27,Sheet1!$AP$1:$BN$120,25,0)</f>
        <v xml:space="preserve"> </v>
      </c>
    </row>
    <row r="28" spans="1:5">
      <c r="A28" s="17" t="s">
        <v>68</v>
      </c>
      <c r="B28" s="17" t="str">
        <f>VLOOKUP(A28,Sheet1!$AP$1:$BM$120,22,0)</f>
        <v xml:space="preserve"> </v>
      </c>
      <c r="C28" s="17" t="str">
        <f>VLOOKUP(A28,Sheet1!$AP$1:$BM$120,23,0)</f>
        <v xml:space="preserve"> </v>
      </c>
      <c r="D28" s="17" t="str">
        <f>VLOOKUP(A28,Sheet1!$AP$1:$BM$120,24,0)</f>
        <v xml:space="preserve"> </v>
      </c>
      <c r="E28" s="23" t="str">
        <f>VLOOKUP(A28,Sheet1!$AP$1:$BN$120,25,0)</f>
        <v xml:space="preserve"> </v>
      </c>
    </row>
    <row r="29" spans="1:5">
      <c r="A29" s="17" t="s">
        <v>121</v>
      </c>
      <c r="B29" s="17" t="e">
        <f>VLOOKUP(A29,Sheet1!$AP$1:$BM$120,22,0)</f>
        <v>#N/A</v>
      </c>
      <c r="C29" s="17" t="e">
        <f>VLOOKUP(A29,Sheet1!$AP$1:$BM$120,23,0)</f>
        <v>#N/A</v>
      </c>
      <c r="D29" s="17" t="e">
        <f>VLOOKUP(A29,Sheet1!$AP$1:$BM$120,24,0)</f>
        <v>#N/A</v>
      </c>
      <c r="E29" s="23" t="e">
        <f>VLOOKUP(A29,Sheet1!$AP$1:$BN$120,25,0)</f>
        <v>#N/A</v>
      </c>
    </row>
    <row r="30" spans="1:5">
      <c r="A30" s="17" t="s">
        <v>63</v>
      </c>
      <c r="B30" s="17" t="str">
        <f>VLOOKUP(A30,Sheet1!$AP$1:$BM$120,22,0)</f>
        <v xml:space="preserve"> </v>
      </c>
      <c r="C30" s="17" t="str">
        <f>VLOOKUP(A30,Sheet1!$AP$1:$BM$120,23,0)</f>
        <v xml:space="preserve"> </v>
      </c>
      <c r="D30" s="17" t="str">
        <f>VLOOKUP(A30,Sheet1!$AP$1:$BM$120,24,0)</f>
        <v xml:space="preserve"> </v>
      </c>
      <c r="E30" s="23" t="str">
        <f>VLOOKUP(A30,Sheet1!$AP$1:$BN$120,25,0)</f>
        <v xml:space="preserve"> </v>
      </c>
    </row>
    <row r="31" spans="1:5">
      <c r="A31" s="17" t="s">
        <v>26</v>
      </c>
      <c r="B31" s="17" t="str">
        <f>VLOOKUP(A31,Sheet1!$AP$1:$BM$120,22,0)</f>
        <v xml:space="preserve"> </v>
      </c>
      <c r="C31" s="17" t="str">
        <f>VLOOKUP(A31,Sheet1!$AP$1:$BM$120,23,0)</f>
        <v xml:space="preserve"> </v>
      </c>
      <c r="D31" s="17" t="str">
        <f>VLOOKUP(A31,Sheet1!$AP$1:$BM$120,24,0)</f>
        <v xml:space="preserve"> </v>
      </c>
      <c r="E31" s="23" t="str">
        <f>VLOOKUP(A31,Sheet1!$AP$1:$BN$120,25,0)</f>
        <v xml:space="preserve"> </v>
      </c>
    </row>
    <row r="32" spans="1:5">
      <c r="A32" s="17" t="s">
        <v>88</v>
      </c>
      <c r="B32" s="17" t="str">
        <f>VLOOKUP(A32,Sheet1!$AP$1:$BM$120,22,0)</f>
        <v xml:space="preserve"> </v>
      </c>
      <c r="C32" s="17" t="str">
        <f>VLOOKUP(A32,Sheet1!$AP$1:$BM$120,23,0)</f>
        <v xml:space="preserve"> </v>
      </c>
      <c r="D32" s="17" t="str">
        <f>VLOOKUP(A32,Sheet1!$AP$1:$BM$120,24,0)</f>
        <v xml:space="preserve"> </v>
      </c>
      <c r="E32" s="23" t="str">
        <f>VLOOKUP(A32,Sheet1!$AP$1:$BN$120,25,0)</f>
        <v xml:space="preserve"> </v>
      </c>
    </row>
    <row r="33" spans="1:5">
      <c r="A33" s="17" t="s">
        <v>120</v>
      </c>
      <c r="B33" s="17" t="str">
        <f>VLOOKUP(A33,Sheet1!$AP$1:$BM$120,22,0)</f>
        <v xml:space="preserve"> </v>
      </c>
      <c r="C33" s="17" t="str">
        <f>VLOOKUP(A33,Sheet1!$AP$1:$BM$120,23,0)</f>
        <v>G&gt;5+ | Buy</v>
      </c>
      <c r="D33" s="17" t="str">
        <f>VLOOKUP(A33,Sheet1!$AP$1:$BM$120,24,0)</f>
        <v xml:space="preserve"> </v>
      </c>
      <c r="E33" s="23" t="str">
        <f>VLOOKUP(A33,Sheet1!$AP$1:$BN$120,25,0)</f>
        <v>R -.5% | Down</v>
      </c>
    </row>
    <row r="34" spans="1:5">
      <c r="A34" s="17" t="s">
        <v>40</v>
      </c>
      <c r="B34" s="17" t="str">
        <f>VLOOKUP(A34,Sheet1!$AP$1:$BM$120,22,0)</f>
        <v xml:space="preserve"> </v>
      </c>
      <c r="C34" s="17" t="str">
        <f>VLOOKUP(A34,Sheet1!$AP$1:$BM$120,23,0)</f>
        <v xml:space="preserve"> </v>
      </c>
      <c r="D34" s="17" t="str">
        <f>VLOOKUP(A34,Sheet1!$AP$1:$BM$120,24,0)</f>
        <v xml:space="preserve"> </v>
      </c>
      <c r="E34" s="23" t="str">
        <f>VLOOKUP(A34,Sheet1!$AP$1:$BN$120,25,0)</f>
        <v xml:space="preserve"> </v>
      </c>
    </row>
    <row r="35" spans="1:5">
      <c r="A35" s="17" t="s">
        <v>139</v>
      </c>
      <c r="B35" s="17" t="str">
        <f>VLOOKUP(A35,Sheet1!$AP$1:$BM$120,22,0)</f>
        <v xml:space="preserve"> </v>
      </c>
      <c r="C35" s="17" t="str">
        <f>VLOOKUP(A35,Sheet1!$AP$1:$BM$120,23,0)</f>
        <v>G&gt;5+ | Buy</v>
      </c>
      <c r="D35" s="17" t="str">
        <f>VLOOKUP(A35,Sheet1!$AP$1:$BM$120,24,0)</f>
        <v xml:space="preserve"> </v>
      </c>
      <c r="E35" s="23" t="str">
        <f>VLOOKUP(A35,Sheet1!$AP$1:$BN$120,25,0)</f>
        <v xml:space="preserve"> </v>
      </c>
    </row>
    <row r="36" spans="1:5">
      <c r="A36" s="17" t="s">
        <v>49</v>
      </c>
      <c r="B36" s="17" t="str">
        <f>VLOOKUP(A36,Sheet1!$AP$1:$BM$120,22,0)</f>
        <v xml:space="preserve"> </v>
      </c>
      <c r="C36" s="17" t="str">
        <f>VLOOKUP(A36,Sheet1!$AP$1:$BM$120,23,0)</f>
        <v xml:space="preserve"> </v>
      </c>
      <c r="D36" s="17" t="str">
        <f>VLOOKUP(A36,Sheet1!$AP$1:$BM$120,24,0)</f>
        <v xml:space="preserve"> </v>
      </c>
      <c r="E36" s="23" t="str">
        <f>VLOOKUP(A36,Sheet1!$AP$1:$BN$120,25,0)</f>
        <v xml:space="preserve"> </v>
      </c>
    </row>
    <row r="37" spans="1:5">
      <c r="A37" s="17" t="s">
        <v>113</v>
      </c>
      <c r="B37" s="17" t="str">
        <f>VLOOKUP(A37,Sheet1!$AP$1:$BM$120,22,0)</f>
        <v xml:space="preserve"> </v>
      </c>
      <c r="C37" s="17" t="str">
        <f>VLOOKUP(A37,Sheet1!$AP$1:$BM$120,23,0)</f>
        <v xml:space="preserve"> </v>
      </c>
      <c r="D37" s="17" t="str">
        <f>VLOOKUP(A37,Sheet1!$AP$1:$BM$120,24,0)</f>
        <v xml:space="preserve"> </v>
      </c>
      <c r="E37" s="23" t="str">
        <f>VLOOKUP(A37,Sheet1!$AP$1:$BN$120,25,0)</f>
        <v xml:space="preserve"> </v>
      </c>
    </row>
    <row r="38" spans="1:5">
      <c r="A38" s="17" t="s">
        <v>66</v>
      </c>
      <c r="B38" s="17" t="str">
        <f>VLOOKUP(A38,Sheet1!$AP$1:$BM$120,22,0)</f>
        <v xml:space="preserve"> </v>
      </c>
      <c r="C38" s="17" t="str">
        <f>VLOOKUP(A38,Sheet1!$AP$1:$BM$120,23,0)</f>
        <v xml:space="preserve"> </v>
      </c>
      <c r="D38" s="17" t="str">
        <f>VLOOKUP(A38,Sheet1!$AP$1:$BM$120,24,0)</f>
        <v xml:space="preserve"> </v>
      </c>
      <c r="E38" s="23" t="str">
        <f>VLOOKUP(A38,Sheet1!$AP$1:$BN$120,25,0)</f>
        <v xml:space="preserve"> </v>
      </c>
    </row>
    <row r="39" spans="1:5">
      <c r="A39" s="17" t="s">
        <v>9</v>
      </c>
      <c r="B39" s="17" t="str">
        <f>VLOOKUP(A39,Sheet1!$AP$1:$BM$120,22,0)</f>
        <v xml:space="preserve"> </v>
      </c>
      <c r="C39" s="17" t="str">
        <f>VLOOKUP(A39,Sheet1!$AP$1:$BM$120,23,0)</f>
        <v xml:space="preserve"> </v>
      </c>
      <c r="D39" s="17" t="str">
        <f>VLOOKUP(A39,Sheet1!$AP$1:$BM$120,24,0)</f>
        <v xml:space="preserve"> </v>
      </c>
      <c r="E39" s="23" t="str">
        <f>VLOOKUP(A39,Sheet1!$AP$1:$BN$120,25,0)</f>
        <v xml:space="preserve"> </v>
      </c>
    </row>
    <row r="40" spans="1:5">
      <c r="A40" s="17" t="s">
        <v>60</v>
      </c>
      <c r="B40" s="17" t="str">
        <f>VLOOKUP(A40,Sheet1!$AP$1:$BM$120,22,0)</f>
        <v xml:space="preserve"> </v>
      </c>
      <c r="C40" s="17" t="str">
        <f>VLOOKUP(A40,Sheet1!$AP$1:$BM$120,23,0)</f>
        <v>G&gt;5+ | Buy</v>
      </c>
      <c r="D40" s="17" t="str">
        <f>VLOOKUP(A40,Sheet1!$AP$1:$BM$120,24,0)</f>
        <v xml:space="preserve"> </v>
      </c>
      <c r="E40" s="23" t="str">
        <f>VLOOKUP(A40,Sheet1!$AP$1:$BN$120,25,0)</f>
        <v xml:space="preserve"> </v>
      </c>
    </row>
    <row r="41" spans="1:5">
      <c r="A41" s="17" t="s">
        <v>122</v>
      </c>
      <c r="B41" s="17" t="str">
        <f>VLOOKUP(A41,Sheet1!$AP$1:$BM$120,22,0)</f>
        <v xml:space="preserve"> </v>
      </c>
      <c r="C41" s="17" t="str">
        <f>VLOOKUP(A41,Sheet1!$AP$1:$BM$120,23,0)</f>
        <v>R&lt;5- | Sell</v>
      </c>
      <c r="D41" s="17" t="str">
        <f>VLOOKUP(A41,Sheet1!$AP$1:$BM$120,24,0)</f>
        <v xml:space="preserve"> </v>
      </c>
      <c r="E41" s="23" t="str">
        <f>VLOOKUP(A41,Sheet1!$AP$1:$BN$120,25,0)</f>
        <v xml:space="preserve"> </v>
      </c>
    </row>
    <row r="42" spans="1:5">
      <c r="A42" s="17" t="s">
        <v>87</v>
      </c>
      <c r="B42" s="17" t="str">
        <f>VLOOKUP(A42,Sheet1!$AP$1:$BM$120,22,0)</f>
        <v xml:space="preserve"> </v>
      </c>
      <c r="C42" s="17" t="str">
        <f>VLOOKUP(A42,Sheet1!$AP$1:$BM$120,23,0)</f>
        <v>R&lt;5- | Sell</v>
      </c>
      <c r="D42" s="17" t="str">
        <f>VLOOKUP(A42,Sheet1!$AP$1:$BM$120,24,0)</f>
        <v xml:space="preserve"> </v>
      </c>
      <c r="E42" s="23" t="str">
        <f>VLOOKUP(A42,Sheet1!$AP$1:$BN$120,25,0)</f>
        <v xml:space="preserve"> </v>
      </c>
    </row>
    <row r="43" spans="1:5">
      <c r="A43" s="17" t="s">
        <v>29</v>
      </c>
      <c r="B43" s="17" t="str">
        <f>VLOOKUP(A43,Sheet1!$AP$1:$BM$120,22,0)</f>
        <v xml:space="preserve"> </v>
      </c>
      <c r="C43" s="17" t="str">
        <f>VLOOKUP(A43,Sheet1!$AP$1:$BM$120,23,0)</f>
        <v>G&gt;5+ | Buy</v>
      </c>
      <c r="D43" s="17" t="str">
        <f>VLOOKUP(A43,Sheet1!$AP$1:$BM$120,24,0)</f>
        <v xml:space="preserve"> </v>
      </c>
      <c r="E43" s="23" t="str">
        <f>VLOOKUP(A43,Sheet1!$AP$1:$BN$120,25,0)</f>
        <v xml:space="preserve"> </v>
      </c>
    </row>
    <row r="44" spans="1:5">
      <c r="A44" s="17" t="s">
        <v>70</v>
      </c>
      <c r="B44" s="17" t="str">
        <f>VLOOKUP(A44,Sheet1!$AP$1:$BM$120,22,0)</f>
        <v xml:space="preserve"> </v>
      </c>
      <c r="C44" s="17" t="str">
        <f>VLOOKUP(A44,Sheet1!$AP$1:$BM$120,23,0)</f>
        <v xml:space="preserve"> </v>
      </c>
      <c r="D44" s="17" t="str">
        <f>VLOOKUP(A44,Sheet1!$AP$1:$BM$120,24,0)</f>
        <v xml:space="preserve"> </v>
      </c>
      <c r="E44" s="23" t="str">
        <f>VLOOKUP(A44,Sheet1!$AP$1:$BN$120,25,0)</f>
        <v xml:space="preserve"> </v>
      </c>
    </row>
    <row r="45" spans="1:5">
      <c r="A45" s="17" t="s">
        <v>148</v>
      </c>
      <c r="B45" s="17" t="str">
        <f>VLOOKUP(A45,Sheet1!$AP$1:$BM$120,22,0)</f>
        <v xml:space="preserve"> </v>
      </c>
      <c r="C45" s="17" t="str">
        <f>VLOOKUP(A45,Sheet1!$AP$1:$BM$120,23,0)</f>
        <v>R&lt;5- | Sell</v>
      </c>
      <c r="D45" s="17" t="str">
        <f>VLOOKUP(A45,Sheet1!$AP$1:$BM$120,24,0)</f>
        <v xml:space="preserve"> </v>
      </c>
      <c r="E45" s="23" t="str">
        <f>VLOOKUP(A45,Sheet1!$AP$1:$BN$120,25,0)</f>
        <v xml:space="preserve"> </v>
      </c>
    </row>
    <row r="46" spans="1:5">
      <c r="A46" s="17" t="s">
        <v>81</v>
      </c>
      <c r="B46" s="17" t="str">
        <f>VLOOKUP(A46,Sheet1!$AP$1:$BM$120,22,0)</f>
        <v xml:space="preserve"> </v>
      </c>
      <c r="C46" s="17" t="str">
        <f>VLOOKUP(A46,Sheet1!$AP$1:$BM$120,23,0)</f>
        <v>G&gt;5+ | Buy</v>
      </c>
      <c r="D46" s="17" t="str">
        <f>VLOOKUP(A46,Sheet1!$AP$1:$BM$120,24,0)</f>
        <v xml:space="preserve"> </v>
      </c>
      <c r="E46" s="23" t="str">
        <f>VLOOKUP(A46,Sheet1!$AP$1:$BN$120,25,0)</f>
        <v xml:space="preserve"> </v>
      </c>
    </row>
    <row r="47" spans="1:5">
      <c r="A47" s="17" t="s">
        <v>133</v>
      </c>
      <c r="B47" s="17" t="str">
        <f>VLOOKUP(A47,Sheet1!$AP$1:$BM$120,22,0)</f>
        <v xml:space="preserve"> </v>
      </c>
      <c r="C47" s="17" t="str">
        <f>VLOOKUP(A47,Sheet1!$AP$1:$BM$120,23,0)</f>
        <v xml:space="preserve"> </v>
      </c>
      <c r="D47" s="17" t="str">
        <f>VLOOKUP(A47,Sheet1!$AP$1:$BM$120,24,0)</f>
        <v xml:space="preserve"> </v>
      </c>
      <c r="E47" s="23" t="str">
        <f>VLOOKUP(A47,Sheet1!$AP$1:$BN$120,25,0)</f>
        <v xml:space="preserve"> </v>
      </c>
    </row>
    <row r="48" spans="1:5">
      <c r="A48" s="17" t="s">
        <v>28</v>
      </c>
      <c r="B48" s="17" t="str">
        <f>VLOOKUP(A48,Sheet1!$AP$1:$BM$120,22,0)</f>
        <v xml:space="preserve"> </v>
      </c>
      <c r="C48" s="17" t="str">
        <f>VLOOKUP(A48,Sheet1!$AP$1:$BM$120,23,0)</f>
        <v xml:space="preserve"> </v>
      </c>
      <c r="D48" s="17" t="str">
        <f>VLOOKUP(A48,Sheet1!$AP$1:$BM$120,24,0)</f>
        <v xml:space="preserve"> </v>
      </c>
      <c r="E48" s="23" t="str">
        <f>VLOOKUP(A48,Sheet1!$AP$1:$BN$120,25,0)</f>
        <v xml:space="preserve"> </v>
      </c>
    </row>
    <row r="49" spans="1:5">
      <c r="A49" s="17" t="s">
        <v>141</v>
      </c>
      <c r="B49" s="17" t="str">
        <f>VLOOKUP(A49,Sheet1!$AP$1:$BM$120,22,0)</f>
        <v xml:space="preserve"> </v>
      </c>
      <c r="C49" s="17" t="str">
        <f>VLOOKUP(A49,Sheet1!$AP$1:$BM$120,23,0)</f>
        <v>G&gt;5+ | Buy</v>
      </c>
      <c r="D49" s="17" t="str">
        <f>VLOOKUP(A49,Sheet1!$AP$1:$BM$120,24,0)</f>
        <v xml:space="preserve"> </v>
      </c>
      <c r="E49" s="23" t="str">
        <f>VLOOKUP(A49,Sheet1!$AP$1:$BN$120,25,0)</f>
        <v xml:space="preserve"> </v>
      </c>
    </row>
    <row r="50" spans="1:5">
      <c r="A50" s="17" t="s">
        <v>140</v>
      </c>
      <c r="B50" s="17" t="str">
        <f>VLOOKUP(A50,Sheet1!$AP$1:$BM$120,22,0)</f>
        <v xml:space="preserve"> </v>
      </c>
      <c r="C50" s="17" t="str">
        <f>VLOOKUP(A50,Sheet1!$AP$1:$BM$120,23,0)</f>
        <v xml:space="preserve"> </v>
      </c>
      <c r="D50" s="17" t="str">
        <f>VLOOKUP(A50,Sheet1!$AP$1:$BM$120,24,0)</f>
        <v xml:space="preserve"> </v>
      </c>
      <c r="E50" s="23" t="str">
        <f>VLOOKUP(A50,Sheet1!$AP$1:$BN$120,25,0)</f>
        <v xml:space="preserve"> </v>
      </c>
    </row>
    <row r="51" spans="1:5">
      <c r="A51" s="17" t="s">
        <v>12</v>
      </c>
      <c r="B51" s="17" t="str">
        <f>VLOOKUP(A51,Sheet1!$AP$1:$BM$120,22,0)</f>
        <v xml:space="preserve"> </v>
      </c>
      <c r="C51" s="17" t="str">
        <f>VLOOKUP(A51,Sheet1!$AP$1:$BM$120,23,0)</f>
        <v xml:space="preserve"> </v>
      </c>
      <c r="D51" s="17" t="str">
        <f>VLOOKUP(A51,Sheet1!$AP$1:$BM$120,24,0)</f>
        <v xml:space="preserve"> </v>
      </c>
      <c r="E51" s="23" t="str">
        <f>VLOOKUP(A51,Sheet1!$AP$1:$BN$120,25,0)</f>
        <v xml:space="preserve"> </v>
      </c>
    </row>
    <row r="52" spans="1:5">
      <c r="A52" s="17" t="s">
        <v>13</v>
      </c>
      <c r="B52" s="17" t="str">
        <f>VLOOKUP(A52,Sheet1!$AP$1:$BM$120,22,0)</f>
        <v xml:space="preserve"> </v>
      </c>
      <c r="C52" s="17" t="str">
        <f>VLOOKUP(A52,Sheet1!$AP$1:$BM$120,23,0)</f>
        <v xml:space="preserve"> </v>
      </c>
      <c r="D52" s="17" t="str">
        <f>VLOOKUP(A52,Sheet1!$AP$1:$BM$120,24,0)</f>
        <v xml:space="preserve"> </v>
      </c>
      <c r="E52" s="23" t="str">
        <f>VLOOKUP(A52,Sheet1!$AP$1:$BN$120,25,0)</f>
        <v xml:space="preserve"> </v>
      </c>
    </row>
    <row r="53" spans="1:5">
      <c r="A53" s="17" t="s">
        <v>98</v>
      </c>
      <c r="B53" s="17" t="str">
        <f>VLOOKUP(A53,Sheet1!$AP$1:$BM$120,22,0)</f>
        <v xml:space="preserve"> </v>
      </c>
      <c r="C53" s="17" t="str">
        <f>VLOOKUP(A53,Sheet1!$AP$1:$BM$120,23,0)</f>
        <v>G&gt;5+ | Buy</v>
      </c>
      <c r="D53" s="17" t="str">
        <f>VLOOKUP(A53,Sheet1!$AP$1:$BM$120,24,0)</f>
        <v xml:space="preserve"> </v>
      </c>
      <c r="E53" s="23" t="str">
        <f>VLOOKUP(A53,Sheet1!$AP$1:$BN$120,25,0)</f>
        <v xml:space="preserve"> </v>
      </c>
    </row>
    <row r="54" spans="1:5">
      <c r="A54" s="17" t="s">
        <v>125</v>
      </c>
      <c r="B54" s="17" t="str">
        <f>VLOOKUP(A54,Sheet1!$AP$1:$BM$120,22,0)</f>
        <v xml:space="preserve"> </v>
      </c>
      <c r="C54" s="17" t="str">
        <f>VLOOKUP(A54,Sheet1!$AP$1:$BM$120,23,0)</f>
        <v xml:space="preserve"> </v>
      </c>
      <c r="D54" s="17" t="str">
        <f>VLOOKUP(A54,Sheet1!$AP$1:$BM$120,24,0)</f>
        <v xml:space="preserve"> </v>
      </c>
      <c r="E54" s="23" t="str">
        <f>VLOOKUP(A54,Sheet1!$AP$1:$BN$120,25,0)</f>
        <v xml:space="preserve"> </v>
      </c>
    </row>
    <row r="55" spans="1:5">
      <c r="A55" s="17" t="s">
        <v>126</v>
      </c>
      <c r="B55" s="17" t="str">
        <f>VLOOKUP(A55,Sheet1!$AP$1:$BM$120,22,0)</f>
        <v xml:space="preserve"> </v>
      </c>
      <c r="C55" s="17" t="str">
        <f>VLOOKUP(A55,Sheet1!$AP$1:$BM$120,23,0)</f>
        <v>R&lt;5- | Sell</v>
      </c>
      <c r="D55" s="17" t="str">
        <f>VLOOKUP(A55,Sheet1!$AP$1:$BM$120,24,0)</f>
        <v xml:space="preserve"> </v>
      </c>
      <c r="E55" s="23" t="str">
        <f>VLOOKUP(A55,Sheet1!$AP$1:$BN$120,25,0)</f>
        <v xml:space="preserve"> </v>
      </c>
    </row>
    <row r="56" spans="1:5">
      <c r="A56" s="17" t="s">
        <v>25</v>
      </c>
      <c r="B56" s="17" t="str">
        <f>VLOOKUP(A56,Sheet1!$AP$1:$BM$120,22,0)</f>
        <v xml:space="preserve"> </v>
      </c>
      <c r="C56" s="17" t="str">
        <f>VLOOKUP(A56,Sheet1!$AP$1:$BM$120,23,0)</f>
        <v xml:space="preserve"> </v>
      </c>
      <c r="D56" s="17" t="str">
        <f>VLOOKUP(A56,Sheet1!$AP$1:$BM$120,24,0)</f>
        <v xml:space="preserve"> </v>
      </c>
      <c r="E56" s="23" t="str">
        <f>VLOOKUP(A56,Sheet1!$AP$1:$BN$120,25,0)</f>
        <v xml:space="preserve"> </v>
      </c>
    </row>
    <row r="57" spans="1:5">
      <c r="A57" s="17" t="s">
        <v>85</v>
      </c>
      <c r="B57" s="17" t="str">
        <f>VLOOKUP(A57,Sheet1!$AP$1:$BM$120,22,0)</f>
        <v xml:space="preserve"> </v>
      </c>
      <c r="C57" s="17" t="str">
        <f>VLOOKUP(A57,Sheet1!$AP$1:$BM$120,23,0)</f>
        <v>G&gt;5+ | Buy</v>
      </c>
      <c r="D57" s="17" t="str">
        <f>VLOOKUP(A57,Sheet1!$AP$1:$BM$120,24,0)</f>
        <v xml:space="preserve"> </v>
      </c>
      <c r="E57" s="23" t="str">
        <f>VLOOKUP(A57,Sheet1!$AP$1:$BN$120,25,0)</f>
        <v xml:space="preserve"> </v>
      </c>
    </row>
    <row r="58" spans="1:5" ht="16.5" customHeight="1">
      <c r="A58" s="17" t="s">
        <v>69</v>
      </c>
      <c r="B58" s="17" t="str">
        <f>VLOOKUP(A58,Sheet1!$AP$1:$BM$120,22,0)</f>
        <v xml:space="preserve"> </v>
      </c>
      <c r="C58" s="17" t="str">
        <f>VLOOKUP(A58,Sheet1!$AP$1:$BM$120,23,0)</f>
        <v>R&lt;5- | Sell</v>
      </c>
      <c r="D58" s="17" t="str">
        <f>VLOOKUP(A58,Sheet1!$AP$1:$BM$120,24,0)</f>
        <v xml:space="preserve"> </v>
      </c>
      <c r="E58" s="23" t="str">
        <f>VLOOKUP(A58,Sheet1!$AP$1:$BN$120,25,0)</f>
        <v xml:space="preserve"> </v>
      </c>
    </row>
    <row r="59" spans="1:5" ht="16.5" customHeight="1">
      <c r="A59" s="17" t="s">
        <v>54</v>
      </c>
      <c r="B59" s="17" t="str">
        <f>VLOOKUP(A59,Sheet1!$AP$1:$BM$120,22,0)</f>
        <v xml:space="preserve"> </v>
      </c>
      <c r="C59" s="17" t="str">
        <f>VLOOKUP(A59,Sheet1!$AP$1:$BM$120,23,0)</f>
        <v xml:space="preserve"> </v>
      </c>
      <c r="D59" s="17" t="str">
        <f>VLOOKUP(A59,Sheet1!$AP$1:$BM$120,24,0)</f>
        <v xml:space="preserve"> </v>
      </c>
      <c r="E59" s="23" t="str">
        <f>VLOOKUP(A59,Sheet1!$AP$1:$BN$120,25,0)</f>
        <v xml:space="preserve"> </v>
      </c>
    </row>
    <row r="60" spans="1:5" ht="16.5" customHeight="1">
      <c r="A60" s="17" t="s">
        <v>20</v>
      </c>
      <c r="B60" s="17" t="str">
        <f>VLOOKUP(A60,Sheet1!$AP$1:$BM$120,22,0)</f>
        <v xml:space="preserve"> </v>
      </c>
      <c r="C60" s="17" t="str">
        <f>VLOOKUP(A60,Sheet1!$AP$1:$BM$120,23,0)</f>
        <v>R&lt;5- | Sell</v>
      </c>
      <c r="D60" s="17" t="str">
        <f>VLOOKUP(A60,Sheet1!$AP$1:$BM$120,24,0)</f>
        <v xml:space="preserve"> </v>
      </c>
      <c r="E60" s="23" t="str">
        <f>VLOOKUP(A60,Sheet1!$AP$1:$BN$120,25,0)</f>
        <v xml:space="preserve"> </v>
      </c>
    </row>
    <row r="61" spans="1:5" ht="16.5" customHeight="1">
      <c r="A61" s="17" t="s">
        <v>129</v>
      </c>
      <c r="B61" s="17" t="str">
        <f>VLOOKUP(A61,Sheet1!$AP$1:$BM$120,22,0)</f>
        <v xml:space="preserve"> </v>
      </c>
      <c r="C61" s="17" t="str">
        <f>VLOOKUP(A61,Sheet1!$AP$1:$BM$120,23,0)</f>
        <v>G&gt;5+ | Buy</v>
      </c>
      <c r="D61" s="17" t="str">
        <f>VLOOKUP(A61,Sheet1!$AP$1:$BM$120,24,0)</f>
        <v xml:space="preserve"> </v>
      </c>
      <c r="E61" s="23" t="str">
        <f>VLOOKUP(A61,Sheet1!$AP$1:$BN$120,25,0)</f>
        <v xml:space="preserve"> </v>
      </c>
    </row>
    <row r="62" spans="1:5" ht="16.5" customHeight="1">
      <c r="A62" s="17" t="s">
        <v>136</v>
      </c>
      <c r="B62" s="17" t="str">
        <f>VLOOKUP(A62,Sheet1!$AP$1:$BM$120,22,0)</f>
        <v xml:space="preserve"> </v>
      </c>
      <c r="C62" s="17" t="str">
        <f>VLOOKUP(A62,Sheet1!$AP$1:$BM$120,23,0)</f>
        <v xml:space="preserve"> </v>
      </c>
      <c r="D62" s="17" t="str">
        <f>VLOOKUP(A62,Sheet1!$AP$1:$BM$120,24,0)</f>
        <v xml:space="preserve"> </v>
      </c>
      <c r="E62" s="23" t="str">
        <f>VLOOKUP(A62,Sheet1!$AP$1:$BN$120,25,0)</f>
        <v xml:space="preserve"> </v>
      </c>
    </row>
    <row r="63" spans="1:5">
      <c r="A63" s="17" t="s">
        <v>91</v>
      </c>
      <c r="B63" s="17" t="str">
        <f>VLOOKUP(A63,Sheet1!$AP$1:$BM$120,22,0)</f>
        <v xml:space="preserve"> </v>
      </c>
      <c r="C63" s="17" t="str">
        <f>VLOOKUP(A63,Sheet1!$AP$1:$BM$120,23,0)</f>
        <v>G&gt;5+ | Buy</v>
      </c>
      <c r="D63" s="17" t="str">
        <f>VLOOKUP(A63,Sheet1!$AP$1:$BM$120,24,0)</f>
        <v xml:space="preserve"> </v>
      </c>
      <c r="E63" s="23" t="str">
        <f>VLOOKUP(A63,Sheet1!$AP$1:$BN$120,25,0)</f>
        <v xml:space="preserve"> </v>
      </c>
    </row>
    <row r="64" spans="1:5">
      <c r="A64" s="17" t="s">
        <v>80</v>
      </c>
      <c r="B64" s="17" t="str">
        <f>VLOOKUP(A64,Sheet1!$AP$1:$BM$120,22,0)</f>
        <v xml:space="preserve"> </v>
      </c>
      <c r="C64" s="17" t="str">
        <f>VLOOKUP(A64,Sheet1!$AP$1:$BM$120,23,0)</f>
        <v>G&gt;5+ | Buy</v>
      </c>
      <c r="D64" s="17" t="str">
        <f>VLOOKUP(A64,Sheet1!$AP$1:$BM$120,24,0)</f>
        <v xml:space="preserve"> </v>
      </c>
      <c r="E64" s="23" t="str">
        <f>VLOOKUP(A64,Sheet1!$AP$1:$BN$120,25,0)</f>
        <v xml:space="preserve"> </v>
      </c>
    </row>
    <row r="65" spans="1:5">
      <c r="A65" s="17" t="s">
        <v>111</v>
      </c>
      <c r="B65" s="17" t="str">
        <f>VLOOKUP(A65,Sheet1!$AP$1:$BM$120,22,0)</f>
        <v xml:space="preserve"> </v>
      </c>
      <c r="C65" s="17" t="str">
        <f>VLOOKUP(A65,Sheet1!$AP$1:$BM$120,23,0)</f>
        <v>G&gt;5+ | Buy</v>
      </c>
      <c r="D65" s="17" t="str">
        <f>VLOOKUP(A65,Sheet1!$AP$1:$BM$120,24,0)</f>
        <v xml:space="preserve"> </v>
      </c>
      <c r="E65" s="23" t="str">
        <f>VLOOKUP(A65,Sheet1!$AP$1:$BN$120,25,0)</f>
        <v xml:space="preserve"> </v>
      </c>
    </row>
    <row r="66" spans="1:5">
      <c r="A66" s="17" t="s">
        <v>74</v>
      </c>
      <c r="B66" s="17" t="str">
        <f>VLOOKUP(A66,Sheet1!$AP$1:$BM$120,22,0)</f>
        <v xml:space="preserve"> </v>
      </c>
      <c r="C66" s="17" t="str">
        <f>VLOOKUP(A66,Sheet1!$AP$1:$BM$120,23,0)</f>
        <v xml:space="preserve"> </v>
      </c>
      <c r="D66" s="17" t="str">
        <f>VLOOKUP(A66,Sheet1!$AP$1:$BM$120,24,0)</f>
        <v xml:space="preserve"> </v>
      </c>
      <c r="E66" s="23" t="str">
        <f>VLOOKUP(A66,Sheet1!$AP$1:$BN$120,25,0)</f>
        <v xml:space="preserve"> </v>
      </c>
    </row>
    <row r="67" spans="1:5">
      <c r="A67" s="17" t="s">
        <v>84</v>
      </c>
      <c r="B67" s="17" t="str">
        <f>VLOOKUP(A67,Sheet1!$AP$1:$BM$120,22,0)</f>
        <v xml:space="preserve"> </v>
      </c>
      <c r="C67" s="17" t="str">
        <f>VLOOKUP(A67,Sheet1!$AP$1:$BM$120,23,0)</f>
        <v>R&lt;5- | Sell</v>
      </c>
      <c r="D67" s="17" t="str">
        <f>VLOOKUP(A67,Sheet1!$AP$1:$BM$120,24,0)</f>
        <v xml:space="preserve"> </v>
      </c>
      <c r="E67" s="23" t="str">
        <f>VLOOKUP(A67,Sheet1!$AP$1:$BN$120,25,0)</f>
        <v xml:space="preserve"> </v>
      </c>
    </row>
    <row r="68" spans="1:5">
      <c r="A68" s="17" t="s">
        <v>150</v>
      </c>
      <c r="B68" s="17" t="str">
        <f>VLOOKUP(A68,Sheet1!$AP$1:$BM$120,22,0)</f>
        <v xml:space="preserve"> </v>
      </c>
      <c r="C68" s="17" t="str">
        <f>VLOOKUP(A68,Sheet1!$AP$1:$BM$120,23,0)</f>
        <v>R&lt;5- | Sell</v>
      </c>
      <c r="D68" s="17" t="str">
        <f>VLOOKUP(A68,Sheet1!$AP$1:$BM$120,24,0)</f>
        <v xml:space="preserve"> </v>
      </c>
      <c r="E68" s="23" t="str">
        <f>VLOOKUP(A68,Sheet1!$AP$1:$BN$120,25,0)</f>
        <v xml:space="preserve"> </v>
      </c>
    </row>
    <row r="69" spans="1:5">
      <c r="A69" s="17" t="s">
        <v>58</v>
      </c>
      <c r="B69" s="17" t="str">
        <f>VLOOKUP(A69,Sheet1!$AP$1:$BM$120,22,0)</f>
        <v xml:space="preserve"> </v>
      </c>
      <c r="C69" s="17" t="str">
        <f>VLOOKUP(A69,Sheet1!$AP$1:$BM$120,23,0)</f>
        <v>G&gt;5+ | Buy</v>
      </c>
      <c r="D69" s="17" t="str">
        <f>VLOOKUP(A69,Sheet1!$AP$1:$BM$120,24,0)</f>
        <v xml:space="preserve"> </v>
      </c>
      <c r="E69" s="23" t="str">
        <f>VLOOKUP(A69,Sheet1!$AP$1:$BN$120,25,0)</f>
        <v xml:space="preserve"> </v>
      </c>
    </row>
    <row r="70" spans="1:5">
      <c r="A70" s="17" t="s">
        <v>83</v>
      </c>
      <c r="B70" s="17" t="str">
        <f>VLOOKUP(A70,Sheet1!$AP$1:$BM$120,22,0)</f>
        <v xml:space="preserve"> </v>
      </c>
      <c r="C70" s="17" t="str">
        <f>VLOOKUP(A70,Sheet1!$AP$1:$BM$120,23,0)</f>
        <v xml:space="preserve"> </v>
      </c>
      <c r="D70" s="17" t="str">
        <f>VLOOKUP(A70,Sheet1!$AP$1:$BM$120,24,0)</f>
        <v xml:space="preserve"> </v>
      </c>
      <c r="E70" s="23" t="str">
        <f>VLOOKUP(A70,Sheet1!$AP$1:$BN$120,25,0)</f>
        <v xml:space="preserve"> </v>
      </c>
    </row>
    <row r="71" spans="1:5">
      <c r="A71" s="17" t="s">
        <v>33</v>
      </c>
      <c r="B71" s="17" t="str">
        <f>VLOOKUP(A71,Sheet1!$AP$1:$BM$120,22,0)</f>
        <v xml:space="preserve"> </v>
      </c>
      <c r="C71" s="17" t="str">
        <f>VLOOKUP(A71,Sheet1!$AP$1:$BM$120,23,0)</f>
        <v xml:space="preserve"> </v>
      </c>
      <c r="D71" s="17" t="str">
        <f>VLOOKUP(A71,Sheet1!$AP$1:$BM$120,24,0)</f>
        <v xml:space="preserve"> </v>
      </c>
      <c r="E71" s="23" t="str">
        <f>VLOOKUP(A71,Sheet1!$AP$1:$BN$120,25,0)</f>
        <v xml:space="preserve"> </v>
      </c>
    </row>
    <row r="72" spans="1:5">
      <c r="A72" s="17" t="s">
        <v>145</v>
      </c>
      <c r="B72" s="17" t="str">
        <f>VLOOKUP(A72,Sheet1!$AP$1:$BM$120,22,0)</f>
        <v xml:space="preserve"> </v>
      </c>
      <c r="C72" s="17" t="str">
        <f>VLOOKUP(A72,Sheet1!$AP$1:$BM$120,23,0)</f>
        <v>G&gt;5+ | Buy</v>
      </c>
      <c r="D72" s="17" t="str">
        <f>VLOOKUP(A72,Sheet1!$AP$1:$BM$120,24,0)</f>
        <v xml:space="preserve"> </v>
      </c>
      <c r="E72" s="23" t="str">
        <f>VLOOKUP(A72,Sheet1!$AP$1:$BN$120,25,0)</f>
        <v xml:space="preserve"> </v>
      </c>
    </row>
    <row r="73" spans="1:5">
      <c r="A73" s="17" t="s">
        <v>92</v>
      </c>
      <c r="B73" s="17" t="str">
        <f>VLOOKUP(A73,Sheet1!$AP$1:$BM$120,22,0)</f>
        <v xml:space="preserve"> </v>
      </c>
      <c r="C73" s="17" t="str">
        <f>VLOOKUP(A73,Sheet1!$AP$1:$BM$120,23,0)</f>
        <v>R&lt;5- | Sell</v>
      </c>
      <c r="D73" s="17" t="str">
        <f>VLOOKUP(A73,Sheet1!$AP$1:$BM$120,24,0)</f>
        <v xml:space="preserve"> </v>
      </c>
      <c r="E73" s="23" t="str">
        <f>VLOOKUP(A73,Sheet1!$AP$1:$BN$120,25,0)</f>
        <v xml:space="preserve"> </v>
      </c>
    </row>
    <row r="74" spans="1:5">
      <c r="A74" s="17" t="s">
        <v>75</v>
      </c>
      <c r="B74" s="17" t="str">
        <f>VLOOKUP(A74,Sheet1!$AP$1:$BM$120,22,0)</f>
        <v xml:space="preserve"> </v>
      </c>
      <c r="C74" s="17" t="str">
        <f>VLOOKUP(A74,Sheet1!$AP$1:$BM$120,23,0)</f>
        <v>G&gt;5+ | Buy</v>
      </c>
      <c r="D74" s="17" t="str">
        <f>VLOOKUP(A74,Sheet1!$AP$1:$BM$120,24,0)</f>
        <v xml:space="preserve"> </v>
      </c>
      <c r="E74" s="23" t="str">
        <f>VLOOKUP(A74,Sheet1!$AP$1:$BN$120,25,0)</f>
        <v xml:space="preserve"> </v>
      </c>
    </row>
    <row r="75" spans="1:5">
      <c r="A75" s="17" t="s">
        <v>108</v>
      </c>
      <c r="B75" s="17" t="str">
        <f>VLOOKUP(A75,Sheet1!$AP$1:$BM$120,22,0)</f>
        <v xml:space="preserve"> </v>
      </c>
      <c r="C75" s="17" t="str">
        <f>VLOOKUP(A75,Sheet1!$AP$1:$BM$120,23,0)</f>
        <v xml:space="preserve"> </v>
      </c>
      <c r="D75" s="17" t="str">
        <f>VLOOKUP(A75,Sheet1!$AP$1:$BM$120,24,0)</f>
        <v xml:space="preserve"> </v>
      </c>
      <c r="E75" s="23" t="str">
        <f>VLOOKUP(A75,Sheet1!$AP$1:$BN$120,25,0)</f>
        <v xml:space="preserve"> </v>
      </c>
    </row>
    <row r="76" spans="1:5">
      <c r="A76" s="17" t="s">
        <v>48</v>
      </c>
      <c r="B76" s="17" t="str">
        <f>VLOOKUP(A76,Sheet1!$AP$1:$BM$120,22,0)</f>
        <v xml:space="preserve"> </v>
      </c>
      <c r="C76" s="17" t="str">
        <f>VLOOKUP(A76,Sheet1!$AP$1:$BM$120,23,0)</f>
        <v xml:space="preserve"> </v>
      </c>
      <c r="D76" s="17" t="str">
        <f>VLOOKUP(A76,Sheet1!$AP$1:$BM$120,24,0)</f>
        <v xml:space="preserve"> </v>
      </c>
      <c r="E76" s="23" t="str">
        <f>VLOOKUP(A76,Sheet1!$AP$1:$BN$120,25,0)</f>
        <v xml:space="preserve"> </v>
      </c>
    </row>
    <row r="77" spans="1:5">
      <c r="A77" s="17" t="s">
        <v>149</v>
      </c>
      <c r="B77" s="17" t="str">
        <f>VLOOKUP(A77,Sheet1!$AP$1:$BM$120,22,0)</f>
        <v xml:space="preserve"> </v>
      </c>
      <c r="C77" s="17" t="str">
        <f>VLOOKUP(A77,Sheet1!$AP$1:$BM$120,23,0)</f>
        <v xml:space="preserve"> </v>
      </c>
      <c r="D77" s="17" t="str">
        <f>VLOOKUP(A77,Sheet1!$AP$1:$BM$120,24,0)</f>
        <v xml:space="preserve"> </v>
      </c>
      <c r="E77" s="23" t="str">
        <f>VLOOKUP(A77,Sheet1!$AP$1:$BN$120,25,0)</f>
        <v xml:space="preserve"> </v>
      </c>
    </row>
    <row r="78" spans="1:5">
      <c r="A78" s="17" t="s">
        <v>130</v>
      </c>
      <c r="B78" s="17" t="str">
        <f>VLOOKUP(A78,Sheet1!$AP$1:$BM$120,22,0)</f>
        <v xml:space="preserve"> </v>
      </c>
      <c r="C78" s="17" t="str">
        <f>VLOOKUP(A78,Sheet1!$AP$1:$BM$120,23,0)</f>
        <v xml:space="preserve"> </v>
      </c>
      <c r="D78" s="17" t="str">
        <f>VLOOKUP(A78,Sheet1!$AP$1:$BM$120,24,0)</f>
        <v xml:space="preserve"> </v>
      </c>
      <c r="E78" s="23" t="str">
        <f>VLOOKUP(A78,Sheet1!$AP$1:$BN$120,25,0)</f>
        <v xml:space="preserve"> </v>
      </c>
    </row>
    <row r="79" spans="1:5">
      <c r="A79" s="17" t="s">
        <v>272</v>
      </c>
      <c r="B79" s="17" t="str">
        <f>VLOOKUP(A79,Sheet1!$AP$1:$BM$120,22,0)</f>
        <v xml:space="preserve"> </v>
      </c>
      <c r="C79" s="17" t="str">
        <f>VLOOKUP(A79,Sheet1!$AP$1:$BM$120,23,0)</f>
        <v>G&gt;5+ | Buy</v>
      </c>
      <c r="D79" s="17" t="str">
        <f>VLOOKUP(A79,Sheet1!$AP$1:$BM$120,24,0)</f>
        <v xml:space="preserve"> </v>
      </c>
      <c r="E79" s="23" t="str">
        <f>VLOOKUP(A79,Sheet1!$AP$1:$BN$120,25,0)</f>
        <v xml:space="preserve"> </v>
      </c>
    </row>
    <row r="80" spans="1:5">
      <c r="A80" s="17" t="s">
        <v>39</v>
      </c>
      <c r="B80" s="17" t="str">
        <f>VLOOKUP(A80,Sheet1!$AP$1:$BM$120,22,0)</f>
        <v xml:space="preserve"> </v>
      </c>
      <c r="C80" s="17" t="str">
        <f>VLOOKUP(A80,Sheet1!$AP$1:$BM$120,23,0)</f>
        <v>G&gt;5+ | Buy</v>
      </c>
      <c r="D80" s="17" t="str">
        <f>VLOOKUP(A80,Sheet1!$AP$1:$BM$120,24,0)</f>
        <v xml:space="preserve"> </v>
      </c>
      <c r="E80" s="23" t="str">
        <f>VLOOKUP(A80,Sheet1!$AP$1:$BN$120,25,0)</f>
        <v xml:space="preserve"> </v>
      </c>
    </row>
    <row r="81" spans="1:5">
      <c r="A81" s="17" t="s">
        <v>5</v>
      </c>
      <c r="B81" s="17" t="str">
        <f>VLOOKUP(A81,Sheet1!$AP$1:$BM$120,22,0)</f>
        <v xml:space="preserve"> </v>
      </c>
      <c r="C81" s="17" t="str">
        <f>VLOOKUP(A81,Sheet1!$AP$1:$BM$120,23,0)</f>
        <v xml:space="preserve"> </v>
      </c>
      <c r="D81" s="17" t="str">
        <f>VLOOKUP(A81,Sheet1!$AP$1:$BM$120,24,0)</f>
        <v xml:space="preserve"> </v>
      </c>
      <c r="E81" s="23" t="str">
        <f>VLOOKUP(A81,Sheet1!$AP$1:$BN$120,25,0)</f>
        <v xml:space="preserve"> </v>
      </c>
    </row>
    <row r="82" spans="1:5">
      <c r="A82" s="17" t="s">
        <v>135</v>
      </c>
      <c r="B82" s="17" t="str">
        <f>VLOOKUP(A82,Sheet1!$AP$1:$BM$120,22,0)</f>
        <v xml:space="preserve"> </v>
      </c>
      <c r="C82" s="17" t="str">
        <f>VLOOKUP(A82,Sheet1!$AP$1:$BM$120,23,0)</f>
        <v xml:space="preserve"> </v>
      </c>
      <c r="D82" s="17" t="str">
        <f>VLOOKUP(A82,Sheet1!$AP$1:$BM$120,24,0)</f>
        <v xml:space="preserve"> </v>
      </c>
      <c r="E82" s="23" t="str">
        <f>VLOOKUP(A82,Sheet1!$AP$1:$BN$120,25,0)</f>
        <v xml:space="preserve"> </v>
      </c>
    </row>
    <row r="83" spans="1:5">
      <c r="A83" s="17" t="s">
        <v>71</v>
      </c>
      <c r="B83" s="17" t="str">
        <f>VLOOKUP(A83,Sheet1!$AP$1:$BM$120,22,0)</f>
        <v xml:space="preserve"> </v>
      </c>
      <c r="C83" s="17" t="str">
        <f>VLOOKUP(A83,Sheet1!$AP$1:$BM$120,23,0)</f>
        <v>G&gt;5+ | Buy</v>
      </c>
      <c r="D83" s="17" t="str">
        <f>VLOOKUP(A83,Sheet1!$AP$1:$BM$120,24,0)</f>
        <v xml:space="preserve"> </v>
      </c>
      <c r="E83" s="23" t="str">
        <f>VLOOKUP(A83,Sheet1!$AP$1:$BN$120,25,0)</f>
        <v xml:space="preserve"> </v>
      </c>
    </row>
    <row r="84" spans="1:5">
      <c r="A84" s="17" t="s">
        <v>86</v>
      </c>
      <c r="B84" s="17" t="str">
        <f>VLOOKUP(A84,Sheet1!$AP$1:$BM$120,22,0)</f>
        <v xml:space="preserve"> </v>
      </c>
      <c r="C84" s="17" t="str">
        <f>VLOOKUP(A84,Sheet1!$AP$1:$BM$120,23,0)</f>
        <v>G&gt;5+ | Buy</v>
      </c>
      <c r="D84" s="17" t="str">
        <f>VLOOKUP(A84,Sheet1!$AP$1:$BM$120,24,0)</f>
        <v xml:space="preserve"> </v>
      </c>
      <c r="E84" s="23" t="str">
        <f>VLOOKUP(A84,Sheet1!$AP$1:$BN$120,25,0)</f>
        <v xml:space="preserve"> </v>
      </c>
    </row>
    <row r="85" spans="1:5">
      <c r="A85" s="17" t="s">
        <v>31</v>
      </c>
      <c r="B85" s="17" t="str">
        <f>VLOOKUP(A85,Sheet1!$AP$1:$BM$120,22,0)</f>
        <v xml:space="preserve"> </v>
      </c>
      <c r="C85" s="17" t="str">
        <f>VLOOKUP(A85,Sheet1!$AP$1:$BM$120,23,0)</f>
        <v xml:space="preserve"> </v>
      </c>
      <c r="D85" s="17" t="str">
        <f>VLOOKUP(A85,Sheet1!$AP$1:$BM$120,24,0)</f>
        <v xml:space="preserve"> </v>
      </c>
      <c r="E85" s="23" t="str">
        <f>VLOOKUP(A85,Sheet1!$AP$1:$BN$120,25,0)</f>
        <v xml:space="preserve"> </v>
      </c>
    </row>
    <row r="86" spans="1:5">
      <c r="A86" s="17" t="s">
        <v>27</v>
      </c>
      <c r="B86" s="17" t="str">
        <f>VLOOKUP(A86,Sheet1!$AP$1:$BM$120,22,0)</f>
        <v xml:space="preserve"> </v>
      </c>
      <c r="C86" s="17" t="str">
        <f>VLOOKUP(A86,Sheet1!$AP$1:$BM$120,23,0)</f>
        <v>G&gt;5+ | Buy</v>
      </c>
      <c r="D86" s="17" t="str">
        <f>VLOOKUP(A86,Sheet1!$AP$1:$BM$120,24,0)</f>
        <v xml:space="preserve"> </v>
      </c>
      <c r="E86" s="23" t="str">
        <f>VLOOKUP(A86,Sheet1!$AP$1:$BN$120,25,0)</f>
        <v xml:space="preserve"> </v>
      </c>
    </row>
    <row r="87" spans="1:5">
      <c r="A87" s="17" t="s">
        <v>146</v>
      </c>
      <c r="B87" s="17" t="str">
        <f>VLOOKUP(A87,Sheet1!$AP$1:$BM$120,22,0)</f>
        <v xml:space="preserve"> </v>
      </c>
      <c r="C87" s="17" t="str">
        <f>VLOOKUP(A87,Sheet1!$AP$1:$BM$120,23,0)</f>
        <v xml:space="preserve"> </v>
      </c>
      <c r="D87" s="17" t="str">
        <f>VLOOKUP(A87,Sheet1!$AP$1:$BM$120,24,0)</f>
        <v xml:space="preserve"> </v>
      </c>
      <c r="E87" s="23" t="str">
        <f>VLOOKUP(A87,Sheet1!$AP$1:$BN$120,25,0)</f>
        <v xml:space="preserve"> </v>
      </c>
    </row>
    <row r="88" spans="1:5">
      <c r="A88" s="17" t="s">
        <v>132</v>
      </c>
      <c r="B88" s="17" t="str">
        <f>VLOOKUP(A88,Sheet1!$AP$1:$BM$120,22,0)</f>
        <v xml:space="preserve"> </v>
      </c>
      <c r="C88" s="17" t="str">
        <f>VLOOKUP(A88,Sheet1!$AP$1:$BM$120,23,0)</f>
        <v>G&gt;5+ | Buy</v>
      </c>
      <c r="D88" s="17" t="str">
        <f>VLOOKUP(A88,Sheet1!$AP$1:$BM$120,24,0)</f>
        <v xml:space="preserve"> </v>
      </c>
      <c r="E88" s="23" t="str">
        <f>VLOOKUP(A88,Sheet1!$AP$1:$BN$120,25,0)</f>
        <v xml:space="preserve"> </v>
      </c>
    </row>
    <row r="89" spans="1:5">
      <c r="A89" s="17" t="s">
        <v>105</v>
      </c>
      <c r="B89" s="17" t="str">
        <f>VLOOKUP(A89,Sheet1!$AP$1:$BM$120,22,0)</f>
        <v xml:space="preserve"> </v>
      </c>
      <c r="C89" s="17" t="str">
        <f>VLOOKUP(A89,Sheet1!$AP$1:$BM$120,23,0)</f>
        <v xml:space="preserve"> </v>
      </c>
      <c r="D89" s="17" t="str">
        <f>VLOOKUP(A89,Sheet1!$AP$1:$BM$120,24,0)</f>
        <v xml:space="preserve"> </v>
      </c>
      <c r="E89" s="23" t="str">
        <f>VLOOKUP(A89,Sheet1!$AP$1:$BN$120,25,0)</f>
        <v xml:space="preserve"> </v>
      </c>
    </row>
    <row r="90" spans="1:5">
      <c r="A90" s="17" t="s">
        <v>76</v>
      </c>
      <c r="B90" s="17" t="str">
        <f>VLOOKUP(A90,Sheet1!$AP$1:$BM$120,22,0)</f>
        <v xml:space="preserve"> </v>
      </c>
      <c r="C90" s="17" t="str">
        <f>VLOOKUP(A90,Sheet1!$AP$1:$BM$120,23,0)</f>
        <v xml:space="preserve"> </v>
      </c>
      <c r="D90" s="17" t="str">
        <f>VLOOKUP(A90,Sheet1!$AP$1:$BM$120,24,0)</f>
        <v xml:space="preserve"> </v>
      </c>
      <c r="E90" s="23" t="str">
        <f>VLOOKUP(A90,Sheet1!$AP$1:$BN$120,25,0)</f>
        <v xml:space="preserve"> </v>
      </c>
    </row>
    <row r="91" spans="1:5">
      <c r="A91" s="17" t="s">
        <v>128</v>
      </c>
      <c r="B91" s="17" t="str">
        <f>VLOOKUP(A91,Sheet1!$AP$1:$BM$120,22,0)</f>
        <v xml:space="preserve"> </v>
      </c>
      <c r="C91" s="17" t="str">
        <f>VLOOKUP(A91,Sheet1!$AP$1:$BM$120,23,0)</f>
        <v>G&gt;5+ | Buy</v>
      </c>
      <c r="D91" s="17" t="str">
        <f>VLOOKUP(A91,Sheet1!$AP$1:$BM$120,24,0)</f>
        <v xml:space="preserve"> </v>
      </c>
      <c r="E91" s="23" t="str">
        <f>VLOOKUP(A91,Sheet1!$AP$1:$BN$120,25,0)</f>
        <v>R -.5% | Down</v>
      </c>
    </row>
    <row r="92" spans="1:5">
      <c r="A92" s="17" t="s">
        <v>37</v>
      </c>
      <c r="B92" s="17" t="str">
        <f>VLOOKUP(A92,Sheet1!$AP$1:$BM$120,22,0)</f>
        <v xml:space="preserve"> </v>
      </c>
      <c r="C92" s="17" t="str">
        <f>VLOOKUP(A92,Sheet1!$AP$1:$BM$120,23,0)</f>
        <v xml:space="preserve"> </v>
      </c>
      <c r="D92" s="17" t="str">
        <f>VLOOKUP(A92,Sheet1!$AP$1:$BM$120,24,0)</f>
        <v xml:space="preserve"> </v>
      </c>
      <c r="E92" s="23" t="str">
        <f>VLOOKUP(A92,Sheet1!$AP$1:$BN$120,25,0)</f>
        <v>G +.5% | UP</v>
      </c>
    </row>
    <row r="93" spans="1:5">
      <c r="A93" s="17" t="s">
        <v>79</v>
      </c>
      <c r="B93" s="17" t="str">
        <f>VLOOKUP(A93,Sheet1!$AP$1:$BM$120,22,0)</f>
        <v xml:space="preserve"> </v>
      </c>
      <c r="C93" s="17" t="str">
        <f>VLOOKUP(A93,Sheet1!$AP$1:$BM$120,23,0)</f>
        <v>G&gt;5+ | Buy</v>
      </c>
      <c r="D93" s="17" t="str">
        <f>VLOOKUP(A93,Sheet1!$AP$1:$BM$120,24,0)</f>
        <v xml:space="preserve"> </v>
      </c>
      <c r="E93" s="23" t="str">
        <f>VLOOKUP(A93,Sheet1!$AP$1:$BN$120,25,0)</f>
        <v xml:space="preserve"> </v>
      </c>
    </row>
    <row r="94" spans="1:5">
      <c r="A94" s="17" t="s">
        <v>65</v>
      </c>
      <c r="B94" s="17" t="str">
        <f>VLOOKUP(A94,Sheet1!$AP$1:$BM$120,22,0)</f>
        <v xml:space="preserve"> </v>
      </c>
      <c r="C94" s="17" t="str">
        <f>VLOOKUP(A94,Sheet1!$AP$1:$BM$120,23,0)</f>
        <v>G&gt;5+ | Buy</v>
      </c>
      <c r="D94" s="17" t="str">
        <f>VLOOKUP(A94,Sheet1!$AP$1:$BM$120,24,0)</f>
        <v xml:space="preserve"> </v>
      </c>
      <c r="E94" s="23" t="str">
        <f>VLOOKUP(A94,Sheet1!$AP$1:$BN$120,25,0)</f>
        <v xml:space="preserve"> </v>
      </c>
    </row>
    <row r="95" spans="1:5">
      <c r="A95" s="17" t="s">
        <v>36</v>
      </c>
      <c r="B95" s="17" t="e">
        <f>VLOOKUP(A95,Sheet1!$AP$1:$BM$120,22,0)</f>
        <v>#N/A</v>
      </c>
      <c r="C95" s="17" t="e">
        <f>VLOOKUP(A95,Sheet1!$AP$1:$BM$120,23,0)</f>
        <v>#N/A</v>
      </c>
      <c r="D95" s="17" t="e">
        <f>VLOOKUP(A95,Sheet1!$AP$1:$BM$120,24,0)</f>
        <v>#N/A</v>
      </c>
      <c r="E95" s="23" t="e">
        <f>VLOOKUP(A95,Sheet1!$AP$1:$BN$120,25,0)</f>
        <v>#N/A</v>
      </c>
    </row>
    <row r="96" spans="1:5">
      <c r="A96" s="17" t="s">
        <v>117</v>
      </c>
      <c r="B96" s="17" t="str">
        <f>VLOOKUP(A96,Sheet1!$AP$1:$BM$120,22,0)</f>
        <v xml:space="preserve"> </v>
      </c>
      <c r="C96" s="17" t="str">
        <f>VLOOKUP(A96,Sheet1!$AP$1:$BM$120,23,0)</f>
        <v xml:space="preserve"> </v>
      </c>
      <c r="D96" s="17" t="str">
        <f>VLOOKUP(A96,Sheet1!$AP$1:$BM$120,24,0)</f>
        <v xml:space="preserve"> </v>
      </c>
      <c r="E96" s="23" t="str">
        <f>VLOOKUP(A96,Sheet1!$AP$1:$BN$120,25,0)</f>
        <v xml:space="preserve"> </v>
      </c>
    </row>
    <row r="97" spans="1:5">
      <c r="A97" s="17" t="s">
        <v>50</v>
      </c>
      <c r="B97" s="17" t="str">
        <f>VLOOKUP(A97,Sheet1!$AP$1:$BM$120,22,0)</f>
        <v xml:space="preserve"> </v>
      </c>
      <c r="C97" s="17" t="str">
        <f>VLOOKUP(A97,Sheet1!$AP$1:$BM$120,23,0)</f>
        <v>G&gt;5+ | Buy</v>
      </c>
      <c r="D97" s="17" t="str">
        <f>VLOOKUP(A97,Sheet1!$AP$1:$BM$120,24,0)</f>
        <v xml:space="preserve"> </v>
      </c>
      <c r="E97" s="23" t="str">
        <f>VLOOKUP(A97,Sheet1!$AP$1:$BN$120,25,0)</f>
        <v xml:space="preserve"> </v>
      </c>
    </row>
    <row r="98" spans="1:5">
      <c r="A98" s="17" t="s">
        <v>99</v>
      </c>
      <c r="B98" s="17" t="e">
        <f>VLOOKUP(A98,Sheet1!$AP$1:$BM$120,22,0)</f>
        <v>#N/A</v>
      </c>
      <c r="C98" s="17" t="e">
        <f>VLOOKUP(A98,Sheet1!$AP$1:$BM$120,23,0)</f>
        <v>#N/A</v>
      </c>
      <c r="D98" s="17" t="e">
        <f>VLOOKUP(A98,Sheet1!$AP$1:$BM$120,24,0)</f>
        <v>#N/A</v>
      </c>
      <c r="E98" s="23" t="e">
        <f>VLOOKUP(A98,Sheet1!$AP$1:$BN$120,25,0)</f>
        <v>#N/A</v>
      </c>
    </row>
    <row r="99" spans="1:5">
      <c r="A99" s="18" t="s">
        <v>55</v>
      </c>
      <c r="B99" s="17" t="e">
        <f>VLOOKUP(A99,Sheet1!$AP$1:$BM$120,22,0)</f>
        <v>#N/A</v>
      </c>
      <c r="C99" s="17" t="e">
        <f>VLOOKUP(A99,Sheet1!$AP$1:$BM$120,23,0)</f>
        <v>#N/A</v>
      </c>
      <c r="D99" s="17" t="e">
        <f>VLOOKUP(A99,Sheet1!$AP$1:$BM$120,24,0)</f>
        <v>#N/A</v>
      </c>
      <c r="E99" s="23" t="e">
        <f>VLOOKUP(A99,Sheet1!$AP$1:$BN$120,25,0)</f>
        <v>#N/A</v>
      </c>
    </row>
  </sheetData>
  <autoFilter ref="A1:E99"/>
  <conditionalFormatting sqref="A63:A1048576 A1:A58">
    <cfRule type="containsText" dxfId="0" priority="5" operator="containsText" text="NIFTY20604">
      <formula>NOT(ISERROR(SEARCH("NIFTY20604",A1)))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744"/>
  <sheetViews>
    <sheetView topLeftCell="A343" workbookViewId="0">
      <selection activeCell="H498" sqref="H498:H744"/>
    </sheetView>
  </sheetViews>
  <sheetFormatPr defaultRowHeight="15"/>
  <cols>
    <col min="1" max="1" width="21" customWidth="1"/>
    <col min="2" max="2" width="19.42578125" customWidth="1"/>
    <col min="3" max="3" width="23.140625" customWidth="1"/>
    <col min="4" max="4" width="19.42578125" customWidth="1"/>
    <col min="6" max="6" width="25.42578125" customWidth="1"/>
    <col min="7" max="7" width="25.7109375" customWidth="1"/>
    <col min="8" max="8" width="28.5703125" customWidth="1"/>
    <col min="10" max="10" width="36.28515625" customWidth="1"/>
  </cols>
  <sheetData>
    <row r="1" spans="1:12">
      <c r="D1" t="s">
        <v>116</v>
      </c>
    </row>
    <row r="2" spans="1:12">
      <c r="A2" t="s">
        <v>158</v>
      </c>
      <c r="D2" t="s">
        <v>10</v>
      </c>
    </row>
    <row r="3" spans="1:12">
      <c r="A3" t="s">
        <v>176</v>
      </c>
      <c r="D3" t="s">
        <v>45</v>
      </c>
    </row>
    <row r="4" spans="1:12">
      <c r="A4" t="s">
        <v>174</v>
      </c>
      <c r="D4" t="s">
        <v>56</v>
      </c>
    </row>
    <row r="5" spans="1:12">
      <c r="A5" t="s">
        <v>175</v>
      </c>
      <c r="D5" t="s">
        <v>115</v>
      </c>
    </row>
    <row r="6" spans="1:12">
      <c r="A6" t="s">
        <v>163</v>
      </c>
      <c r="D6" t="s">
        <v>72</v>
      </c>
    </row>
    <row r="7" spans="1:12">
      <c r="A7" t="s">
        <v>171</v>
      </c>
      <c r="D7" t="s">
        <v>89</v>
      </c>
    </row>
    <row r="8" spans="1:12">
      <c r="A8" t="s">
        <v>172</v>
      </c>
      <c r="D8" t="s">
        <v>131</v>
      </c>
    </row>
    <row r="9" spans="1:12">
      <c r="A9" t="s">
        <v>169</v>
      </c>
      <c r="D9" t="s">
        <v>2</v>
      </c>
      <c r="I9" s="10"/>
    </row>
    <row r="10" spans="1:12">
      <c r="A10" t="s">
        <v>167</v>
      </c>
      <c r="D10" t="s">
        <v>17</v>
      </c>
    </row>
    <row r="11" spans="1:12">
      <c r="A11" t="s">
        <v>168</v>
      </c>
      <c r="D11" t="s">
        <v>44</v>
      </c>
    </row>
    <row r="12" spans="1:12">
      <c r="A12" t="s">
        <v>161</v>
      </c>
      <c r="D12" t="s">
        <v>95</v>
      </c>
    </row>
    <row r="13" spans="1:12">
      <c r="A13" t="s">
        <v>166</v>
      </c>
      <c r="D13" t="s">
        <v>138</v>
      </c>
    </row>
    <row r="14" spans="1:12">
      <c r="A14" t="s">
        <v>162</v>
      </c>
      <c r="D14" t="s">
        <v>22</v>
      </c>
      <c r="J14" t="s">
        <v>371</v>
      </c>
      <c r="K14">
        <v>18000</v>
      </c>
      <c r="L14" t="s">
        <v>372</v>
      </c>
    </row>
    <row r="15" spans="1:12">
      <c r="A15" t="s">
        <v>177</v>
      </c>
      <c r="D15" t="s">
        <v>147</v>
      </c>
      <c r="J15" t="s">
        <v>371</v>
      </c>
      <c r="K15">
        <v>18200</v>
      </c>
      <c r="L15" t="s">
        <v>372</v>
      </c>
    </row>
    <row r="16" spans="1:12">
      <c r="A16" t="s">
        <v>179</v>
      </c>
      <c r="D16" t="s">
        <v>8</v>
      </c>
      <c r="J16" t="s">
        <v>371</v>
      </c>
      <c r="K16">
        <v>18500</v>
      </c>
      <c r="L16" t="s">
        <v>372</v>
      </c>
    </row>
    <row r="17" spans="1:12">
      <c r="A17" t="s">
        <v>160</v>
      </c>
      <c r="D17" t="s">
        <v>106</v>
      </c>
      <c r="J17" t="s">
        <v>371</v>
      </c>
      <c r="K17">
        <v>18800</v>
      </c>
      <c r="L17" t="s">
        <v>372</v>
      </c>
    </row>
    <row r="18" spans="1:12">
      <c r="A18" t="s">
        <v>173</v>
      </c>
      <c r="D18" t="s">
        <v>119</v>
      </c>
      <c r="J18" t="s">
        <v>371</v>
      </c>
      <c r="K18">
        <v>19000</v>
      </c>
      <c r="L18" t="s">
        <v>372</v>
      </c>
    </row>
    <row r="19" spans="1:12">
      <c r="A19" t="s">
        <v>159</v>
      </c>
      <c r="D19" t="s">
        <v>3</v>
      </c>
      <c r="J19" t="s">
        <v>371</v>
      </c>
      <c r="K19">
        <v>19200</v>
      </c>
      <c r="L19" t="s">
        <v>372</v>
      </c>
    </row>
    <row r="20" spans="1:12">
      <c r="A20" t="s">
        <v>178</v>
      </c>
      <c r="D20" t="s">
        <v>67</v>
      </c>
      <c r="H20" t="s">
        <v>116</v>
      </c>
      <c r="J20" t="s">
        <v>371</v>
      </c>
      <c r="K20">
        <v>19500</v>
      </c>
      <c r="L20" t="s">
        <v>372</v>
      </c>
    </row>
    <row r="21" spans="1:12">
      <c r="A21" t="s">
        <v>181</v>
      </c>
      <c r="D21" t="s">
        <v>90</v>
      </c>
      <c r="H21" t="s">
        <v>45</v>
      </c>
      <c r="J21" t="s">
        <v>371</v>
      </c>
      <c r="K21">
        <v>19800</v>
      </c>
      <c r="L21" t="s">
        <v>372</v>
      </c>
    </row>
    <row r="22" spans="1:12">
      <c r="A22" t="s">
        <v>180</v>
      </c>
      <c r="D22" t="s">
        <v>16</v>
      </c>
      <c r="H22" t="s">
        <v>360</v>
      </c>
      <c r="J22" t="s">
        <v>371</v>
      </c>
      <c r="K22">
        <v>20000</v>
      </c>
      <c r="L22" t="s">
        <v>372</v>
      </c>
    </row>
    <row r="23" spans="1:12">
      <c r="A23" t="s">
        <v>164</v>
      </c>
      <c r="D23" t="s">
        <v>82</v>
      </c>
      <c r="H23" t="s">
        <v>89</v>
      </c>
      <c r="J23" t="s">
        <v>371</v>
      </c>
      <c r="K23">
        <v>20100</v>
      </c>
      <c r="L23" t="s">
        <v>372</v>
      </c>
    </row>
    <row r="24" spans="1:12">
      <c r="A24" t="s">
        <v>170</v>
      </c>
      <c r="D24" t="s">
        <v>110</v>
      </c>
      <c r="H24" t="s">
        <v>44</v>
      </c>
      <c r="J24" t="s">
        <v>371</v>
      </c>
      <c r="K24">
        <v>20200</v>
      </c>
      <c r="L24" t="s">
        <v>372</v>
      </c>
    </row>
    <row r="25" spans="1:12">
      <c r="A25" t="s">
        <v>165</v>
      </c>
      <c r="D25" t="s">
        <v>114</v>
      </c>
      <c r="H25" t="s">
        <v>364</v>
      </c>
      <c r="J25" t="s">
        <v>371</v>
      </c>
      <c r="K25">
        <v>20500</v>
      </c>
      <c r="L25" t="s">
        <v>372</v>
      </c>
    </row>
    <row r="26" spans="1:12">
      <c r="D26" t="s">
        <v>30</v>
      </c>
      <c r="H26" t="s">
        <v>138</v>
      </c>
      <c r="J26" t="s">
        <v>371</v>
      </c>
      <c r="K26">
        <v>20800</v>
      </c>
      <c r="L26" t="s">
        <v>372</v>
      </c>
    </row>
    <row r="27" spans="1:12">
      <c r="D27" t="s">
        <v>11</v>
      </c>
      <c r="H27" t="s">
        <v>341</v>
      </c>
      <c r="J27" t="s">
        <v>371</v>
      </c>
      <c r="K27">
        <v>21000</v>
      </c>
      <c r="L27" t="s">
        <v>372</v>
      </c>
    </row>
    <row r="28" spans="1:12">
      <c r="D28" t="s">
        <v>103</v>
      </c>
      <c r="H28" t="s">
        <v>22</v>
      </c>
      <c r="J28" t="s">
        <v>371</v>
      </c>
      <c r="K28">
        <v>21200</v>
      </c>
      <c r="L28" t="s">
        <v>372</v>
      </c>
    </row>
    <row r="29" spans="1:12">
      <c r="D29" t="s">
        <v>15</v>
      </c>
      <c r="H29" t="s">
        <v>338</v>
      </c>
      <c r="J29" t="s">
        <v>371</v>
      </c>
      <c r="K29">
        <v>21500</v>
      </c>
      <c r="L29" t="s">
        <v>372</v>
      </c>
    </row>
    <row r="30" spans="1:12">
      <c r="D30" t="s">
        <v>19</v>
      </c>
      <c r="H30" t="s">
        <v>147</v>
      </c>
      <c r="J30" t="s">
        <v>371</v>
      </c>
      <c r="K30">
        <v>21800</v>
      </c>
      <c r="L30" t="s">
        <v>372</v>
      </c>
    </row>
    <row r="31" spans="1:12">
      <c r="D31" t="s">
        <v>46</v>
      </c>
      <c r="H31" t="s">
        <v>290</v>
      </c>
      <c r="J31" t="s">
        <v>371</v>
      </c>
      <c r="K31">
        <v>22000</v>
      </c>
      <c r="L31" t="s">
        <v>372</v>
      </c>
    </row>
    <row r="32" spans="1:12">
      <c r="D32" t="s">
        <v>118</v>
      </c>
      <c r="H32" t="s">
        <v>106</v>
      </c>
      <c r="J32" t="s">
        <v>371</v>
      </c>
      <c r="K32">
        <v>22200</v>
      </c>
      <c r="L32" t="s">
        <v>372</v>
      </c>
    </row>
    <row r="33" spans="4:12">
      <c r="D33" t="s">
        <v>157</v>
      </c>
      <c r="F33" t="s">
        <v>342</v>
      </c>
      <c r="G33" t="s">
        <v>352</v>
      </c>
      <c r="H33" t="s">
        <v>340</v>
      </c>
      <c r="J33" t="s">
        <v>371</v>
      </c>
      <c r="K33">
        <v>22500</v>
      </c>
      <c r="L33" t="s">
        <v>372</v>
      </c>
    </row>
    <row r="34" spans="4:12">
      <c r="D34" t="s">
        <v>97</v>
      </c>
      <c r="F34" t="s">
        <v>369</v>
      </c>
      <c r="G34" t="s">
        <v>283</v>
      </c>
      <c r="H34" t="s">
        <v>342</v>
      </c>
      <c r="J34" t="s">
        <v>371</v>
      </c>
      <c r="K34">
        <v>22800</v>
      </c>
      <c r="L34" t="s">
        <v>372</v>
      </c>
    </row>
    <row r="35" spans="4:12">
      <c r="D35" t="s">
        <v>134</v>
      </c>
      <c r="F35" t="s">
        <v>304</v>
      </c>
      <c r="G35" t="s">
        <v>281</v>
      </c>
      <c r="J35" t="s">
        <v>371</v>
      </c>
      <c r="K35">
        <v>23000</v>
      </c>
      <c r="L35" t="s">
        <v>372</v>
      </c>
    </row>
    <row r="36" spans="4:12">
      <c r="D36" t="s">
        <v>6</v>
      </c>
      <c r="F36" t="s">
        <v>361</v>
      </c>
      <c r="G36" t="s">
        <v>298</v>
      </c>
      <c r="J36" t="s">
        <v>371</v>
      </c>
      <c r="K36">
        <v>23500</v>
      </c>
      <c r="L36" t="s">
        <v>372</v>
      </c>
    </row>
    <row r="37" spans="4:12">
      <c r="D37" t="s">
        <v>53</v>
      </c>
      <c r="F37" t="s">
        <v>348</v>
      </c>
      <c r="G37" t="s">
        <v>328</v>
      </c>
      <c r="J37" t="s">
        <v>371</v>
      </c>
      <c r="K37">
        <v>24000</v>
      </c>
      <c r="L37" t="s">
        <v>372</v>
      </c>
    </row>
    <row r="38" spans="4:12">
      <c r="D38" t="s">
        <v>47</v>
      </c>
      <c r="F38" t="s">
        <v>355</v>
      </c>
      <c r="G38" t="s">
        <v>300</v>
      </c>
      <c r="J38" t="s">
        <v>371</v>
      </c>
      <c r="K38">
        <v>24500</v>
      </c>
      <c r="L38" t="s">
        <v>372</v>
      </c>
    </row>
    <row r="39" spans="4:12">
      <c r="D39" t="s">
        <v>109</v>
      </c>
      <c r="F39" t="s">
        <v>333</v>
      </c>
      <c r="G39" t="s">
        <v>282</v>
      </c>
    </row>
    <row r="40" spans="4:12">
      <c r="D40" t="s">
        <v>143</v>
      </c>
      <c r="F40" t="s">
        <v>309</v>
      </c>
      <c r="G40" t="s">
        <v>286</v>
      </c>
    </row>
    <row r="41" spans="4:12">
      <c r="D41" t="s">
        <v>61</v>
      </c>
      <c r="F41" t="s">
        <v>288</v>
      </c>
      <c r="G41" t="s">
        <v>350</v>
      </c>
    </row>
    <row r="42" spans="4:12">
      <c r="D42" t="s">
        <v>43</v>
      </c>
      <c r="F42" t="s">
        <v>319</v>
      </c>
      <c r="G42" t="s">
        <v>302</v>
      </c>
    </row>
    <row r="43" spans="4:12">
      <c r="D43" t="s">
        <v>151</v>
      </c>
      <c r="F43" t="s">
        <v>293</v>
      </c>
      <c r="G43" t="s">
        <v>284</v>
      </c>
    </row>
    <row r="44" spans="4:12">
      <c r="D44" t="s">
        <v>59</v>
      </c>
      <c r="F44" t="s">
        <v>362</v>
      </c>
      <c r="G44" t="s">
        <v>320</v>
      </c>
    </row>
    <row r="45" spans="4:12">
      <c r="D45" t="s">
        <v>68</v>
      </c>
      <c r="F45" t="s">
        <v>315</v>
      </c>
      <c r="G45" t="s">
        <v>344</v>
      </c>
    </row>
    <row r="46" spans="4:12">
      <c r="D46" t="s">
        <v>38</v>
      </c>
      <c r="F46" t="s">
        <v>297</v>
      </c>
      <c r="G46" t="s">
        <v>351</v>
      </c>
    </row>
    <row r="47" spans="4:12">
      <c r="D47" t="s">
        <v>94</v>
      </c>
      <c r="F47" t="s">
        <v>278</v>
      </c>
      <c r="G47" t="s">
        <v>334</v>
      </c>
    </row>
    <row r="48" spans="4:12">
      <c r="D48" t="s">
        <v>121</v>
      </c>
      <c r="F48" t="s">
        <v>294</v>
      </c>
      <c r="G48" t="s">
        <v>321</v>
      </c>
    </row>
    <row r="49" spans="4:8">
      <c r="D49" t="s">
        <v>63</v>
      </c>
      <c r="F49" t="s">
        <v>336</v>
      </c>
      <c r="G49" t="s">
        <v>313</v>
      </c>
      <c r="H49" t="s">
        <v>286</v>
      </c>
    </row>
    <row r="50" spans="4:8">
      <c r="D50" t="s">
        <v>26</v>
      </c>
      <c r="F50" t="s">
        <v>307</v>
      </c>
      <c r="G50" t="s">
        <v>323</v>
      </c>
    </row>
    <row r="51" spans="4:8">
      <c r="D51" t="s">
        <v>88</v>
      </c>
      <c r="F51" t="s">
        <v>318</v>
      </c>
      <c r="G51" t="s">
        <v>305</v>
      </c>
    </row>
    <row r="52" spans="4:8">
      <c r="D52" t="s">
        <v>120</v>
      </c>
      <c r="F52" t="s">
        <v>287</v>
      </c>
      <c r="G52" t="s">
        <v>347</v>
      </c>
    </row>
    <row r="53" spans="4:8">
      <c r="D53" t="s">
        <v>40</v>
      </c>
      <c r="F53" t="s">
        <v>353</v>
      </c>
      <c r="G53" t="s">
        <v>295</v>
      </c>
    </row>
    <row r="54" spans="4:8">
      <c r="D54" t="s">
        <v>139</v>
      </c>
      <c r="F54" t="s">
        <v>301</v>
      </c>
      <c r="G54" t="s">
        <v>349</v>
      </c>
    </row>
    <row r="55" spans="4:8">
      <c r="D55" t="s">
        <v>49</v>
      </c>
      <c r="F55" t="s">
        <v>356</v>
      </c>
      <c r="G55" t="s">
        <v>339</v>
      </c>
    </row>
    <row r="56" spans="4:8">
      <c r="D56" t="s">
        <v>113</v>
      </c>
      <c r="F56" t="s">
        <v>311</v>
      </c>
      <c r="G56" t="s">
        <v>310</v>
      </c>
    </row>
    <row r="57" spans="4:8">
      <c r="D57" t="s">
        <v>66</v>
      </c>
      <c r="F57" t="s">
        <v>367</v>
      </c>
      <c r="G57" t="s">
        <v>335</v>
      </c>
    </row>
    <row r="58" spans="4:8">
      <c r="D58" t="s">
        <v>57</v>
      </c>
    </row>
    <row r="59" spans="4:8">
      <c r="D59" t="s">
        <v>9</v>
      </c>
    </row>
    <row r="60" spans="4:8">
      <c r="D60" t="s">
        <v>144</v>
      </c>
    </row>
    <row r="61" spans="4:8">
      <c r="D61" t="s">
        <v>60</v>
      </c>
    </row>
    <row r="62" spans="4:8">
      <c r="D62" t="s">
        <v>101</v>
      </c>
    </row>
    <row r="63" spans="4:8">
      <c r="D63" t="s">
        <v>32</v>
      </c>
    </row>
    <row r="64" spans="4:8">
      <c r="D64" t="s">
        <v>122</v>
      </c>
    </row>
    <row r="65" spans="4:8">
      <c r="D65" t="s">
        <v>34</v>
      </c>
    </row>
    <row r="66" spans="4:8">
      <c r="D66" t="s">
        <v>42</v>
      </c>
    </row>
    <row r="67" spans="4:8">
      <c r="D67" t="s">
        <v>87</v>
      </c>
    </row>
    <row r="68" spans="4:8">
      <c r="D68" t="s">
        <v>4</v>
      </c>
    </row>
    <row r="69" spans="4:8">
      <c r="D69" t="s">
        <v>29</v>
      </c>
      <c r="H69" t="s">
        <v>323</v>
      </c>
    </row>
    <row r="70" spans="4:8">
      <c r="D70" t="s">
        <v>7</v>
      </c>
    </row>
    <row r="71" spans="4:8">
      <c r="D71" t="s">
        <v>153</v>
      </c>
    </row>
    <row r="72" spans="4:8">
      <c r="D72" t="s">
        <v>112</v>
      </c>
    </row>
    <row r="73" spans="4:8">
      <c r="D73" t="s">
        <v>96</v>
      </c>
    </row>
    <row r="74" spans="4:8">
      <c r="D74" t="s">
        <v>23</v>
      </c>
    </row>
    <row r="75" spans="4:8">
      <c r="D75" t="s">
        <v>70</v>
      </c>
    </row>
    <row r="76" spans="4:8">
      <c r="D76" t="s">
        <v>186</v>
      </c>
    </row>
    <row r="77" spans="4:8">
      <c r="D77" t="s">
        <v>18</v>
      </c>
    </row>
    <row r="78" spans="4:8">
      <c r="D78" t="s">
        <v>148</v>
      </c>
    </row>
    <row r="79" spans="4:8">
      <c r="D79" t="s">
        <v>81</v>
      </c>
    </row>
    <row r="80" spans="4:8">
      <c r="D80" t="s">
        <v>133</v>
      </c>
    </row>
    <row r="81" spans="4:8">
      <c r="D81" t="s">
        <v>28</v>
      </c>
    </row>
    <row r="82" spans="4:8">
      <c r="D82" t="s">
        <v>62</v>
      </c>
    </row>
    <row r="83" spans="4:8">
      <c r="D83" t="s">
        <v>141</v>
      </c>
    </row>
    <row r="84" spans="4:8">
      <c r="D84" t="s">
        <v>140</v>
      </c>
      <c r="H84" t="s">
        <v>3</v>
      </c>
    </row>
    <row r="85" spans="4:8">
      <c r="D85" t="s">
        <v>12</v>
      </c>
      <c r="H85" t="s">
        <v>292</v>
      </c>
    </row>
    <row r="86" spans="4:8">
      <c r="D86" t="s">
        <v>152</v>
      </c>
      <c r="H86" t="s">
        <v>90</v>
      </c>
    </row>
    <row r="87" spans="4:8">
      <c r="D87" t="s">
        <v>13</v>
      </c>
      <c r="G87" t="s">
        <v>360</v>
      </c>
      <c r="H87" t="s">
        <v>331</v>
      </c>
    </row>
    <row r="88" spans="4:8">
      <c r="D88" t="s">
        <v>98</v>
      </c>
      <c r="G88" t="s">
        <v>364</v>
      </c>
      <c r="H88" t="s">
        <v>110</v>
      </c>
    </row>
    <row r="89" spans="4:8">
      <c r="D89" t="s">
        <v>125</v>
      </c>
      <c r="G89" t="s">
        <v>341</v>
      </c>
      <c r="H89" t="s">
        <v>329</v>
      </c>
    </row>
    <row r="90" spans="4:8">
      <c r="D90" t="s">
        <v>126</v>
      </c>
      <c r="G90" t="s">
        <v>338</v>
      </c>
      <c r="H90" t="s">
        <v>30</v>
      </c>
    </row>
    <row r="91" spans="4:8">
      <c r="D91" t="s">
        <v>25</v>
      </c>
      <c r="G91" t="s">
        <v>290</v>
      </c>
      <c r="H91" t="s">
        <v>343</v>
      </c>
    </row>
    <row r="92" spans="4:8">
      <c r="D92" t="s">
        <v>85</v>
      </c>
      <c r="G92" t="s">
        <v>340</v>
      </c>
      <c r="H92" t="s">
        <v>46</v>
      </c>
    </row>
    <row r="93" spans="4:8">
      <c r="D93" t="s">
        <v>78</v>
      </c>
      <c r="G93" t="s">
        <v>292</v>
      </c>
      <c r="H93" t="s">
        <v>118</v>
      </c>
    </row>
    <row r="94" spans="4:8">
      <c r="D94" t="s">
        <v>41</v>
      </c>
      <c r="G94" t="s">
        <v>331</v>
      </c>
      <c r="H94" t="s">
        <v>157</v>
      </c>
    </row>
    <row r="95" spans="4:8">
      <c r="D95" t="s">
        <v>69</v>
      </c>
      <c r="G95" t="s">
        <v>329</v>
      </c>
      <c r="H95" t="s">
        <v>97</v>
      </c>
    </row>
    <row r="96" spans="4:8">
      <c r="D96" t="s">
        <v>54</v>
      </c>
      <c r="G96" t="s">
        <v>157</v>
      </c>
      <c r="H96" t="s">
        <v>316</v>
      </c>
    </row>
    <row r="97" spans="1:10">
      <c r="D97" t="s">
        <v>20</v>
      </c>
      <c r="G97" t="s">
        <v>316</v>
      </c>
      <c r="H97" t="s">
        <v>6</v>
      </c>
    </row>
    <row r="98" spans="1:10">
      <c r="D98" t="s">
        <v>129</v>
      </c>
      <c r="G98" t="s">
        <v>291</v>
      </c>
      <c r="H98" t="s">
        <v>53</v>
      </c>
    </row>
    <row r="99" spans="1:10">
      <c r="D99" t="s">
        <v>52</v>
      </c>
      <c r="G99" t="s">
        <v>325</v>
      </c>
      <c r="H99" t="s">
        <v>47</v>
      </c>
      <c r="J99" s="11" t="s">
        <v>360</v>
      </c>
    </row>
    <row r="100" spans="1:10">
      <c r="D100" t="s">
        <v>35</v>
      </c>
      <c r="G100" t="s">
        <v>337</v>
      </c>
      <c r="H100" t="s">
        <v>43</v>
      </c>
      <c r="J100" s="11" t="s">
        <v>364</v>
      </c>
    </row>
    <row r="101" spans="1:10">
      <c r="D101" t="s">
        <v>136</v>
      </c>
      <c r="G101" t="s">
        <v>359</v>
      </c>
      <c r="H101" t="s">
        <v>291</v>
      </c>
      <c r="J101" s="11" t="s">
        <v>341</v>
      </c>
    </row>
    <row r="102" spans="1:10">
      <c r="D102" t="s">
        <v>124</v>
      </c>
      <c r="H102" t="s">
        <v>59</v>
      </c>
      <c r="J102" s="11" t="s">
        <v>338</v>
      </c>
    </row>
    <row r="103" spans="1:10">
      <c r="D103" t="s">
        <v>127</v>
      </c>
      <c r="H103" t="s">
        <v>68</v>
      </c>
      <c r="J103" s="11" t="s">
        <v>290</v>
      </c>
    </row>
    <row r="104" spans="1:10">
      <c r="D104" t="s">
        <v>91</v>
      </c>
      <c r="H104" t="s">
        <v>121</v>
      </c>
      <c r="J104" s="11" t="s">
        <v>340</v>
      </c>
    </row>
    <row r="105" spans="1:10">
      <c r="D105" t="s">
        <v>156</v>
      </c>
      <c r="H105" t="s">
        <v>325</v>
      </c>
      <c r="J105" s="11" t="s">
        <v>292</v>
      </c>
    </row>
    <row r="106" spans="1:10">
      <c r="D106" t="s">
        <v>155</v>
      </c>
      <c r="H106" t="s">
        <v>63</v>
      </c>
      <c r="J106" s="11" t="s">
        <v>331</v>
      </c>
    </row>
    <row r="107" spans="1:10">
      <c r="A107" t="s">
        <v>222</v>
      </c>
      <c r="B107" t="s">
        <v>224</v>
      </c>
      <c r="D107" t="s">
        <v>219</v>
      </c>
      <c r="F107" t="s">
        <v>116</v>
      </c>
      <c r="H107" t="s">
        <v>88</v>
      </c>
      <c r="J107" s="11" t="s">
        <v>329</v>
      </c>
    </row>
    <row r="108" spans="1:10">
      <c r="A108" t="s">
        <v>202</v>
      </c>
      <c r="B108" t="s">
        <v>195</v>
      </c>
      <c r="D108" t="s">
        <v>205</v>
      </c>
      <c r="F108" t="s">
        <v>10</v>
      </c>
      <c r="H108" t="s">
        <v>120</v>
      </c>
      <c r="J108" s="11" t="s">
        <v>343</v>
      </c>
    </row>
    <row r="109" spans="1:10">
      <c r="A109" t="s">
        <v>227</v>
      </c>
      <c r="B109" t="s">
        <v>228</v>
      </c>
      <c r="D109" t="s">
        <v>214</v>
      </c>
      <c r="F109" t="s">
        <v>45</v>
      </c>
      <c r="H109" t="s">
        <v>139</v>
      </c>
      <c r="J109" s="11" t="s">
        <v>316</v>
      </c>
    </row>
    <row r="110" spans="1:10">
      <c r="A110" t="s">
        <v>198</v>
      </c>
      <c r="B110" t="s">
        <v>196</v>
      </c>
      <c r="D110" t="s">
        <v>208</v>
      </c>
      <c r="F110" t="s">
        <v>56</v>
      </c>
      <c r="H110" t="s">
        <v>337</v>
      </c>
      <c r="J110" s="11" t="s">
        <v>291</v>
      </c>
    </row>
    <row r="111" spans="1:10">
      <c r="A111" t="s">
        <v>219</v>
      </c>
      <c r="B111" t="s">
        <v>203</v>
      </c>
      <c r="D111" t="s">
        <v>225</v>
      </c>
      <c r="F111" t="s">
        <v>115</v>
      </c>
      <c r="H111" t="s">
        <v>49</v>
      </c>
      <c r="J111" s="11" t="s">
        <v>325</v>
      </c>
    </row>
    <row r="112" spans="1:10">
      <c r="A112" t="s">
        <v>214</v>
      </c>
      <c r="B112" t="s">
        <v>204</v>
      </c>
      <c r="D112" t="s">
        <v>221</v>
      </c>
      <c r="F112" t="s">
        <v>72</v>
      </c>
      <c r="H112" t="s">
        <v>113</v>
      </c>
      <c r="J112" s="11" t="s">
        <v>337</v>
      </c>
    </row>
    <row r="113" spans="1:10">
      <c r="A113" t="s">
        <v>208</v>
      </c>
      <c r="B113" t="s">
        <v>199</v>
      </c>
      <c r="D113" t="s">
        <v>211</v>
      </c>
      <c r="F113" t="s">
        <v>89</v>
      </c>
      <c r="H113" t="s">
        <v>359</v>
      </c>
      <c r="J113" s="11" t="s">
        <v>359</v>
      </c>
    </row>
    <row r="114" spans="1:10">
      <c r="A114" t="s">
        <v>225</v>
      </c>
      <c r="B114" t="s">
        <v>220</v>
      </c>
      <c r="D114" t="s">
        <v>210</v>
      </c>
      <c r="F114" t="s">
        <v>131</v>
      </c>
      <c r="H114" t="s">
        <v>66</v>
      </c>
      <c r="J114" s="11" t="s">
        <v>285</v>
      </c>
    </row>
    <row r="115" spans="1:10">
      <c r="A115" t="s">
        <v>221</v>
      </c>
      <c r="B115" t="s">
        <v>205</v>
      </c>
      <c r="D115" t="s">
        <v>223</v>
      </c>
      <c r="F115" t="s">
        <v>2</v>
      </c>
      <c r="H115" t="s">
        <v>285</v>
      </c>
      <c r="J115" s="11" t="s">
        <v>322</v>
      </c>
    </row>
    <row r="116" spans="1:10">
      <c r="A116" t="s">
        <v>211</v>
      </c>
      <c r="D116" t="s">
        <v>209</v>
      </c>
      <c r="F116" t="s">
        <v>17</v>
      </c>
      <c r="H116" t="s">
        <v>9</v>
      </c>
      <c r="J116" s="11" t="s">
        <v>306</v>
      </c>
    </row>
    <row r="117" spans="1:10">
      <c r="A117" t="s">
        <v>210</v>
      </c>
      <c r="D117" t="s">
        <v>207</v>
      </c>
      <c r="F117" t="s">
        <v>44</v>
      </c>
      <c r="H117" t="s">
        <v>322</v>
      </c>
      <c r="J117" s="11" t="s">
        <v>365</v>
      </c>
    </row>
    <row r="118" spans="1:10">
      <c r="A118" t="s">
        <v>223</v>
      </c>
      <c r="D118" t="s">
        <v>226</v>
      </c>
      <c r="F118" t="s">
        <v>95</v>
      </c>
      <c r="H118" t="s">
        <v>144</v>
      </c>
      <c r="J118" s="11" t="s">
        <v>354</v>
      </c>
    </row>
    <row r="119" spans="1:10">
      <c r="D119" t="s">
        <v>224</v>
      </c>
      <c r="F119" t="s">
        <v>138</v>
      </c>
      <c r="H119" t="s">
        <v>60</v>
      </c>
      <c r="J119" s="11" t="s">
        <v>186</v>
      </c>
    </row>
    <row r="120" spans="1:10">
      <c r="D120" t="s">
        <v>195</v>
      </c>
      <c r="F120" t="s">
        <v>22</v>
      </c>
      <c r="H120" t="s">
        <v>306</v>
      </c>
      <c r="J120" s="11" t="s">
        <v>280</v>
      </c>
    </row>
    <row r="121" spans="1:10">
      <c r="D121" t="s">
        <v>216</v>
      </c>
      <c r="F121" t="s">
        <v>147</v>
      </c>
      <c r="H121" t="s">
        <v>122</v>
      </c>
      <c r="J121" s="11" t="s">
        <v>277</v>
      </c>
    </row>
    <row r="122" spans="1:10">
      <c r="D122" t="s">
        <v>228</v>
      </c>
      <c r="F122" t="s">
        <v>8</v>
      </c>
      <c r="H122" t="s">
        <v>365</v>
      </c>
      <c r="J122" s="11" t="s">
        <v>368</v>
      </c>
    </row>
    <row r="123" spans="1:10">
      <c r="D123" t="s">
        <v>201</v>
      </c>
      <c r="F123" t="s">
        <v>106</v>
      </c>
      <c r="H123" t="s">
        <v>42</v>
      </c>
      <c r="J123" s="11" t="s">
        <v>357</v>
      </c>
    </row>
    <row r="124" spans="1:10">
      <c r="D124" t="s">
        <v>196</v>
      </c>
      <c r="F124" t="s">
        <v>119</v>
      </c>
      <c r="H124" t="s">
        <v>29</v>
      </c>
      <c r="J124" s="11" t="s">
        <v>289</v>
      </c>
    </row>
    <row r="125" spans="1:10">
      <c r="D125" t="s">
        <v>222</v>
      </c>
      <c r="F125" t="s">
        <v>3</v>
      </c>
      <c r="H125" t="s">
        <v>354</v>
      </c>
      <c r="J125" s="11" t="s">
        <v>326</v>
      </c>
    </row>
    <row r="126" spans="1:10">
      <c r="D126" t="s">
        <v>203</v>
      </c>
      <c r="F126" t="s">
        <v>67</v>
      </c>
      <c r="H126" t="s">
        <v>153</v>
      </c>
      <c r="J126" s="11" t="s">
        <v>317</v>
      </c>
    </row>
    <row r="127" spans="1:10">
      <c r="D127" t="s">
        <v>202</v>
      </c>
      <c r="F127" t="s">
        <v>90</v>
      </c>
      <c r="H127" t="s">
        <v>70</v>
      </c>
      <c r="J127" s="11" t="s">
        <v>366</v>
      </c>
    </row>
    <row r="128" spans="1:10">
      <c r="D128" t="s">
        <v>204</v>
      </c>
      <c r="F128" t="s">
        <v>16</v>
      </c>
      <c r="H128" t="s">
        <v>186</v>
      </c>
      <c r="J128" s="11" t="s">
        <v>296</v>
      </c>
    </row>
    <row r="129" spans="1:10">
      <c r="A129" t="s">
        <v>224</v>
      </c>
      <c r="D129" t="s">
        <v>227</v>
      </c>
      <c r="F129" t="s">
        <v>82</v>
      </c>
      <c r="H129" t="s">
        <v>18</v>
      </c>
      <c r="J129" s="11" t="s">
        <v>330</v>
      </c>
    </row>
    <row r="130" spans="1:10">
      <c r="A130" t="s">
        <v>195</v>
      </c>
      <c r="D130" t="s">
        <v>199</v>
      </c>
      <c r="F130" t="s">
        <v>110</v>
      </c>
      <c r="H130" t="s">
        <v>280</v>
      </c>
      <c r="J130" s="11" t="s">
        <v>324</v>
      </c>
    </row>
    <row r="131" spans="1:10">
      <c r="A131" t="s">
        <v>228</v>
      </c>
      <c r="D131" t="s">
        <v>220</v>
      </c>
      <c r="F131" t="s">
        <v>114</v>
      </c>
      <c r="H131" t="s">
        <v>148</v>
      </c>
      <c r="J131" s="11" t="s">
        <v>345</v>
      </c>
    </row>
    <row r="132" spans="1:10">
      <c r="A132" t="s">
        <v>196</v>
      </c>
      <c r="D132" t="s">
        <v>218</v>
      </c>
      <c r="F132" t="s">
        <v>30</v>
      </c>
      <c r="H132" t="s">
        <v>277</v>
      </c>
      <c r="J132" s="11" t="s">
        <v>327</v>
      </c>
    </row>
    <row r="133" spans="1:10">
      <c r="A133" t="s">
        <v>203</v>
      </c>
      <c r="D133" t="s">
        <v>206</v>
      </c>
      <c r="F133" t="s">
        <v>11</v>
      </c>
      <c r="H133" t="s">
        <v>133</v>
      </c>
      <c r="J133" s="11" t="s">
        <v>314</v>
      </c>
    </row>
    <row r="134" spans="1:10">
      <c r="A134" t="s">
        <v>204</v>
      </c>
      <c r="D134" t="s">
        <v>162</v>
      </c>
      <c r="F134" t="s">
        <v>103</v>
      </c>
      <c r="H134" t="s">
        <v>368</v>
      </c>
      <c r="J134" s="11" t="s">
        <v>363</v>
      </c>
    </row>
    <row r="135" spans="1:10">
      <c r="A135" t="s">
        <v>199</v>
      </c>
      <c r="D135" t="s">
        <v>215</v>
      </c>
      <c r="F135" t="s">
        <v>15</v>
      </c>
      <c r="H135" t="s">
        <v>28</v>
      </c>
      <c r="J135" s="11" t="s">
        <v>370</v>
      </c>
    </row>
    <row r="136" spans="1:10">
      <c r="A136" t="s">
        <v>220</v>
      </c>
      <c r="D136" t="s">
        <v>229</v>
      </c>
      <c r="F136" t="s">
        <v>19</v>
      </c>
      <c r="H136" t="s">
        <v>357</v>
      </c>
      <c r="J136" s="11" t="s">
        <v>358</v>
      </c>
    </row>
    <row r="137" spans="1:10">
      <c r="A137" t="s">
        <v>205</v>
      </c>
      <c r="D137" t="s">
        <v>187</v>
      </c>
      <c r="F137" t="s">
        <v>46</v>
      </c>
      <c r="H137" t="s">
        <v>140</v>
      </c>
      <c r="J137" s="11" t="s">
        <v>332</v>
      </c>
    </row>
    <row r="138" spans="1:10">
      <c r="D138" t="s">
        <v>188</v>
      </c>
      <c r="F138" t="s">
        <v>118</v>
      </c>
      <c r="H138" t="s">
        <v>289</v>
      </c>
      <c r="J138" s="11" t="s">
        <v>303</v>
      </c>
    </row>
    <row r="139" spans="1:10">
      <c r="D139" t="s">
        <v>189</v>
      </c>
      <c r="F139" t="s">
        <v>97</v>
      </c>
      <c r="H139" t="s">
        <v>12</v>
      </c>
      <c r="J139" s="11" t="s">
        <v>308</v>
      </c>
    </row>
    <row r="140" spans="1:10">
      <c r="D140" t="s">
        <v>190</v>
      </c>
      <c r="F140" t="s">
        <v>134</v>
      </c>
      <c r="H140" t="s">
        <v>152</v>
      </c>
      <c r="J140" s="11" t="s">
        <v>299</v>
      </c>
    </row>
    <row r="141" spans="1:10">
      <c r="D141" t="s">
        <v>173</v>
      </c>
      <c r="F141" t="s">
        <v>6</v>
      </c>
      <c r="H141" t="s">
        <v>13</v>
      </c>
      <c r="J141" s="11" t="s">
        <v>279</v>
      </c>
    </row>
    <row r="142" spans="1:10">
      <c r="D142" t="s">
        <v>159</v>
      </c>
      <c r="F142" t="s">
        <v>53</v>
      </c>
      <c r="H142" t="s">
        <v>98</v>
      </c>
      <c r="J142" s="11" t="s">
        <v>346</v>
      </c>
    </row>
    <row r="143" spans="1:10">
      <c r="D143" t="s">
        <v>178</v>
      </c>
      <c r="F143" t="s">
        <v>47</v>
      </c>
      <c r="H143" t="s">
        <v>326</v>
      </c>
      <c r="J143" s="11" t="s">
        <v>312</v>
      </c>
    </row>
    <row r="144" spans="1:10">
      <c r="D144" t="s">
        <v>181</v>
      </c>
      <c r="F144" t="s">
        <v>109</v>
      </c>
      <c r="H144" t="s">
        <v>125</v>
      </c>
    </row>
    <row r="145" spans="4:8">
      <c r="D145" t="s">
        <v>212</v>
      </c>
      <c r="F145" t="s">
        <v>143</v>
      </c>
      <c r="H145" t="s">
        <v>126</v>
      </c>
    </row>
    <row r="146" spans="4:8">
      <c r="D146" t="s">
        <v>180</v>
      </c>
      <c r="F146" t="s">
        <v>61</v>
      </c>
      <c r="H146" t="s">
        <v>85</v>
      </c>
    </row>
    <row r="147" spans="4:8">
      <c r="D147" t="s">
        <v>164</v>
      </c>
      <c r="F147" t="s">
        <v>43</v>
      </c>
      <c r="H147" t="s">
        <v>69</v>
      </c>
    </row>
    <row r="148" spans="4:8">
      <c r="D148" t="s">
        <v>170</v>
      </c>
      <c r="F148" t="s">
        <v>151</v>
      </c>
      <c r="H148" t="s">
        <v>54</v>
      </c>
    </row>
    <row r="149" spans="4:8">
      <c r="D149" t="s">
        <v>165</v>
      </c>
      <c r="F149" t="s">
        <v>59</v>
      </c>
      <c r="H149" t="s">
        <v>317</v>
      </c>
    </row>
    <row r="150" spans="4:8">
      <c r="D150" t="s">
        <v>104</v>
      </c>
      <c r="F150" t="s">
        <v>68</v>
      </c>
      <c r="H150" t="s">
        <v>20</v>
      </c>
    </row>
    <row r="151" spans="4:8">
      <c r="D151" t="s">
        <v>107</v>
      </c>
      <c r="F151" t="s">
        <v>38</v>
      </c>
      <c r="H151" t="s">
        <v>129</v>
      </c>
    </row>
    <row r="152" spans="4:8">
      <c r="D152" t="s">
        <v>80</v>
      </c>
      <c r="F152" t="s">
        <v>94</v>
      </c>
      <c r="H152" t="s">
        <v>136</v>
      </c>
    </row>
    <row r="153" spans="4:8">
      <c r="D153" t="s">
        <v>111</v>
      </c>
      <c r="F153" t="s">
        <v>121</v>
      </c>
      <c r="H153" t="s">
        <v>91</v>
      </c>
    </row>
    <row r="154" spans="4:8">
      <c r="D154" t="s">
        <v>74</v>
      </c>
      <c r="F154" t="s">
        <v>63</v>
      </c>
      <c r="H154" t="s">
        <v>156</v>
      </c>
    </row>
    <row r="155" spans="4:8">
      <c r="D155" t="s">
        <v>84</v>
      </c>
      <c r="F155" t="s">
        <v>26</v>
      </c>
      <c r="H155" t="s">
        <v>155</v>
      </c>
    </row>
    <row r="156" spans="4:8">
      <c r="D156" t="s">
        <v>150</v>
      </c>
      <c r="F156" t="s">
        <v>88</v>
      </c>
      <c r="H156" t="s">
        <v>217</v>
      </c>
    </row>
    <row r="157" spans="4:8">
      <c r="D157" t="s">
        <v>58</v>
      </c>
      <c r="F157" t="s">
        <v>120</v>
      </c>
      <c r="H157" t="s">
        <v>244</v>
      </c>
    </row>
    <row r="158" spans="4:8">
      <c r="D158" t="s">
        <v>83</v>
      </c>
      <c r="F158" t="s">
        <v>40</v>
      </c>
      <c r="H158" t="s">
        <v>218</v>
      </c>
    </row>
    <row r="159" spans="4:8">
      <c r="D159" t="s">
        <v>137</v>
      </c>
      <c r="F159" t="s">
        <v>139</v>
      </c>
      <c r="H159" t="s">
        <v>213</v>
      </c>
    </row>
    <row r="160" spans="4:8">
      <c r="D160" t="s">
        <v>33</v>
      </c>
      <c r="F160" t="s">
        <v>49</v>
      </c>
      <c r="H160" t="s">
        <v>206</v>
      </c>
    </row>
    <row r="161" spans="4:8">
      <c r="D161" t="s">
        <v>102</v>
      </c>
      <c r="F161" t="s">
        <v>113</v>
      </c>
      <c r="H161" t="s">
        <v>256</v>
      </c>
    </row>
    <row r="162" spans="4:8">
      <c r="D162" t="s">
        <v>145</v>
      </c>
      <c r="F162" t="s">
        <v>66</v>
      </c>
      <c r="H162" t="s">
        <v>261</v>
      </c>
    </row>
    <row r="163" spans="4:8">
      <c r="D163" t="s">
        <v>92</v>
      </c>
      <c r="F163" t="s">
        <v>57</v>
      </c>
      <c r="H163" t="s">
        <v>251</v>
      </c>
    </row>
    <row r="164" spans="4:8">
      <c r="D164" t="s">
        <v>75</v>
      </c>
      <c r="F164" t="s">
        <v>9</v>
      </c>
      <c r="H164" t="s">
        <v>275</v>
      </c>
    </row>
    <row r="165" spans="4:8">
      <c r="D165" t="s">
        <v>123</v>
      </c>
      <c r="F165" t="s">
        <v>144</v>
      </c>
      <c r="H165" t="s">
        <v>248</v>
      </c>
    </row>
    <row r="166" spans="4:8">
      <c r="D166" t="s">
        <v>108</v>
      </c>
      <c r="F166" t="s">
        <v>60</v>
      </c>
      <c r="H166" t="s">
        <v>262</v>
      </c>
    </row>
    <row r="167" spans="4:8">
      <c r="D167" t="s">
        <v>21</v>
      </c>
      <c r="F167" t="s">
        <v>101</v>
      </c>
      <c r="H167" t="s">
        <v>166</v>
      </c>
    </row>
    <row r="168" spans="4:8">
      <c r="D168" t="s">
        <v>48</v>
      </c>
      <c r="F168" t="s">
        <v>32</v>
      </c>
      <c r="H168" t="s">
        <v>266</v>
      </c>
    </row>
    <row r="169" spans="4:8">
      <c r="D169" t="s">
        <v>149</v>
      </c>
      <c r="F169" t="s">
        <v>122</v>
      </c>
      <c r="H169" t="s">
        <v>233</v>
      </c>
    </row>
    <row r="170" spans="4:8">
      <c r="D170" t="s">
        <v>130</v>
      </c>
      <c r="F170" t="s">
        <v>34</v>
      </c>
      <c r="H170" t="s">
        <v>231</v>
      </c>
    </row>
    <row r="171" spans="4:8">
      <c r="D171" t="s">
        <v>154</v>
      </c>
      <c r="F171" t="s">
        <v>42</v>
      </c>
      <c r="H171" t="s">
        <v>162</v>
      </c>
    </row>
    <row r="172" spans="4:8">
      <c r="D172" t="s">
        <v>51</v>
      </c>
      <c r="F172" t="s">
        <v>87</v>
      </c>
      <c r="H172" t="s">
        <v>273</v>
      </c>
    </row>
    <row r="173" spans="4:8">
      <c r="D173" t="s">
        <v>39</v>
      </c>
      <c r="F173" t="s">
        <v>4</v>
      </c>
      <c r="H173" t="s">
        <v>253</v>
      </c>
    </row>
    <row r="174" spans="4:8">
      <c r="D174" t="s">
        <v>5</v>
      </c>
      <c r="F174" t="s">
        <v>29</v>
      </c>
      <c r="H174" t="s">
        <v>234</v>
      </c>
    </row>
    <row r="175" spans="4:8">
      <c r="D175" t="s">
        <v>93</v>
      </c>
      <c r="F175" t="s">
        <v>7</v>
      </c>
      <c r="H175" t="s">
        <v>200</v>
      </c>
    </row>
    <row r="176" spans="4:8">
      <c r="D176" t="s">
        <v>135</v>
      </c>
      <c r="F176" t="s">
        <v>153</v>
      </c>
      <c r="H176" t="s">
        <v>242</v>
      </c>
    </row>
    <row r="177" spans="4:8">
      <c r="D177" t="s">
        <v>71</v>
      </c>
      <c r="F177" t="s">
        <v>112</v>
      </c>
      <c r="H177" t="s">
        <v>245</v>
      </c>
    </row>
    <row r="178" spans="4:8">
      <c r="D178" t="s">
        <v>73</v>
      </c>
      <c r="F178" t="s">
        <v>96</v>
      </c>
      <c r="H178" t="s">
        <v>263</v>
      </c>
    </row>
    <row r="179" spans="4:8">
      <c r="D179" t="s">
        <v>24</v>
      </c>
      <c r="F179" t="s">
        <v>23</v>
      </c>
      <c r="H179" t="s">
        <v>215</v>
      </c>
    </row>
    <row r="180" spans="4:8">
      <c r="D180" t="s">
        <v>77</v>
      </c>
      <c r="F180" t="s">
        <v>70</v>
      </c>
      <c r="H180" t="s">
        <v>270</v>
      </c>
    </row>
    <row r="181" spans="4:8">
      <c r="D181" t="s">
        <v>86</v>
      </c>
      <c r="F181" t="s">
        <v>186</v>
      </c>
      <c r="H181" t="s">
        <v>271</v>
      </c>
    </row>
    <row r="182" spans="4:8">
      <c r="D182" t="s">
        <v>14</v>
      </c>
      <c r="F182" t="s">
        <v>18</v>
      </c>
      <c r="H182" t="s">
        <v>240</v>
      </c>
    </row>
    <row r="183" spans="4:8">
      <c r="D183" t="s">
        <v>31</v>
      </c>
      <c r="F183" t="s">
        <v>148</v>
      </c>
      <c r="H183" t="s">
        <v>197</v>
      </c>
    </row>
    <row r="184" spans="4:8">
      <c r="D184" t="s">
        <v>27</v>
      </c>
      <c r="F184" t="s">
        <v>81</v>
      </c>
      <c r="H184" t="s">
        <v>247</v>
      </c>
    </row>
    <row r="185" spans="4:8">
      <c r="D185" t="s">
        <v>146</v>
      </c>
      <c r="F185" t="s">
        <v>133</v>
      </c>
      <c r="H185" t="s">
        <v>241</v>
      </c>
    </row>
    <row r="186" spans="4:8">
      <c r="D186" t="s">
        <v>142</v>
      </c>
      <c r="F186" t="s">
        <v>28</v>
      </c>
      <c r="H186" t="s">
        <v>267</v>
      </c>
    </row>
    <row r="187" spans="4:8">
      <c r="D187" t="s">
        <v>132</v>
      </c>
      <c r="F187" t="s">
        <v>62</v>
      </c>
      <c r="H187" t="s">
        <v>229</v>
      </c>
    </row>
    <row r="188" spans="4:8">
      <c r="D188" t="s">
        <v>105</v>
      </c>
      <c r="F188" t="s">
        <v>141</v>
      </c>
      <c r="H188" t="s">
        <v>236</v>
      </c>
    </row>
    <row r="189" spans="4:8">
      <c r="D189" t="s">
        <v>76</v>
      </c>
      <c r="F189" t="s">
        <v>140</v>
      </c>
      <c r="H189" t="s">
        <v>258</v>
      </c>
    </row>
    <row r="190" spans="4:8">
      <c r="D190" t="s">
        <v>128</v>
      </c>
      <c r="F190" t="s">
        <v>12</v>
      </c>
      <c r="H190" t="s">
        <v>250</v>
      </c>
    </row>
    <row r="191" spans="4:8">
      <c r="D191" t="s">
        <v>37</v>
      </c>
      <c r="F191" t="s">
        <v>152</v>
      </c>
      <c r="H191" t="s">
        <v>269</v>
      </c>
    </row>
    <row r="192" spans="4:8">
      <c r="D192" t="s">
        <v>79</v>
      </c>
      <c r="F192" t="s">
        <v>13</v>
      </c>
      <c r="H192" t="s">
        <v>249</v>
      </c>
    </row>
    <row r="193" spans="4:8">
      <c r="D193" t="s">
        <v>65</v>
      </c>
      <c r="F193" t="s">
        <v>98</v>
      </c>
      <c r="H193" t="s">
        <v>255</v>
      </c>
    </row>
    <row r="194" spans="4:8">
      <c r="D194" t="s">
        <v>36</v>
      </c>
      <c r="F194" t="s">
        <v>125</v>
      </c>
      <c r="H194" t="s">
        <v>237</v>
      </c>
    </row>
    <row r="195" spans="4:8">
      <c r="D195" t="s">
        <v>100</v>
      </c>
      <c r="F195" t="s">
        <v>126</v>
      </c>
      <c r="H195" t="s">
        <v>252</v>
      </c>
    </row>
    <row r="196" spans="4:8">
      <c r="D196" t="s">
        <v>117</v>
      </c>
      <c r="F196" t="s">
        <v>25</v>
      </c>
      <c r="H196" t="s">
        <v>264</v>
      </c>
    </row>
    <row r="197" spans="4:8">
      <c r="D197" t="s">
        <v>50</v>
      </c>
      <c r="F197" t="s">
        <v>85</v>
      </c>
      <c r="H197" t="s">
        <v>181</v>
      </c>
    </row>
    <row r="198" spans="4:8">
      <c r="D198" t="s">
        <v>99</v>
      </c>
      <c r="F198" t="s">
        <v>78</v>
      </c>
      <c r="H198" t="s">
        <v>212</v>
      </c>
    </row>
    <row r="199" spans="4:8">
      <c r="D199" t="s">
        <v>55</v>
      </c>
      <c r="F199" t="s">
        <v>41</v>
      </c>
      <c r="H199" t="s">
        <v>276</v>
      </c>
    </row>
    <row r="200" spans="4:8">
      <c r="D200" t="s">
        <v>105</v>
      </c>
      <c r="F200" t="s">
        <v>69</v>
      </c>
      <c r="H200" t="s">
        <v>257</v>
      </c>
    </row>
    <row r="201" spans="4:8">
      <c r="D201" t="s">
        <v>64</v>
      </c>
      <c r="F201" t="s">
        <v>54</v>
      </c>
      <c r="H201" t="s">
        <v>180</v>
      </c>
    </row>
    <row r="202" spans="4:8">
      <c r="D202" t="s">
        <v>76</v>
      </c>
      <c r="F202" t="s">
        <v>20</v>
      </c>
      <c r="H202" t="s">
        <v>268</v>
      </c>
    </row>
    <row r="203" spans="4:8">
      <c r="D203" t="s">
        <v>128</v>
      </c>
      <c r="F203" t="s">
        <v>129</v>
      </c>
      <c r="H203" t="s">
        <v>260</v>
      </c>
    </row>
    <row r="204" spans="4:8">
      <c r="D204" t="s">
        <v>37</v>
      </c>
      <c r="F204" t="s">
        <v>52</v>
      </c>
      <c r="H204" t="s">
        <v>235</v>
      </c>
    </row>
    <row r="205" spans="4:8">
      <c r="D205" t="s">
        <v>79</v>
      </c>
      <c r="F205" t="s">
        <v>35</v>
      </c>
      <c r="H205" t="s">
        <v>164</v>
      </c>
    </row>
    <row r="206" spans="4:8">
      <c r="D206" t="s">
        <v>65</v>
      </c>
      <c r="F206" t="s">
        <v>136</v>
      </c>
      <c r="H206" t="s">
        <v>238</v>
      </c>
    </row>
    <row r="207" spans="4:8">
      <c r="D207" t="s">
        <v>36</v>
      </c>
      <c r="F207" t="s">
        <v>124</v>
      </c>
      <c r="H207" t="s">
        <v>239</v>
      </c>
    </row>
    <row r="208" spans="4:8">
      <c r="D208" t="s">
        <v>100</v>
      </c>
      <c r="F208" t="s">
        <v>127</v>
      </c>
      <c r="H208" t="s">
        <v>243</v>
      </c>
    </row>
    <row r="209" spans="4:8">
      <c r="D209" t="s">
        <v>117</v>
      </c>
      <c r="F209" t="s">
        <v>91</v>
      </c>
      <c r="H209" t="s">
        <v>170</v>
      </c>
    </row>
    <row r="210" spans="4:8">
      <c r="D210" t="s">
        <v>50</v>
      </c>
      <c r="F210" t="s">
        <v>156</v>
      </c>
      <c r="H210" t="s">
        <v>232</v>
      </c>
    </row>
    <row r="211" spans="4:8">
      <c r="D211" t="s">
        <v>99</v>
      </c>
      <c r="F211" t="s">
        <v>155</v>
      </c>
      <c r="H211" t="s">
        <v>254</v>
      </c>
    </row>
    <row r="212" spans="4:8">
      <c r="D212" t="s">
        <v>55</v>
      </c>
      <c r="F212" t="s">
        <v>217</v>
      </c>
      <c r="H212" t="s">
        <v>265</v>
      </c>
    </row>
    <row r="213" spans="4:8">
      <c r="F213" t="s">
        <v>244</v>
      </c>
      <c r="H213" t="s">
        <v>165</v>
      </c>
    </row>
    <row r="214" spans="4:8">
      <c r="F214" t="s">
        <v>218</v>
      </c>
      <c r="H214" t="s">
        <v>274</v>
      </c>
    </row>
    <row r="215" spans="4:8">
      <c r="F215" t="s">
        <v>213</v>
      </c>
      <c r="H215" t="s">
        <v>259</v>
      </c>
    </row>
    <row r="216" spans="4:8">
      <c r="F216" t="s">
        <v>206</v>
      </c>
      <c r="H216" t="s">
        <v>246</v>
      </c>
    </row>
    <row r="217" spans="4:8">
      <c r="F217" t="s">
        <v>256</v>
      </c>
      <c r="H217" t="s">
        <v>104</v>
      </c>
    </row>
    <row r="218" spans="4:8">
      <c r="F218" t="s">
        <v>261</v>
      </c>
      <c r="H218" t="s">
        <v>80</v>
      </c>
    </row>
    <row r="219" spans="4:8">
      <c r="F219" t="s">
        <v>251</v>
      </c>
      <c r="H219" t="s">
        <v>366</v>
      </c>
    </row>
    <row r="220" spans="4:8">
      <c r="F220" t="s">
        <v>275</v>
      </c>
      <c r="H220" t="s">
        <v>74</v>
      </c>
    </row>
    <row r="221" spans="4:8">
      <c r="F221" t="s">
        <v>248</v>
      </c>
      <c r="H221" t="s">
        <v>84</v>
      </c>
    </row>
    <row r="222" spans="4:8">
      <c r="F222" t="s">
        <v>262</v>
      </c>
      <c r="H222" t="s">
        <v>296</v>
      </c>
    </row>
    <row r="223" spans="4:8">
      <c r="F223" t="s">
        <v>166</v>
      </c>
      <c r="H223" t="s">
        <v>58</v>
      </c>
    </row>
    <row r="224" spans="4:8">
      <c r="F224" t="s">
        <v>266</v>
      </c>
      <c r="H224" t="s">
        <v>83</v>
      </c>
    </row>
    <row r="225" spans="6:8">
      <c r="F225" t="s">
        <v>233</v>
      </c>
      <c r="H225" t="s">
        <v>137</v>
      </c>
    </row>
    <row r="226" spans="6:8">
      <c r="F226" t="s">
        <v>231</v>
      </c>
      <c r="H226" t="s">
        <v>145</v>
      </c>
    </row>
    <row r="227" spans="6:8">
      <c r="F227" t="s">
        <v>162</v>
      </c>
      <c r="H227" t="s">
        <v>330</v>
      </c>
    </row>
    <row r="228" spans="6:8">
      <c r="F228" t="s">
        <v>273</v>
      </c>
      <c r="H228" t="s">
        <v>48</v>
      </c>
    </row>
    <row r="229" spans="6:8">
      <c r="F229" t="s">
        <v>253</v>
      </c>
      <c r="H229" t="s">
        <v>324</v>
      </c>
    </row>
    <row r="230" spans="6:8">
      <c r="F230" t="s">
        <v>234</v>
      </c>
      <c r="H230" t="s">
        <v>149</v>
      </c>
    </row>
    <row r="231" spans="6:8">
      <c r="F231" t="s">
        <v>200</v>
      </c>
      <c r="H231" t="s">
        <v>345</v>
      </c>
    </row>
    <row r="232" spans="6:8">
      <c r="F232" t="s">
        <v>242</v>
      </c>
      <c r="H232" t="s">
        <v>130</v>
      </c>
    </row>
    <row r="233" spans="6:8">
      <c r="F233" t="s">
        <v>245</v>
      </c>
      <c r="H233" t="s">
        <v>154</v>
      </c>
    </row>
    <row r="234" spans="6:8">
      <c r="F234" t="s">
        <v>263</v>
      </c>
      <c r="H234" t="s">
        <v>272</v>
      </c>
    </row>
    <row r="235" spans="6:8">
      <c r="F235" t="s">
        <v>215</v>
      </c>
      <c r="H235" t="s">
        <v>39</v>
      </c>
    </row>
    <row r="236" spans="6:8">
      <c r="F236" t="s">
        <v>270</v>
      </c>
      <c r="H236" t="s">
        <v>327</v>
      </c>
    </row>
    <row r="237" spans="6:8">
      <c r="F237" t="s">
        <v>271</v>
      </c>
      <c r="H237" t="s">
        <v>5</v>
      </c>
    </row>
    <row r="238" spans="6:8">
      <c r="F238" t="s">
        <v>240</v>
      </c>
      <c r="H238" t="s">
        <v>135</v>
      </c>
    </row>
    <row r="239" spans="6:8">
      <c r="F239" t="s">
        <v>197</v>
      </c>
      <c r="H239" t="s">
        <v>73</v>
      </c>
    </row>
    <row r="240" spans="6:8">
      <c r="F240" t="s">
        <v>247</v>
      </c>
      <c r="H240" t="s">
        <v>86</v>
      </c>
    </row>
    <row r="241" spans="6:8">
      <c r="F241" t="s">
        <v>241</v>
      </c>
      <c r="H241" t="s">
        <v>314</v>
      </c>
    </row>
    <row r="242" spans="6:8">
      <c r="F242" t="s">
        <v>267</v>
      </c>
      <c r="H242" t="s">
        <v>27</v>
      </c>
    </row>
    <row r="243" spans="6:8">
      <c r="F243" t="s">
        <v>229</v>
      </c>
      <c r="H243" t="s">
        <v>146</v>
      </c>
    </row>
    <row r="244" spans="6:8">
      <c r="F244" t="s">
        <v>236</v>
      </c>
      <c r="H244" t="s">
        <v>363</v>
      </c>
    </row>
    <row r="245" spans="6:8">
      <c r="F245" t="s">
        <v>258</v>
      </c>
      <c r="H245" t="s">
        <v>132</v>
      </c>
    </row>
    <row r="246" spans="6:8">
      <c r="F246" t="s">
        <v>250</v>
      </c>
      <c r="H246" t="s">
        <v>370</v>
      </c>
    </row>
    <row r="247" spans="6:8">
      <c r="F247" t="s">
        <v>269</v>
      </c>
      <c r="H247" t="s">
        <v>105</v>
      </c>
    </row>
    <row r="248" spans="6:8">
      <c r="F248" t="s">
        <v>249</v>
      </c>
      <c r="H248" t="s">
        <v>358</v>
      </c>
    </row>
    <row r="249" spans="6:8">
      <c r="F249" t="s">
        <v>255</v>
      </c>
      <c r="H249" t="s">
        <v>76</v>
      </c>
    </row>
    <row r="250" spans="6:8">
      <c r="F250" t="s">
        <v>237</v>
      </c>
      <c r="H250" t="s">
        <v>332</v>
      </c>
    </row>
    <row r="251" spans="6:8">
      <c r="F251" t="s">
        <v>252</v>
      </c>
      <c r="H251" t="s">
        <v>37</v>
      </c>
    </row>
    <row r="252" spans="6:8">
      <c r="F252" t="s">
        <v>264</v>
      </c>
      <c r="H252" t="s">
        <v>303</v>
      </c>
    </row>
    <row r="253" spans="6:8">
      <c r="F253" t="s">
        <v>187</v>
      </c>
      <c r="H253" t="s">
        <v>79</v>
      </c>
    </row>
    <row r="254" spans="6:8">
      <c r="F254" t="s">
        <v>188</v>
      </c>
      <c r="H254" t="s">
        <v>308</v>
      </c>
    </row>
    <row r="255" spans="6:8">
      <c r="F255" t="s">
        <v>189</v>
      </c>
      <c r="H255" t="s">
        <v>65</v>
      </c>
    </row>
    <row r="256" spans="6:8">
      <c r="F256" t="s">
        <v>190</v>
      </c>
      <c r="H256" t="s">
        <v>299</v>
      </c>
    </row>
    <row r="257" spans="6:8">
      <c r="F257" t="s">
        <v>159</v>
      </c>
      <c r="H257" t="s">
        <v>36</v>
      </c>
    </row>
    <row r="258" spans="6:8">
      <c r="F258" t="s">
        <v>181</v>
      </c>
      <c r="H258" t="s">
        <v>279</v>
      </c>
    </row>
    <row r="259" spans="6:8">
      <c r="F259" t="s">
        <v>212</v>
      </c>
      <c r="H259" t="s">
        <v>117</v>
      </c>
    </row>
    <row r="260" spans="6:8">
      <c r="F260" t="s">
        <v>276</v>
      </c>
      <c r="H260" t="s">
        <v>50</v>
      </c>
    </row>
    <row r="261" spans="6:8">
      <c r="F261" t="s">
        <v>257</v>
      </c>
      <c r="H261" t="s">
        <v>346</v>
      </c>
    </row>
    <row r="262" spans="6:8">
      <c r="F262" t="s">
        <v>180</v>
      </c>
      <c r="H262" t="s">
        <v>99</v>
      </c>
    </row>
    <row r="263" spans="6:8">
      <c r="F263" t="s">
        <v>268</v>
      </c>
      <c r="H263" t="s">
        <v>55</v>
      </c>
    </row>
    <row r="264" spans="6:8">
      <c r="F264" t="s">
        <v>260</v>
      </c>
      <c r="H264" t="s">
        <v>312</v>
      </c>
    </row>
    <row r="265" spans="6:8">
      <c r="F265" t="s">
        <v>235</v>
      </c>
    </row>
    <row r="266" spans="6:8">
      <c r="F266" t="s">
        <v>164</v>
      </c>
    </row>
    <row r="267" spans="6:8">
      <c r="F267" t="s">
        <v>238</v>
      </c>
    </row>
    <row r="268" spans="6:8">
      <c r="F268" t="s">
        <v>239</v>
      </c>
    </row>
    <row r="269" spans="6:8">
      <c r="F269" t="s">
        <v>243</v>
      </c>
    </row>
    <row r="270" spans="6:8">
      <c r="F270" t="s">
        <v>170</v>
      </c>
    </row>
    <row r="271" spans="6:8">
      <c r="F271" t="s">
        <v>232</v>
      </c>
    </row>
    <row r="272" spans="6:8">
      <c r="F272" t="s">
        <v>254</v>
      </c>
    </row>
    <row r="273" spans="2:6">
      <c r="F273" t="s">
        <v>265</v>
      </c>
    </row>
    <row r="274" spans="2:6">
      <c r="F274" t="s">
        <v>165</v>
      </c>
    </row>
    <row r="275" spans="2:6">
      <c r="F275" t="s">
        <v>274</v>
      </c>
    </row>
    <row r="276" spans="2:6">
      <c r="F276" t="s">
        <v>259</v>
      </c>
    </row>
    <row r="277" spans="2:6">
      <c r="F277" t="s">
        <v>246</v>
      </c>
    </row>
    <row r="278" spans="2:6">
      <c r="F278" t="s">
        <v>104</v>
      </c>
    </row>
    <row r="279" spans="2:6">
      <c r="F279" t="s">
        <v>107</v>
      </c>
    </row>
    <row r="280" spans="2:6">
      <c r="B280" t="s">
        <v>181</v>
      </c>
      <c r="C280" t="s">
        <v>212</v>
      </c>
      <c r="F280" t="s">
        <v>80</v>
      </c>
    </row>
    <row r="281" spans="2:6">
      <c r="B281" t="s">
        <v>276</v>
      </c>
      <c r="C281" t="s">
        <v>257</v>
      </c>
      <c r="F281" t="s">
        <v>111</v>
      </c>
    </row>
    <row r="282" spans="2:6">
      <c r="B282" t="s">
        <v>180</v>
      </c>
      <c r="C282" t="s">
        <v>268</v>
      </c>
      <c r="F282" t="s">
        <v>74</v>
      </c>
    </row>
    <row r="283" spans="2:6">
      <c r="B283" t="s">
        <v>260</v>
      </c>
      <c r="C283" t="s">
        <v>235</v>
      </c>
      <c r="F283" t="s">
        <v>84</v>
      </c>
    </row>
    <row r="284" spans="2:6">
      <c r="B284" t="s">
        <v>164</v>
      </c>
      <c r="C284" t="s">
        <v>238</v>
      </c>
      <c r="F284" t="s">
        <v>150</v>
      </c>
    </row>
    <row r="285" spans="2:6">
      <c r="B285" t="s">
        <v>239</v>
      </c>
      <c r="C285" t="s">
        <v>243</v>
      </c>
      <c r="F285" t="s">
        <v>58</v>
      </c>
    </row>
    <row r="286" spans="2:6">
      <c r="B286" t="s">
        <v>170</v>
      </c>
      <c r="C286" t="s">
        <v>232</v>
      </c>
      <c r="F286" t="s">
        <v>83</v>
      </c>
    </row>
    <row r="287" spans="2:6">
      <c r="B287" t="s">
        <v>254</v>
      </c>
      <c r="C287" t="s">
        <v>265</v>
      </c>
      <c r="F287" t="s">
        <v>137</v>
      </c>
    </row>
    <row r="288" spans="2:6">
      <c r="B288" t="s">
        <v>165</v>
      </c>
      <c r="C288" t="s">
        <v>274</v>
      </c>
      <c r="F288" t="s">
        <v>33</v>
      </c>
    </row>
    <row r="289" spans="2:6">
      <c r="B289" t="s">
        <v>259</v>
      </c>
      <c r="C289" t="s">
        <v>246</v>
      </c>
      <c r="F289" t="s">
        <v>102</v>
      </c>
    </row>
    <row r="290" spans="2:6">
      <c r="B290" t="s">
        <v>166</v>
      </c>
      <c r="C290" t="s">
        <v>266</v>
      </c>
      <c r="F290" t="s">
        <v>145</v>
      </c>
    </row>
    <row r="291" spans="2:6">
      <c r="B291" t="s">
        <v>233</v>
      </c>
      <c r="C291" t="s">
        <v>231</v>
      </c>
      <c r="F291" t="s">
        <v>92</v>
      </c>
    </row>
    <row r="292" spans="2:6">
      <c r="B292" t="s">
        <v>162</v>
      </c>
      <c r="C292" t="s">
        <v>273</v>
      </c>
      <c r="F292" t="s">
        <v>75</v>
      </c>
    </row>
    <row r="293" spans="2:6">
      <c r="B293" t="s">
        <v>253</v>
      </c>
      <c r="C293" t="s">
        <v>234</v>
      </c>
      <c r="F293" t="s">
        <v>123</v>
      </c>
    </row>
    <row r="294" spans="2:6">
      <c r="B294" t="s">
        <v>200</v>
      </c>
      <c r="C294" t="s">
        <v>242</v>
      </c>
      <c r="F294" t="s">
        <v>108</v>
      </c>
    </row>
    <row r="295" spans="2:6">
      <c r="B295" t="s">
        <v>245</v>
      </c>
      <c r="C295" t="s">
        <v>263</v>
      </c>
      <c r="F295" t="s">
        <v>21</v>
      </c>
    </row>
    <row r="296" spans="2:6">
      <c r="B296" t="s">
        <v>215</v>
      </c>
      <c r="C296" t="s">
        <v>270</v>
      </c>
      <c r="F296" t="s">
        <v>48</v>
      </c>
    </row>
    <row r="297" spans="2:6">
      <c r="B297" t="s">
        <v>271</v>
      </c>
      <c r="C297" t="s">
        <v>240</v>
      </c>
      <c r="F297" t="s">
        <v>149</v>
      </c>
    </row>
    <row r="298" spans="2:6">
      <c r="B298" t="s">
        <v>197</v>
      </c>
      <c r="C298" t="s">
        <v>247</v>
      </c>
      <c r="F298" t="s">
        <v>130</v>
      </c>
    </row>
    <row r="299" spans="2:6">
      <c r="B299" t="s">
        <v>241</v>
      </c>
      <c r="C299" t="s">
        <v>267</v>
      </c>
      <c r="F299" t="s">
        <v>154</v>
      </c>
    </row>
    <row r="300" spans="2:6">
      <c r="B300" t="s">
        <v>229</v>
      </c>
      <c r="C300" t="s">
        <v>236</v>
      </c>
      <c r="F300" t="s">
        <v>51</v>
      </c>
    </row>
    <row r="301" spans="2:6">
      <c r="B301" t="s">
        <v>258</v>
      </c>
      <c r="C301" t="s">
        <v>250</v>
      </c>
      <c r="F301" t="s">
        <v>272</v>
      </c>
    </row>
    <row r="302" spans="2:6">
      <c r="B302" t="s">
        <v>269</v>
      </c>
      <c r="C302" t="s">
        <v>249</v>
      </c>
      <c r="F302" t="s">
        <v>39</v>
      </c>
    </row>
    <row r="303" spans="2:6">
      <c r="B303" t="s">
        <v>255</v>
      </c>
      <c r="C303" t="s">
        <v>237</v>
      </c>
      <c r="F303" t="s">
        <v>5</v>
      </c>
    </row>
    <row r="304" spans="2:6">
      <c r="B304" t="s">
        <v>252</v>
      </c>
      <c r="C304" t="s">
        <v>264</v>
      </c>
      <c r="F304" t="s">
        <v>93</v>
      </c>
    </row>
    <row r="305" spans="1:6">
      <c r="B305" t="s">
        <v>217</v>
      </c>
      <c r="F305" t="s">
        <v>135</v>
      </c>
    </row>
    <row r="306" spans="1:6">
      <c r="B306" t="s">
        <v>244</v>
      </c>
      <c r="F306" t="s">
        <v>71</v>
      </c>
    </row>
    <row r="307" spans="1:6">
      <c r="B307" t="s">
        <v>218</v>
      </c>
      <c r="F307" t="s">
        <v>73</v>
      </c>
    </row>
    <row r="308" spans="1:6">
      <c r="B308" t="s">
        <v>213</v>
      </c>
      <c r="F308" t="s">
        <v>24</v>
      </c>
    </row>
    <row r="309" spans="1:6">
      <c r="B309" t="s">
        <v>206</v>
      </c>
      <c r="F309" t="s">
        <v>77</v>
      </c>
    </row>
    <row r="310" spans="1:6">
      <c r="A310" t="s">
        <v>187</v>
      </c>
      <c r="B310" t="s">
        <v>256</v>
      </c>
      <c r="F310" t="s">
        <v>86</v>
      </c>
    </row>
    <row r="311" spans="1:6">
      <c r="A311" t="s">
        <v>188</v>
      </c>
      <c r="B311" t="s">
        <v>261</v>
      </c>
      <c r="F311" t="s">
        <v>14</v>
      </c>
    </row>
    <row r="312" spans="1:6">
      <c r="A312" t="s">
        <v>189</v>
      </c>
      <c r="B312" t="s">
        <v>251</v>
      </c>
      <c r="F312" t="s">
        <v>31</v>
      </c>
    </row>
    <row r="313" spans="1:6">
      <c r="A313" t="s">
        <v>190</v>
      </c>
      <c r="B313" t="s">
        <v>275</v>
      </c>
      <c r="F313" t="s">
        <v>27</v>
      </c>
    </row>
    <row r="314" spans="1:6">
      <c r="A314" t="s">
        <v>159</v>
      </c>
      <c r="B314" t="s">
        <v>248</v>
      </c>
      <c r="F314" t="s">
        <v>146</v>
      </c>
    </row>
    <row r="315" spans="1:6">
      <c r="B315" t="s">
        <v>262</v>
      </c>
      <c r="F315" t="s">
        <v>142</v>
      </c>
    </row>
    <row r="316" spans="1:6">
      <c r="F316" t="s">
        <v>132</v>
      </c>
    </row>
    <row r="317" spans="1:6">
      <c r="F317" t="s">
        <v>105</v>
      </c>
    </row>
    <row r="318" spans="1:6">
      <c r="F318" t="s">
        <v>76</v>
      </c>
    </row>
    <row r="319" spans="1:6">
      <c r="F319" t="s">
        <v>128</v>
      </c>
    </row>
    <row r="320" spans="1:6">
      <c r="F320" t="s">
        <v>37</v>
      </c>
    </row>
    <row r="321" spans="6:6">
      <c r="F321" t="s">
        <v>79</v>
      </c>
    </row>
    <row r="322" spans="6:6">
      <c r="F322" t="s">
        <v>65</v>
      </c>
    </row>
    <row r="323" spans="6:6">
      <c r="F323" t="s">
        <v>36</v>
      </c>
    </row>
    <row r="324" spans="6:6">
      <c r="F324" t="s">
        <v>100</v>
      </c>
    </row>
    <row r="325" spans="6:6">
      <c r="F325" t="s">
        <v>117</v>
      </c>
    </row>
    <row r="326" spans="6:6">
      <c r="F326" t="s">
        <v>50</v>
      </c>
    </row>
    <row r="327" spans="6:6">
      <c r="F327" t="s">
        <v>99</v>
      </c>
    </row>
    <row r="328" spans="6:6">
      <c r="F328" t="s">
        <v>55</v>
      </c>
    </row>
    <row r="346" spans="6:12">
      <c r="F346" s="11" t="s">
        <v>360</v>
      </c>
      <c r="G346" s="11">
        <v>12384258</v>
      </c>
      <c r="H346" s="11">
        <v>0</v>
      </c>
      <c r="I346" s="11" t="s">
        <v>373</v>
      </c>
      <c r="J346" s="12">
        <v>44007</v>
      </c>
      <c r="K346" s="11">
        <v>355</v>
      </c>
      <c r="L346" s="11">
        <v>2500</v>
      </c>
    </row>
    <row r="347" spans="6:12">
      <c r="F347" s="11" t="s">
        <v>364</v>
      </c>
      <c r="G347" s="11">
        <v>24810242</v>
      </c>
      <c r="H347" s="11">
        <v>0</v>
      </c>
      <c r="I347" s="11" t="s">
        <v>373</v>
      </c>
      <c r="J347" s="12">
        <v>44007</v>
      </c>
      <c r="K347" s="11">
        <v>1700</v>
      </c>
      <c r="L347" s="11">
        <v>300</v>
      </c>
    </row>
    <row r="348" spans="6:12">
      <c r="F348" s="11" t="s">
        <v>341</v>
      </c>
      <c r="G348" s="11">
        <v>24838402</v>
      </c>
      <c r="H348" s="11">
        <v>0</v>
      </c>
      <c r="I348" s="11" t="s">
        <v>373</v>
      </c>
      <c r="J348" s="12">
        <v>44007</v>
      </c>
      <c r="K348" s="11">
        <v>440</v>
      </c>
      <c r="L348" s="11">
        <v>1200</v>
      </c>
    </row>
    <row r="349" spans="6:12">
      <c r="F349" s="11" t="s">
        <v>338</v>
      </c>
      <c r="G349" s="11">
        <v>24860418</v>
      </c>
      <c r="H349" s="11">
        <v>0</v>
      </c>
      <c r="I349" s="11" t="s">
        <v>373</v>
      </c>
      <c r="J349" s="12">
        <v>44007</v>
      </c>
      <c r="K349" s="11">
        <v>2850</v>
      </c>
      <c r="L349" s="11">
        <v>250</v>
      </c>
    </row>
    <row r="350" spans="6:12">
      <c r="F350" s="11" t="s">
        <v>290</v>
      </c>
      <c r="G350" s="11">
        <v>24880898</v>
      </c>
      <c r="H350" s="11">
        <v>0</v>
      </c>
      <c r="I350" s="11" t="s">
        <v>373</v>
      </c>
      <c r="J350" s="12">
        <v>44007</v>
      </c>
      <c r="K350" s="11">
        <v>6500</v>
      </c>
      <c r="L350" s="11">
        <v>125</v>
      </c>
    </row>
    <row r="351" spans="6:12">
      <c r="F351" s="11" t="s">
        <v>340</v>
      </c>
      <c r="G351" s="11">
        <v>24893698</v>
      </c>
      <c r="H351" s="11">
        <v>0</v>
      </c>
      <c r="I351" s="11" t="s">
        <v>373</v>
      </c>
      <c r="J351" s="12">
        <v>44007</v>
      </c>
      <c r="K351" s="11">
        <v>3000</v>
      </c>
      <c r="L351" s="11">
        <v>250</v>
      </c>
    </row>
    <row r="352" spans="6:12">
      <c r="F352" s="11" t="s">
        <v>292</v>
      </c>
      <c r="G352" s="11">
        <v>24964354</v>
      </c>
      <c r="H352" s="11">
        <v>0</v>
      </c>
      <c r="I352" s="11" t="s">
        <v>373</v>
      </c>
      <c r="J352" s="12">
        <v>44007</v>
      </c>
      <c r="K352" s="11">
        <v>1400</v>
      </c>
      <c r="L352" s="11">
        <v>550</v>
      </c>
    </row>
    <row r="353" spans="6:12">
      <c r="F353" s="11" t="s">
        <v>331</v>
      </c>
      <c r="G353" s="11">
        <v>25038082</v>
      </c>
      <c r="H353" s="11">
        <v>0</v>
      </c>
      <c r="I353" s="11" t="s">
        <v>373</v>
      </c>
      <c r="J353" s="12">
        <v>44007</v>
      </c>
      <c r="K353" s="11">
        <v>590</v>
      </c>
      <c r="L353" s="11">
        <v>1851</v>
      </c>
    </row>
    <row r="354" spans="6:12">
      <c r="F354" s="11" t="s">
        <v>329</v>
      </c>
      <c r="G354" s="11">
        <v>25140994</v>
      </c>
      <c r="H354" s="11">
        <v>0</v>
      </c>
      <c r="I354" s="11" t="s">
        <v>373</v>
      </c>
      <c r="J354" s="12">
        <v>44007</v>
      </c>
      <c r="K354" s="11">
        <v>390</v>
      </c>
      <c r="L354" s="11">
        <v>1800</v>
      </c>
    </row>
    <row r="355" spans="6:12">
      <c r="F355" s="11" t="s">
        <v>343</v>
      </c>
      <c r="G355" s="11">
        <v>25185026</v>
      </c>
      <c r="H355" s="11">
        <v>0</v>
      </c>
      <c r="I355" s="11" t="s">
        <v>373</v>
      </c>
      <c r="J355" s="12">
        <v>44007</v>
      </c>
      <c r="K355" s="11">
        <v>3600</v>
      </c>
      <c r="L355" s="11">
        <v>200</v>
      </c>
    </row>
    <row r="356" spans="6:12">
      <c r="F356" s="11" t="s">
        <v>316</v>
      </c>
      <c r="G356" s="11">
        <v>25319170</v>
      </c>
      <c r="H356" s="11">
        <v>0</v>
      </c>
      <c r="I356" s="11" t="s">
        <v>373</v>
      </c>
      <c r="J356" s="12">
        <v>44007</v>
      </c>
      <c r="K356" s="11">
        <v>1400</v>
      </c>
      <c r="L356" s="11">
        <v>700</v>
      </c>
    </row>
    <row r="357" spans="6:12">
      <c r="F357" s="11" t="s">
        <v>291</v>
      </c>
      <c r="G357" s="11">
        <v>10376962</v>
      </c>
      <c r="H357" s="11">
        <v>0</v>
      </c>
      <c r="I357" s="11" t="s">
        <v>373</v>
      </c>
      <c r="J357" s="12">
        <v>44007</v>
      </c>
      <c r="K357" s="11">
        <v>4200</v>
      </c>
      <c r="L357" s="11">
        <v>250</v>
      </c>
    </row>
    <row r="358" spans="6:12">
      <c r="F358" s="11" t="s">
        <v>325</v>
      </c>
      <c r="G358" s="11">
        <v>25587970</v>
      </c>
      <c r="H358" s="11">
        <v>0</v>
      </c>
      <c r="I358" s="11" t="s">
        <v>373</v>
      </c>
      <c r="J358" s="12">
        <v>44007</v>
      </c>
      <c r="K358" s="11">
        <v>102.5</v>
      </c>
      <c r="L358" s="11">
        <v>5334</v>
      </c>
    </row>
    <row r="359" spans="6:12">
      <c r="F359" s="11" t="s">
        <v>337</v>
      </c>
      <c r="G359" s="11">
        <v>25686786</v>
      </c>
      <c r="H359" s="11">
        <v>0</v>
      </c>
      <c r="I359" s="11" t="s">
        <v>373</v>
      </c>
      <c r="J359" s="12">
        <v>44007</v>
      </c>
      <c r="K359" s="11">
        <v>640</v>
      </c>
      <c r="L359" s="11">
        <v>750</v>
      </c>
    </row>
    <row r="360" spans="6:12">
      <c r="F360" s="11" t="s">
        <v>359</v>
      </c>
      <c r="G360" s="11">
        <v>25756930</v>
      </c>
      <c r="H360" s="11">
        <v>0</v>
      </c>
      <c r="I360" s="11" t="s">
        <v>373</v>
      </c>
      <c r="J360" s="12">
        <v>44007</v>
      </c>
      <c r="K360" s="11">
        <v>1950</v>
      </c>
      <c r="L360" s="11">
        <v>250</v>
      </c>
    </row>
    <row r="361" spans="6:12">
      <c r="F361" s="11" t="s">
        <v>285</v>
      </c>
      <c r="G361" s="11">
        <v>25779970</v>
      </c>
      <c r="H361" s="11">
        <v>0</v>
      </c>
      <c r="I361" s="11" t="s">
        <v>373</v>
      </c>
      <c r="J361" s="12">
        <v>44007</v>
      </c>
      <c r="K361" s="11">
        <v>1100</v>
      </c>
      <c r="L361" s="11">
        <v>500</v>
      </c>
    </row>
    <row r="362" spans="6:12">
      <c r="F362" s="11" t="s">
        <v>322</v>
      </c>
      <c r="G362" s="11">
        <v>25821954</v>
      </c>
      <c r="H362" s="11">
        <v>0</v>
      </c>
      <c r="I362" s="11" t="s">
        <v>373</v>
      </c>
      <c r="J362" s="12">
        <v>44007</v>
      </c>
      <c r="K362" s="11">
        <v>2500</v>
      </c>
      <c r="L362" s="11">
        <v>200</v>
      </c>
    </row>
    <row r="363" spans="6:12">
      <c r="F363" s="11" t="s">
        <v>306</v>
      </c>
      <c r="G363" s="11">
        <v>10406402</v>
      </c>
      <c r="H363" s="11">
        <v>0</v>
      </c>
      <c r="I363" s="11" t="s">
        <v>373</v>
      </c>
      <c r="J363" s="12">
        <v>44007</v>
      </c>
      <c r="K363" s="11">
        <v>155</v>
      </c>
      <c r="L363" s="11">
        <v>3500</v>
      </c>
    </row>
    <row r="364" spans="6:12">
      <c r="F364" s="11" t="s">
        <v>365</v>
      </c>
      <c r="G364" s="11">
        <v>25878786</v>
      </c>
      <c r="H364" s="11">
        <v>0</v>
      </c>
      <c r="I364" s="11" t="s">
        <v>373</v>
      </c>
      <c r="J364" s="12">
        <v>44007</v>
      </c>
      <c r="K364" s="11">
        <v>2200</v>
      </c>
      <c r="L364" s="11">
        <v>300</v>
      </c>
    </row>
    <row r="365" spans="6:12">
      <c r="F365" s="11" t="s">
        <v>354</v>
      </c>
      <c r="G365" s="11">
        <v>25921794</v>
      </c>
      <c r="H365" s="11">
        <v>0</v>
      </c>
      <c r="I365" s="11" t="s">
        <v>373</v>
      </c>
      <c r="J365" s="12">
        <v>44007</v>
      </c>
      <c r="K365" s="11">
        <v>380</v>
      </c>
      <c r="L365" s="11">
        <v>1375</v>
      </c>
    </row>
    <row r="366" spans="6:12">
      <c r="F366" s="11" t="s">
        <v>186</v>
      </c>
      <c r="G366" s="11">
        <v>26042626</v>
      </c>
      <c r="H366" s="11">
        <v>0</v>
      </c>
      <c r="I366" s="11" t="s">
        <v>373</v>
      </c>
      <c r="J366" s="12">
        <v>44007</v>
      </c>
      <c r="K366" s="11">
        <v>500</v>
      </c>
      <c r="L366" s="11">
        <v>400</v>
      </c>
    </row>
    <row r="367" spans="6:12">
      <c r="F367" s="11" t="s">
        <v>280</v>
      </c>
      <c r="G367" s="11">
        <v>18981890</v>
      </c>
      <c r="H367" s="11">
        <v>0</v>
      </c>
      <c r="I367" s="11" t="s">
        <v>373</v>
      </c>
      <c r="J367" s="12">
        <v>44007</v>
      </c>
      <c r="K367" s="11">
        <v>225</v>
      </c>
      <c r="L367" s="11">
        <v>2000</v>
      </c>
    </row>
    <row r="368" spans="6:12">
      <c r="F368" s="11" t="s">
        <v>277</v>
      </c>
      <c r="G368" s="11">
        <v>26095362</v>
      </c>
      <c r="H368" s="11">
        <v>0</v>
      </c>
      <c r="I368" s="11" t="s">
        <v>373</v>
      </c>
      <c r="J368" s="12">
        <v>44007</v>
      </c>
      <c r="K368" s="11">
        <v>720</v>
      </c>
      <c r="L368" s="11">
        <v>1200</v>
      </c>
    </row>
    <row r="369" spans="6:12">
      <c r="F369" s="11" t="s">
        <v>368</v>
      </c>
      <c r="G369" s="11">
        <v>26112258</v>
      </c>
      <c r="H369" s="11">
        <v>0</v>
      </c>
      <c r="I369" s="11" t="s">
        <v>373</v>
      </c>
      <c r="J369" s="12">
        <v>44007</v>
      </c>
      <c r="K369" s="11">
        <v>87.5</v>
      </c>
      <c r="L369" s="11">
        <v>4000</v>
      </c>
    </row>
    <row r="370" spans="6:12">
      <c r="F370" s="11" t="s">
        <v>357</v>
      </c>
      <c r="G370" s="11">
        <v>26129666</v>
      </c>
      <c r="H370" s="11">
        <v>0</v>
      </c>
      <c r="I370" s="11" t="s">
        <v>373</v>
      </c>
      <c r="J370" s="12">
        <v>44007</v>
      </c>
      <c r="K370" s="11">
        <v>190</v>
      </c>
      <c r="L370" s="11">
        <v>2400</v>
      </c>
    </row>
    <row r="371" spans="6:12">
      <c r="F371" s="11" t="s">
        <v>289</v>
      </c>
      <c r="G371" s="11">
        <v>26158850</v>
      </c>
      <c r="H371" s="11">
        <v>0</v>
      </c>
      <c r="I371" s="11" t="s">
        <v>373</v>
      </c>
      <c r="J371" s="12">
        <v>44007</v>
      </c>
      <c r="K371" s="11">
        <v>200</v>
      </c>
      <c r="L371" s="11">
        <v>2300</v>
      </c>
    </row>
    <row r="372" spans="6:12">
      <c r="F372" s="11" t="s">
        <v>326</v>
      </c>
      <c r="G372" s="11">
        <v>26207490</v>
      </c>
      <c r="H372" s="11">
        <v>0</v>
      </c>
      <c r="I372" s="11" t="s">
        <v>373</v>
      </c>
      <c r="J372" s="12">
        <v>44007</v>
      </c>
      <c r="K372" s="11">
        <v>1450</v>
      </c>
      <c r="L372" s="11">
        <v>400</v>
      </c>
    </row>
    <row r="373" spans="6:12">
      <c r="F373" s="11" t="s">
        <v>317</v>
      </c>
      <c r="G373" s="11">
        <v>26367746</v>
      </c>
      <c r="H373" s="11">
        <v>0</v>
      </c>
      <c r="I373" s="11" t="s">
        <v>373</v>
      </c>
      <c r="J373" s="12">
        <v>44007</v>
      </c>
      <c r="K373" s="11">
        <v>6500</v>
      </c>
      <c r="L373" s="11">
        <v>100</v>
      </c>
    </row>
    <row r="374" spans="6:12">
      <c r="F374" s="11" t="s">
        <v>366</v>
      </c>
      <c r="G374" s="11">
        <v>26654466</v>
      </c>
      <c r="H374" s="11">
        <v>0</v>
      </c>
      <c r="I374" s="11" t="s">
        <v>373</v>
      </c>
      <c r="J374" s="12">
        <v>44007</v>
      </c>
      <c r="K374" s="11">
        <v>95</v>
      </c>
      <c r="L374" s="11">
        <v>4800</v>
      </c>
    </row>
    <row r="375" spans="6:12">
      <c r="F375" s="11" t="s">
        <v>296</v>
      </c>
      <c r="G375" s="11">
        <v>26671362</v>
      </c>
      <c r="H375" s="11">
        <v>0</v>
      </c>
      <c r="I375" s="11" t="s">
        <v>373</v>
      </c>
      <c r="J375" s="12">
        <v>44007</v>
      </c>
      <c r="K375" s="11">
        <v>90</v>
      </c>
      <c r="L375" s="11">
        <v>4100</v>
      </c>
    </row>
    <row r="376" spans="6:12">
      <c r="F376" s="11" t="s">
        <v>330</v>
      </c>
      <c r="G376" s="11">
        <v>26789122</v>
      </c>
      <c r="H376" s="11">
        <v>0</v>
      </c>
      <c r="I376" s="11" t="s">
        <v>373</v>
      </c>
      <c r="J376" s="12">
        <v>44007</v>
      </c>
      <c r="K376" s="11">
        <v>175</v>
      </c>
      <c r="L376" s="11">
        <v>4000</v>
      </c>
    </row>
    <row r="377" spans="6:12">
      <c r="F377" s="11" t="s">
        <v>324</v>
      </c>
      <c r="G377" s="11">
        <v>10189826</v>
      </c>
      <c r="H377" s="11">
        <v>0</v>
      </c>
      <c r="I377" s="11" t="s">
        <v>373</v>
      </c>
      <c r="J377" s="12">
        <v>44007</v>
      </c>
      <c r="K377" s="11">
        <v>1800</v>
      </c>
      <c r="L377" s="11">
        <v>505</v>
      </c>
    </row>
    <row r="378" spans="6:12">
      <c r="F378" s="11" t="s">
        <v>345</v>
      </c>
      <c r="G378" s="11">
        <v>20884994</v>
      </c>
      <c r="H378" s="11">
        <v>0</v>
      </c>
      <c r="I378" s="11" t="s">
        <v>373</v>
      </c>
      <c r="J378" s="12">
        <v>44007</v>
      </c>
      <c r="K378" s="11">
        <v>195</v>
      </c>
      <c r="L378" s="11">
        <v>3000</v>
      </c>
    </row>
    <row r="379" spans="6:12">
      <c r="F379" s="11" t="s">
        <v>327</v>
      </c>
      <c r="G379" s="11">
        <v>26944258</v>
      </c>
      <c r="H379" s="11">
        <v>0</v>
      </c>
      <c r="I379" s="11" t="s">
        <v>373</v>
      </c>
      <c r="J379" s="12">
        <v>44007</v>
      </c>
      <c r="K379" s="11">
        <v>1200</v>
      </c>
      <c r="L379" s="11">
        <v>550</v>
      </c>
    </row>
    <row r="380" spans="6:12">
      <c r="F380" s="11" t="s">
        <v>314</v>
      </c>
      <c r="G380" s="11">
        <v>27009794</v>
      </c>
      <c r="H380" s="11">
        <v>0</v>
      </c>
      <c r="I380" s="11" t="s">
        <v>373</v>
      </c>
      <c r="J380" s="12">
        <v>44007</v>
      </c>
      <c r="K380" s="11">
        <v>500</v>
      </c>
      <c r="L380" s="11">
        <v>1250</v>
      </c>
    </row>
    <row r="381" spans="6:12">
      <c r="F381" s="11" t="s">
        <v>363</v>
      </c>
      <c r="G381" s="11">
        <v>27117314</v>
      </c>
      <c r="H381" s="11">
        <v>0</v>
      </c>
      <c r="I381" s="11" t="s">
        <v>373</v>
      </c>
      <c r="J381" s="12">
        <v>44007</v>
      </c>
      <c r="K381" s="11">
        <v>110</v>
      </c>
      <c r="L381" s="11">
        <v>4300</v>
      </c>
    </row>
    <row r="382" spans="6:12">
      <c r="F382" s="11" t="s">
        <v>370</v>
      </c>
      <c r="G382" s="11">
        <v>27147010</v>
      </c>
      <c r="H382" s="11">
        <v>0</v>
      </c>
      <c r="I382" s="11" t="s">
        <v>373</v>
      </c>
      <c r="J382" s="12">
        <v>44007</v>
      </c>
      <c r="K382" s="11">
        <v>340</v>
      </c>
      <c r="L382" s="11">
        <v>1500</v>
      </c>
    </row>
    <row r="383" spans="6:12">
      <c r="F383" s="11" t="s">
        <v>358</v>
      </c>
      <c r="G383" s="11">
        <v>27183874</v>
      </c>
      <c r="H383" s="11">
        <v>0</v>
      </c>
      <c r="I383" s="11" t="s">
        <v>373</v>
      </c>
      <c r="J383" s="12">
        <v>44007</v>
      </c>
      <c r="K383" s="11">
        <v>2200</v>
      </c>
      <c r="L383" s="11">
        <v>250</v>
      </c>
    </row>
    <row r="384" spans="6:12">
      <c r="F384" s="11" t="s">
        <v>332</v>
      </c>
      <c r="G384" s="11">
        <v>27220226</v>
      </c>
      <c r="H384" s="11">
        <v>0</v>
      </c>
      <c r="I384" s="11" t="s">
        <v>373</v>
      </c>
      <c r="J384" s="12">
        <v>44007</v>
      </c>
      <c r="K384" s="11">
        <v>1060</v>
      </c>
      <c r="L384" s="11">
        <v>750</v>
      </c>
    </row>
    <row r="385" spans="6:12">
      <c r="F385" s="11" t="s">
        <v>303</v>
      </c>
      <c r="G385" s="11">
        <v>27309826</v>
      </c>
      <c r="H385" s="11">
        <v>0</v>
      </c>
      <c r="I385" s="11" t="s">
        <v>373</v>
      </c>
      <c r="J385" s="12">
        <v>44007</v>
      </c>
      <c r="K385" s="11">
        <v>1100</v>
      </c>
      <c r="L385" s="11">
        <v>700</v>
      </c>
    </row>
    <row r="386" spans="6:12">
      <c r="F386" s="11" t="s">
        <v>308</v>
      </c>
      <c r="G386" s="11">
        <v>27341570</v>
      </c>
      <c r="H386" s="11">
        <v>0</v>
      </c>
      <c r="I386" s="11" t="s">
        <v>373</v>
      </c>
      <c r="J386" s="12">
        <v>44007</v>
      </c>
      <c r="K386" s="11">
        <v>4200</v>
      </c>
      <c r="L386" s="11">
        <v>200</v>
      </c>
    </row>
    <row r="387" spans="6:12">
      <c r="F387" s="11" t="s">
        <v>299</v>
      </c>
      <c r="G387" s="11">
        <v>27362050</v>
      </c>
      <c r="H387" s="11">
        <v>0</v>
      </c>
      <c r="I387" s="11" t="s">
        <v>373</v>
      </c>
      <c r="J387" s="12">
        <v>44007</v>
      </c>
      <c r="K387" s="11">
        <v>460</v>
      </c>
      <c r="L387" s="11">
        <v>900</v>
      </c>
    </row>
    <row r="388" spans="6:12">
      <c r="F388" s="11" t="s">
        <v>279</v>
      </c>
      <c r="G388" s="11">
        <v>11040770</v>
      </c>
      <c r="H388" s="11">
        <v>0</v>
      </c>
      <c r="I388" s="11" t="s">
        <v>373</v>
      </c>
      <c r="J388" s="12">
        <v>44007</v>
      </c>
      <c r="K388" s="11">
        <v>112.5</v>
      </c>
      <c r="L388" s="11">
        <v>3500</v>
      </c>
    </row>
    <row r="389" spans="6:12">
      <c r="F389" s="11" t="s">
        <v>346</v>
      </c>
      <c r="G389" s="11">
        <v>27429122</v>
      </c>
      <c r="H389" s="11">
        <v>0</v>
      </c>
      <c r="I389" s="11" t="s">
        <v>373</v>
      </c>
      <c r="J389" s="12">
        <v>44007</v>
      </c>
      <c r="K389" s="11">
        <v>230</v>
      </c>
      <c r="L389" s="11">
        <v>3200</v>
      </c>
    </row>
    <row r="390" spans="6:12">
      <c r="F390" s="11" t="s">
        <v>312</v>
      </c>
      <c r="G390" s="11">
        <v>21838594</v>
      </c>
      <c r="H390" s="11">
        <v>0</v>
      </c>
      <c r="I390" s="11" t="s">
        <v>373</v>
      </c>
      <c r="J390" s="12">
        <v>44007</v>
      </c>
      <c r="K390" s="11">
        <v>185</v>
      </c>
      <c r="L390" s="11">
        <v>1700</v>
      </c>
    </row>
    <row r="394" spans="6:12">
      <c r="G394" s="11" t="s">
        <v>37</v>
      </c>
      <c r="H394" s="11" t="s">
        <v>45</v>
      </c>
      <c r="I394" s="11" t="s">
        <v>71</v>
      </c>
    </row>
    <row r="395" spans="6:12">
      <c r="G395" s="11" t="s">
        <v>6</v>
      </c>
      <c r="H395" t="s">
        <v>45</v>
      </c>
    </row>
    <row r="396" spans="6:12">
      <c r="H396" t="s">
        <v>360</v>
      </c>
    </row>
    <row r="397" spans="6:12">
      <c r="H397" t="s">
        <v>131</v>
      </c>
    </row>
    <row r="398" spans="6:12">
      <c r="G398" s="11" t="s">
        <v>132</v>
      </c>
      <c r="H398" s="11" t="s">
        <v>44</v>
      </c>
      <c r="I398" s="11" t="s">
        <v>67</v>
      </c>
    </row>
    <row r="399" spans="6:12">
      <c r="H399" t="s">
        <v>44</v>
      </c>
    </row>
    <row r="400" spans="6:12">
      <c r="H400" t="s">
        <v>364</v>
      </c>
    </row>
    <row r="401" spans="7:9">
      <c r="H401" t="s">
        <v>95</v>
      </c>
    </row>
    <row r="402" spans="7:9">
      <c r="H402" t="s">
        <v>138</v>
      </c>
    </row>
    <row r="403" spans="7:9">
      <c r="H403" t="s">
        <v>341</v>
      </c>
    </row>
    <row r="404" spans="7:9">
      <c r="G404" s="11" t="s">
        <v>55</v>
      </c>
      <c r="H404" s="11" t="s">
        <v>22</v>
      </c>
      <c r="I404" s="11" t="s">
        <v>79</v>
      </c>
    </row>
    <row r="405" spans="7:9">
      <c r="H405" t="s">
        <v>22</v>
      </c>
    </row>
    <row r="406" spans="7:9">
      <c r="H406" t="s">
        <v>338</v>
      </c>
    </row>
    <row r="407" spans="7:9">
      <c r="G407" s="11" t="s">
        <v>86</v>
      </c>
      <c r="H407" s="11" t="s">
        <v>147</v>
      </c>
      <c r="I407" s="11" t="s">
        <v>92</v>
      </c>
    </row>
    <row r="408" spans="7:9">
      <c r="H408" t="s">
        <v>147</v>
      </c>
    </row>
    <row r="409" spans="7:9">
      <c r="H409" t="s">
        <v>290</v>
      </c>
    </row>
    <row r="410" spans="7:9">
      <c r="H410" t="s">
        <v>374</v>
      </c>
    </row>
    <row r="411" spans="7:9">
      <c r="H411" t="s">
        <v>8</v>
      </c>
    </row>
    <row r="412" spans="7:9">
      <c r="H412" s="11" t="s">
        <v>106</v>
      </c>
      <c r="I412" s="11" t="s">
        <v>147</v>
      </c>
    </row>
    <row r="413" spans="7:9">
      <c r="H413" t="s">
        <v>106</v>
      </c>
    </row>
    <row r="414" spans="7:9">
      <c r="H414" t="s">
        <v>340</v>
      </c>
    </row>
    <row r="415" spans="7:9">
      <c r="H415" t="s">
        <v>381</v>
      </c>
    </row>
    <row r="416" spans="7:9">
      <c r="H416" t="s">
        <v>342</v>
      </c>
    </row>
    <row r="417" spans="7:8">
      <c r="H417" t="s">
        <v>352</v>
      </c>
    </row>
    <row r="418" spans="7:8">
      <c r="H418" t="s">
        <v>369</v>
      </c>
    </row>
    <row r="419" spans="7:8">
      <c r="H419" t="s">
        <v>283</v>
      </c>
    </row>
    <row r="420" spans="7:8">
      <c r="H420" t="s">
        <v>304</v>
      </c>
    </row>
    <row r="421" spans="7:8">
      <c r="H421" t="s">
        <v>281</v>
      </c>
    </row>
    <row r="422" spans="7:8">
      <c r="H422" t="s">
        <v>361</v>
      </c>
    </row>
    <row r="423" spans="7:8">
      <c r="H423" t="s">
        <v>298</v>
      </c>
    </row>
    <row r="424" spans="7:8">
      <c r="H424" t="s">
        <v>348</v>
      </c>
    </row>
    <row r="425" spans="7:8">
      <c r="H425" t="s">
        <v>328</v>
      </c>
    </row>
    <row r="426" spans="7:8">
      <c r="H426" t="s">
        <v>355</v>
      </c>
    </row>
    <row r="427" spans="7:8">
      <c r="H427" t="s">
        <v>300</v>
      </c>
    </row>
    <row r="428" spans="7:8">
      <c r="H428" t="s">
        <v>333</v>
      </c>
    </row>
    <row r="429" spans="7:8">
      <c r="H429" t="s">
        <v>282</v>
      </c>
    </row>
    <row r="430" spans="7:8">
      <c r="H430" t="s">
        <v>309</v>
      </c>
    </row>
    <row r="431" spans="7:8">
      <c r="G431" s="11" t="s">
        <v>110</v>
      </c>
      <c r="H431" t="s">
        <v>286</v>
      </c>
    </row>
    <row r="432" spans="7:8">
      <c r="H432" t="s">
        <v>288</v>
      </c>
    </row>
    <row r="433" spans="7:8">
      <c r="H433" t="s">
        <v>350</v>
      </c>
    </row>
    <row r="434" spans="7:8">
      <c r="H434" t="s">
        <v>319</v>
      </c>
    </row>
    <row r="435" spans="7:8">
      <c r="H435" t="s">
        <v>302</v>
      </c>
    </row>
    <row r="436" spans="7:8">
      <c r="H436" t="s">
        <v>293</v>
      </c>
    </row>
    <row r="437" spans="7:8">
      <c r="H437" t="s">
        <v>284</v>
      </c>
    </row>
    <row r="438" spans="7:8">
      <c r="H438" t="s">
        <v>362</v>
      </c>
    </row>
    <row r="439" spans="7:8">
      <c r="G439" s="11" t="s">
        <v>53</v>
      </c>
      <c r="H439" t="s">
        <v>320</v>
      </c>
    </row>
    <row r="440" spans="7:8">
      <c r="H440" t="s">
        <v>315</v>
      </c>
    </row>
    <row r="441" spans="7:8">
      <c r="H441" t="s">
        <v>344</v>
      </c>
    </row>
    <row r="442" spans="7:8">
      <c r="G442" s="11" t="s">
        <v>49</v>
      </c>
      <c r="H442" t="s">
        <v>297</v>
      </c>
    </row>
    <row r="443" spans="7:8">
      <c r="H443" t="s">
        <v>351</v>
      </c>
    </row>
    <row r="444" spans="7:8">
      <c r="H444" t="s">
        <v>278</v>
      </c>
    </row>
    <row r="445" spans="7:8">
      <c r="H445" t="s">
        <v>334</v>
      </c>
    </row>
    <row r="446" spans="7:8">
      <c r="H446" t="s">
        <v>294</v>
      </c>
    </row>
    <row r="447" spans="7:8">
      <c r="H447" t="s">
        <v>321</v>
      </c>
    </row>
    <row r="448" spans="7:8">
      <c r="H448" t="s">
        <v>336</v>
      </c>
    </row>
    <row r="449" spans="7:9">
      <c r="H449" t="s">
        <v>313</v>
      </c>
    </row>
    <row r="450" spans="7:9">
      <c r="H450" t="s">
        <v>307</v>
      </c>
    </row>
    <row r="451" spans="7:9">
      <c r="H451" t="s">
        <v>323</v>
      </c>
    </row>
    <row r="452" spans="7:9">
      <c r="H452" t="s">
        <v>318</v>
      </c>
    </row>
    <row r="453" spans="7:9">
      <c r="H453" t="s">
        <v>305</v>
      </c>
    </row>
    <row r="454" spans="7:9">
      <c r="H454" t="s">
        <v>287</v>
      </c>
    </row>
    <row r="455" spans="7:9">
      <c r="H455" t="s">
        <v>347</v>
      </c>
    </row>
    <row r="456" spans="7:9">
      <c r="G456" s="11" t="s">
        <v>22</v>
      </c>
      <c r="H456" t="s">
        <v>353</v>
      </c>
    </row>
    <row r="457" spans="7:9">
      <c r="H457" t="s">
        <v>295</v>
      </c>
    </row>
    <row r="458" spans="7:9">
      <c r="H458" t="s">
        <v>301</v>
      </c>
    </row>
    <row r="459" spans="7:9">
      <c r="H459" t="s">
        <v>349</v>
      </c>
    </row>
    <row r="460" spans="7:9">
      <c r="H460" t="s">
        <v>356</v>
      </c>
    </row>
    <row r="461" spans="7:9">
      <c r="H461" t="s">
        <v>339</v>
      </c>
    </row>
    <row r="462" spans="7:9">
      <c r="G462" s="11" t="s">
        <v>113</v>
      </c>
      <c r="H462" s="11" t="s">
        <v>311</v>
      </c>
      <c r="I462" s="11"/>
    </row>
    <row r="463" spans="7:9">
      <c r="H463" t="s">
        <v>310</v>
      </c>
    </row>
    <row r="464" spans="7:9">
      <c r="H464" t="s">
        <v>367</v>
      </c>
    </row>
    <row r="465" spans="7:9">
      <c r="H465" t="s">
        <v>335</v>
      </c>
    </row>
    <row r="466" spans="7:9">
      <c r="G466" s="11" t="s">
        <v>125</v>
      </c>
      <c r="H466" s="11" t="s">
        <v>3</v>
      </c>
      <c r="I466" s="11" t="s">
        <v>39</v>
      </c>
    </row>
    <row r="467" spans="7:9">
      <c r="H467" t="s">
        <v>3</v>
      </c>
    </row>
    <row r="468" spans="7:9">
      <c r="H468" t="s">
        <v>292</v>
      </c>
    </row>
    <row r="469" spans="7:9">
      <c r="H469" t="s">
        <v>67</v>
      </c>
    </row>
    <row r="470" spans="7:9">
      <c r="G470" s="11" t="s">
        <v>76</v>
      </c>
      <c r="H470" s="11" t="s">
        <v>90</v>
      </c>
      <c r="I470" s="11" t="s">
        <v>108</v>
      </c>
    </row>
    <row r="471" spans="7:9">
      <c r="H471" t="s">
        <v>90</v>
      </c>
    </row>
    <row r="472" spans="7:9">
      <c r="H472" t="s">
        <v>331</v>
      </c>
    </row>
    <row r="473" spans="7:9">
      <c r="H473" t="s">
        <v>16</v>
      </c>
    </row>
    <row r="474" spans="7:9">
      <c r="H474" s="11" t="s">
        <v>110</v>
      </c>
      <c r="I474" s="11" t="s">
        <v>59</v>
      </c>
    </row>
    <row r="475" spans="7:9">
      <c r="H475" t="s">
        <v>110</v>
      </c>
    </row>
    <row r="476" spans="7:9">
      <c r="H476" t="s">
        <v>329</v>
      </c>
    </row>
    <row r="477" spans="7:9">
      <c r="H477" s="11" t="s">
        <v>30</v>
      </c>
      <c r="I477" s="11" t="s">
        <v>70</v>
      </c>
    </row>
    <row r="478" spans="7:9">
      <c r="H478" t="s">
        <v>30</v>
      </c>
    </row>
    <row r="479" spans="7:9">
      <c r="H479" t="s">
        <v>343</v>
      </c>
    </row>
    <row r="480" spans="7:9">
      <c r="H480" t="s">
        <v>11</v>
      </c>
    </row>
    <row r="481" spans="7:9">
      <c r="H481" s="11" t="s">
        <v>46</v>
      </c>
      <c r="I481" s="11" t="s">
        <v>132</v>
      </c>
    </row>
    <row r="482" spans="7:9">
      <c r="H482" t="s">
        <v>46</v>
      </c>
    </row>
    <row r="483" spans="7:9">
      <c r="G483" s="11" t="s">
        <v>27</v>
      </c>
      <c r="H483" s="11" t="s">
        <v>118</v>
      </c>
      <c r="I483" s="11" t="s">
        <v>150</v>
      </c>
    </row>
    <row r="484" spans="7:9">
      <c r="H484" t="s">
        <v>118</v>
      </c>
    </row>
    <row r="485" spans="7:9">
      <c r="H485" t="s">
        <v>157</v>
      </c>
    </row>
    <row r="486" spans="7:9">
      <c r="G486" s="11" t="s">
        <v>9</v>
      </c>
      <c r="H486" s="11" t="s">
        <v>97</v>
      </c>
      <c r="I486" s="11" t="s">
        <v>120</v>
      </c>
    </row>
    <row r="487" spans="7:9">
      <c r="H487" t="s">
        <v>97</v>
      </c>
    </row>
    <row r="488" spans="7:9">
      <c r="H488" t="s">
        <v>316</v>
      </c>
    </row>
    <row r="489" spans="7:9">
      <c r="G489" s="11" t="s">
        <v>136</v>
      </c>
      <c r="H489" s="11" t="s">
        <v>6</v>
      </c>
      <c r="I489" s="11" t="s">
        <v>83</v>
      </c>
    </row>
    <row r="490" spans="7:9">
      <c r="H490" t="s">
        <v>6</v>
      </c>
    </row>
    <row r="491" spans="7:9">
      <c r="G491" s="11" t="s">
        <v>69</v>
      </c>
      <c r="H491" s="11" t="s">
        <v>53</v>
      </c>
      <c r="I491" s="11" t="s">
        <v>130</v>
      </c>
    </row>
    <row r="492" spans="7:9">
      <c r="H492" t="s">
        <v>53</v>
      </c>
    </row>
    <row r="493" spans="7:9">
      <c r="G493" s="11" t="s">
        <v>70</v>
      </c>
      <c r="H493" s="11" t="s">
        <v>47</v>
      </c>
      <c r="I493" s="11" t="s">
        <v>69</v>
      </c>
    </row>
    <row r="494" spans="7:9">
      <c r="H494" t="s">
        <v>47</v>
      </c>
    </row>
    <row r="495" spans="7:9">
      <c r="H495" t="s">
        <v>143</v>
      </c>
    </row>
    <row r="496" spans="7:9">
      <c r="G496" s="11" t="s">
        <v>130</v>
      </c>
      <c r="H496" s="11" t="s">
        <v>43</v>
      </c>
      <c r="I496" s="11" t="s">
        <v>75</v>
      </c>
    </row>
    <row r="497" spans="7:9">
      <c r="H497" t="s">
        <v>43</v>
      </c>
    </row>
    <row r="498" spans="7:9">
      <c r="H498" t="s">
        <v>291</v>
      </c>
    </row>
    <row r="499" spans="7:9">
      <c r="G499" s="11" t="s">
        <v>272</v>
      </c>
      <c r="H499" s="11" t="s">
        <v>59</v>
      </c>
      <c r="I499" s="11" t="s">
        <v>131</v>
      </c>
    </row>
    <row r="500" spans="7:9">
      <c r="H500" t="s">
        <v>59</v>
      </c>
    </row>
    <row r="501" spans="7:9">
      <c r="G501" s="11" t="s">
        <v>60</v>
      </c>
      <c r="H501" s="11" t="s">
        <v>68</v>
      </c>
      <c r="I501" s="11" t="s">
        <v>88</v>
      </c>
    </row>
    <row r="502" spans="7:9">
      <c r="H502" t="s">
        <v>68</v>
      </c>
    </row>
    <row r="503" spans="7:9">
      <c r="H503" s="11" t="s">
        <v>121</v>
      </c>
      <c r="I503" s="11" t="s">
        <v>29</v>
      </c>
    </row>
    <row r="504" spans="7:9">
      <c r="H504" t="s">
        <v>121</v>
      </c>
    </row>
    <row r="505" spans="7:9">
      <c r="H505" t="s">
        <v>325</v>
      </c>
    </row>
    <row r="506" spans="7:9">
      <c r="G506" s="11" t="s">
        <v>91</v>
      </c>
      <c r="H506" s="11" t="s">
        <v>63</v>
      </c>
      <c r="I506" s="11" t="s">
        <v>6</v>
      </c>
    </row>
    <row r="507" spans="7:9">
      <c r="H507" t="s">
        <v>63</v>
      </c>
    </row>
    <row r="508" spans="7:9">
      <c r="H508" t="s">
        <v>26</v>
      </c>
    </row>
    <row r="509" spans="7:9">
      <c r="G509" s="11" t="s">
        <v>144</v>
      </c>
      <c r="H509" s="11" t="s">
        <v>88</v>
      </c>
      <c r="I509" s="11" t="s">
        <v>97</v>
      </c>
    </row>
    <row r="510" spans="7:9">
      <c r="G510" s="11" t="s">
        <v>120</v>
      </c>
      <c r="H510" t="s">
        <v>88</v>
      </c>
    </row>
    <row r="511" spans="7:9">
      <c r="G511" s="11" t="s">
        <v>66</v>
      </c>
      <c r="H511" s="11" t="s">
        <v>120</v>
      </c>
      <c r="I511" s="11" t="s">
        <v>12</v>
      </c>
    </row>
    <row r="512" spans="7:9">
      <c r="H512" t="s">
        <v>120</v>
      </c>
    </row>
    <row r="513" spans="7:9">
      <c r="H513" t="s">
        <v>40</v>
      </c>
    </row>
    <row r="514" spans="7:9">
      <c r="G514" s="11" t="s">
        <v>80</v>
      </c>
      <c r="H514" s="11" t="s">
        <v>139</v>
      </c>
      <c r="I514" s="11" t="s">
        <v>26</v>
      </c>
    </row>
    <row r="515" spans="7:9">
      <c r="H515" t="s">
        <v>139</v>
      </c>
    </row>
    <row r="516" spans="7:9">
      <c r="H516" t="s">
        <v>337</v>
      </c>
    </row>
    <row r="517" spans="7:9">
      <c r="G517" s="11" t="s">
        <v>36</v>
      </c>
      <c r="H517" s="11" t="s">
        <v>49</v>
      </c>
      <c r="I517" s="11" t="s">
        <v>138</v>
      </c>
    </row>
    <row r="518" spans="7:9">
      <c r="H518" t="s">
        <v>49</v>
      </c>
    </row>
    <row r="519" spans="7:9">
      <c r="H519" s="11" t="s">
        <v>113</v>
      </c>
      <c r="I519" s="11" t="s">
        <v>126</v>
      </c>
    </row>
    <row r="520" spans="7:9">
      <c r="H520" t="s">
        <v>113</v>
      </c>
    </row>
    <row r="521" spans="7:9">
      <c r="H521" t="s">
        <v>359</v>
      </c>
    </row>
    <row r="522" spans="7:9">
      <c r="H522" s="11" t="s">
        <v>66</v>
      </c>
      <c r="I522" s="11" t="s">
        <v>146</v>
      </c>
    </row>
    <row r="523" spans="7:9">
      <c r="H523" t="s">
        <v>66</v>
      </c>
    </row>
    <row r="524" spans="7:9">
      <c r="G524" s="11" t="s">
        <v>47</v>
      </c>
      <c r="H524" t="s">
        <v>285</v>
      </c>
    </row>
    <row r="525" spans="7:9">
      <c r="G525" s="11" t="s">
        <v>99</v>
      </c>
      <c r="H525" s="11" t="s">
        <v>9</v>
      </c>
      <c r="I525" s="11" t="s">
        <v>139</v>
      </c>
    </row>
    <row r="526" spans="7:9">
      <c r="H526" t="s">
        <v>9</v>
      </c>
    </row>
    <row r="527" spans="7:9">
      <c r="G527" s="11" t="s">
        <v>88</v>
      </c>
      <c r="H527" t="s">
        <v>322</v>
      </c>
    </row>
    <row r="528" spans="7:9">
      <c r="G528" s="11" t="s">
        <v>149</v>
      </c>
      <c r="H528" s="11" t="s">
        <v>60</v>
      </c>
      <c r="I528" s="11" t="s">
        <v>81</v>
      </c>
    </row>
    <row r="529" spans="7:9">
      <c r="H529" t="s">
        <v>60</v>
      </c>
    </row>
    <row r="530" spans="7:9">
      <c r="H530" t="s">
        <v>306</v>
      </c>
    </row>
    <row r="531" spans="7:9">
      <c r="H531" s="11" t="s">
        <v>122</v>
      </c>
      <c r="I531" s="11" t="s">
        <v>76</v>
      </c>
    </row>
    <row r="532" spans="7:9">
      <c r="H532" t="s">
        <v>122</v>
      </c>
    </row>
    <row r="533" spans="7:9">
      <c r="H533" t="s">
        <v>365</v>
      </c>
    </row>
    <row r="534" spans="7:9">
      <c r="H534" t="s">
        <v>87</v>
      </c>
    </row>
    <row r="535" spans="7:9">
      <c r="G535" s="11" t="s">
        <v>145</v>
      </c>
      <c r="H535" s="11" t="s">
        <v>29</v>
      </c>
      <c r="I535" s="11" t="s">
        <v>87</v>
      </c>
    </row>
    <row r="536" spans="7:9">
      <c r="H536" t="s">
        <v>29</v>
      </c>
    </row>
    <row r="537" spans="7:9">
      <c r="H537" t="s">
        <v>354</v>
      </c>
    </row>
    <row r="538" spans="7:9">
      <c r="H538" t="s">
        <v>153</v>
      </c>
    </row>
    <row r="539" spans="7:9">
      <c r="G539" s="11" t="s">
        <v>137</v>
      </c>
      <c r="H539" s="11" t="s">
        <v>70</v>
      </c>
      <c r="I539" s="11" t="s">
        <v>11</v>
      </c>
    </row>
    <row r="540" spans="7:9">
      <c r="H540" t="s">
        <v>70</v>
      </c>
    </row>
    <row r="541" spans="7:9">
      <c r="H541" t="s">
        <v>186</v>
      </c>
    </row>
    <row r="542" spans="7:9">
      <c r="G542" s="11" t="s">
        <v>65</v>
      </c>
      <c r="H542" s="11" t="s">
        <v>18</v>
      </c>
      <c r="I542" s="11" t="s">
        <v>105</v>
      </c>
    </row>
    <row r="543" spans="7:9">
      <c r="H543" t="s">
        <v>18</v>
      </c>
    </row>
    <row r="544" spans="7:9">
      <c r="H544" t="s">
        <v>280</v>
      </c>
    </row>
    <row r="545" spans="7:10">
      <c r="H545" s="11" t="s">
        <v>148</v>
      </c>
      <c r="I545" s="11" t="s">
        <v>48</v>
      </c>
    </row>
    <row r="546" spans="7:10">
      <c r="H546" t="s">
        <v>148</v>
      </c>
    </row>
    <row r="547" spans="7:10">
      <c r="H547" t="s">
        <v>277</v>
      </c>
    </row>
    <row r="548" spans="7:10">
      <c r="H548" t="s">
        <v>81</v>
      </c>
    </row>
    <row r="549" spans="7:10">
      <c r="G549" s="11" t="s">
        <v>50</v>
      </c>
      <c r="H549" s="11" t="s">
        <v>133</v>
      </c>
      <c r="I549" s="11" t="s">
        <v>145</v>
      </c>
    </row>
    <row r="550" spans="7:10">
      <c r="H550" t="s">
        <v>133</v>
      </c>
    </row>
    <row r="551" spans="7:10">
      <c r="H551" t="s">
        <v>368</v>
      </c>
    </row>
    <row r="552" spans="7:10">
      <c r="G552" s="11" t="s">
        <v>79</v>
      </c>
      <c r="H552" s="11" t="s">
        <v>28</v>
      </c>
      <c r="I552" s="11" t="s">
        <v>84</v>
      </c>
    </row>
    <row r="553" spans="7:10">
      <c r="H553" t="s">
        <v>28</v>
      </c>
    </row>
    <row r="554" spans="7:10">
      <c r="G554" s="11" t="s">
        <v>68</v>
      </c>
      <c r="H554" t="s">
        <v>357</v>
      </c>
    </row>
    <row r="555" spans="7:10">
      <c r="H555" t="s">
        <v>141</v>
      </c>
    </row>
    <row r="556" spans="7:10">
      <c r="H556" s="11" t="s">
        <v>140</v>
      </c>
      <c r="I556" s="11" t="s">
        <v>149</v>
      </c>
    </row>
    <row r="557" spans="7:10">
      <c r="G557" s="11" t="s">
        <v>139</v>
      </c>
      <c r="H557" t="s">
        <v>140</v>
      </c>
      <c r="J557" s="11" t="s">
        <v>157</v>
      </c>
    </row>
    <row r="558" spans="7:10">
      <c r="H558" t="s">
        <v>289</v>
      </c>
    </row>
    <row r="559" spans="7:10">
      <c r="H559" t="s">
        <v>12</v>
      </c>
    </row>
    <row r="560" spans="7:10">
      <c r="G560" s="11" t="s">
        <v>126</v>
      </c>
      <c r="H560" s="11" t="s">
        <v>13</v>
      </c>
      <c r="I560" s="11" t="s">
        <v>3</v>
      </c>
    </row>
    <row r="561" spans="7:9">
      <c r="H561" t="s">
        <v>13</v>
      </c>
    </row>
    <row r="562" spans="7:9">
      <c r="G562" s="11" t="s">
        <v>84</v>
      </c>
      <c r="H562" s="11" t="s">
        <v>98</v>
      </c>
      <c r="I562" s="11" t="s">
        <v>143</v>
      </c>
    </row>
    <row r="563" spans="7:9">
      <c r="H563" t="s">
        <v>98</v>
      </c>
    </row>
    <row r="564" spans="7:9">
      <c r="H564" t="s">
        <v>326</v>
      </c>
    </row>
    <row r="565" spans="7:9">
      <c r="G565" s="11" t="s">
        <v>28</v>
      </c>
      <c r="H565" s="11" t="s">
        <v>125</v>
      </c>
      <c r="I565" s="11" t="s">
        <v>27</v>
      </c>
    </row>
    <row r="566" spans="7:9">
      <c r="H566" t="s">
        <v>125</v>
      </c>
    </row>
    <row r="567" spans="7:9">
      <c r="G567" s="11" t="s">
        <v>39</v>
      </c>
      <c r="H567" s="11" t="s">
        <v>126</v>
      </c>
      <c r="I567" s="11" t="s">
        <v>141</v>
      </c>
    </row>
    <row r="568" spans="7:9">
      <c r="H568" t="s">
        <v>126</v>
      </c>
    </row>
    <row r="569" spans="7:9">
      <c r="H569" t="s">
        <v>25</v>
      </c>
    </row>
    <row r="570" spans="7:9">
      <c r="G570" s="11" t="s">
        <v>117</v>
      </c>
      <c r="H570" s="11" t="s">
        <v>85</v>
      </c>
      <c r="I570" s="11" t="s">
        <v>80</v>
      </c>
    </row>
    <row r="571" spans="7:9">
      <c r="H571" t="s">
        <v>85</v>
      </c>
    </row>
    <row r="572" spans="7:9">
      <c r="G572" s="11" t="s">
        <v>29</v>
      </c>
      <c r="H572" s="11" t="s">
        <v>69</v>
      </c>
      <c r="I572" s="11" t="s">
        <v>20</v>
      </c>
    </row>
    <row r="573" spans="7:9">
      <c r="H573" t="s">
        <v>69</v>
      </c>
    </row>
    <row r="574" spans="7:9">
      <c r="G574" s="11" t="s">
        <v>105</v>
      </c>
      <c r="H574" s="11" t="s">
        <v>54</v>
      </c>
      <c r="I574" s="11" t="s">
        <v>8</v>
      </c>
    </row>
    <row r="575" spans="7:9">
      <c r="H575" t="s">
        <v>54</v>
      </c>
    </row>
    <row r="576" spans="7:9">
      <c r="H576" t="s">
        <v>317</v>
      </c>
    </row>
    <row r="577" spans="7:9">
      <c r="G577" s="11" t="s">
        <v>42</v>
      </c>
      <c r="H577" s="11" t="s">
        <v>20</v>
      </c>
      <c r="I577" s="11" t="s">
        <v>37</v>
      </c>
    </row>
    <row r="578" spans="7:9">
      <c r="H578" t="s">
        <v>20</v>
      </c>
    </row>
    <row r="579" spans="7:9">
      <c r="G579" s="11" t="s">
        <v>18</v>
      </c>
      <c r="H579" s="11" t="s">
        <v>129</v>
      </c>
      <c r="I579" s="11" t="s">
        <v>47</v>
      </c>
    </row>
    <row r="580" spans="7:9">
      <c r="H580" t="s">
        <v>129</v>
      </c>
    </row>
    <row r="581" spans="7:9">
      <c r="G581" s="11" t="s">
        <v>20</v>
      </c>
      <c r="H581" s="11" t="s">
        <v>136</v>
      </c>
      <c r="I581" s="11" t="s">
        <v>135</v>
      </c>
    </row>
    <row r="582" spans="7:9">
      <c r="H582" t="s">
        <v>136</v>
      </c>
    </row>
    <row r="583" spans="7:9">
      <c r="H583" s="11" t="s">
        <v>91</v>
      </c>
      <c r="I583" s="11" t="s">
        <v>118</v>
      </c>
    </row>
    <row r="584" spans="7:9">
      <c r="H584" t="s">
        <v>91</v>
      </c>
    </row>
    <row r="585" spans="7:9">
      <c r="H585" t="s">
        <v>156</v>
      </c>
    </row>
    <row r="586" spans="7:9">
      <c r="H586" t="s">
        <v>155</v>
      </c>
    </row>
    <row r="587" spans="7:9">
      <c r="H587" t="s">
        <v>166</v>
      </c>
    </row>
    <row r="588" spans="7:9">
      <c r="H588" t="s">
        <v>266</v>
      </c>
    </row>
    <row r="589" spans="7:9">
      <c r="H589" t="s">
        <v>233</v>
      </c>
    </row>
    <row r="590" spans="7:9">
      <c r="H590" t="s">
        <v>231</v>
      </c>
    </row>
    <row r="591" spans="7:9">
      <c r="H591" t="s">
        <v>162</v>
      </c>
    </row>
    <row r="592" spans="7:9">
      <c r="H592" t="s">
        <v>273</v>
      </c>
    </row>
    <row r="593" spans="7:8">
      <c r="H593" t="s">
        <v>253</v>
      </c>
    </row>
    <row r="594" spans="7:8">
      <c r="H594" t="s">
        <v>234</v>
      </c>
    </row>
    <row r="595" spans="7:8">
      <c r="H595" t="s">
        <v>200</v>
      </c>
    </row>
    <row r="596" spans="7:8">
      <c r="H596" t="s">
        <v>242</v>
      </c>
    </row>
    <row r="597" spans="7:8">
      <c r="H597" t="s">
        <v>245</v>
      </c>
    </row>
    <row r="598" spans="7:8">
      <c r="H598" t="s">
        <v>263</v>
      </c>
    </row>
    <row r="599" spans="7:8">
      <c r="H599" t="s">
        <v>215</v>
      </c>
    </row>
    <row r="600" spans="7:8">
      <c r="H600" t="s">
        <v>270</v>
      </c>
    </row>
    <row r="601" spans="7:8">
      <c r="H601" t="s">
        <v>271</v>
      </c>
    </row>
    <row r="602" spans="7:8">
      <c r="H602" t="s">
        <v>240</v>
      </c>
    </row>
    <row r="603" spans="7:8">
      <c r="H603" t="s">
        <v>197</v>
      </c>
    </row>
    <row r="604" spans="7:8">
      <c r="G604" s="11" t="s">
        <v>63</v>
      </c>
      <c r="H604" t="s">
        <v>247</v>
      </c>
    </row>
    <row r="605" spans="7:8">
      <c r="H605" t="s">
        <v>241</v>
      </c>
    </row>
    <row r="606" spans="7:8">
      <c r="G606" s="11" t="s">
        <v>3</v>
      </c>
      <c r="H606" t="s">
        <v>267</v>
      </c>
    </row>
    <row r="607" spans="7:8">
      <c r="H607" t="s">
        <v>229</v>
      </c>
    </row>
    <row r="608" spans="7:8">
      <c r="H608" t="s">
        <v>236</v>
      </c>
    </row>
    <row r="609" spans="7:8">
      <c r="H609" t="s">
        <v>258</v>
      </c>
    </row>
    <row r="610" spans="7:8">
      <c r="G610" s="11" t="s">
        <v>43</v>
      </c>
      <c r="H610" t="s">
        <v>250</v>
      </c>
    </row>
    <row r="611" spans="7:8">
      <c r="H611" t="s">
        <v>269</v>
      </c>
    </row>
    <row r="612" spans="7:8">
      <c r="H612" t="s">
        <v>249</v>
      </c>
    </row>
    <row r="613" spans="7:8">
      <c r="H613" t="s">
        <v>255</v>
      </c>
    </row>
    <row r="614" spans="7:8">
      <c r="H614" t="s">
        <v>237</v>
      </c>
    </row>
    <row r="615" spans="7:8">
      <c r="H615" t="s">
        <v>181</v>
      </c>
    </row>
    <row r="616" spans="7:8">
      <c r="G616" s="11" t="s">
        <v>121</v>
      </c>
      <c r="H616" t="s">
        <v>212</v>
      </c>
    </row>
    <row r="617" spans="7:8">
      <c r="G617" s="11" t="s">
        <v>46</v>
      </c>
      <c r="H617" t="s">
        <v>276</v>
      </c>
    </row>
    <row r="618" spans="7:8">
      <c r="H618" t="s">
        <v>257</v>
      </c>
    </row>
    <row r="619" spans="7:8">
      <c r="H619" t="s">
        <v>180</v>
      </c>
    </row>
    <row r="620" spans="7:8">
      <c r="H620" t="s">
        <v>268</v>
      </c>
    </row>
    <row r="621" spans="7:8">
      <c r="H621" t="s">
        <v>260</v>
      </c>
    </row>
    <row r="622" spans="7:8">
      <c r="G622" s="11" t="s">
        <v>118</v>
      </c>
      <c r="H622" t="s">
        <v>235</v>
      </c>
    </row>
    <row r="623" spans="7:8">
      <c r="H623" t="s">
        <v>164</v>
      </c>
    </row>
    <row r="624" spans="7:8">
      <c r="H624" t="s">
        <v>238</v>
      </c>
    </row>
    <row r="625" spans="7:9">
      <c r="H625" t="s">
        <v>170</v>
      </c>
    </row>
    <row r="626" spans="7:9">
      <c r="H626" t="s">
        <v>232</v>
      </c>
    </row>
    <row r="627" spans="7:9">
      <c r="G627" s="11" t="s">
        <v>106</v>
      </c>
      <c r="H627" t="s">
        <v>254</v>
      </c>
    </row>
    <row r="628" spans="7:9">
      <c r="H628" t="s">
        <v>265</v>
      </c>
    </row>
    <row r="629" spans="7:9">
      <c r="H629" t="s">
        <v>165</v>
      </c>
    </row>
    <row r="630" spans="7:9">
      <c r="H630" t="s">
        <v>274</v>
      </c>
    </row>
    <row r="631" spans="7:9">
      <c r="H631" t="s">
        <v>259</v>
      </c>
    </row>
    <row r="632" spans="7:9">
      <c r="H632" t="s">
        <v>246</v>
      </c>
    </row>
    <row r="633" spans="7:9">
      <c r="G633" s="11" t="s">
        <v>148</v>
      </c>
      <c r="H633" s="11" t="s">
        <v>104</v>
      </c>
      <c r="I633" s="11" t="s">
        <v>129</v>
      </c>
    </row>
    <row r="634" spans="7:9">
      <c r="H634" t="s">
        <v>104</v>
      </c>
    </row>
    <row r="635" spans="7:9">
      <c r="H635" t="s">
        <v>80</v>
      </c>
    </row>
    <row r="636" spans="7:9">
      <c r="H636" t="s">
        <v>366</v>
      </c>
    </row>
    <row r="637" spans="7:9">
      <c r="H637" t="s">
        <v>111</v>
      </c>
    </row>
    <row r="638" spans="7:9">
      <c r="G638" s="11" t="s">
        <v>152</v>
      </c>
      <c r="H638" s="11" t="s">
        <v>74</v>
      </c>
      <c r="I638" s="11" t="s">
        <v>5</v>
      </c>
    </row>
    <row r="639" spans="7:9">
      <c r="H639" t="s">
        <v>74</v>
      </c>
    </row>
    <row r="640" spans="7:9">
      <c r="H640" t="s">
        <v>84</v>
      </c>
    </row>
    <row r="641" spans="7:9">
      <c r="H641" t="s">
        <v>296</v>
      </c>
    </row>
    <row r="642" spans="7:9">
      <c r="H642" t="s">
        <v>150</v>
      </c>
    </row>
    <row r="643" spans="7:9">
      <c r="G643" s="11" t="s">
        <v>140</v>
      </c>
      <c r="H643" s="11" t="s">
        <v>58</v>
      </c>
      <c r="I643" s="11" t="s">
        <v>125</v>
      </c>
    </row>
    <row r="644" spans="7:9">
      <c r="H644" t="s">
        <v>58</v>
      </c>
    </row>
    <row r="645" spans="7:9">
      <c r="G645" s="11" t="s">
        <v>129</v>
      </c>
      <c r="H645" s="11" t="s">
        <v>83</v>
      </c>
      <c r="I645" s="11" t="s">
        <v>136</v>
      </c>
    </row>
    <row r="646" spans="7:9">
      <c r="H646" t="s">
        <v>83</v>
      </c>
    </row>
    <row r="647" spans="7:9">
      <c r="G647" s="11" t="s">
        <v>147</v>
      </c>
      <c r="H647" t="s">
        <v>33</v>
      </c>
    </row>
    <row r="648" spans="7:9">
      <c r="G648" s="11" t="s">
        <v>104</v>
      </c>
      <c r="H648" s="11" t="s">
        <v>145</v>
      </c>
      <c r="I648" s="11" t="s">
        <v>63</v>
      </c>
    </row>
    <row r="649" spans="7:9">
      <c r="H649" t="s">
        <v>145</v>
      </c>
    </row>
    <row r="650" spans="7:9">
      <c r="H650" t="s">
        <v>330</v>
      </c>
    </row>
    <row r="651" spans="7:9">
      <c r="H651" t="s">
        <v>92</v>
      </c>
    </row>
    <row r="652" spans="7:9">
      <c r="H652" t="s">
        <v>75</v>
      </c>
    </row>
    <row r="653" spans="7:9">
      <c r="H653" t="s">
        <v>108</v>
      </c>
    </row>
    <row r="654" spans="7:9">
      <c r="G654" s="11" t="s">
        <v>73</v>
      </c>
      <c r="H654" s="11" t="s">
        <v>48</v>
      </c>
      <c r="I654" s="11" t="s">
        <v>111</v>
      </c>
    </row>
    <row r="655" spans="7:9">
      <c r="H655" t="s">
        <v>48</v>
      </c>
    </row>
    <row r="656" spans="7:9">
      <c r="H656" t="s">
        <v>324</v>
      </c>
    </row>
    <row r="657" spans="7:9">
      <c r="G657" s="11" t="s">
        <v>83</v>
      </c>
      <c r="H657" s="11" t="s">
        <v>149</v>
      </c>
      <c r="I657" s="11" t="s">
        <v>16</v>
      </c>
    </row>
    <row r="658" spans="7:9">
      <c r="H658" t="s">
        <v>149</v>
      </c>
    </row>
    <row r="659" spans="7:9">
      <c r="H659" t="s">
        <v>345</v>
      </c>
    </row>
    <row r="660" spans="7:9">
      <c r="G660" s="11" t="s">
        <v>85</v>
      </c>
      <c r="H660" s="11" t="s">
        <v>130</v>
      </c>
      <c r="I660" s="11" t="s">
        <v>13</v>
      </c>
    </row>
    <row r="661" spans="7:9">
      <c r="H661" t="s">
        <v>130</v>
      </c>
    </row>
    <row r="662" spans="7:9">
      <c r="H662" t="s">
        <v>154</v>
      </c>
    </row>
    <row r="663" spans="7:9">
      <c r="H663" s="11" t="s">
        <v>272</v>
      </c>
      <c r="I663" s="11" t="s">
        <v>55</v>
      </c>
    </row>
    <row r="664" spans="7:9">
      <c r="H664" t="s">
        <v>272</v>
      </c>
    </row>
    <row r="665" spans="7:9">
      <c r="G665" s="11" t="s">
        <v>98</v>
      </c>
      <c r="H665" s="11" t="s">
        <v>39</v>
      </c>
      <c r="I665" s="11" t="s">
        <v>117</v>
      </c>
    </row>
    <row r="666" spans="7:9">
      <c r="H666" t="s">
        <v>39</v>
      </c>
    </row>
    <row r="667" spans="7:9">
      <c r="H667" t="s">
        <v>327</v>
      </c>
    </row>
    <row r="668" spans="7:9">
      <c r="G668" s="11" t="s">
        <v>12</v>
      </c>
      <c r="H668" s="11" t="s">
        <v>5</v>
      </c>
      <c r="I668" s="11" t="s">
        <v>58</v>
      </c>
    </row>
    <row r="669" spans="7:9">
      <c r="H669" t="s">
        <v>5</v>
      </c>
    </row>
    <row r="670" spans="7:9">
      <c r="G670" s="11" t="s">
        <v>54</v>
      </c>
      <c r="H670" s="11" t="s">
        <v>135</v>
      </c>
      <c r="I670" s="11" t="s">
        <v>53</v>
      </c>
    </row>
    <row r="671" spans="7:9">
      <c r="H671" t="s">
        <v>135</v>
      </c>
    </row>
    <row r="672" spans="7:9">
      <c r="H672" t="s">
        <v>71</v>
      </c>
    </row>
    <row r="673" spans="7:9">
      <c r="H673" s="11" t="s">
        <v>86</v>
      </c>
      <c r="I673" s="11" t="s">
        <v>60</v>
      </c>
    </row>
    <row r="674" spans="7:9">
      <c r="H674" t="s">
        <v>86</v>
      </c>
    </row>
    <row r="675" spans="7:9">
      <c r="H675" t="s">
        <v>314</v>
      </c>
    </row>
    <row r="676" spans="7:9">
      <c r="H676" t="s">
        <v>31</v>
      </c>
    </row>
    <row r="677" spans="7:9">
      <c r="G677" s="11" t="s">
        <v>133</v>
      </c>
      <c r="H677" s="11" t="s">
        <v>27</v>
      </c>
      <c r="I677" s="11" t="s">
        <v>104</v>
      </c>
    </row>
    <row r="678" spans="7:9">
      <c r="H678" t="s">
        <v>27</v>
      </c>
    </row>
    <row r="679" spans="7:9">
      <c r="G679" s="11" t="s">
        <v>5</v>
      </c>
      <c r="H679" s="11" t="s">
        <v>146</v>
      </c>
      <c r="I679" s="11" t="s">
        <v>33</v>
      </c>
    </row>
    <row r="680" spans="7:9">
      <c r="H680" t="s">
        <v>146</v>
      </c>
    </row>
    <row r="681" spans="7:9">
      <c r="H681" t="s">
        <v>363</v>
      </c>
    </row>
    <row r="682" spans="7:9">
      <c r="G682" s="11" t="s">
        <v>48</v>
      </c>
      <c r="H682" s="11" t="s">
        <v>132</v>
      </c>
      <c r="I682" s="11" t="s">
        <v>31</v>
      </c>
    </row>
    <row r="683" spans="7:9">
      <c r="G683" s="11" t="s">
        <v>97</v>
      </c>
      <c r="H683" t="s">
        <v>132</v>
      </c>
    </row>
    <row r="684" spans="7:9">
      <c r="H684" t="s">
        <v>370</v>
      </c>
    </row>
    <row r="685" spans="7:9">
      <c r="H685" t="s">
        <v>105</v>
      </c>
    </row>
    <row r="686" spans="7:9">
      <c r="H686" t="s">
        <v>358</v>
      </c>
    </row>
    <row r="687" spans="7:9">
      <c r="G687" s="11" t="s">
        <v>135</v>
      </c>
      <c r="H687" s="11" t="s">
        <v>76</v>
      </c>
      <c r="I687" s="11" t="s">
        <v>40</v>
      </c>
    </row>
    <row r="688" spans="7:9">
      <c r="H688" t="s">
        <v>76</v>
      </c>
    </row>
    <row r="689" spans="7:9">
      <c r="H689" t="s">
        <v>332</v>
      </c>
    </row>
    <row r="690" spans="7:9">
      <c r="H690" t="s">
        <v>128</v>
      </c>
    </row>
    <row r="691" spans="7:9">
      <c r="G691" s="11" t="s">
        <v>122</v>
      </c>
      <c r="H691" s="11" t="s">
        <v>37</v>
      </c>
      <c r="I691" s="11" t="s">
        <v>68</v>
      </c>
    </row>
    <row r="692" spans="7:9">
      <c r="H692" t="s">
        <v>37</v>
      </c>
    </row>
    <row r="693" spans="7:9">
      <c r="H693" t="s">
        <v>303</v>
      </c>
    </row>
    <row r="694" spans="7:9">
      <c r="G694" s="11" t="s">
        <v>74</v>
      </c>
      <c r="H694" s="11" t="s">
        <v>79</v>
      </c>
      <c r="I694" s="11" t="s">
        <v>25</v>
      </c>
    </row>
    <row r="695" spans="7:9">
      <c r="H695" t="s">
        <v>79</v>
      </c>
    </row>
    <row r="696" spans="7:9">
      <c r="H696" t="s">
        <v>308</v>
      </c>
    </row>
    <row r="697" spans="7:9">
      <c r="H697" s="11" t="s">
        <v>65</v>
      </c>
      <c r="I697" s="11" t="s">
        <v>98</v>
      </c>
    </row>
    <row r="698" spans="7:9">
      <c r="H698" t="s">
        <v>65</v>
      </c>
    </row>
    <row r="699" spans="7:9">
      <c r="G699" s="11" t="s">
        <v>30</v>
      </c>
      <c r="H699" t="s">
        <v>299</v>
      </c>
    </row>
    <row r="700" spans="7:9">
      <c r="G700" s="11" t="s">
        <v>58</v>
      </c>
      <c r="H700" s="11" t="s">
        <v>36</v>
      </c>
      <c r="I700" s="11" t="s">
        <v>95</v>
      </c>
    </row>
    <row r="701" spans="7:9">
      <c r="G701" s="11" t="s">
        <v>90</v>
      </c>
      <c r="H701" t="s">
        <v>36</v>
      </c>
    </row>
    <row r="702" spans="7:9">
      <c r="H702" t="s">
        <v>279</v>
      </c>
    </row>
    <row r="703" spans="7:9">
      <c r="G703" s="11" t="s">
        <v>13</v>
      </c>
      <c r="H703" s="11" t="s">
        <v>117</v>
      </c>
      <c r="I703" s="11" t="s">
        <v>74</v>
      </c>
    </row>
    <row r="704" spans="7:9">
      <c r="H704" t="s">
        <v>117</v>
      </c>
    </row>
    <row r="705" spans="7:9">
      <c r="H705" s="11" t="s">
        <v>50</v>
      </c>
      <c r="I705" s="11" t="s">
        <v>36</v>
      </c>
    </row>
    <row r="706" spans="7:9">
      <c r="G706" s="11" t="s">
        <v>59</v>
      </c>
      <c r="H706" t="s">
        <v>50</v>
      </c>
    </row>
    <row r="707" spans="7:9">
      <c r="H707" t="s">
        <v>346</v>
      </c>
    </row>
    <row r="708" spans="7:9">
      <c r="H708" s="11" t="s">
        <v>99</v>
      </c>
      <c r="I708" s="11" t="s">
        <v>43</v>
      </c>
    </row>
    <row r="709" spans="7:9">
      <c r="H709" t="s">
        <v>99</v>
      </c>
    </row>
    <row r="710" spans="7:9">
      <c r="G710" s="11" t="s">
        <v>146</v>
      </c>
      <c r="H710" s="11" t="s">
        <v>55</v>
      </c>
      <c r="I710" s="11" t="s">
        <v>128</v>
      </c>
    </row>
    <row r="711" spans="7:9">
      <c r="H711" t="s">
        <v>55</v>
      </c>
    </row>
    <row r="712" spans="7:9">
      <c r="H712" t="s">
        <v>312</v>
      </c>
    </row>
    <row r="713" spans="7:9">
      <c r="I713" s="11" t="s">
        <v>45</v>
      </c>
    </row>
    <row r="714" spans="7:9">
      <c r="I714" s="11" t="s">
        <v>44</v>
      </c>
    </row>
    <row r="715" spans="7:9">
      <c r="I715" s="11" t="s">
        <v>22</v>
      </c>
    </row>
    <row r="716" spans="7:9">
      <c r="I716" s="11" t="s">
        <v>106</v>
      </c>
    </row>
    <row r="717" spans="7:9">
      <c r="I717" s="11" t="s">
        <v>90</v>
      </c>
    </row>
    <row r="718" spans="7:9">
      <c r="I718" s="11" t="s">
        <v>110</v>
      </c>
    </row>
    <row r="719" spans="7:9">
      <c r="I719" s="11" t="s">
        <v>30</v>
      </c>
    </row>
    <row r="720" spans="7:9">
      <c r="I720" s="11" t="s">
        <v>46</v>
      </c>
    </row>
    <row r="721" spans="9:9">
      <c r="I721" s="11" t="s">
        <v>121</v>
      </c>
    </row>
    <row r="722" spans="9:9">
      <c r="I722" s="11" t="s">
        <v>49</v>
      </c>
    </row>
    <row r="723" spans="9:9">
      <c r="I723" s="11" t="s">
        <v>113</v>
      </c>
    </row>
    <row r="724" spans="9:9">
      <c r="I724" s="11" t="s">
        <v>66</v>
      </c>
    </row>
    <row r="725" spans="9:9">
      <c r="I725" s="11" t="s">
        <v>9</v>
      </c>
    </row>
    <row r="726" spans="9:9">
      <c r="I726" s="11" t="s">
        <v>122</v>
      </c>
    </row>
    <row r="727" spans="9:9">
      <c r="I727" s="11" t="s">
        <v>18</v>
      </c>
    </row>
    <row r="728" spans="9:9">
      <c r="I728" s="11" t="s">
        <v>148</v>
      </c>
    </row>
    <row r="729" spans="9:9">
      <c r="I729" s="11" t="s">
        <v>133</v>
      </c>
    </row>
    <row r="730" spans="9:9">
      <c r="I730" s="11" t="s">
        <v>28</v>
      </c>
    </row>
    <row r="731" spans="9:9">
      <c r="I731" s="11" t="s">
        <v>140</v>
      </c>
    </row>
    <row r="732" spans="9:9">
      <c r="I732" s="11" t="s">
        <v>85</v>
      </c>
    </row>
    <row r="733" spans="9:9">
      <c r="I733" s="11" t="s">
        <v>54</v>
      </c>
    </row>
    <row r="734" spans="9:9">
      <c r="I734" s="11" t="s">
        <v>91</v>
      </c>
    </row>
    <row r="735" spans="9:9">
      <c r="I735" s="11" t="s">
        <v>272</v>
      </c>
    </row>
    <row r="736" spans="9:9">
      <c r="I736" s="11" t="s">
        <v>86</v>
      </c>
    </row>
    <row r="737" spans="7:9">
      <c r="I737" s="11" t="s">
        <v>65</v>
      </c>
    </row>
    <row r="738" spans="7:9">
      <c r="I738" s="11" t="s">
        <v>50</v>
      </c>
    </row>
    <row r="739" spans="7:9">
      <c r="I739" s="11" t="s">
        <v>99</v>
      </c>
    </row>
    <row r="740" spans="7:9">
      <c r="G740" s="11" t="s">
        <v>116</v>
      </c>
    </row>
    <row r="741" spans="7:9">
      <c r="G741" s="11" t="s">
        <v>45</v>
      </c>
    </row>
    <row r="742" spans="7:9">
      <c r="G742" s="11" t="s">
        <v>89</v>
      </c>
    </row>
    <row r="743" spans="7:9">
      <c r="G743" s="11" t="s">
        <v>44</v>
      </c>
    </row>
    <row r="744" spans="7:9">
      <c r="G744" s="11" t="s">
        <v>138</v>
      </c>
    </row>
  </sheetData>
  <sortState ref="G394:J744">
    <sortCondition ref="H498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48"/>
  <sheetViews>
    <sheetView topLeftCell="A225" workbookViewId="0">
      <selection activeCell="P230" sqref="P230"/>
    </sheetView>
  </sheetViews>
  <sheetFormatPr defaultRowHeight="15"/>
  <cols>
    <col min="9" max="9" width="14" customWidth="1"/>
  </cols>
  <sheetData>
    <row r="1" spans="1:13">
      <c r="A1" t="s">
        <v>45</v>
      </c>
      <c r="I1" t="s">
        <v>345</v>
      </c>
      <c r="J1">
        <v>2.5499999999999998</v>
      </c>
      <c r="K1">
        <v>3.65</v>
      </c>
      <c r="L1">
        <v>2.15</v>
      </c>
      <c r="M1">
        <v>2.5</v>
      </c>
    </row>
    <row r="2" spans="1:13">
      <c r="A2" t="s">
        <v>360</v>
      </c>
      <c r="I2" t="s">
        <v>280</v>
      </c>
      <c r="J2">
        <v>8.65</v>
      </c>
      <c r="K2">
        <v>10.5</v>
      </c>
      <c r="L2">
        <v>8.65</v>
      </c>
      <c r="M2">
        <v>10.5</v>
      </c>
    </row>
    <row r="3" spans="1:13">
      <c r="A3" t="s">
        <v>131</v>
      </c>
      <c r="I3" t="s">
        <v>54</v>
      </c>
      <c r="J3">
        <v>5938</v>
      </c>
      <c r="K3">
        <v>5938</v>
      </c>
      <c r="L3">
        <v>5881</v>
      </c>
      <c r="M3">
        <v>5893</v>
      </c>
    </row>
    <row r="4" spans="1:13">
      <c r="A4" t="s">
        <v>44</v>
      </c>
      <c r="I4" t="s">
        <v>295</v>
      </c>
      <c r="J4">
        <v>520.04999999999995</v>
      </c>
      <c r="K4">
        <v>663</v>
      </c>
      <c r="L4">
        <v>520.04999999999995</v>
      </c>
      <c r="M4">
        <v>652.75</v>
      </c>
    </row>
    <row r="5" spans="1:13">
      <c r="A5" t="s">
        <v>364</v>
      </c>
      <c r="I5" t="s">
        <v>337</v>
      </c>
      <c r="J5">
        <v>7.65</v>
      </c>
      <c r="K5">
        <v>8.75</v>
      </c>
      <c r="L5">
        <v>7.3</v>
      </c>
      <c r="M5">
        <v>7.65</v>
      </c>
    </row>
    <row r="6" spans="1:13">
      <c r="A6" t="s">
        <v>95</v>
      </c>
      <c r="I6" t="s">
        <v>130</v>
      </c>
      <c r="J6">
        <v>3623.95</v>
      </c>
      <c r="K6">
        <v>3642.05</v>
      </c>
      <c r="L6">
        <v>3600</v>
      </c>
      <c r="M6">
        <v>3622</v>
      </c>
    </row>
    <row r="7" spans="1:13">
      <c r="A7" t="s">
        <v>138</v>
      </c>
      <c r="I7" t="s">
        <v>18</v>
      </c>
      <c r="J7">
        <v>233</v>
      </c>
      <c r="K7">
        <v>233</v>
      </c>
      <c r="L7">
        <v>227.4</v>
      </c>
      <c r="M7">
        <v>228.65</v>
      </c>
    </row>
    <row r="8" spans="1:13">
      <c r="A8" t="s">
        <v>341</v>
      </c>
      <c r="I8" t="s">
        <v>272</v>
      </c>
      <c r="J8">
        <v>22750</v>
      </c>
      <c r="K8">
        <v>22950.5</v>
      </c>
      <c r="L8">
        <v>22700</v>
      </c>
      <c r="M8">
        <v>22850</v>
      </c>
    </row>
    <row r="9" spans="1:13">
      <c r="A9" t="s">
        <v>22</v>
      </c>
      <c r="I9" t="s">
        <v>105</v>
      </c>
      <c r="J9">
        <v>2036.95</v>
      </c>
      <c r="K9">
        <v>2039.95</v>
      </c>
      <c r="L9">
        <v>2035.4</v>
      </c>
      <c r="M9">
        <v>2039</v>
      </c>
    </row>
    <row r="10" spans="1:13">
      <c r="A10" t="s">
        <v>338</v>
      </c>
      <c r="I10" t="s">
        <v>50</v>
      </c>
      <c r="J10">
        <v>224</v>
      </c>
      <c r="K10">
        <v>224</v>
      </c>
      <c r="L10">
        <v>221.15</v>
      </c>
      <c r="M10">
        <v>221.75</v>
      </c>
    </row>
    <row r="11" spans="1:13">
      <c r="A11" t="s">
        <v>147</v>
      </c>
      <c r="I11" t="s">
        <v>335</v>
      </c>
      <c r="J11">
        <v>2150</v>
      </c>
      <c r="K11">
        <v>2150</v>
      </c>
      <c r="L11">
        <v>2150</v>
      </c>
      <c r="M11">
        <v>2150</v>
      </c>
    </row>
    <row r="12" spans="1:13">
      <c r="A12" t="s">
        <v>290</v>
      </c>
      <c r="I12" t="s">
        <v>139</v>
      </c>
      <c r="J12">
        <v>629.25</v>
      </c>
      <c r="K12">
        <v>629.25</v>
      </c>
      <c r="L12">
        <v>625.1</v>
      </c>
      <c r="M12">
        <v>625.5</v>
      </c>
    </row>
    <row r="13" spans="1:13">
      <c r="A13" t="s">
        <v>374</v>
      </c>
      <c r="I13" t="s">
        <v>79</v>
      </c>
      <c r="J13" s="1">
        <v>3982.8</v>
      </c>
      <c r="K13" s="1">
        <v>3987.15</v>
      </c>
      <c r="L13" s="1">
        <v>3933.25</v>
      </c>
      <c r="M13" s="1">
        <v>3951</v>
      </c>
    </row>
    <row r="14" spans="1:13">
      <c r="A14" t="s">
        <v>8</v>
      </c>
      <c r="I14" t="s">
        <v>327</v>
      </c>
      <c r="J14">
        <v>1.55</v>
      </c>
      <c r="K14">
        <v>1.55</v>
      </c>
      <c r="L14">
        <v>1.55</v>
      </c>
      <c r="M14">
        <v>1.55</v>
      </c>
    </row>
    <row r="15" spans="1:13">
      <c r="A15" t="s">
        <v>106</v>
      </c>
      <c r="I15" t="s">
        <v>37</v>
      </c>
      <c r="J15">
        <v>1049.4000000000001</v>
      </c>
      <c r="K15">
        <v>1049.9000000000001</v>
      </c>
      <c r="L15">
        <v>1044.3</v>
      </c>
      <c r="M15">
        <v>1048.05</v>
      </c>
    </row>
    <row r="16" spans="1:13">
      <c r="A16" t="s">
        <v>340</v>
      </c>
      <c r="I16" t="s">
        <v>135</v>
      </c>
      <c r="J16">
        <v>226.25</v>
      </c>
      <c r="K16">
        <v>227.45</v>
      </c>
      <c r="L16">
        <v>225.1</v>
      </c>
      <c r="M16">
        <v>225.35</v>
      </c>
    </row>
    <row r="17" spans="1:13">
      <c r="A17" t="s">
        <v>381</v>
      </c>
      <c r="I17" t="s">
        <v>59</v>
      </c>
      <c r="J17">
        <v>18100</v>
      </c>
      <c r="K17">
        <v>18100</v>
      </c>
      <c r="L17">
        <v>17962.099999999999</v>
      </c>
      <c r="M17">
        <v>18019</v>
      </c>
    </row>
    <row r="18" spans="1:13">
      <c r="A18" t="s">
        <v>342</v>
      </c>
      <c r="I18" t="s">
        <v>346</v>
      </c>
      <c r="J18">
        <v>0.4</v>
      </c>
      <c r="K18">
        <v>1</v>
      </c>
      <c r="L18">
        <v>0.3</v>
      </c>
      <c r="M18">
        <v>0.6</v>
      </c>
    </row>
    <row r="19" spans="1:13">
      <c r="A19" t="s">
        <v>352</v>
      </c>
      <c r="I19" t="s">
        <v>27</v>
      </c>
      <c r="J19">
        <v>884</v>
      </c>
      <c r="K19">
        <v>888.7</v>
      </c>
      <c r="L19">
        <v>884</v>
      </c>
      <c r="M19">
        <v>886.25</v>
      </c>
    </row>
    <row r="20" spans="1:13">
      <c r="A20" t="s">
        <v>369</v>
      </c>
      <c r="I20" t="s">
        <v>260</v>
      </c>
      <c r="J20">
        <v>820.85</v>
      </c>
      <c r="K20">
        <v>822.65</v>
      </c>
      <c r="L20">
        <v>820.85</v>
      </c>
      <c r="M20">
        <v>822.65</v>
      </c>
    </row>
    <row r="21" spans="1:13">
      <c r="A21" t="s">
        <v>283</v>
      </c>
      <c r="I21" t="s">
        <v>215</v>
      </c>
      <c r="J21">
        <v>213.1</v>
      </c>
      <c r="K21">
        <v>228.25</v>
      </c>
      <c r="L21">
        <v>202.55</v>
      </c>
      <c r="M21">
        <v>212.05</v>
      </c>
    </row>
    <row r="22" spans="1:13">
      <c r="A22" t="s">
        <v>304</v>
      </c>
      <c r="I22" t="s">
        <v>236</v>
      </c>
      <c r="J22">
        <v>74.5</v>
      </c>
      <c r="K22">
        <v>87.35</v>
      </c>
      <c r="L22">
        <v>70.55</v>
      </c>
      <c r="M22">
        <v>80.5</v>
      </c>
    </row>
    <row r="23" spans="1:13">
      <c r="A23" t="s">
        <v>281</v>
      </c>
      <c r="I23" t="s">
        <v>255</v>
      </c>
      <c r="J23">
        <v>26.55</v>
      </c>
      <c r="K23">
        <v>26.55</v>
      </c>
      <c r="L23">
        <v>19.149999999999999</v>
      </c>
      <c r="M23">
        <v>21.95</v>
      </c>
    </row>
    <row r="24" spans="1:13">
      <c r="A24" t="s">
        <v>361</v>
      </c>
      <c r="I24" t="s">
        <v>43</v>
      </c>
      <c r="J24">
        <v>4112.45</v>
      </c>
      <c r="K24">
        <v>4135.7</v>
      </c>
      <c r="L24">
        <v>4105</v>
      </c>
      <c r="M24">
        <v>4113</v>
      </c>
    </row>
    <row r="25" spans="1:13">
      <c r="A25" t="s">
        <v>298</v>
      </c>
      <c r="I25" t="s">
        <v>284</v>
      </c>
      <c r="J25">
        <v>11.15</v>
      </c>
      <c r="K25">
        <v>16.55</v>
      </c>
      <c r="L25">
        <v>10.8</v>
      </c>
      <c r="M25">
        <v>13.6</v>
      </c>
    </row>
    <row r="26" spans="1:13">
      <c r="A26" t="s">
        <v>348</v>
      </c>
      <c r="I26" t="s">
        <v>312</v>
      </c>
      <c r="J26">
        <v>3.6</v>
      </c>
      <c r="K26">
        <v>4.2</v>
      </c>
      <c r="L26">
        <v>3.15</v>
      </c>
      <c r="M26">
        <v>3.6</v>
      </c>
    </row>
    <row r="27" spans="1:13">
      <c r="A27" t="s">
        <v>328</v>
      </c>
      <c r="I27" t="s">
        <v>150</v>
      </c>
      <c r="J27">
        <v>1280</v>
      </c>
      <c r="K27">
        <v>1287.9000000000001</v>
      </c>
      <c r="L27">
        <v>1247.7</v>
      </c>
      <c r="M27">
        <v>1255.75</v>
      </c>
    </row>
    <row r="28" spans="1:13">
      <c r="A28" t="s">
        <v>355</v>
      </c>
      <c r="I28" t="s">
        <v>238</v>
      </c>
      <c r="J28">
        <v>3.45</v>
      </c>
      <c r="K28">
        <v>3.65</v>
      </c>
      <c r="L28">
        <v>2.6</v>
      </c>
      <c r="M28">
        <v>3.4</v>
      </c>
    </row>
    <row r="29" spans="1:13">
      <c r="A29" t="s">
        <v>300</v>
      </c>
      <c r="I29" t="s">
        <v>231</v>
      </c>
      <c r="J29">
        <v>8.6999999999999993</v>
      </c>
      <c r="K29">
        <v>8.6999999999999993</v>
      </c>
      <c r="L29">
        <v>5.35</v>
      </c>
      <c r="M29">
        <v>7.25</v>
      </c>
    </row>
    <row r="30" spans="1:13">
      <c r="A30" t="s">
        <v>333</v>
      </c>
      <c r="I30" t="s">
        <v>350</v>
      </c>
      <c r="J30">
        <v>11.85</v>
      </c>
      <c r="K30">
        <v>13.55</v>
      </c>
      <c r="L30">
        <v>8.5500000000000007</v>
      </c>
      <c r="M30">
        <v>11.1</v>
      </c>
    </row>
    <row r="31" spans="1:13">
      <c r="A31" t="s">
        <v>282</v>
      </c>
      <c r="I31" t="s">
        <v>285</v>
      </c>
      <c r="J31">
        <v>2.95</v>
      </c>
      <c r="K31">
        <v>3.6</v>
      </c>
      <c r="L31">
        <v>2</v>
      </c>
      <c r="M31">
        <v>2.25</v>
      </c>
    </row>
    <row r="32" spans="1:13">
      <c r="A32" t="s">
        <v>309</v>
      </c>
      <c r="I32" t="s">
        <v>53</v>
      </c>
      <c r="J32">
        <v>403</v>
      </c>
      <c r="K32">
        <v>406.9</v>
      </c>
      <c r="L32">
        <v>402.15</v>
      </c>
      <c r="M32">
        <v>403.7</v>
      </c>
    </row>
    <row r="33" spans="1:13">
      <c r="A33" t="s">
        <v>286</v>
      </c>
      <c r="I33" t="s">
        <v>361</v>
      </c>
      <c r="J33">
        <v>3455</v>
      </c>
      <c r="K33">
        <v>3455</v>
      </c>
      <c r="L33">
        <v>3455</v>
      </c>
      <c r="M33">
        <v>3455</v>
      </c>
    </row>
    <row r="34" spans="1:13">
      <c r="A34" t="s">
        <v>288</v>
      </c>
      <c r="I34" t="s">
        <v>74</v>
      </c>
      <c r="J34">
        <v>2713.05</v>
      </c>
      <c r="K34">
        <v>2734.95</v>
      </c>
      <c r="L34">
        <v>2713.05</v>
      </c>
      <c r="M34">
        <v>2718.15</v>
      </c>
    </row>
    <row r="35" spans="1:13">
      <c r="A35" t="s">
        <v>350</v>
      </c>
      <c r="I35" t="s">
        <v>131</v>
      </c>
      <c r="J35">
        <v>1664.4</v>
      </c>
      <c r="K35">
        <v>1664.4</v>
      </c>
      <c r="L35">
        <v>1622.6</v>
      </c>
      <c r="M35">
        <v>1632</v>
      </c>
    </row>
    <row r="36" spans="1:13">
      <c r="A36" t="s">
        <v>319</v>
      </c>
      <c r="I36" t="s">
        <v>235</v>
      </c>
      <c r="J36">
        <v>2.5499999999999998</v>
      </c>
      <c r="K36">
        <v>3.35</v>
      </c>
      <c r="L36">
        <v>2.4</v>
      </c>
      <c r="M36">
        <v>3.2</v>
      </c>
    </row>
    <row r="37" spans="1:13">
      <c r="A37" t="s">
        <v>302</v>
      </c>
      <c r="I37" t="s">
        <v>266</v>
      </c>
      <c r="J37">
        <v>4.6500000000000004</v>
      </c>
      <c r="K37">
        <v>7</v>
      </c>
      <c r="L37">
        <v>4.55</v>
      </c>
      <c r="M37">
        <v>6.15</v>
      </c>
    </row>
    <row r="38" spans="1:13">
      <c r="A38" t="s">
        <v>293</v>
      </c>
      <c r="I38" t="s">
        <v>90</v>
      </c>
      <c r="J38">
        <v>581</v>
      </c>
      <c r="K38">
        <v>581.9</v>
      </c>
      <c r="L38">
        <v>575.5</v>
      </c>
      <c r="M38">
        <v>577.35</v>
      </c>
    </row>
    <row r="39" spans="1:13">
      <c r="A39" t="s">
        <v>284</v>
      </c>
      <c r="I39" t="s">
        <v>315</v>
      </c>
      <c r="J39">
        <v>1617.45</v>
      </c>
      <c r="K39">
        <v>1633.95</v>
      </c>
      <c r="L39">
        <v>1517.4</v>
      </c>
      <c r="M39">
        <v>1530.9</v>
      </c>
    </row>
    <row r="40" spans="1:13">
      <c r="A40" t="s">
        <v>362</v>
      </c>
      <c r="I40" t="s">
        <v>58</v>
      </c>
      <c r="J40">
        <v>261</v>
      </c>
      <c r="K40">
        <v>266.5</v>
      </c>
      <c r="L40">
        <v>260.05</v>
      </c>
      <c r="M40">
        <v>265.25</v>
      </c>
    </row>
    <row r="41" spans="1:13">
      <c r="A41" t="s">
        <v>320</v>
      </c>
      <c r="I41" t="s">
        <v>67</v>
      </c>
      <c r="J41">
        <v>368.95</v>
      </c>
      <c r="K41">
        <v>373.7</v>
      </c>
      <c r="L41">
        <v>368.6</v>
      </c>
      <c r="M41">
        <v>370.55</v>
      </c>
    </row>
    <row r="42" spans="1:13">
      <c r="A42" t="s">
        <v>315</v>
      </c>
      <c r="I42" t="s">
        <v>147</v>
      </c>
      <c r="J42">
        <v>6455</v>
      </c>
      <c r="K42">
        <v>6455</v>
      </c>
      <c r="L42">
        <v>6293.25</v>
      </c>
      <c r="M42">
        <v>6329.85</v>
      </c>
    </row>
    <row r="43" spans="1:13">
      <c r="A43" t="s">
        <v>344</v>
      </c>
      <c r="I43" t="s">
        <v>125</v>
      </c>
      <c r="J43">
        <v>274.95</v>
      </c>
      <c r="K43">
        <v>276.35000000000002</v>
      </c>
      <c r="L43">
        <v>273.14999999999998</v>
      </c>
      <c r="M43">
        <v>274.35000000000002</v>
      </c>
    </row>
    <row r="44" spans="1:13">
      <c r="A44" t="s">
        <v>297</v>
      </c>
      <c r="I44" t="s">
        <v>141</v>
      </c>
      <c r="J44">
        <v>149</v>
      </c>
      <c r="K44">
        <v>154.94999999999999</v>
      </c>
      <c r="L44">
        <v>148.5</v>
      </c>
      <c r="M44">
        <v>154.85</v>
      </c>
    </row>
    <row r="45" spans="1:13">
      <c r="A45" t="s">
        <v>351</v>
      </c>
      <c r="I45" t="s">
        <v>286</v>
      </c>
      <c r="J45">
        <v>10.199999999999999</v>
      </c>
      <c r="K45">
        <v>10.75</v>
      </c>
      <c r="L45">
        <v>7.15</v>
      </c>
      <c r="M45">
        <v>9.1999999999999993</v>
      </c>
    </row>
    <row r="46" spans="1:13">
      <c r="A46" t="s">
        <v>278</v>
      </c>
      <c r="I46" t="s">
        <v>287</v>
      </c>
      <c r="J46">
        <v>310.25</v>
      </c>
      <c r="K46">
        <v>313.35000000000002</v>
      </c>
      <c r="L46">
        <v>243.15</v>
      </c>
      <c r="M46">
        <v>255</v>
      </c>
    </row>
    <row r="47" spans="1:13">
      <c r="A47" t="s">
        <v>334</v>
      </c>
      <c r="I47" t="s">
        <v>353</v>
      </c>
      <c r="J47">
        <v>170</v>
      </c>
      <c r="K47">
        <v>193.7</v>
      </c>
      <c r="L47">
        <v>141.55000000000001</v>
      </c>
      <c r="M47">
        <v>151.6</v>
      </c>
    </row>
    <row r="48" spans="1:13">
      <c r="A48" t="s">
        <v>294</v>
      </c>
      <c r="I48" t="s">
        <v>341</v>
      </c>
      <c r="J48">
        <v>13.4</v>
      </c>
      <c r="K48">
        <v>13.4</v>
      </c>
      <c r="L48">
        <v>10</v>
      </c>
      <c r="M48">
        <v>10.4</v>
      </c>
    </row>
    <row r="49" spans="1:13">
      <c r="A49" t="s">
        <v>321</v>
      </c>
      <c r="I49" t="s">
        <v>331</v>
      </c>
      <c r="J49">
        <v>5.15</v>
      </c>
      <c r="K49">
        <v>5.9</v>
      </c>
      <c r="L49">
        <v>3.65</v>
      </c>
      <c r="M49">
        <v>4.1500000000000004</v>
      </c>
    </row>
    <row r="50" spans="1:13">
      <c r="A50" t="s">
        <v>336</v>
      </c>
      <c r="I50" t="s">
        <v>374</v>
      </c>
      <c r="J50">
        <v>7.55</v>
      </c>
      <c r="K50">
        <v>8.4499999999999993</v>
      </c>
      <c r="L50">
        <v>5</v>
      </c>
      <c r="M50">
        <v>5.15</v>
      </c>
    </row>
    <row r="51" spans="1:13">
      <c r="A51" t="s">
        <v>313</v>
      </c>
      <c r="I51" t="s">
        <v>240</v>
      </c>
      <c r="J51">
        <v>33.299999999999997</v>
      </c>
      <c r="K51">
        <v>33.299999999999997</v>
      </c>
      <c r="L51">
        <v>16.05</v>
      </c>
      <c r="M51">
        <v>28.7</v>
      </c>
    </row>
    <row r="52" spans="1:13">
      <c r="A52" t="s">
        <v>307</v>
      </c>
      <c r="I52" t="s">
        <v>138</v>
      </c>
      <c r="J52">
        <v>443.55</v>
      </c>
      <c r="K52">
        <v>444.6</v>
      </c>
      <c r="L52">
        <v>443.55</v>
      </c>
      <c r="M52">
        <v>444.5</v>
      </c>
    </row>
    <row r="53" spans="1:13">
      <c r="A53" t="s">
        <v>323</v>
      </c>
      <c r="I53" t="s">
        <v>300</v>
      </c>
      <c r="J53">
        <v>7.8</v>
      </c>
      <c r="K53">
        <v>7.8</v>
      </c>
      <c r="L53">
        <v>4.1500000000000004</v>
      </c>
      <c r="M53">
        <v>5.65</v>
      </c>
    </row>
    <row r="54" spans="1:13">
      <c r="A54" t="s">
        <v>318</v>
      </c>
      <c r="I54" t="s">
        <v>278</v>
      </c>
      <c r="J54">
        <v>1256.5999999999999</v>
      </c>
      <c r="K54">
        <v>1370.6</v>
      </c>
      <c r="L54">
        <v>1152.8</v>
      </c>
      <c r="M54">
        <v>1153.95</v>
      </c>
    </row>
    <row r="55" spans="1:13">
      <c r="A55" t="s">
        <v>305</v>
      </c>
      <c r="I55" t="s">
        <v>305</v>
      </c>
      <c r="J55">
        <v>264.55</v>
      </c>
      <c r="K55">
        <v>308.89999999999998</v>
      </c>
      <c r="L55">
        <v>229.45</v>
      </c>
      <c r="M55">
        <v>297.75</v>
      </c>
    </row>
    <row r="56" spans="1:13">
      <c r="A56" t="s">
        <v>287</v>
      </c>
      <c r="I56" t="s">
        <v>384</v>
      </c>
      <c r="J56">
        <v>2.6</v>
      </c>
      <c r="K56">
        <v>2.8</v>
      </c>
      <c r="L56">
        <v>1.45</v>
      </c>
      <c r="M56">
        <v>2</v>
      </c>
    </row>
    <row r="57" spans="1:13">
      <c r="A57" t="s">
        <v>347</v>
      </c>
      <c r="I57" t="s">
        <v>148</v>
      </c>
      <c r="J57">
        <v>716.9</v>
      </c>
      <c r="K57">
        <v>725.55</v>
      </c>
      <c r="L57">
        <v>714.1</v>
      </c>
      <c r="M57">
        <v>720.25</v>
      </c>
    </row>
    <row r="58" spans="1:13">
      <c r="A58" t="s">
        <v>353</v>
      </c>
      <c r="I58" t="s">
        <v>229</v>
      </c>
      <c r="J58">
        <v>69.849999999999994</v>
      </c>
      <c r="K58">
        <v>82.5</v>
      </c>
      <c r="L58">
        <v>66.650000000000006</v>
      </c>
      <c r="M58">
        <v>73</v>
      </c>
    </row>
    <row r="59" spans="1:13">
      <c r="A59" t="s">
        <v>295</v>
      </c>
      <c r="I59" t="s">
        <v>269</v>
      </c>
      <c r="J59">
        <v>32.200000000000003</v>
      </c>
      <c r="K59">
        <v>39.15</v>
      </c>
      <c r="L59">
        <v>30.1</v>
      </c>
      <c r="M59">
        <v>34.35</v>
      </c>
    </row>
    <row r="60" spans="1:13">
      <c r="A60" t="s">
        <v>301</v>
      </c>
      <c r="I60" t="s">
        <v>154</v>
      </c>
      <c r="J60">
        <v>35679.74</v>
      </c>
      <c r="K60">
        <v>35679.74</v>
      </c>
      <c r="L60">
        <v>35518.699999999997</v>
      </c>
      <c r="M60">
        <v>35593.24</v>
      </c>
    </row>
    <row r="61" spans="1:13">
      <c r="A61" t="s">
        <v>349</v>
      </c>
      <c r="I61" t="s">
        <v>254</v>
      </c>
      <c r="J61">
        <v>660</v>
      </c>
      <c r="K61">
        <v>660</v>
      </c>
      <c r="L61">
        <v>637</v>
      </c>
      <c r="M61">
        <v>637</v>
      </c>
    </row>
    <row r="62" spans="1:13">
      <c r="A62" t="s">
        <v>356</v>
      </c>
      <c r="I62" t="s">
        <v>233</v>
      </c>
      <c r="J62">
        <v>445.55</v>
      </c>
      <c r="K62">
        <v>466.15</v>
      </c>
      <c r="L62">
        <v>439</v>
      </c>
      <c r="M62">
        <v>450</v>
      </c>
    </row>
    <row r="63" spans="1:13">
      <c r="A63" t="s">
        <v>339</v>
      </c>
      <c r="I63" t="s">
        <v>55</v>
      </c>
      <c r="J63">
        <v>184.9</v>
      </c>
      <c r="K63">
        <v>184.9</v>
      </c>
      <c r="L63">
        <v>181.45</v>
      </c>
      <c r="M63">
        <v>183.1</v>
      </c>
    </row>
    <row r="64" spans="1:13">
      <c r="A64" t="s">
        <v>311</v>
      </c>
      <c r="I64" t="s">
        <v>85</v>
      </c>
      <c r="J64">
        <v>520</v>
      </c>
      <c r="K64">
        <v>526.35</v>
      </c>
      <c r="L64">
        <v>520</v>
      </c>
      <c r="M64">
        <v>524.20000000000005</v>
      </c>
    </row>
    <row r="65" spans="1:13">
      <c r="A65" t="s">
        <v>310</v>
      </c>
      <c r="I65" t="s">
        <v>97</v>
      </c>
      <c r="J65">
        <v>1415</v>
      </c>
      <c r="K65">
        <v>1415</v>
      </c>
      <c r="L65">
        <v>1390.2</v>
      </c>
      <c r="M65">
        <v>1397</v>
      </c>
    </row>
    <row r="66" spans="1:13">
      <c r="A66" t="s">
        <v>367</v>
      </c>
      <c r="I66" t="s">
        <v>47</v>
      </c>
      <c r="J66">
        <v>460.95</v>
      </c>
      <c r="K66">
        <v>463.3</v>
      </c>
      <c r="L66">
        <v>459.05</v>
      </c>
      <c r="M66">
        <v>461.25</v>
      </c>
    </row>
    <row r="67" spans="1:13">
      <c r="A67" t="s">
        <v>335</v>
      </c>
      <c r="I67" t="s">
        <v>6</v>
      </c>
      <c r="J67">
        <v>1468.7</v>
      </c>
      <c r="K67">
        <v>1499</v>
      </c>
      <c r="L67">
        <v>1460</v>
      </c>
      <c r="M67">
        <v>1499</v>
      </c>
    </row>
    <row r="68" spans="1:13">
      <c r="A68" t="s">
        <v>3</v>
      </c>
      <c r="I68" t="s">
        <v>60</v>
      </c>
      <c r="J68">
        <v>159.4</v>
      </c>
      <c r="K68">
        <v>160.1</v>
      </c>
      <c r="L68">
        <v>157.5</v>
      </c>
      <c r="M68">
        <v>157.9</v>
      </c>
    </row>
    <row r="69" spans="1:13">
      <c r="A69" t="s">
        <v>292</v>
      </c>
      <c r="I69" t="s">
        <v>113</v>
      </c>
      <c r="J69">
        <v>1825</v>
      </c>
      <c r="K69">
        <v>1856.85</v>
      </c>
      <c r="L69">
        <v>1824.55</v>
      </c>
      <c r="M69">
        <v>1839.75</v>
      </c>
    </row>
    <row r="70" spans="1:13">
      <c r="A70" t="s">
        <v>67</v>
      </c>
      <c r="I70" t="s">
        <v>313</v>
      </c>
      <c r="J70">
        <v>115.05</v>
      </c>
      <c r="K70">
        <v>161.94999999999999</v>
      </c>
      <c r="L70">
        <v>99.25</v>
      </c>
      <c r="M70">
        <v>151.35</v>
      </c>
    </row>
    <row r="71" spans="1:13">
      <c r="A71" t="s">
        <v>90</v>
      </c>
      <c r="I71" t="s">
        <v>356</v>
      </c>
      <c r="J71">
        <v>52.45</v>
      </c>
      <c r="K71">
        <v>52.45</v>
      </c>
      <c r="L71">
        <v>28.45</v>
      </c>
      <c r="M71">
        <v>34.950000000000003</v>
      </c>
    </row>
    <row r="72" spans="1:13">
      <c r="A72" t="s">
        <v>331</v>
      </c>
      <c r="I72" t="s">
        <v>186</v>
      </c>
      <c r="J72">
        <v>35.5</v>
      </c>
      <c r="K72">
        <v>35.5</v>
      </c>
      <c r="L72">
        <v>20.6</v>
      </c>
      <c r="M72">
        <v>25</v>
      </c>
    </row>
    <row r="73" spans="1:13">
      <c r="A73" t="s">
        <v>16</v>
      </c>
      <c r="I73" t="s">
        <v>370</v>
      </c>
      <c r="J73">
        <v>3.85</v>
      </c>
      <c r="K73">
        <v>4.5</v>
      </c>
      <c r="L73">
        <v>3.15</v>
      </c>
      <c r="M73">
        <v>3.85</v>
      </c>
    </row>
    <row r="74" spans="1:13">
      <c r="A74" t="s">
        <v>110</v>
      </c>
      <c r="I74" t="s">
        <v>357</v>
      </c>
      <c r="J74">
        <v>1.25</v>
      </c>
      <c r="K74">
        <v>2.75</v>
      </c>
      <c r="L74">
        <v>1.25</v>
      </c>
      <c r="M74">
        <v>2.75</v>
      </c>
    </row>
    <row r="75" spans="1:13">
      <c r="A75" t="s">
        <v>329</v>
      </c>
      <c r="I75" t="s">
        <v>292</v>
      </c>
      <c r="J75">
        <v>4.25</v>
      </c>
      <c r="K75">
        <v>4.3</v>
      </c>
      <c r="L75">
        <v>3.8</v>
      </c>
      <c r="M75">
        <v>4</v>
      </c>
    </row>
    <row r="76" spans="1:13">
      <c r="A76" t="s">
        <v>30</v>
      </c>
      <c r="I76" t="s">
        <v>299</v>
      </c>
      <c r="J76">
        <v>12</v>
      </c>
      <c r="K76">
        <v>12.65</v>
      </c>
      <c r="L76">
        <v>12</v>
      </c>
      <c r="M76">
        <v>12.65</v>
      </c>
    </row>
    <row r="77" spans="1:13">
      <c r="A77" t="s">
        <v>343</v>
      </c>
      <c r="I77" t="s">
        <v>181</v>
      </c>
      <c r="J77">
        <v>1076.55</v>
      </c>
      <c r="K77">
        <v>1076.55</v>
      </c>
      <c r="L77">
        <v>983.9</v>
      </c>
      <c r="M77">
        <v>990</v>
      </c>
    </row>
    <row r="78" spans="1:13">
      <c r="A78" t="s">
        <v>11</v>
      </c>
      <c r="I78" t="s">
        <v>314</v>
      </c>
      <c r="J78">
        <v>7</v>
      </c>
      <c r="K78">
        <v>8.15</v>
      </c>
      <c r="L78">
        <v>5.3</v>
      </c>
      <c r="M78">
        <v>5.3</v>
      </c>
    </row>
    <row r="79" spans="1:13">
      <c r="A79" t="s">
        <v>46</v>
      </c>
      <c r="I79" t="s">
        <v>39</v>
      </c>
      <c r="J79">
        <v>1115</v>
      </c>
      <c r="K79">
        <v>1116</v>
      </c>
      <c r="L79">
        <v>1101.3</v>
      </c>
      <c r="M79">
        <v>1109.2</v>
      </c>
    </row>
    <row r="80" spans="1:13">
      <c r="A80" t="s">
        <v>118</v>
      </c>
      <c r="I80" t="s">
        <v>111</v>
      </c>
      <c r="J80">
        <v>392</v>
      </c>
      <c r="K80">
        <v>393.9</v>
      </c>
      <c r="L80">
        <v>386.55</v>
      </c>
      <c r="M80">
        <v>388.25</v>
      </c>
    </row>
    <row r="81" spans="1:13">
      <c r="A81" t="s">
        <v>157</v>
      </c>
      <c r="I81" t="s">
        <v>153</v>
      </c>
      <c r="J81">
        <v>29.34</v>
      </c>
      <c r="K81">
        <v>30.53</v>
      </c>
      <c r="L81">
        <v>27.79</v>
      </c>
      <c r="M81">
        <v>29.49</v>
      </c>
    </row>
    <row r="82" spans="1:13">
      <c r="A82" t="s">
        <v>97</v>
      </c>
      <c r="I82" t="s">
        <v>247</v>
      </c>
      <c r="J82">
        <v>38.049999999999997</v>
      </c>
      <c r="K82">
        <v>45.4</v>
      </c>
      <c r="L82">
        <v>34.9</v>
      </c>
      <c r="M82">
        <v>40.85</v>
      </c>
    </row>
    <row r="83" spans="1:13">
      <c r="A83" t="s">
        <v>316</v>
      </c>
      <c r="I83" t="s">
        <v>36</v>
      </c>
      <c r="J83">
        <v>111</v>
      </c>
      <c r="K83">
        <v>112.2</v>
      </c>
      <c r="L83">
        <v>110.9</v>
      </c>
      <c r="M83">
        <v>111.15</v>
      </c>
    </row>
    <row r="84" spans="1:13">
      <c r="A84" t="s">
        <v>6</v>
      </c>
      <c r="I84" t="s">
        <v>133</v>
      </c>
      <c r="J84">
        <v>90.5</v>
      </c>
      <c r="K84">
        <v>90.5</v>
      </c>
      <c r="L84">
        <v>89.75</v>
      </c>
      <c r="M84">
        <v>89.85</v>
      </c>
    </row>
    <row r="85" spans="1:13">
      <c r="A85" t="s">
        <v>53</v>
      </c>
      <c r="I85" t="s">
        <v>328</v>
      </c>
      <c r="J85">
        <v>7</v>
      </c>
      <c r="K85">
        <v>7</v>
      </c>
      <c r="L85">
        <v>4.05</v>
      </c>
      <c r="M85">
        <v>4.8499999999999996</v>
      </c>
    </row>
    <row r="86" spans="1:13">
      <c r="A86" t="s">
        <v>47</v>
      </c>
      <c r="I86" t="s">
        <v>293</v>
      </c>
      <c r="J86">
        <v>2190.6999999999998</v>
      </c>
      <c r="K86">
        <v>2190.6999999999998</v>
      </c>
      <c r="L86">
        <v>2148.75</v>
      </c>
      <c r="M86">
        <v>2148.75</v>
      </c>
    </row>
    <row r="87" spans="1:13">
      <c r="A87" t="s">
        <v>143</v>
      </c>
      <c r="I87" t="s">
        <v>20</v>
      </c>
      <c r="J87">
        <v>625.79999999999995</v>
      </c>
      <c r="K87">
        <v>626.70000000000005</v>
      </c>
      <c r="L87">
        <v>615</v>
      </c>
      <c r="M87">
        <v>617.54999999999995</v>
      </c>
    </row>
    <row r="88" spans="1:13">
      <c r="A88" t="s">
        <v>43</v>
      </c>
      <c r="I88" t="s">
        <v>22</v>
      </c>
      <c r="J88">
        <v>2899.8</v>
      </c>
      <c r="K88">
        <v>2903.6</v>
      </c>
      <c r="L88">
        <v>2881</v>
      </c>
      <c r="M88">
        <v>2894</v>
      </c>
    </row>
    <row r="89" spans="1:13">
      <c r="A89" t="s">
        <v>291</v>
      </c>
      <c r="I89" t="s">
        <v>265</v>
      </c>
      <c r="J89">
        <v>3.05</v>
      </c>
      <c r="K89">
        <v>5.3</v>
      </c>
      <c r="L89">
        <v>3.05</v>
      </c>
      <c r="M89">
        <v>4.3</v>
      </c>
    </row>
    <row r="90" spans="1:13">
      <c r="A90" t="s">
        <v>59</v>
      </c>
      <c r="I90" t="s">
        <v>258</v>
      </c>
      <c r="J90">
        <v>82.95</v>
      </c>
      <c r="K90">
        <v>82.95</v>
      </c>
      <c r="L90">
        <v>45.7</v>
      </c>
      <c r="M90">
        <v>51.25</v>
      </c>
    </row>
    <row r="91" spans="1:13">
      <c r="A91" t="s">
        <v>68</v>
      </c>
      <c r="I91" t="s">
        <v>249</v>
      </c>
      <c r="J91">
        <v>154.9</v>
      </c>
      <c r="K91">
        <v>154.94999999999999</v>
      </c>
      <c r="L91">
        <v>127.5</v>
      </c>
      <c r="M91">
        <v>142.05000000000001</v>
      </c>
    </row>
    <row r="92" spans="1:13">
      <c r="A92" t="s">
        <v>121</v>
      </c>
      <c r="I92" t="s">
        <v>322</v>
      </c>
      <c r="J92">
        <v>11.5</v>
      </c>
      <c r="K92">
        <v>27.9</v>
      </c>
      <c r="L92">
        <v>8.9499999999999993</v>
      </c>
      <c r="M92">
        <v>25.55</v>
      </c>
    </row>
    <row r="93" spans="1:13">
      <c r="A93" t="s">
        <v>325</v>
      </c>
      <c r="I93" t="s">
        <v>121</v>
      </c>
      <c r="J93">
        <v>100</v>
      </c>
      <c r="K93">
        <v>100.4</v>
      </c>
      <c r="L93">
        <v>99.05</v>
      </c>
      <c r="M93">
        <v>99.65</v>
      </c>
    </row>
    <row r="94" spans="1:13">
      <c r="A94" t="s">
        <v>63</v>
      </c>
      <c r="I94" t="s">
        <v>334</v>
      </c>
      <c r="J94">
        <v>47.7</v>
      </c>
      <c r="K94">
        <v>60</v>
      </c>
      <c r="L94">
        <v>40.35</v>
      </c>
      <c r="M94">
        <v>51.7</v>
      </c>
    </row>
    <row r="95" spans="1:13">
      <c r="A95" t="s">
        <v>26</v>
      </c>
      <c r="I95" t="s">
        <v>360</v>
      </c>
      <c r="J95">
        <v>4.5</v>
      </c>
      <c r="K95">
        <v>4.7</v>
      </c>
      <c r="L95">
        <v>4.1500000000000004</v>
      </c>
      <c r="M95">
        <v>4.3</v>
      </c>
    </row>
    <row r="96" spans="1:13">
      <c r="A96" t="s">
        <v>88</v>
      </c>
      <c r="I96" t="s">
        <v>3</v>
      </c>
      <c r="J96">
        <v>1355</v>
      </c>
      <c r="K96">
        <v>1360.85</v>
      </c>
      <c r="L96">
        <v>1347.7</v>
      </c>
      <c r="M96">
        <v>1353.75</v>
      </c>
    </row>
    <row r="97" spans="1:13">
      <c r="A97" t="s">
        <v>120</v>
      </c>
      <c r="I97" t="s">
        <v>136</v>
      </c>
      <c r="J97">
        <v>860.8</v>
      </c>
      <c r="K97">
        <v>862</v>
      </c>
      <c r="L97">
        <v>856.05</v>
      </c>
      <c r="M97">
        <v>858.2</v>
      </c>
    </row>
    <row r="98" spans="1:13">
      <c r="A98" t="s">
        <v>40</v>
      </c>
      <c r="I98" t="s">
        <v>143</v>
      </c>
      <c r="J98">
        <v>2395</v>
      </c>
      <c r="K98">
        <v>2408</v>
      </c>
      <c r="L98">
        <v>2376.4499999999998</v>
      </c>
      <c r="M98">
        <v>2391.8000000000002</v>
      </c>
    </row>
    <row r="99" spans="1:13">
      <c r="A99" t="s">
        <v>139</v>
      </c>
      <c r="I99" t="s">
        <v>16</v>
      </c>
      <c r="J99">
        <v>399</v>
      </c>
      <c r="K99">
        <v>399</v>
      </c>
      <c r="L99">
        <v>395</v>
      </c>
      <c r="M99">
        <v>395.6</v>
      </c>
    </row>
    <row r="100" spans="1:13">
      <c r="A100" t="s">
        <v>337</v>
      </c>
      <c r="I100" t="s">
        <v>290</v>
      </c>
      <c r="J100">
        <v>72.7</v>
      </c>
      <c r="K100">
        <v>80.25</v>
      </c>
      <c r="L100">
        <v>40.65</v>
      </c>
      <c r="M100">
        <v>48.2</v>
      </c>
    </row>
    <row r="101" spans="1:13">
      <c r="A101" t="s">
        <v>49</v>
      </c>
      <c r="I101" t="s">
        <v>267</v>
      </c>
      <c r="J101">
        <v>49.45</v>
      </c>
      <c r="K101">
        <v>63.3</v>
      </c>
      <c r="L101">
        <v>49.45</v>
      </c>
      <c r="M101">
        <v>57.7</v>
      </c>
    </row>
    <row r="102" spans="1:13">
      <c r="A102" t="s">
        <v>113</v>
      </c>
      <c r="I102" t="s">
        <v>110</v>
      </c>
      <c r="J102">
        <v>392</v>
      </c>
      <c r="K102">
        <v>394.4</v>
      </c>
      <c r="L102">
        <v>389.65</v>
      </c>
      <c r="M102">
        <v>392.75</v>
      </c>
    </row>
    <row r="103" spans="1:13">
      <c r="A103" t="s">
        <v>359</v>
      </c>
      <c r="I103" t="s">
        <v>365</v>
      </c>
      <c r="J103">
        <v>18.05</v>
      </c>
      <c r="K103">
        <v>18.05</v>
      </c>
      <c r="L103">
        <v>10.35</v>
      </c>
      <c r="M103">
        <v>11</v>
      </c>
    </row>
    <row r="104" spans="1:13">
      <c r="A104" t="s">
        <v>66</v>
      </c>
      <c r="I104" t="s">
        <v>309</v>
      </c>
      <c r="J104">
        <v>2527.4499999999998</v>
      </c>
      <c r="K104">
        <v>2527.4499999999998</v>
      </c>
      <c r="L104">
        <v>2500.4</v>
      </c>
      <c r="M104">
        <v>2500.4</v>
      </c>
    </row>
    <row r="105" spans="1:13">
      <c r="A105" t="s">
        <v>285</v>
      </c>
      <c r="I105" t="s">
        <v>9</v>
      </c>
      <c r="J105">
        <v>2450</v>
      </c>
      <c r="K105">
        <v>2486.8000000000002</v>
      </c>
      <c r="L105">
        <v>2441.25</v>
      </c>
      <c r="M105">
        <v>2482.4499999999998</v>
      </c>
    </row>
    <row r="106" spans="1:13">
      <c r="A106" t="s">
        <v>9</v>
      </c>
      <c r="I106" t="s">
        <v>149</v>
      </c>
      <c r="J106">
        <v>194.8</v>
      </c>
      <c r="K106">
        <v>194.8</v>
      </c>
      <c r="L106">
        <v>192.5</v>
      </c>
      <c r="M106">
        <v>193.2</v>
      </c>
    </row>
    <row r="107" spans="1:13">
      <c r="A107" t="s">
        <v>322</v>
      </c>
      <c r="I107" t="s">
        <v>359</v>
      </c>
      <c r="J107">
        <v>3.7</v>
      </c>
      <c r="K107">
        <v>4.3499999999999996</v>
      </c>
      <c r="L107">
        <v>2.35</v>
      </c>
      <c r="M107">
        <v>2.5</v>
      </c>
    </row>
    <row r="108" spans="1:13">
      <c r="A108" t="s">
        <v>60</v>
      </c>
      <c r="I108" t="s">
        <v>291</v>
      </c>
      <c r="J108">
        <v>25.05</v>
      </c>
      <c r="K108">
        <v>27.9</v>
      </c>
      <c r="L108">
        <v>17.7</v>
      </c>
      <c r="M108">
        <v>18.649999999999999</v>
      </c>
    </row>
    <row r="109" spans="1:13">
      <c r="A109" t="s">
        <v>306</v>
      </c>
      <c r="I109" t="s">
        <v>296</v>
      </c>
      <c r="J109">
        <v>0.55000000000000004</v>
      </c>
      <c r="K109">
        <v>0.55000000000000004</v>
      </c>
      <c r="L109">
        <v>0.4</v>
      </c>
      <c r="M109">
        <v>0.4</v>
      </c>
    </row>
    <row r="110" spans="1:13">
      <c r="A110" t="s">
        <v>122</v>
      </c>
      <c r="I110" t="s">
        <v>234</v>
      </c>
      <c r="J110">
        <v>7.45</v>
      </c>
      <c r="K110">
        <v>10.95</v>
      </c>
      <c r="L110">
        <v>5</v>
      </c>
      <c r="M110">
        <v>10.1</v>
      </c>
    </row>
    <row r="111" spans="1:13">
      <c r="A111" t="s">
        <v>365</v>
      </c>
      <c r="I111" t="s">
        <v>242</v>
      </c>
      <c r="J111">
        <v>14.9</v>
      </c>
      <c r="K111">
        <v>14.9</v>
      </c>
      <c r="L111">
        <v>9.1</v>
      </c>
      <c r="M111">
        <v>12.3</v>
      </c>
    </row>
    <row r="112" spans="1:13">
      <c r="A112" t="s">
        <v>87</v>
      </c>
      <c r="I112" t="s">
        <v>30</v>
      </c>
      <c r="J112">
        <v>3487</v>
      </c>
      <c r="K112">
        <v>3493.9</v>
      </c>
      <c r="L112">
        <v>3470</v>
      </c>
      <c r="M112">
        <v>3490</v>
      </c>
    </row>
    <row r="113" spans="1:13">
      <c r="A113" t="s">
        <v>29</v>
      </c>
      <c r="I113" t="s">
        <v>325</v>
      </c>
      <c r="J113">
        <v>1.3</v>
      </c>
      <c r="K113">
        <v>1.5</v>
      </c>
      <c r="L113">
        <v>1.3</v>
      </c>
      <c r="M113">
        <v>1.5</v>
      </c>
    </row>
    <row r="114" spans="1:13">
      <c r="A114" t="s">
        <v>354</v>
      </c>
      <c r="I114" t="s">
        <v>25</v>
      </c>
      <c r="J114">
        <v>940</v>
      </c>
      <c r="K114">
        <v>944.7</v>
      </c>
      <c r="L114">
        <v>937.25</v>
      </c>
      <c r="M114">
        <v>940.5</v>
      </c>
    </row>
    <row r="115" spans="1:13">
      <c r="A115" t="s">
        <v>153</v>
      </c>
      <c r="I115" t="s">
        <v>197</v>
      </c>
      <c r="J115">
        <v>134.25</v>
      </c>
      <c r="K115">
        <v>146.85</v>
      </c>
      <c r="L115">
        <v>124.7</v>
      </c>
      <c r="M115">
        <v>132.75</v>
      </c>
    </row>
    <row r="116" spans="1:13">
      <c r="A116" t="s">
        <v>70</v>
      </c>
      <c r="I116" t="s">
        <v>44</v>
      </c>
      <c r="J116">
        <v>1684</v>
      </c>
      <c r="K116">
        <v>1748.1</v>
      </c>
      <c r="L116">
        <v>1684</v>
      </c>
      <c r="M116">
        <v>1731.85</v>
      </c>
    </row>
    <row r="117" spans="1:13">
      <c r="A117" t="s">
        <v>186</v>
      </c>
      <c r="I117" t="s">
        <v>369</v>
      </c>
      <c r="J117">
        <v>3487.25</v>
      </c>
      <c r="K117">
        <v>3487.25</v>
      </c>
      <c r="L117">
        <v>3487.25</v>
      </c>
      <c r="M117">
        <v>3487.25</v>
      </c>
    </row>
    <row r="118" spans="1:13">
      <c r="A118" t="s">
        <v>18</v>
      </c>
      <c r="I118" t="s">
        <v>282</v>
      </c>
      <c r="J118">
        <v>7.65</v>
      </c>
      <c r="K118">
        <v>9.3000000000000007</v>
      </c>
      <c r="L118">
        <v>5.05</v>
      </c>
      <c r="M118">
        <v>6.95</v>
      </c>
    </row>
    <row r="119" spans="1:13">
      <c r="A119" t="s">
        <v>280</v>
      </c>
      <c r="I119" t="s">
        <v>339</v>
      </c>
      <c r="J119">
        <v>1161.75</v>
      </c>
      <c r="K119">
        <v>1251.5</v>
      </c>
      <c r="L119">
        <v>1111.4000000000001</v>
      </c>
      <c r="M119">
        <v>1233.3</v>
      </c>
    </row>
    <row r="120" spans="1:13">
      <c r="A120" t="s">
        <v>148</v>
      </c>
      <c r="I120" t="s">
        <v>363</v>
      </c>
      <c r="J120">
        <v>1.1000000000000001</v>
      </c>
      <c r="K120">
        <v>1.2</v>
      </c>
      <c r="L120">
        <v>0.85</v>
      </c>
      <c r="M120">
        <v>0.95</v>
      </c>
    </row>
    <row r="121" spans="1:13">
      <c r="A121" t="s">
        <v>277</v>
      </c>
      <c r="I121" t="s">
        <v>232</v>
      </c>
      <c r="J121">
        <v>4.8499999999999996</v>
      </c>
      <c r="K121">
        <v>5</v>
      </c>
      <c r="L121">
        <v>3.1</v>
      </c>
      <c r="M121">
        <v>4</v>
      </c>
    </row>
    <row r="122" spans="1:13">
      <c r="A122" t="s">
        <v>81</v>
      </c>
      <c r="I122" t="s">
        <v>140</v>
      </c>
      <c r="J122">
        <v>206.95</v>
      </c>
      <c r="K122">
        <v>206.95</v>
      </c>
      <c r="L122">
        <v>204.35</v>
      </c>
      <c r="M122">
        <v>206</v>
      </c>
    </row>
    <row r="123" spans="1:13">
      <c r="A123" t="s">
        <v>133</v>
      </c>
      <c r="I123" t="s">
        <v>122</v>
      </c>
      <c r="J123">
        <v>2172</v>
      </c>
      <c r="K123">
        <v>2172</v>
      </c>
      <c r="L123">
        <v>2151.15</v>
      </c>
      <c r="M123">
        <v>2159</v>
      </c>
    </row>
    <row r="124" spans="1:13">
      <c r="A124" t="s">
        <v>368</v>
      </c>
      <c r="I124" t="s">
        <v>298</v>
      </c>
      <c r="J124">
        <v>4.5</v>
      </c>
      <c r="K124">
        <v>5.8</v>
      </c>
      <c r="L124">
        <v>4.2</v>
      </c>
      <c r="M124">
        <v>5.8</v>
      </c>
    </row>
    <row r="125" spans="1:13">
      <c r="A125" t="s">
        <v>28</v>
      </c>
      <c r="I125" t="s">
        <v>164</v>
      </c>
      <c r="J125">
        <v>806</v>
      </c>
      <c r="K125">
        <v>812</v>
      </c>
      <c r="L125">
        <v>783.3</v>
      </c>
      <c r="M125">
        <v>791.7</v>
      </c>
    </row>
    <row r="126" spans="1:13">
      <c r="A126" t="s">
        <v>357</v>
      </c>
      <c r="I126" t="s">
        <v>259</v>
      </c>
      <c r="J126">
        <v>561.9</v>
      </c>
      <c r="K126">
        <v>562</v>
      </c>
      <c r="L126">
        <v>561.9</v>
      </c>
      <c r="M126">
        <v>562</v>
      </c>
    </row>
    <row r="127" spans="1:13">
      <c r="A127" t="s">
        <v>141</v>
      </c>
      <c r="I127" t="s">
        <v>46</v>
      </c>
      <c r="J127">
        <v>660</v>
      </c>
      <c r="K127">
        <v>661.9</v>
      </c>
      <c r="L127">
        <v>652.25</v>
      </c>
      <c r="M127">
        <v>654.70000000000005</v>
      </c>
    </row>
    <row r="128" spans="1:13">
      <c r="A128" t="s">
        <v>140</v>
      </c>
      <c r="I128" t="s">
        <v>281</v>
      </c>
      <c r="J128">
        <v>4.6500000000000004</v>
      </c>
      <c r="K128">
        <v>5.9</v>
      </c>
      <c r="L128">
        <v>3.6</v>
      </c>
      <c r="M128">
        <v>3.8</v>
      </c>
    </row>
    <row r="129" spans="1:13">
      <c r="A129" t="s">
        <v>289</v>
      </c>
      <c r="I129" t="s">
        <v>324</v>
      </c>
      <c r="J129">
        <v>5.45</v>
      </c>
      <c r="K129">
        <v>5.5</v>
      </c>
      <c r="L129">
        <v>2.9</v>
      </c>
      <c r="M129">
        <v>4.5</v>
      </c>
    </row>
    <row r="130" spans="1:13">
      <c r="A130" t="s">
        <v>12</v>
      </c>
      <c r="I130" t="s">
        <v>129</v>
      </c>
      <c r="J130">
        <v>921</v>
      </c>
      <c r="K130">
        <v>942.3</v>
      </c>
      <c r="L130">
        <v>921</v>
      </c>
      <c r="M130">
        <v>936.1</v>
      </c>
    </row>
    <row r="131" spans="1:13">
      <c r="A131" t="s">
        <v>13</v>
      </c>
      <c r="I131" t="s">
        <v>108</v>
      </c>
      <c r="J131">
        <v>190</v>
      </c>
      <c r="K131">
        <v>190</v>
      </c>
      <c r="L131">
        <v>186.65</v>
      </c>
      <c r="M131">
        <v>187.6</v>
      </c>
    </row>
    <row r="132" spans="1:13">
      <c r="A132" t="s">
        <v>98</v>
      </c>
      <c r="I132" t="s">
        <v>146</v>
      </c>
      <c r="J132">
        <v>105.25</v>
      </c>
      <c r="K132">
        <v>105.95</v>
      </c>
      <c r="L132">
        <v>104.8</v>
      </c>
      <c r="M132">
        <v>105.55</v>
      </c>
    </row>
    <row r="133" spans="1:13">
      <c r="A133" t="s">
        <v>326</v>
      </c>
      <c r="I133" t="s">
        <v>348</v>
      </c>
      <c r="J133">
        <v>3400</v>
      </c>
      <c r="K133">
        <v>3408.95</v>
      </c>
      <c r="L133">
        <v>3298.85</v>
      </c>
      <c r="M133">
        <v>3299.3</v>
      </c>
    </row>
    <row r="134" spans="1:13">
      <c r="A134" t="s">
        <v>125</v>
      </c>
      <c r="I134" t="s">
        <v>336</v>
      </c>
      <c r="J134">
        <v>737</v>
      </c>
      <c r="K134">
        <v>793</v>
      </c>
      <c r="L134">
        <v>633</v>
      </c>
      <c r="M134">
        <v>660.75</v>
      </c>
    </row>
    <row r="135" spans="1:13">
      <c r="A135" t="s">
        <v>126</v>
      </c>
      <c r="I135" t="s">
        <v>311</v>
      </c>
      <c r="J135">
        <v>20.05</v>
      </c>
      <c r="K135">
        <v>20.05</v>
      </c>
      <c r="L135">
        <v>8.0500000000000007</v>
      </c>
      <c r="M135">
        <v>12.15</v>
      </c>
    </row>
    <row r="136" spans="1:13">
      <c r="A136" t="s">
        <v>25</v>
      </c>
      <c r="I136" t="s">
        <v>118</v>
      </c>
      <c r="J136">
        <v>145.69999999999999</v>
      </c>
      <c r="K136">
        <v>145.69999999999999</v>
      </c>
      <c r="L136">
        <v>144.19999999999999</v>
      </c>
      <c r="M136">
        <v>145.44999999999999</v>
      </c>
    </row>
    <row r="137" spans="1:13">
      <c r="A137" t="s">
        <v>85</v>
      </c>
      <c r="I137" t="s">
        <v>318</v>
      </c>
      <c r="J137">
        <v>500</v>
      </c>
      <c r="K137">
        <v>568.9</v>
      </c>
      <c r="L137">
        <v>382.85</v>
      </c>
      <c r="M137">
        <v>397.15</v>
      </c>
    </row>
    <row r="138" spans="1:13">
      <c r="A138" t="s">
        <v>69</v>
      </c>
      <c r="I138" t="s">
        <v>367</v>
      </c>
      <c r="J138">
        <v>5.4</v>
      </c>
      <c r="K138">
        <v>7.5</v>
      </c>
      <c r="L138">
        <v>3.5</v>
      </c>
      <c r="M138">
        <v>6</v>
      </c>
    </row>
    <row r="139" spans="1:13">
      <c r="A139" t="s">
        <v>54</v>
      </c>
      <c r="I139" t="s">
        <v>279</v>
      </c>
      <c r="J139">
        <v>2.5</v>
      </c>
      <c r="K139">
        <v>2.5</v>
      </c>
      <c r="L139">
        <v>2.1</v>
      </c>
      <c r="M139">
        <v>2.2000000000000002</v>
      </c>
    </row>
    <row r="140" spans="1:13">
      <c r="A140" t="s">
        <v>317</v>
      </c>
      <c r="I140" t="s">
        <v>306</v>
      </c>
      <c r="J140">
        <v>4.55</v>
      </c>
      <c r="K140">
        <v>5.5</v>
      </c>
      <c r="L140">
        <v>3.75</v>
      </c>
      <c r="M140">
        <v>3.75</v>
      </c>
    </row>
    <row r="141" spans="1:13">
      <c r="A141" t="s">
        <v>20</v>
      </c>
      <c r="I141" t="s">
        <v>92</v>
      </c>
      <c r="J141">
        <v>241</v>
      </c>
      <c r="K141">
        <v>241.45</v>
      </c>
      <c r="L141">
        <v>232.65</v>
      </c>
      <c r="M141">
        <v>235.85</v>
      </c>
    </row>
    <row r="142" spans="1:13">
      <c r="A142" t="s">
        <v>129</v>
      </c>
      <c r="I142" t="s">
        <v>268</v>
      </c>
      <c r="J142">
        <v>2.75</v>
      </c>
      <c r="K142">
        <v>3.05</v>
      </c>
      <c r="L142">
        <v>2.2000000000000002</v>
      </c>
      <c r="M142">
        <v>2.95</v>
      </c>
    </row>
    <row r="143" spans="1:13">
      <c r="A143" t="s">
        <v>136</v>
      </c>
      <c r="I143" t="s">
        <v>307</v>
      </c>
      <c r="J143">
        <v>607.70000000000005</v>
      </c>
      <c r="K143">
        <v>607.70000000000005</v>
      </c>
      <c r="L143">
        <v>496.85</v>
      </c>
      <c r="M143">
        <v>512.85</v>
      </c>
    </row>
    <row r="144" spans="1:13">
      <c r="A144" t="s">
        <v>91</v>
      </c>
      <c r="I144" t="s">
        <v>343</v>
      </c>
      <c r="J144">
        <v>10.15</v>
      </c>
      <c r="K144">
        <v>13.2</v>
      </c>
      <c r="L144">
        <v>10.15</v>
      </c>
      <c r="M144">
        <v>11.2</v>
      </c>
    </row>
    <row r="145" spans="1:13">
      <c r="A145" t="s">
        <v>156</v>
      </c>
      <c r="I145" t="s">
        <v>69</v>
      </c>
      <c r="J145">
        <v>341.05</v>
      </c>
      <c r="K145">
        <v>343</v>
      </c>
      <c r="L145">
        <v>339.2</v>
      </c>
      <c r="M145">
        <v>340.45</v>
      </c>
    </row>
    <row r="146" spans="1:13">
      <c r="A146" t="s">
        <v>155</v>
      </c>
      <c r="I146" t="s">
        <v>257</v>
      </c>
      <c r="J146">
        <v>2</v>
      </c>
      <c r="K146">
        <v>2.85</v>
      </c>
      <c r="L146">
        <v>2</v>
      </c>
      <c r="M146">
        <v>2.85</v>
      </c>
    </row>
    <row r="147" spans="1:13">
      <c r="A147" t="s">
        <v>166</v>
      </c>
      <c r="I147" t="s">
        <v>237</v>
      </c>
      <c r="J147">
        <v>166.65</v>
      </c>
      <c r="K147">
        <v>189.45</v>
      </c>
      <c r="L147">
        <v>164.75</v>
      </c>
      <c r="M147">
        <v>183.45</v>
      </c>
    </row>
    <row r="148" spans="1:13">
      <c r="A148" t="s">
        <v>266</v>
      </c>
      <c r="I148" t="s">
        <v>283</v>
      </c>
      <c r="J148">
        <v>5.4</v>
      </c>
      <c r="K148">
        <v>5.4</v>
      </c>
      <c r="L148">
        <v>3.35</v>
      </c>
      <c r="M148">
        <v>3.35</v>
      </c>
    </row>
    <row r="149" spans="1:13">
      <c r="A149" t="s">
        <v>233</v>
      </c>
      <c r="I149" t="s">
        <v>366</v>
      </c>
      <c r="J149">
        <v>6.85</v>
      </c>
      <c r="K149">
        <v>7.55</v>
      </c>
      <c r="L149">
        <v>6.85</v>
      </c>
      <c r="M149">
        <v>6.85</v>
      </c>
    </row>
    <row r="150" spans="1:13">
      <c r="A150" t="s">
        <v>231</v>
      </c>
      <c r="I150" t="s">
        <v>86</v>
      </c>
      <c r="J150">
        <v>502</v>
      </c>
      <c r="K150">
        <v>503.4</v>
      </c>
      <c r="L150">
        <v>498.35</v>
      </c>
      <c r="M150">
        <v>499.75</v>
      </c>
    </row>
    <row r="151" spans="1:13">
      <c r="A151" t="s">
        <v>162</v>
      </c>
      <c r="I151" t="s">
        <v>99</v>
      </c>
      <c r="J151">
        <v>27.8</v>
      </c>
      <c r="K151">
        <v>27.8</v>
      </c>
      <c r="L151">
        <v>27.65</v>
      </c>
      <c r="M151">
        <v>27.75</v>
      </c>
    </row>
    <row r="152" spans="1:13">
      <c r="A152" t="s">
        <v>273</v>
      </c>
      <c r="I152" t="s">
        <v>355</v>
      </c>
      <c r="J152">
        <v>2723.55</v>
      </c>
      <c r="K152">
        <v>2723.55</v>
      </c>
      <c r="L152">
        <v>2723.55</v>
      </c>
      <c r="M152">
        <v>2723.55</v>
      </c>
    </row>
    <row r="153" spans="1:13">
      <c r="A153" t="s">
        <v>253</v>
      </c>
      <c r="I153" t="s">
        <v>166</v>
      </c>
      <c r="J153">
        <v>501</v>
      </c>
      <c r="K153">
        <v>516.70000000000005</v>
      </c>
      <c r="L153">
        <v>486.05</v>
      </c>
      <c r="M153">
        <v>498.25</v>
      </c>
    </row>
    <row r="154" spans="1:13">
      <c r="A154" t="s">
        <v>234</v>
      </c>
      <c r="I154" t="s">
        <v>132</v>
      </c>
      <c r="J154">
        <v>336.6</v>
      </c>
      <c r="K154">
        <v>338.1</v>
      </c>
      <c r="L154">
        <v>334.55</v>
      </c>
      <c r="M154">
        <v>336.35</v>
      </c>
    </row>
    <row r="155" spans="1:13">
      <c r="A155" t="s">
        <v>200</v>
      </c>
      <c r="I155" t="s">
        <v>288</v>
      </c>
      <c r="J155">
        <v>2361.85</v>
      </c>
      <c r="K155">
        <v>2420.85</v>
      </c>
      <c r="L155">
        <v>2290</v>
      </c>
      <c r="M155">
        <v>2309.8000000000002</v>
      </c>
    </row>
    <row r="156" spans="1:13">
      <c r="A156" t="s">
        <v>242</v>
      </c>
      <c r="I156" t="s">
        <v>321</v>
      </c>
      <c r="J156">
        <v>38.75</v>
      </c>
      <c r="K156">
        <v>97.85</v>
      </c>
      <c r="L156">
        <v>38.700000000000003</v>
      </c>
      <c r="M156">
        <v>88.2</v>
      </c>
    </row>
    <row r="157" spans="1:13">
      <c r="A157" t="s">
        <v>245</v>
      </c>
      <c r="I157" t="s">
        <v>301</v>
      </c>
      <c r="J157">
        <v>123.6</v>
      </c>
      <c r="K157">
        <v>124.35</v>
      </c>
      <c r="L157">
        <v>94.2</v>
      </c>
      <c r="M157">
        <v>103</v>
      </c>
    </row>
    <row r="158" spans="1:13">
      <c r="A158" t="s">
        <v>263</v>
      </c>
      <c r="I158" t="s">
        <v>273</v>
      </c>
      <c r="J158">
        <v>11.5</v>
      </c>
      <c r="K158">
        <v>11.5</v>
      </c>
      <c r="L158">
        <v>6.2</v>
      </c>
      <c r="M158">
        <v>8.5</v>
      </c>
    </row>
    <row r="159" spans="1:13">
      <c r="A159" t="s">
        <v>215</v>
      </c>
      <c r="I159" t="s">
        <v>200</v>
      </c>
      <c r="J159">
        <v>309.45</v>
      </c>
      <c r="K159">
        <v>321.39999999999998</v>
      </c>
      <c r="L159">
        <v>292.85000000000002</v>
      </c>
      <c r="M159">
        <v>304.7</v>
      </c>
    </row>
    <row r="160" spans="1:13">
      <c r="A160" t="s">
        <v>270</v>
      </c>
      <c r="I160" t="s">
        <v>308</v>
      </c>
      <c r="J160">
        <v>6.35</v>
      </c>
      <c r="K160">
        <v>7.8</v>
      </c>
      <c r="L160">
        <v>6.35</v>
      </c>
      <c r="M160">
        <v>7.8</v>
      </c>
    </row>
    <row r="161" spans="1:13">
      <c r="A161" t="s">
        <v>271</v>
      </c>
      <c r="I161" t="s">
        <v>274</v>
      </c>
      <c r="J161">
        <v>5.65</v>
      </c>
      <c r="K161">
        <v>5.65</v>
      </c>
      <c r="L161">
        <v>3.75</v>
      </c>
      <c r="M161">
        <v>4.7</v>
      </c>
    </row>
    <row r="162" spans="1:13">
      <c r="A162" t="s">
        <v>240</v>
      </c>
      <c r="I162" t="s">
        <v>263</v>
      </c>
      <c r="J162">
        <v>11.2</v>
      </c>
      <c r="K162">
        <v>17.7</v>
      </c>
      <c r="L162">
        <v>11.2</v>
      </c>
      <c r="M162">
        <v>15.2</v>
      </c>
    </row>
    <row r="163" spans="1:13">
      <c r="A163" t="s">
        <v>197</v>
      </c>
      <c r="I163" t="s">
        <v>80</v>
      </c>
      <c r="J163">
        <v>102</v>
      </c>
      <c r="K163">
        <v>103</v>
      </c>
      <c r="L163">
        <v>101.35</v>
      </c>
      <c r="M163">
        <v>102.7</v>
      </c>
    </row>
    <row r="164" spans="1:13">
      <c r="A164" t="s">
        <v>247</v>
      </c>
      <c r="I164" t="s">
        <v>145</v>
      </c>
      <c r="J164">
        <v>187.75</v>
      </c>
      <c r="K164">
        <v>188.15</v>
      </c>
      <c r="L164">
        <v>185.4</v>
      </c>
      <c r="M164">
        <v>185.5</v>
      </c>
    </row>
    <row r="165" spans="1:13">
      <c r="A165" t="s">
        <v>241</v>
      </c>
      <c r="I165" t="s">
        <v>362</v>
      </c>
      <c r="J165">
        <v>1936.7</v>
      </c>
      <c r="K165">
        <v>1936.7</v>
      </c>
      <c r="L165">
        <v>1800</v>
      </c>
      <c r="M165">
        <v>1820.6</v>
      </c>
    </row>
    <row r="166" spans="1:13">
      <c r="A166" t="s">
        <v>267</v>
      </c>
      <c r="I166" t="s">
        <v>310</v>
      </c>
      <c r="J166">
        <v>1645.9</v>
      </c>
      <c r="K166">
        <v>1740.3</v>
      </c>
      <c r="L166">
        <v>1603.1</v>
      </c>
      <c r="M166">
        <v>1717.6</v>
      </c>
    </row>
    <row r="167" spans="1:13">
      <c r="A167" t="s">
        <v>229</v>
      </c>
      <c r="I167" t="s">
        <v>340</v>
      </c>
      <c r="J167">
        <v>130.05000000000001</v>
      </c>
      <c r="K167">
        <v>143.44999999999999</v>
      </c>
      <c r="L167">
        <v>80</v>
      </c>
      <c r="M167">
        <v>99.35</v>
      </c>
    </row>
    <row r="168" spans="1:13">
      <c r="A168" t="s">
        <v>236</v>
      </c>
      <c r="I168" t="s">
        <v>332</v>
      </c>
      <c r="J168">
        <v>1.55</v>
      </c>
      <c r="K168">
        <v>2.6</v>
      </c>
      <c r="L168">
        <v>1.55</v>
      </c>
      <c r="M168">
        <v>2.5</v>
      </c>
    </row>
    <row r="169" spans="1:13">
      <c r="A169" t="s">
        <v>258</v>
      </c>
      <c r="I169" t="s">
        <v>87</v>
      </c>
      <c r="J169">
        <v>243.1</v>
      </c>
      <c r="K169">
        <v>243.8</v>
      </c>
      <c r="L169">
        <v>233.45</v>
      </c>
      <c r="M169">
        <v>235</v>
      </c>
    </row>
    <row r="170" spans="1:13">
      <c r="A170" t="s">
        <v>250</v>
      </c>
      <c r="I170" t="s">
        <v>40</v>
      </c>
      <c r="J170">
        <v>907.7</v>
      </c>
      <c r="K170">
        <v>908</v>
      </c>
      <c r="L170">
        <v>900</v>
      </c>
      <c r="M170">
        <v>902.05</v>
      </c>
    </row>
    <row r="171" spans="1:13">
      <c r="A171" t="s">
        <v>269</v>
      </c>
      <c r="I171" t="s">
        <v>162</v>
      </c>
      <c r="J171">
        <v>393.15</v>
      </c>
      <c r="K171">
        <v>417.75</v>
      </c>
      <c r="L171">
        <v>390</v>
      </c>
      <c r="M171">
        <v>401</v>
      </c>
    </row>
    <row r="172" spans="1:13">
      <c r="A172" t="s">
        <v>249</v>
      </c>
      <c r="I172" t="s">
        <v>126</v>
      </c>
      <c r="J172">
        <v>979</v>
      </c>
      <c r="K172">
        <v>979</v>
      </c>
      <c r="L172">
        <v>957.95</v>
      </c>
      <c r="M172">
        <v>963.5</v>
      </c>
    </row>
    <row r="173" spans="1:13">
      <c r="A173" t="s">
        <v>255</v>
      </c>
      <c r="I173" t="s">
        <v>49</v>
      </c>
      <c r="J173">
        <v>575</v>
      </c>
      <c r="K173">
        <v>579.79999999999995</v>
      </c>
      <c r="L173">
        <v>573.15</v>
      </c>
      <c r="M173">
        <v>574.45000000000005</v>
      </c>
    </row>
    <row r="174" spans="1:13">
      <c r="A174" t="s">
        <v>237</v>
      </c>
      <c r="I174" t="s">
        <v>302</v>
      </c>
      <c r="J174">
        <v>14.1</v>
      </c>
      <c r="K174">
        <v>16.600000000000001</v>
      </c>
      <c r="L174">
        <v>9.75</v>
      </c>
      <c r="M174">
        <v>12.2</v>
      </c>
    </row>
    <row r="175" spans="1:13">
      <c r="A175" t="s">
        <v>181</v>
      </c>
      <c r="I175" t="s">
        <v>63</v>
      </c>
      <c r="J175">
        <v>1515</v>
      </c>
      <c r="K175">
        <v>1524</v>
      </c>
      <c r="L175">
        <v>1515</v>
      </c>
      <c r="M175">
        <v>1519.2</v>
      </c>
    </row>
    <row r="176" spans="1:13">
      <c r="A176" t="s">
        <v>212</v>
      </c>
      <c r="I176" t="s">
        <v>304</v>
      </c>
      <c r="J176">
        <v>3800</v>
      </c>
      <c r="K176">
        <v>3820</v>
      </c>
      <c r="L176">
        <v>3800</v>
      </c>
      <c r="M176">
        <v>3820</v>
      </c>
    </row>
    <row r="177" spans="1:13">
      <c r="A177" t="s">
        <v>276</v>
      </c>
      <c r="I177" t="s">
        <v>351</v>
      </c>
      <c r="J177">
        <v>23</v>
      </c>
      <c r="K177">
        <v>45.2</v>
      </c>
      <c r="L177">
        <v>22.4</v>
      </c>
      <c r="M177">
        <v>37.5</v>
      </c>
    </row>
    <row r="178" spans="1:13">
      <c r="A178" t="s">
        <v>257</v>
      </c>
      <c r="I178" t="s">
        <v>338</v>
      </c>
      <c r="J178">
        <v>54.95</v>
      </c>
      <c r="K178">
        <v>60</v>
      </c>
      <c r="L178">
        <v>54.95</v>
      </c>
      <c r="M178">
        <v>55</v>
      </c>
    </row>
    <row r="179" spans="1:13">
      <c r="A179" t="s">
        <v>180</v>
      </c>
      <c r="I179" t="s">
        <v>381</v>
      </c>
      <c r="J179">
        <v>30.15</v>
      </c>
      <c r="K179">
        <v>32.5</v>
      </c>
      <c r="L179">
        <v>13.5</v>
      </c>
      <c r="M179">
        <v>21.35</v>
      </c>
    </row>
    <row r="180" spans="1:13">
      <c r="A180" t="s">
        <v>268</v>
      </c>
      <c r="I180" t="s">
        <v>156</v>
      </c>
      <c r="J180">
        <v>10529.25</v>
      </c>
      <c r="K180">
        <v>10540.5</v>
      </c>
      <c r="L180">
        <v>10498.4</v>
      </c>
      <c r="M180">
        <v>10518.75</v>
      </c>
    </row>
    <row r="181" spans="1:13">
      <c r="A181" t="s">
        <v>260</v>
      </c>
      <c r="I181" t="s">
        <v>270</v>
      </c>
      <c r="J181">
        <v>21.7</v>
      </c>
      <c r="K181">
        <v>22.95</v>
      </c>
      <c r="L181">
        <v>15.8</v>
      </c>
      <c r="M181">
        <v>20.6</v>
      </c>
    </row>
    <row r="182" spans="1:13">
      <c r="A182" t="s">
        <v>235</v>
      </c>
      <c r="I182" t="s">
        <v>45</v>
      </c>
      <c r="J182">
        <v>355.35</v>
      </c>
      <c r="K182">
        <v>355.85</v>
      </c>
      <c r="L182">
        <v>353.55</v>
      </c>
      <c r="M182">
        <v>355.6</v>
      </c>
    </row>
    <row r="183" spans="1:13">
      <c r="A183" t="s">
        <v>164</v>
      </c>
      <c r="I183" t="s">
        <v>253</v>
      </c>
      <c r="J183">
        <v>352.7</v>
      </c>
      <c r="K183">
        <v>364.3</v>
      </c>
      <c r="L183">
        <v>339.8</v>
      </c>
      <c r="M183">
        <v>353.4</v>
      </c>
    </row>
    <row r="184" spans="1:13">
      <c r="A184" t="s">
        <v>238</v>
      </c>
      <c r="I184" t="s">
        <v>347</v>
      </c>
      <c r="J184">
        <v>355</v>
      </c>
      <c r="K184">
        <v>471.85</v>
      </c>
      <c r="L184">
        <v>341.35</v>
      </c>
      <c r="M184">
        <v>454.15</v>
      </c>
    </row>
    <row r="185" spans="1:13">
      <c r="A185" t="s">
        <v>170</v>
      </c>
      <c r="I185" t="s">
        <v>71</v>
      </c>
      <c r="J185">
        <v>690</v>
      </c>
      <c r="K185">
        <v>697.5</v>
      </c>
      <c r="L185">
        <v>687</v>
      </c>
      <c r="M185">
        <v>693.4</v>
      </c>
    </row>
    <row r="186" spans="1:13">
      <c r="A186" t="s">
        <v>232</v>
      </c>
      <c r="I186" t="s">
        <v>317</v>
      </c>
      <c r="J186">
        <v>4.5</v>
      </c>
      <c r="K186">
        <v>4.5</v>
      </c>
      <c r="L186">
        <v>2.15</v>
      </c>
      <c r="M186">
        <v>2.9</v>
      </c>
    </row>
    <row r="187" spans="1:13">
      <c r="A187" t="s">
        <v>254</v>
      </c>
      <c r="I187" t="s">
        <v>170</v>
      </c>
      <c r="J187">
        <v>690.65</v>
      </c>
      <c r="K187">
        <v>710.4</v>
      </c>
      <c r="L187">
        <v>684</v>
      </c>
      <c r="M187">
        <v>690.15</v>
      </c>
    </row>
    <row r="188" spans="1:13">
      <c r="A188" t="s">
        <v>265</v>
      </c>
      <c r="I188" t="s">
        <v>246</v>
      </c>
      <c r="J188">
        <v>8.1999999999999993</v>
      </c>
      <c r="K188">
        <v>8.1999999999999993</v>
      </c>
      <c r="L188">
        <v>1.5</v>
      </c>
      <c r="M188">
        <v>5.4</v>
      </c>
    </row>
    <row r="189" spans="1:13">
      <c r="A189" t="s">
        <v>165</v>
      </c>
      <c r="I189" t="s">
        <v>84</v>
      </c>
      <c r="J189">
        <v>86.25</v>
      </c>
      <c r="K189">
        <v>86.65</v>
      </c>
      <c r="L189">
        <v>85.45</v>
      </c>
      <c r="M189">
        <v>85.6</v>
      </c>
    </row>
    <row r="190" spans="1:13">
      <c r="A190" t="s">
        <v>274</v>
      </c>
      <c r="I190" t="s">
        <v>326</v>
      </c>
      <c r="J190">
        <v>2.65</v>
      </c>
      <c r="K190">
        <v>3.45</v>
      </c>
      <c r="L190">
        <v>1.65</v>
      </c>
      <c r="M190">
        <v>3</v>
      </c>
    </row>
    <row r="191" spans="1:13">
      <c r="A191" t="s">
        <v>259</v>
      </c>
      <c r="I191" t="s">
        <v>95</v>
      </c>
      <c r="J191">
        <v>812</v>
      </c>
      <c r="K191">
        <v>813.45</v>
      </c>
      <c r="L191">
        <v>803.7</v>
      </c>
      <c r="M191">
        <v>813.2</v>
      </c>
    </row>
    <row r="192" spans="1:13">
      <c r="A192" t="s">
        <v>246</v>
      </c>
      <c r="I192" t="s">
        <v>66</v>
      </c>
      <c r="J192">
        <v>1048.5</v>
      </c>
      <c r="K192">
        <v>1052.3</v>
      </c>
      <c r="L192">
        <v>1045</v>
      </c>
      <c r="M192">
        <v>1047.55</v>
      </c>
    </row>
    <row r="193" spans="1:13">
      <c r="A193" t="s">
        <v>104</v>
      </c>
      <c r="I193" t="s">
        <v>104</v>
      </c>
      <c r="J193">
        <v>1380</v>
      </c>
      <c r="K193">
        <v>1380.75</v>
      </c>
      <c r="L193">
        <v>1356</v>
      </c>
      <c r="M193">
        <v>1360.45</v>
      </c>
    </row>
    <row r="194" spans="1:13">
      <c r="A194" t="s">
        <v>80</v>
      </c>
      <c r="I194" t="s">
        <v>91</v>
      </c>
      <c r="J194">
        <v>16660</v>
      </c>
      <c r="K194">
        <v>16669</v>
      </c>
      <c r="L194">
        <v>16519.150000000001</v>
      </c>
      <c r="M194">
        <v>16650</v>
      </c>
    </row>
    <row r="195" spans="1:13">
      <c r="A195" t="s">
        <v>366</v>
      </c>
      <c r="I195" t="s">
        <v>352</v>
      </c>
      <c r="J195">
        <v>5</v>
      </c>
      <c r="K195">
        <v>5</v>
      </c>
      <c r="L195">
        <v>3</v>
      </c>
      <c r="M195">
        <v>3.2</v>
      </c>
    </row>
    <row r="196" spans="1:13">
      <c r="A196" t="s">
        <v>111</v>
      </c>
      <c r="I196" t="s">
        <v>364</v>
      </c>
      <c r="J196">
        <v>24.3</v>
      </c>
      <c r="K196">
        <v>51</v>
      </c>
      <c r="L196">
        <v>24.3</v>
      </c>
      <c r="M196">
        <v>35.85</v>
      </c>
    </row>
    <row r="197" spans="1:13">
      <c r="A197" t="s">
        <v>74</v>
      </c>
      <c r="I197" t="s">
        <v>157</v>
      </c>
      <c r="J197">
        <v>1.05</v>
      </c>
      <c r="K197">
        <v>1.05</v>
      </c>
      <c r="L197">
        <v>0.85</v>
      </c>
      <c r="M197">
        <v>1</v>
      </c>
    </row>
    <row r="198" spans="1:13">
      <c r="A198" t="s">
        <v>84</v>
      </c>
      <c r="I198" t="s">
        <v>155</v>
      </c>
      <c r="J198">
        <v>22479.35</v>
      </c>
      <c r="K198">
        <v>22479.35</v>
      </c>
      <c r="L198">
        <v>22284.7</v>
      </c>
      <c r="M198">
        <v>22323.25</v>
      </c>
    </row>
    <row r="199" spans="1:13">
      <c r="A199" t="s">
        <v>296</v>
      </c>
      <c r="I199" t="s">
        <v>250</v>
      </c>
      <c r="J199">
        <v>104.75</v>
      </c>
      <c r="K199">
        <v>116.3</v>
      </c>
      <c r="L199">
        <v>96.75</v>
      </c>
      <c r="M199">
        <v>109.15</v>
      </c>
    </row>
    <row r="200" spans="1:13">
      <c r="A200" t="s">
        <v>150</v>
      </c>
      <c r="I200" t="s">
        <v>83</v>
      </c>
      <c r="J200">
        <v>4004</v>
      </c>
      <c r="K200">
        <v>4011</v>
      </c>
      <c r="L200">
        <v>3993.85</v>
      </c>
      <c r="M200">
        <v>4002</v>
      </c>
    </row>
    <row r="201" spans="1:13">
      <c r="A201" t="s">
        <v>58</v>
      </c>
      <c r="I201" t="s">
        <v>75</v>
      </c>
      <c r="J201">
        <v>1079.1500000000001</v>
      </c>
      <c r="K201">
        <v>1087.8</v>
      </c>
      <c r="L201">
        <v>1075</v>
      </c>
      <c r="M201">
        <v>1078.8</v>
      </c>
    </row>
    <row r="202" spans="1:13">
      <c r="A202" t="s">
        <v>83</v>
      </c>
      <c r="I202" t="s">
        <v>276</v>
      </c>
      <c r="J202">
        <v>958.65</v>
      </c>
      <c r="K202">
        <v>958.65</v>
      </c>
      <c r="L202">
        <v>958</v>
      </c>
      <c r="M202">
        <v>958</v>
      </c>
    </row>
    <row r="203" spans="1:13">
      <c r="A203" t="s">
        <v>33</v>
      </c>
      <c r="I203" t="s">
        <v>70</v>
      </c>
      <c r="J203">
        <v>530</v>
      </c>
      <c r="K203">
        <v>530</v>
      </c>
      <c r="L203">
        <v>513.25</v>
      </c>
      <c r="M203">
        <v>517.85</v>
      </c>
    </row>
    <row r="204" spans="1:13">
      <c r="A204" t="s">
        <v>145</v>
      </c>
      <c r="I204" t="s">
        <v>333</v>
      </c>
      <c r="J204">
        <v>2855</v>
      </c>
      <c r="K204">
        <v>2867.15</v>
      </c>
      <c r="L204">
        <v>2791.2</v>
      </c>
      <c r="M204">
        <v>2802.55</v>
      </c>
    </row>
    <row r="205" spans="1:13">
      <c r="A205" t="s">
        <v>330</v>
      </c>
      <c r="I205" t="s">
        <v>81</v>
      </c>
      <c r="J205">
        <v>259.89999999999998</v>
      </c>
      <c r="K205">
        <v>262</v>
      </c>
      <c r="L205">
        <v>258.5</v>
      </c>
      <c r="M205">
        <v>259</v>
      </c>
    </row>
    <row r="206" spans="1:13">
      <c r="A206" t="s">
        <v>92</v>
      </c>
      <c r="I206" t="s">
        <v>165</v>
      </c>
      <c r="J206">
        <v>596.79999999999995</v>
      </c>
      <c r="K206">
        <v>614.85</v>
      </c>
      <c r="L206">
        <v>587.9</v>
      </c>
      <c r="M206">
        <v>596.70000000000005</v>
      </c>
    </row>
    <row r="207" spans="1:13">
      <c r="A207" t="s">
        <v>75</v>
      </c>
      <c r="I207" t="s">
        <v>342</v>
      </c>
      <c r="J207">
        <v>4400</v>
      </c>
      <c r="K207">
        <v>4400</v>
      </c>
      <c r="L207">
        <v>4300</v>
      </c>
      <c r="M207">
        <v>4300</v>
      </c>
    </row>
    <row r="208" spans="1:13">
      <c r="A208" t="s">
        <v>108</v>
      </c>
      <c r="I208" t="s">
        <v>316</v>
      </c>
      <c r="J208">
        <v>26.05</v>
      </c>
      <c r="K208">
        <v>26.35</v>
      </c>
      <c r="L208">
        <v>26</v>
      </c>
      <c r="M208">
        <v>26</v>
      </c>
    </row>
    <row r="209" spans="1:13">
      <c r="A209" t="s">
        <v>48</v>
      </c>
      <c r="I209" t="s">
        <v>68</v>
      </c>
      <c r="J209">
        <v>226.45</v>
      </c>
      <c r="K209">
        <v>228.45</v>
      </c>
      <c r="L209">
        <v>224.7</v>
      </c>
      <c r="M209">
        <v>225.5</v>
      </c>
    </row>
    <row r="210" spans="1:13">
      <c r="A210" t="s">
        <v>324</v>
      </c>
      <c r="I210" t="s">
        <v>33</v>
      </c>
      <c r="J210">
        <v>608</v>
      </c>
      <c r="K210">
        <v>608</v>
      </c>
      <c r="L210">
        <v>597.4</v>
      </c>
      <c r="M210">
        <v>598.70000000000005</v>
      </c>
    </row>
    <row r="211" spans="1:13">
      <c r="A211" t="s">
        <v>149</v>
      </c>
      <c r="I211" t="s">
        <v>76</v>
      </c>
      <c r="J211">
        <v>1010</v>
      </c>
      <c r="K211">
        <v>1010</v>
      </c>
      <c r="L211">
        <v>1001.8</v>
      </c>
      <c r="M211">
        <v>1004.7</v>
      </c>
    </row>
    <row r="212" spans="1:13">
      <c r="A212" t="s">
        <v>345</v>
      </c>
      <c r="I212" t="s">
        <v>323</v>
      </c>
      <c r="J212">
        <v>146.44999999999999</v>
      </c>
      <c r="K212">
        <v>225</v>
      </c>
      <c r="L212">
        <v>146.44999999999999</v>
      </c>
      <c r="M212">
        <v>213</v>
      </c>
    </row>
    <row r="213" spans="1:13">
      <c r="A213" t="s">
        <v>130</v>
      </c>
      <c r="I213" t="s">
        <v>354</v>
      </c>
      <c r="J213">
        <v>7.6</v>
      </c>
      <c r="K213">
        <v>8</v>
      </c>
      <c r="L213">
        <v>5</v>
      </c>
      <c r="M213">
        <v>5.05</v>
      </c>
    </row>
    <row r="214" spans="1:13">
      <c r="A214" t="s">
        <v>154</v>
      </c>
      <c r="I214" t="s">
        <v>368</v>
      </c>
      <c r="J214">
        <v>2.5499999999999998</v>
      </c>
      <c r="K214">
        <v>2.5499999999999998</v>
      </c>
      <c r="L214">
        <v>2.5499999999999998</v>
      </c>
      <c r="M214">
        <v>2.5499999999999998</v>
      </c>
    </row>
    <row r="215" spans="1:13">
      <c r="A215" t="s">
        <v>272</v>
      </c>
      <c r="I215" t="s">
        <v>212</v>
      </c>
      <c r="J215">
        <v>3.6</v>
      </c>
      <c r="K215">
        <v>3.6</v>
      </c>
      <c r="L215">
        <v>1.8</v>
      </c>
      <c r="M215">
        <v>2.6</v>
      </c>
    </row>
    <row r="216" spans="1:13">
      <c r="A216" t="s">
        <v>39</v>
      </c>
      <c r="I216" t="s">
        <v>241</v>
      </c>
      <c r="J216">
        <v>89.1</v>
      </c>
      <c r="K216">
        <v>112.3</v>
      </c>
      <c r="L216">
        <v>89.1</v>
      </c>
      <c r="M216">
        <v>100.45</v>
      </c>
    </row>
    <row r="217" spans="1:13">
      <c r="A217" t="s">
        <v>327</v>
      </c>
      <c r="I217" t="s">
        <v>344</v>
      </c>
      <c r="J217">
        <v>15</v>
      </c>
      <c r="K217">
        <v>34.25</v>
      </c>
      <c r="L217">
        <v>10.050000000000001</v>
      </c>
      <c r="M217">
        <v>28</v>
      </c>
    </row>
    <row r="218" spans="1:13">
      <c r="A218" t="s">
        <v>5</v>
      </c>
      <c r="I218" t="s">
        <v>349</v>
      </c>
      <c r="J218">
        <v>686.5</v>
      </c>
      <c r="K218">
        <v>817</v>
      </c>
      <c r="L218">
        <v>686.15</v>
      </c>
      <c r="M218">
        <v>805</v>
      </c>
    </row>
    <row r="219" spans="1:13">
      <c r="A219" t="s">
        <v>135</v>
      </c>
      <c r="I219" t="s">
        <v>329</v>
      </c>
      <c r="J219">
        <v>6.75</v>
      </c>
      <c r="K219">
        <v>8</v>
      </c>
      <c r="L219">
        <v>6.25</v>
      </c>
      <c r="M219">
        <v>7.6</v>
      </c>
    </row>
    <row r="220" spans="1:13">
      <c r="A220" t="s">
        <v>71</v>
      </c>
      <c r="I220" t="s">
        <v>12</v>
      </c>
      <c r="J220">
        <v>1770.7</v>
      </c>
      <c r="K220">
        <v>1777.55</v>
      </c>
      <c r="L220">
        <v>1752.3</v>
      </c>
      <c r="M220">
        <v>1754</v>
      </c>
    </row>
    <row r="221" spans="1:13">
      <c r="A221" t="s">
        <v>86</v>
      </c>
      <c r="I221" t="s">
        <v>128</v>
      </c>
      <c r="J221">
        <v>387.6</v>
      </c>
      <c r="K221">
        <v>387.6</v>
      </c>
      <c r="L221">
        <v>382.45</v>
      </c>
      <c r="M221">
        <v>385.6</v>
      </c>
    </row>
    <row r="222" spans="1:13">
      <c r="A222" t="s">
        <v>314</v>
      </c>
      <c r="I222" t="s">
        <v>13</v>
      </c>
      <c r="J222">
        <v>403</v>
      </c>
      <c r="K222">
        <v>407</v>
      </c>
      <c r="L222">
        <v>403</v>
      </c>
      <c r="M222">
        <v>404.45</v>
      </c>
    </row>
    <row r="223" spans="1:13">
      <c r="A223" t="s">
        <v>31</v>
      </c>
      <c r="I223" t="s">
        <v>48</v>
      </c>
      <c r="J223">
        <v>1735.9</v>
      </c>
      <c r="K223">
        <v>1735.95</v>
      </c>
      <c r="L223">
        <v>1724.5</v>
      </c>
      <c r="M223">
        <v>1735.45</v>
      </c>
    </row>
    <row r="224" spans="1:13">
      <c r="A224" t="s">
        <v>27</v>
      </c>
      <c r="I224" t="s">
        <v>289</v>
      </c>
      <c r="J224">
        <v>7.25</v>
      </c>
      <c r="K224">
        <v>7.25</v>
      </c>
      <c r="L224">
        <v>5.65</v>
      </c>
      <c r="M224">
        <v>6.95</v>
      </c>
    </row>
    <row r="225" spans="1:13">
      <c r="A225" t="s">
        <v>146</v>
      </c>
      <c r="I225" t="s">
        <v>120</v>
      </c>
      <c r="J225">
        <v>415</v>
      </c>
      <c r="K225">
        <v>424</v>
      </c>
      <c r="L225">
        <v>415</v>
      </c>
      <c r="M225">
        <v>417.15</v>
      </c>
    </row>
    <row r="226" spans="1:13">
      <c r="A226" t="s">
        <v>363</v>
      </c>
      <c r="I226" t="s">
        <v>117</v>
      </c>
      <c r="J226">
        <v>2079</v>
      </c>
      <c r="K226">
        <v>2095</v>
      </c>
      <c r="L226">
        <v>2075</v>
      </c>
      <c r="M226">
        <v>2077.25</v>
      </c>
    </row>
    <row r="227" spans="1:13">
      <c r="A227" t="s">
        <v>132</v>
      </c>
      <c r="I227" t="s">
        <v>11</v>
      </c>
      <c r="J227">
        <v>368.2</v>
      </c>
      <c r="K227">
        <v>370.7</v>
      </c>
      <c r="L227">
        <v>367.7</v>
      </c>
      <c r="M227">
        <v>368</v>
      </c>
    </row>
    <row r="228" spans="1:13">
      <c r="A228" t="s">
        <v>370</v>
      </c>
      <c r="I228" t="s">
        <v>98</v>
      </c>
      <c r="J228">
        <v>1392</v>
      </c>
      <c r="K228">
        <v>1395.6</v>
      </c>
      <c r="L228">
        <v>1385</v>
      </c>
      <c r="M228">
        <v>1389.35</v>
      </c>
    </row>
    <row r="229" spans="1:13">
      <c r="A229" t="s">
        <v>105</v>
      </c>
      <c r="I229" t="s">
        <v>29</v>
      </c>
      <c r="J229">
        <v>380</v>
      </c>
      <c r="K229">
        <v>380</v>
      </c>
      <c r="L229">
        <v>374.3</v>
      </c>
      <c r="M229">
        <v>374.7</v>
      </c>
    </row>
    <row r="230" spans="1:13">
      <c r="A230" t="s">
        <v>358</v>
      </c>
      <c r="I230" t="s">
        <v>320</v>
      </c>
      <c r="J230">
        <v>16.05</v>
      </c>
      <c r="K230">
        <v>23.35</v>
      </c>
      <c r="L230">
        <v>13.3</v>
      </c>
      <c r="M230">
        <v>18.75</v>
      </c>
    </row>
    <row r="231" spans="1:13">
      <c r="A231" t="s">
        <v>76</v>
      </c>
      <c r="I231" t="s">
        <v>297</v>
      </c>
      <c r="J231">
        <v>1449.35</v>
      </c>
      <c r="K231">
        <v>1452.45</v>
      </c>
      <c r="L231">
        <v>1321</v>
      </c>
      <c r="M231">
        <v>1338.65</v>
      </c>
    </row>
    <row r="232" spans="1:13">
      <c r="A232" t="s">
        <v>332</v>
      </c>
      <c r="I232" t="s">
        <v>277</v>
      </c>
      <c r="J232">
        <v>6.95</v>
      </c>
      <c r="K232">
        <v>9.9499999999999993</v>
      </c>
      <c r="L232">
        <v>6.55</v>
      </c>
      <c r="M232">
        <v>7.55</v>
      </c>
    </row>
    <row r="233" spans="1:13">
      <c r="A233" t="s">
        <v>128</v>
      </c>
      <c r="I233" t="s">
        <v>88</v>
      </c>
      <c r="J233">
        <v>671.25</v>
      </c>
      <c r="K233">
        <v>677.2</v>
      </c>
      <c r="L233">
        <v>668.15</v>
      </c>
      <c r="M233">
        <v>674.25</v>
      </c>
    </row>
    <row r="234" spans="1:13">
      <c r="A234" t="s">
        <v>37</v>
      </c>
      <c r="I234" t="s">
        <v>8</v>
      </c>
      <c r="J234">
        <v>3000</v>
      </c>
      <c r="K234">
        <v>3000</v>
      </c>
      <c r="L234">
        <v>2900</v>
      </c>
      <c r="M234">
        <v>2933.95</v>
      </c>
    </row>
    <row r="235" spans="1:13">
      <c r="A235" t="s">
        <v>303</v>
      </c>
      <c r="I235" t="s">
        <v>294</v>
      </c>
      <c r="J235">
        <v>1025</v>
      </c>
      <c r="K235">
        <v>1025</v>
      </c>
      <c r="L235">
        <v>869.55</v>
      </c>
      <c r="M235">
        <v>893.55</v>
      </c>
    </row>
    <row r="236" spans="1:13">
      <c r="A236" t="s">
        <v>79</v>
      </c>
      <c r="I236" t="s">
        <v>28</v>
      </c>
      <c r="J236">
        <v>187.4</v>
      </c>
      <c r="K236">
        <v>190.3</v>
      </c>
      <c r="L236">
        <v>186.4</v>
      </c>
      <c r="M236">
        <v>190.3</v>
      </c>
    </row>
    <row r="237" spans="1:13">
      <c r="A237" t="s">
        <v>308</v>
      </c>
      <c r="I237" t="s">
        <v>65</v>
      </c>
      <c r="J237">
        <v>466.85</v>
      </c>
      <c r="K237">
        <v>470</v>
      </c>
      <c r="L237">
        <v>462.55</v>
      </c>
      <c r="M237">
        <v>464.95</v>
      </c>
    </row>
    <row r="238" spans="1:13">
      <c r="A238" t="s">
        <v>65</v>
      </c>
      <c r="I238" t="s">
        <v>330</v>
      </c>
      <c r="J238">
        <v>11.3</v>
      </c>
      <c r="K238">
        <v>11.3</v>
      </c>
      <c r="L238">
        <v>11.3</v>
      </c>
      <c r="M238">
        <v>11.3</v>
      </c>
    </row>
    <row r="239" spans="1:13">
      <c r="A239" t="s">
        <v>299</v>
      </c>
      <c r="I239" t="s">
        <v>5</v>
      </c>
      <c r="J239">
        <v>1680</v>
      </c>
      <c r="K239">
        <v>1680</v>
      </c>
      <c r="L239">
        <v>1661</v>
      </c>
      <c r="M239">
        <v>1669.6</v>
      </c>
    </row>
    <row r="240" spans="1:13">
      <c r="A240" t="s">
        <v>36</v>
      </c>
      <c r="I240" t="s">
        <v>26</v>
      </c>
      <c r="J240">
        <v>475.25</v>
      </c>
      <c r="K240">
        <v>476.6</v>
      </c>
      <c r="L240">
        <v>455.1</v>
      </c>
      <c r="M240">
        <v>460.1</v>
      </c>
    </row>
    <row r="241" spans="1:13">
      <c r="A241" t="s">
        <v>279</v>
      </c>
      <c r="I241" t="s">
        <v>245</v>
      </c>
      <c r="J241">
        <v>252.9</v>
      </c>
      <c r="K241">
        <v>273.89999999999998</v>
      </c>
      <c r="L241">
        <v>249.55</v>
      </c>
      <c r="M241">
        <v>256</v>
      </c>
    </row>
    <row r="242" spans="1:13">
      <c r="A242" t="s">
        <v>117</v>
      </c>
      <c r="I242" t="s">
        <v>271</v>
      </c>
      <c r="J242">
        <v>164.95</v>
      </c>
      <c r="K242">
        <v>185.5</v>
      </c>
      <c r="L242">
        <v>162.05000000000001</v>
      </c>
      <c r="M242">
        <v>170.65</v>
      </c>
    </row>
    <row r="243" spans="1:13">
      <c r="A243" t="s">
        <v>50</v>
      </c>
      <c r="I243" t="s">
        <v>303</v>
      </c>
      <c r="J243">
        <v>7.95</v>
      </c>
      <c r="K243">
        <v>7.95</v>
      </c>
      <c r="L243">
        <v>7.95</v>
      </c>
      <c r="M243">
        <v>7.95</v>
      </c>
    </row>
    <row r="244" spans="1:13">
      <c r="A244" t="s">
        <v>346</v>
      </c>
      <c r="I244" t="s">
        <v>31</v>
      </c>
      <c r="J244">
        <v>407.6</v>
      </c>
      <c r="K244">
        <v>412.6</v>
      </c>
      <c r="L244">
        <v>403.9</v>
      </c>
      <c r="M244">
        <v>410.45</v>
      </c>
    </row>
    <row r="245" spans="1:13">
      <c r="A245" t="s">
        <v>99</v>
      </c>
      <c r="I245" t="s">
        <v>180</v>
      </c>
      <c r="J245">
        <v>899.4</v>
      </c>
      <c r="K245">
        <v>912.5</v>
      </c>
      <c r="L245">
        <v>881.75</v>
      </c>
      <c r="M245">
        <v>895</v>
      </c>
    </row>
    <row r="246" spans="1:13">
      <c r="A246" t="s">
        <v>55</v>
      </c>
      <c r="I246" t="s">
        <v>106</v>
      </c>
      <c r="J246">
        <v>3125</v>
      </c>
      <c r="K246">
        <v>3125</v>
      </c>
      <c r="L246">
        <v>3050.5</v>
      </c>
      <c r="M246">
        <v>3079.2</v>
      </c>
    </row>
    <row r="247" spans="1:13">
      <c r="A247" t="s">
        <v>312</v>
      </c>
      <c r="I247" t="s">
        <v>319</v>
      </c>
      <c r="J247">
        <v>2259</v>
      </c>
      <c r="K247">
        <v>2318.3000000000002</v>
      </c>
      <c r="L247">
        <v>2259</v>
      </c>
      <c r="M247">
        <v>2280.25</v>
      </c>
    </row>
    <row r="248" spans="1:13">
      <c r="I248" t="s">
        <v>358</v>
      </c>
      <c r="J248">
        <v>1.3</v>
      </c>
      <c r="K248">
        <v>1.3</v>
      </c>
      <c r="L248">
        <v>1</v>
      </c>
      <c r="M248">
        <v>1.1000000000000001</v>
      </c>
    </row>
  </sheetData>
  <sortState ref="A1:A247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98"/>
    </sheetView>
  </sheetViews>
  <sheetFormatPr defaultRowHeight="15"/>
  <cols>
    <col min="1" max="1" width="12.42578125" customWidth="1"/>
  </cols>
  <sheetData/>
  <sortState ref="A2:A9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xiepeng li</dc:creator>
  <cp:lastModifiedBy>venkatesan s</cp:lastModifiedBy>
  <dcterms:created xsi:type="dcterms:W3CDTF">2020-02-01T09:49:01Z</dcterms:created>
  <dcterms:modified xsi:type="dcterms:W3CDTF">2022-07-27T15:50:29Z</dcterms:modified>
</cp:coreProperties>
</file>