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원가계산표" sheetId="1" r:id="rId3"/>
    <sheet state="visible" name="시트2" sheetId="2" r:id="rId4"/>
    <sheet state="visible" name="식품표시사항" sheetId="3" r:id="rId5"/>
    <sheet state="visible" name="단가 계산" sheetId="4" r:id="rId6"/>
    <sheet state="visible" name="1212(목)음료레시피" sheetId="5" r:id="rId7"/>
  </sheets>
  <definedNames/>
  <calcPr/>
</workbook>
</file>

<file path=xl/sharedStrings.xml><?xml version="1.0" encoding="utf-8"?>
<sst xmlns="http://schemas.openxmlformats.org/spreadsheetml/2006/main" count="277" uniqueCount="181">
  <si>
    <t>제목</t>
  </si>
  <si>
    <t>제품</t>
  </si>
  <si>
    <t>원재료 용량 (g/kg/L)</t>
  </si>
  <si>
    <t xml:space="preserve">원재료 가격 (원) </t>
  </si>
  <si>
    <t>들어가는 용량 (g/ml)</t>
  </si>
  <si>
    <t>1g 당 가격 (원)</t>
  </si>
  <si>
    <t>원가</t>
  </si>
  <si>
    <t>논알콜 원가</t>
  </si>
  <si>
    <t>알코올 원가</t>
  </si>
  <si>
    <t>포장단가</t>
  </si>
  <si>
    <t>to go 재료</t>
  </si>
  <si>
    <t>10병</t>
  </si>
  <si>
    <t>50병</t>
  </si>
  <si>
    <t>100병</t>
  </si>
  <si>
    <t>에그녹</t>
  </si>
  <si>
    <t>우유1</t>
  </si>
  <si>
    <t>난황액</t>
  </si>
  <si>
    <t>황설탕</t>
  </si>
  <si>
    <t>논알콜 병 총 단가</t>
  </si>
  <si>
    <t>알코올 병  총 단가</t>
  </si>
  <si>
    <t>3배수</t>
  </si>
  <si>
    <t>넛맥</t>
  </si>
  <si>
    <t>통카빈</t>
  </si>
  <si>
    <t>논알콜 to go 총 단가</t>
  </si>
  <si>
    <t>알코올 to go 총 단가</t>
  </si>
  <si>
    <t>꼬냑</t>
  </si>
  <si>
    <t>에그녹 가니쉬</t>
  </si>
  <si>
    <t>에그녹 알콜 to go</t>
  </si>
  <si>
    <t>알콜 더 촉진 시키기 위해 1000원만 저렴하게 어떤지</t>
  </si>
  <si>
    <t>에그녹 논알콜 to go</t>
  </si>
  <si>
    <t>에그녹 알콜 병</t>
  </si>
  <si>
    <t>에그녹 논알콜 병</t>
  </si>
  <si>
    <t>뱅쇼</t>
  </si>
  <si>
    <t>와인</t>
  </si>
  <si>
    <t>포도주스</t>
  </si>
  <si>
    <t>냉동딸기</t>
  </si>
  <si>
    <t>설탕2</t>
  </si>
  <si>
    <t>딸기퓨레</t>
  </si>
  <si>
    <t>레몬즙</t>
  </si>
  <si>
    <t>시나몬스틱2</t>
  </si>
  <si>
    <t>정향</t>
  </si>
  <si>
    <t>로즈마리</t>
  </si>
  <si>
    <t>뱅쇼 가니쉬</t>
  </si>
  <si>
    <t>뱅쇼 알콜 to go</t>
  </si>
  <si>
    <t>뱅쇼 논알콜 to go</t>
  </si>
  <si>
    <t>뱅쇼 알콜 병</t>
  </si>
  <si>
    <t>뱅쇼 논알콜 병</t>
  </si>
  <si>
    <t>밤스프</t>
  </si>
  <si>
    <t>우유2</t>
  </si>
  <si>
    <t>밤 스프레드</t>
  </si>
  <si>
    <t>총단가</t>
  </si>
  <si>
    <t>고구마 필링</t>
  </si>
  <si>
    <t>크림치즈</t>
  </si>
  <si>
    <t>토피넛파우더</t>
  </si>
  <si>
    <t>소금</t>
  </si>
  <si>
    <t>밤스프 가니쉬</t>
  </si>
  <si>
    <t>밤스프 to go</t>
  </si>
  <si>
    <t xml:space="preserve">에그녹 </t>
  </si>
  <si>
    <t>논알콜</t>
  </si>
  <si>
    <t>1,566.16원</t>
  </si>
  <si>
    <t>알콜(꼬냑7g)</t>
  </si>
  <si>
    <t>2,378.16원</t>
  </si>
  <si>
    <t>1,258.98원</t>
  </si>
  <si>
    <t>알콜</t>
  </si>
  <si>
    <t>1,708.91원</t>
  </si>
  <si>
    <t>1,606.71원</t>
  </si>
  <si>
    <t>제품명</t>
  </si>
  <si>
    <t>에그노그</t>
  </si>
  <si>
    <t>식품유형</t>
  </si>
  <si>
    <t>음료베이스</t>
  </si>
  <si>
    <t>내용량</t>
  </si>
  <si>
    <t>350g</t>
  </si>
  <si>
    <t>포장재질</t>
  </si>
  <si>
    <t>용기유리 뚜껑PET 필름PET</t>
  </si>
  <si>
    <t>영양표시사항 &amp; 자가품질검사</t>
  </si>
  <si>
    <t>원재료명</t>
  </si>
  <si>
    <t>우유 난황액 설탕 넛맥 통카빈</t>
  </si>
  <si>
    <t>▶ 영양표시 필요 X / 자가품질검사 필요 O</t>
  </si>
  <si>
    <t>알레르기표시</t>
  </si>
  <si>
    <t>우유, 난황액</t>
  </si>
  <si>
    <t>- 혼합음료, 음료베이스 → 기타음료류에 해당되므로 자가품질검사가 필요</t>
  </si>
  <si>
    <t>제조원</t>
  </si>
  <si>
    <t>이미커피 (서울 마포구 동교로25길 7 1층)</t>
  </si>
  <si>
    <t>✅단, 식품유형 1가지당, 1개 품목만 받으면 됨</t>
  </si>
  <si>
    <t>제조일자</t>
  </si>
  <si>
    <t>별도 표시</t>
  </si>
  <si>
    <t>ex. 에그노그, 멀드와인 2가지로 혼합음료, 음료베이스를 모두 제조하여 가져올 경우,</t>
  </si>
  <si>
    <t>소비기한</t>
  </si>
  <si>
    <t>제조일로부터 00일</t>
  </si>
  <si>
    <t>→ 혼합음료_에그노그(1개 품목), 음료베이스_에그노그(1개 품목)만 자가품질검사</t>
  </si>
  <si>
    <t>제품교환장소</t>
  </si>
  <si>
    <t>제조원 및 구입처</t>
  </si>
  <si>
    <t>보관 및 주의사항</t>
  </si>
  <si>
    <t xml:space="preserve">반드시 냉장보관하시고, 소비기한 이내여도 빠른시간 내에 드시기 바랍니다. </t>
  </si>
  <si>
    <t>침전물이 생길 수 있으나 원료에 함유된 성분이므로 흔들어서 사용하십시오</t>
  </si>
  <si>
    <t>본 제품은 소비자기본법에 따른 소비자분쟁해결기준에 따라 보상받으실 수 있습니다.</t>
  </si>
  <si>
    <t>부정불량식품신고는 국번없이1399</t>
  </si>
  <si>
    <t>와인 설탕 딸기 딸기퓨레 레몬즙 시나몬스틱 정향 로즈마리</t>
  </si>
  <si>
    <t>X</t>
  </si>
  <si>
    <t>300ml 원가 (T.O기준)</t>
  </si>
  <si>
    <t>350ml 원가 (병입기준)</t>
  </si>
  <si>
    <t>이름</t>
  </si>
  <si>
    <t>1개당 가격 (원)</t>
  </si>
  <si>
    <t>주문 개수(개)</t>
  </si>
  <si>
    <t>주문 가격(원)</t>
  </si>
  <si>
    <t>아이스리드</t>
  </si>
  <si>
    <t>1000</t>
  </si>
  <si>
    <t>12온즈 인쇄</t>
  </si>
  <si>
    <t>병 포장 단가</t>
  </si>
  <si>
    <t>12온즈 무지</t>
  </si>
  <si>
    <t>to-go 포장 단가</t>
  </si>
  <si>
    <t>꼬냑 공병 (8ml)</t>
  </si>
  <si>
    <t>100</t>
  </si>
  <si>
    <t>일회용 숟가락</t>
  </si>
  <si>
    <t>시식용 컵</t>
  </si>
  <si>
    <t>미정</t>
  </si>
  <si>
    <t>유리병</t>
  </si>
  <si>
    <t>유리병 망사</t>
  </si>
  <si>
    <t>500</t>
  </si>
  <si>
    <t>유리병 수축필름</t>
  </si>
  <si>
    <t>600</t>
  </si>
  <si>
    <t>유리병 스티커</t>
  </si>
  <si>
    <t xml:space="preserve">쇼핑백 </t>
  </si>
  <si>
    <t>쇼핑백 띠지</t>
  </si>
  <si>
    <t>알콜 스티커</t>
  </si>
  <si>
    <t>300</t>
  </si>
  <si>
    <t>병입 안내카드</t>
  </si>
  <si>
    <t>도자기 안내카드</t>
  </si>
  <si>
    <t>기준일</t>
  </si>
  <si>
    <t>품목</t>
  </si>
  <si>
    <t>제조순서</t>
  </si>
  <si>
    <t>정배치(g)</t>
  </si>
  <si>
    <t>1. 우유</t>
  </si>
  <si>
    <t>에그녹 제조방법</t>
  </si>
  <si>
    <t>2. 난황액</t>
  </si>
  <si>
    <t>1. 우유220g +난황액80g +황설탕25g +넛맥1.5g 넣습니다.</t>
  </si>
  <si>
    <t>3. 황설탕</t>
  </si>
  <si>
    <t>2. 핸드블랜드로 갈아줍니다.</t>
  </si>
  <si>
    <t>4. 넛맥</t>
  </si>
  <si>
    <t>3. 통카빈0.1g 넣어줍니다.</t>
  </si>
  <si>
    <t>핸드블랜더</t>
  </si>
  <si>
    <t>4. 가니쉬를 올려줍니다.</t>
  </si>
  <si>
    <t>5.통카빈</t>
  </si>
  <si>
    <t>5. 기호에 맞게 꼬냑 7g을 넣어줍니다.</t>
  </si>
  <si>
    <t>6. 가니쉬</t>
  </si>
  <si>
    <t>7. 꼬냑</t>
  </si>
  <si>
    <t>1인분 7g</t>
  </si>
  <si>
    <t>뱅쇼(논알콜)</t>
  </si>
  <si>
    <t xml:space="preserve"> 1. 포도주스 </t>
  </si>
  <si>
    <t>뱅쇼(논알콜)제조방법</t>
  </si>
  <si>
    <t xml:space="preserve"> 2. 콩포트 </t>
  </si>
  <si>
    <t>냉동딸기:설탕 2:1</t>
  </si>
  <si>
    <t>1. 포도주스 300g +콩포트50g(냉동딸기1:설탕1 비율) +딸기퓨레20g +레몬즙10g +계피2g +정향0.8g + 로즈마리1g  넣어줍니다.</t>
  </si>
  <si>
    <t>3. 딸기퓨레</t>
  </si>
  <si>
    <t>2. 센불에 1-2분 끓이고 10-15분 끓여줍니다.</t>
  </si>
  <si>
    <t>4. 레몬즙</t>
  </si>
  <si>
    <t>3. 가니쉬 올려서 고객에게 제공합니다.</t>
  </si>
  <si>
    <t xml:space="preserve">5. 계피 </t>
  </si>
  <si>
    <t>6. 정향</t>
  </si>
  <si>
    <t xml:space="preserve">7. 로즈마리 </t>
  </si>
  <si>
    <t>8. 가니쉬</t>
  </si>
  <si>
    <t>뱅쇼(알콜)</t>
  </si>
  <si>
    <t xml:space="preserve"> 1. 레드와인</t>
  </si>
  <si>
    <t>뱅쇼(알콜)제조방법</t>
  </si>
  <si>
    <t xml:space="preserve"> 2. 콩포트</t>
  </si>
  <si>
    <t>1. 레드와인 +콩포트(냉동딸기2:설탕1 비율) +딸기퓨레 +레몬즙 +계피 +정향 +로즈마리  넣어줍니다.</t>
  </si>
  <si>
    <t>2. 센불에 1-2분 끓이고 약불10분 끓여줍니다.</t>
  </si>
  <si>
    <t>3. 로즈마리  넣어줍니다.</t>
  </si>
  <si>
    <t>5. 계피</t>
  </si>
  <si>
    <t>7. 백설탕</t>
  </si>
  <si>
    <t>8. 로즈마리</t>
  </si>
  <si>
    <t>9. 가니쉬</t>
  </si>
  <si>
    <t>밤스프 제조방법</t>
  </si>
  <si>
    <t>2. 고구마 필링</t>
  </si>
  <si>
    <t>1. 우유 +고구마필링 +밤페이스트 +크림치즈 +토피넛파우더 +소금 넣어줍니다.</t>
  </si>
  <si>
    <t>3. 밤페이스트</t>
  </si>
  <si>
    <t>4. 크림치즈</t>
  </si>
  <si>
    <t>5. 토피넛 파우더</t>
  </si>
  <si>
    <t>6. 소금</t>
  </si>
  <si>
    <t>3~4</t>
  </si>
  <si>
    <t>7. 가니쉬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</si>
</sst>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₩-412]#,##0"/>
    <numFmt numFmtId="165" formatCode="&quot;₩&quot;#,##0"/>
    <numFmt numFmtId="166" formatCode="yyyy-mm-dd"/>
  </numFmts>
  <fonts count="26">
    <font>
      <sz val="10.0"/>
      <color rgb="FF000000"/>
      <name val="Arial"/>
    </font>
    <font/>
    <font>
      <name val="Arial"/>
    </font>
    <font>
      <sz val="9.0"/>
      <color rgb="FF000000"/>
      <name val="&quot;Google Sans Mono&quot;"/>
    </font>
    <font>
      <u/>
    </font>
    <font>
      <sz val="15.0"/>
    </font>
    <font>
      <color rgb="FF000000"/>
      <name val="Arial"/>
    </font>
    <font>
      <color rgb="FFFFFFFF"/>
      <name val="Roboto"/>
    </font>
    <font>
      <color rgb="FF434343"/>
      <name val="Roboto"/>
    </font>
    <font>
      <sz val="11.0"/>
      <color rgb="FF434343"/>
      <name val="Roboto"/>
    </font>
    <font>
      <sz val="11.0"/>
      <color rgb="FF434343"/>
      <name val="Calibri"/>
    </font>
    <font>
      <sz val="11.0"/>
      <color rgb="FF434343"/>
      <name val="Arial"/>
    </font>
    <font>
      <sz val="10.0"/>
    </font>
    <font>
      <sz val="10.0"/>
      <color/>
      <name val="Noto Sans KR"/>
    </font>
    <font>
      <b/>
      <sz val="10.0"/>
      <color/>
      <name val="Noto Sans KR"/>
    </font>
    <font>
      <sz val="9.0"/>
      <color/>
      <name val="Noto Sans KR"/>
    </font>
    <font>
      <sz val="9.0"/>
      <color rgb="FF000000"/>
      <name val="Noto Sans KR"/>
    </font>
    <font>
      <b/>
      <sz val="10.0"/>
      <name val="Noto Sans KR"/>
    </font>
    <font>
      <sz val="10.0"/>
      <name val="Noto Sans KR"/>
    </font>
    <font>
      <sz val="10.0"/>
      <name val="Calibri"/>
    </font>
    <font>
      <sz val="10.0"/>
      <color rgb="FF3D85C6"/>
      <name val="Noto Sans KR"/>
    </font>
    <font>
      <sz val="9.0"/>
      <name val="Noto Sans KR"/>
    </font>
    <font>
      <sz val="11.0"/>
      <name val="Calibri"/>
    </font>
    <font>
      <b/>
      <name val="Noto Sans KR"/>
    </font>
    <font>
      <name val="Noto Sans KR"/>
    </font>
    <font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27BA0"/>
        <bgColor rgb="FFC27BA0"/>
      </patternFill>
    </fill>
    <fill>
      <patternFill patternType="solid">
        <fgColor rgb="FF783F04"/>
        <bgColor rgb="FF783F04"/>
      </patternFill>
    </fill>
    <fill>
      <patternFill patternType="solid">
        <fgColor rgb="FF85200C"/>
        <bgColor rgb="FF85200C"/>
      </patternFill>
    </fill>
    <fill>
      <patternFill patternType="solid">
        <fgColor rgb="FFF6F8F9"/>
        <bgColor rgb="FFF6F8F9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4A535C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double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</border>
    <border>
      <left style="double">
        <color rgb="FF000000"/>
      </left>
      <right style="double">
        <color rgb="FF000000"/>
      </right>
      <bottom style="hair">
        <color rgb="FF000000"/>
      </bottom>
    </border>
    <border>
      <right style="double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hair">
        <color rgb="FF000000"/>
      </top>
    </border>
    <border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bottom style="double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</border>
    <border>
      <left style="double">
        <color rgb="FF000000"/>
      </left>
      <right style="double">
        <color rgb="FF000000"/>
      </right>
      <bottom style="dotted">
        <color rgb="FF000000"/>
      </bottom>
    </border>
    <border>
      <left style="double">
        <color rgb="FF000000"/>
      </left>
      <right style="double">
        <color rgb="FF000000"/>
      </right>
      <top style="dotted">
        <color rgb="FF000000"/>
      </top>
      <bottom style="dotted">
        <color rgb="FF000000"/>
      </bottom>
    </border>
    <border>
      <left style="double">
        <color rgb="FF000000"/>
      </left>
      <right style="double">
        <color rgb="FF000000"/>
      </right>
      <top style="dotted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2" xfId="0" applyFont="1" applyNumberFormat="1"/>
    <xf borderId="1" fillId="4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2" xfId="0" applyBorder="1" applyFont="1" applyNumberFormat="1"/>
    <xf borderId="1" fillId="0" fontId="1" numFmtId="164" xfId="0" applyBorder="1" applyFont="1" applyNumberFormat="1"/>
    <xf borderId="1" fillId="5" fontId="1" numFmtId="0" xfId="0" applyAlignment="1" applyBorder="1" applyFill="1" applyFont="1">
      <alignment readingOrder="0"/>
    </xf>
    <xf borderId="1" fillId="0" fontId="1" numFmtId="0" xfId="0" applyBorder="1" applyFont="1"/>
    <xf borderId="1" fillId="0" fontId="2" numFmtId="164" xfId="0" applyAlignment="1" applyBorder="1" applyFont="1" applyNumberFormat="1">
      <alignment horizontal="right" vertical="bottom"/>
    </xf>
    <xf borderId="0" fillId="4" fontId="1" numFmtId="2" xfId="0" applyFont="1" applyNumberFormat="1"/>
    <xf borderId="0" fillId="0" fontId="2" numFmtId="0" xfId="0" applyAlignment="1" applyFont="1">
      <alignment vertical="bottom"/>
    </xf>
    <xf borderId="0" fillId="6" fontId="1" numFmtId="0" xfId="0" applyAlignment="1" applyFill="1" applyFont="1">
      <alignment readingOrder="0"/>
    </xf>
    <xf borderId="0" fillId="7" fontId="3" numFmtId="165" xfId="0" applyFill="1" applyFont="1" applyNumberFormat="1"/>
    <xf borderId="0" fillId="8" fontId="1" numFmtId="2" xfId="0" applyFill="1" applyFont="1" applyNumberFormat="1"/>
    <xf borderId="0" fillId="0" fontId="1" numFmtId="0" xfId="0" applyAlignment="1" applyFont="1">
      <alignment readingOrder="0"/>
    </xf>
    <xf borderId="0" fillId="7" fontId="1" numFmtId="2" xfId="0" applyFont="1" applyNumberFormat="1"/>
    <xf borderId="1" fillId="6" fontId="1" numFmtId="0" xfId="0" applyAlignment="1" applyBorder="1" applyFont="1">
      <alignment readingOrder="0"/>
    </xf>
    <xf borderId="1" fillId="0" fontId="1" numFmtId="165" xfId="0" applyBorder="1" applyFont="1" applyNumberFormat="1"/>
    <xf borderId="1" fillId="9" fontId="1" numFmtId="0" xfId="0" applyAlignment="1" applyBorder="1" applyFill="1" applyFont="1">
      <alignment readingOrder="0"/>
    </xf>
    <xf borderId="0" fillId="10" fontId="1" numFmtId="0" xfId="0" applyAlignment="1" applyFill="1" applyFont="1">
      <alignment readingOrder="0"/>
    </xf>
    <xf borderId="1" fillId="11" fontId="1" numFmtId="0" xfId="0" applyAlignment="1" applyBorder="1" applyFill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7" fontId="6" numFmtId="0" xfId="0" applyAlignment="1" applyFont="1">
      <alignment horizontal="left" readingOrder="0"/>
    </xf>
    <xf borderId="2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horizontal="center" readingOrder="0" shrinkToFit="0" vertical="center" wrapText="0"/>
    </xf>
    <xf borderId="6" fillId="0" fontId="8" numFmtId="0" xfId="0" applyAlignment="1" applyBorder="1" applyFont="1">
      <alignment readingOrder="0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shrinkToFit="0" vertical="center" wrapText="0"/>
    </xf>
    <xf borderId="6" fillId="0" fontId="8" numFmtId="49" xfId="0" applyAlignment="1" applyBorder="1" applyFont="1" applyNumberFormat="1">
      <alignment shrinkToFit="0" vertical="center" wrapText="0"/>
    </xf>
    <xf borderId="7" fillId="0" fontId="8" numFmtId="49" xfId="0" applyAlignment="1" applyBorder="1" applyFont="1" applyNumberFormat="1">
      <alignment shrinkToFit="0" vertical="center" wrapText="0"/>
    </xf>
    <xf borderId="8" fillId="7" fontId="9" numFmtId="0" xfId="0" applyAlignment="1" applyBorder="1" applyFont="1">
      <alignment shrinkToFit="0" vertical="center" wrapText="0"/>
    </xf>
    <xf borderId="6" fillId="7" fontId="9" numFmtId="0" xfId="0" applyAlignment="1" applyBorder="1" applyFont="1">
      <alignment shrinkToFit="0" vertical="center" wrapText="0"/>
    </xf>
    <xf borderId="7" fillId="0" fontId="8" numFmtId="0" xfId="0" applyAlignment="1" applyBorder="1" applyFont="1">
      <alignment horizontal="center" readingOrder="0" shrinkToFit="0" vertical="center" wrapText="0"/>
    </xf>
    <xf borderId="9" fillId="0" fontId="8" numFmtId="0" xfId="0" applyAlignment="1" applyBorder="1" applyFont="1">
      <alignment horizontal="center" readingOrder="0" shrinkToFit="0" vertical="center" wrapText="0"/>
    </xf>
    <xf borderId="10" fillId="0" fontId="8" numFmtId="0" xfId="0" applyAlignment="1" applyBorder="1" applyFont="1">
      <alignment readingOrder="0" shrinkToFit="0" vertical="center" wrapText="0"/>
    </xf>
    <xf borderId="10" fillId="0" fontId="8" numFmtId="0" xfId="0" applyAlignment="1" applyBorder="1" applyFont="1">
      <alignment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0"/>
    </xf>
    <xf borderId="10" fillId="0" fontId="8" numFmtId="0" xfId="0" applyAlignment="1" applyBorder="1" applyFont="1">
      <alignment readingOrder="0" shrinkToFit="0" vertical="center" wrapText="1"/>
    </xf>
    <xf borderId="10" fillId="0" fontId="8" numFmtId="0" xfId="0" applyAlignment="1" applyBorder="1" applyFont="1">
      <alignment shrinkToFit="0" vertical="center" wrapText="0"/>
    </xf>
    <xf borderId="10" fillId="0" fontId="8" numFmtId="49" xfId="0" applyAlignment="1" applyBorder="1" applyFont="1" applyNumberFormat="1">
      <alignment shrinkToFit="0" vertical="center" wrapText="0"/>
    </xf>
    <xf borderId="11" fillId="0" fontId="8" numFmtId="49" xfId="0" applyAlignment="1" applyBorder="1" applyFont="1" applyNumberFormat="1">
      <alignment shrinkToFit="0" vertical="center" wrapText="0"/>
    </xf>
    <xf borderId="12" fillId="12" fontId="9" numFmtId="49" xfId="0" applyAlignment="1" applyBorder="1" applyFill="1" applyFont="1" applyNumberFormat="1">
      <alignment shrinkToFit="0" vertical="center" wrapText="0"/>
    </xf>
    <xf borderId="10" fillId="12" fontId="9" numFmtId="49" xfId="0" applyAlignment="1" applyBorder="1" applyFont="1" applyNumberFormat="1">
      <alignment shrinkToFit="0" vertical="center" wrapText="0"/>
    </xf>
    <xf borderId="11" fillId="0" fontId="8" numFmtId="0" xfId="0" applyAlignment="1" applyBorder="1" applyFont="1">
      <alignment horizontal="center" readingOrder="0" shrinkToFit="0" vertical="center" wrapText="0"/>
    </xf>
    <xf borderId="8" fillId="7" fontId="9" numFmtId="49" xfId="0" applyAlignment="1" applyBorder="1" applyFont="1" applyNumberFormat="1">
      <alignment shrinkToFit="0" vertical="center" wrapText="0"/>
    </xf>
    <xf borderId="9" fillId="0" fontId="8" numFmtId="0" xfId="0" applyAlignment="1" applyBorder="1" applyFont="1">
      <alignment horizontal="center" shrinkToFit="0" vertical="center" wrapText="0"/>
    </xf>
    <xf borderId="10" fillId="0" fontId="8" numFmtId="0" xfId="0" applyAlignment="1" applyBorder="1" applyFont="1">
      <alignment readingOrder="0" shrinkToFit="0" vertical="center" wrapText="0"/>
    </xf>
    <xf borderId="10" fillId="0" fontId="8" numFmtId="0" xfId="0" applyAlignment="1" applyBorder="1" applyFont="1">
      <alignment horizontal="center" readingOrder="0" shrinkToFit="0" vertical="center" wrapText="0"/>
    </xf>
    <xf borderId="10" fillId="0" fontId="8" numFmtId="0" xfId="0" applyAlignment="1" applyBorder="1" applyFont="1">
      <alignment readingOrder="0" shrinkToFit="0" vertical="center" wrapText="0"/>
    </xf>
    <xf borderId="10" fillId="0" fontId="8" numFmtId="0" xfId="0" applyAlignment="1" applyBorder="1" applyFont="1">
      <alignment horizontal="center" shrinkToFit="0" vertical="center" wrapText="0"/>
    </xf>
    <xf borderId="10" fillId="12" fontId="10" numFmtId="0" xfId="0" applyAlignment="1" applyBorder="1" applyFont="1">
      <alignment readingOrder="0" shrinkToFit="0" vertical="center" wrapText="0"/>
    </xf>
    <xf borderId="11" fillId="0" fontId="8" numFmtId="0" xfId="0" applyAlignment="1" applyBorder="1" applyFont="1">
      <alignment horizontal="center" readingOrder="0" shrinkToFit="0" vertical="center" wrapText="0"/>
    </xf>
    <xf borderId="10" fillId="12" fontId="9" numFmtId="0" xfId="0" applyAlignment="1" applyBorder="1" applyFont="1">
      <alignment shrinkToFit="0" vertical="center" wrapText="0"/>
    </xf>
    <xf borderId="5" fillId="0" fontId="8" numFmtId="0" xfId="0" applyAlignment="1" applyBorder="1" applyFont="1">
      <alignment horizontal="center" readingOrder="0" shrinkToFit="0" vertical="center" wrapText="0"/>
    </xf>
    <xf borderId="6" fillId="7" fontId="9" numFmtId="0" xfId="0" applyAlignment="1" applyBorder="1" applyFont="1">
      <alignment shrinkToFit="0" vertical="center" wrapText="0"/>
    </xf>
    <xf borderId="9" fillId="0" fontId="8" numFmtId="0" xfId="0" applyAlignment="1" applyBorder="1" applyFont="1">
      <alignment horizontal="center" readingOrder="0" shrinkToFit="0" vertical="center" wrapText="0"/>
    </xf>
    <xf borderId="10" fillId="12" fontId="11" numFmtId="0" xfId="0" applyAlignment="1" applyBorder="1" applyFont="1">
      <alignment shrinkToFit="0" vertical="center" wrapText="0"/>
    </xf>
    <xf borderId="7" fillId="0" fontId="8" numFmtId="0" xfId="0" applyAlignment="1" applyBorder="1" applyFont="1">
      <alignment horizontal="center" readingOrder="0" shrinkToFit="0" vertical="center" wrapText="0"/>
    </xf>
    <xf borderId="5" fillId="0" fontId="8" numFmtId="0" xfId="0" applyAlignment="1" applyBorder="1" applyFont="1">
      <alignment shrinkToFit="0" vertical="center" wrapText="0"/>
    </xf>
    <xf borderId="6" fillId="0" fontId="8" numFmtId="0" xfId="0" applyAlignment="1" applyBorder="1" applyFont="1">
      <alignment readingOrder="0" shrinkToFit="0" vertical="center" wrapText="0"/>
    </xf>
    <xf borderId="6" fillId="0" fontId="8" numFmtId="0" xfId="0" applyAlignment="1" applyBorder="1" applyFont="1">
      <alignment horizontal="center" readingOrder="0" shrinkToFit="0" vertical="center" wrapText="0"/>
    </xf>
    <xf borderId="6" fillId="7" fontId="10" numFmtId="0" xfId="0" applyAlignment="1" applyBorder="1" applyFont="1">
      <alignment readingOrder="0" shrinkToFit="0" vertical="center" wrapText="0"/>
    </xf>
    <xf borderId="12" fillId="0" fontId="8" numFmtId="49" xfId="0" applyAlignment="1" applyBorder="1" applyFont="1" applyNumberFormat="1">
      <alignment readingOrder="0" shrinkToFit="0" vertical="center" wrapText="0"/>
    </xf>
    <xf borderId="10" fillId="0" fontId="8" numFmtId="0" xfId="0" applyAlignment="1" applyBorder="1" applyFont="1">
      <alignment readingOrder="0" shrinkToFit="0" vertical="center" wrapText="0"/>
    </xf>
    <xf borderId="5" fillId="0" fontId="8" numFmtId="49" xfId="0" applyAlignment="1" applyBorder="1" applyFont="1" applyNumberFormat="1">
      <alignment readingOrder="0" shrinkToFit="0" vertical="center" wrapText="0"/>
    </xf>
    <xf borderId="6" fillId="0" fontId="8" numFmtId="0" xfId="0" applyAlignment="1" applyBorder="1" applyFont="1">
      <alignment readingOrder="0" shrinkToFit="0" vertical="center" wrapText="0"/>
    </xf>
    <xf borderId="9" fillId="0" fontId="8" numFmtId="49" xfId="0" applyAlignment="1" applyBorder="1" applyFont="1" applyNumberFormat="1">
      <alignment readingOrder="0" shrinkToFit="0" vertical="center" wrapText="0"/>
    </xf>
    <xf borderId="5" fillId="0" fontId="8" numFmtId="49" xfId="0" applyAlignment="1" applyBorder="1" applyFont="1" applyNumberFormat="1">
      <alignment shrinkToFit="0" vertical="center" wrapText="0"/>
    </xf>
    <xf borderId="6" fillId="0" fontId="8" numFmtId="0" xfId="0" applyAlignment="1" applyBorder="1" applyFont="1">
      <alignment horizontal="center" shrinkToFit="0" vertical="center" wrapText="0"/>
    </xf>
    <xf borderId="7" fillId="0" fontId="8" numFmtId="0" xfId="0" applyAlignment="1" applyBorder="1" applyFont="1">
      <alignment horizontal="center" shrinkToFit="0" vertical="center" wrapText="0"/>
    </xf>
    <xf borderId="9" fillId="0" fontId="8" numFmtId="49" xfId="0" applyAlignment="1" applyBorder="1" applyFont="1" applyNumberFormat="1">
      <alignment shrinkToFit="0" vertical="center" wrapText="0"/>
    </xf>
    <xf borderId="11" fillId="0" fontId="8" numFmtId="0" xfId="0" applyAlignment="1" applyBorder="1" applyFont="1">
      <alignment horizontal="center" shrinkToFit="0" vertical="center" wrapText="0"/>
    </xf>
    <xf borderId="5" fillId="0" fontId="8" numFmtId="0" xfId="0" applyAlignment="1" applyBorder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13" fillId="0" fontId="8" numFmtId="0" xfId="0" applyAlignment="1" applyBorder="1" applyFont="1">
      <alignment horizontal="center" shrinkToFit="0" vertical="center" wrapText="0"/>
    </xf>
    <xf borderId="14" fillId="0" fontId="8" numFmtId="0" xfId="0" applyAlignment="1" applyBorder="1" applyFont="1">
      <alignment shrinkToFit="0" vertical="center" wrapText="0"/>
    </xf>
    <xf borderId="14" fillId="0" fontId="8" numFmtId="0" xfId="0" applyAlignment="1" applyBorder="1" applyFont="1">
      <alignment readingOrder="0" shrinkToFit="0" vertical="center" wrapText="1"/>
    </xf>
    <xf borderId="14" fillId="0" fontId="8" numFmtId="0" xfId="0" applyAlignment="1" applyBorder="1" applyFont="1">
      <alignment horizontal="center" shrinkToFit="0" vertical="center" wrapText="0"/>
    </xf>
    <xf borderId="14" fillId="0" fontId="8" numFmtId="0" xfId="0" applyAlignment="1" applyBorder="1" applyFont="1">
      <alignment readingOrder="0" shrinkToFit="0" vertical="center" wrapText="1"/>
    </xf>
    <xf borderId="14" fillId="0" fontId="8" numFmtId="49" xfId="0" applyAlignment="1" applyBorder="1" applyFont="1" applyNumberFormat="1">
      <alignment shrinkToFit="0" vertical="center" wrapText="0"/>
    </xf>
    <xf borderId="15" fillId="0" fontId="8" numFmtId="49" xfId="0" applyAlignment="1" applyBorder="1" applyFont="1" applyNumberFormat="1">
      <alignment shrinkToFit="0" vertical="center" wrapText="0"/>
    </xf>
    <xf borderId="13" fillId="0" fontId="8" numFmtId="49" xfId="0" applyAlignment="1" applyBorder="1" applyFont="1" applyNumberFormat="1">
      <alignment shrinkToFit="0" vertical="center" wrapText="0"/>
    </xf>
    <xf borderId="14" fillId="0" fontId="8" numFmtId="0" xfId="0" applyAlignment="1" applyBorder="1" applyFont="1">
      <alignment readingOrder="0" shrinkToFit="0" vertical="center" wrapText="0"/>
    </xf>
    <xf borderId="15" fillId="0" fontId="8" numFmtId="0" xfId="0" applyAlignment="1" applyBorder="1" applyFont="1">
      <alignment horizontal="center" shrinkToFit="0" vertical="center" wrapText="0"/>
    </xf>
    <xf borderId="0" fillId="0" fontId="12" numFmtId="0" xfId="0" applyFont="1"/>
    <xf borderId="16" fillId="2" fontId="13" numFmtId="166" xfId="0" applyAlignment="1" applyBorder="1" applyFont="1" applyNumberFormat="1">
      <alignment horizontal="center" vertical="center"/>
    </xf>
    <xf borderId="17" fillId="2" fontId="13" numFmtId="166" xfId="0" applyAlignment="1" applyBorder="1" applyFont="1" applyNumberFormat="1">
      <alignment horizontal="left" readingOrder="0" vertical="center"/>
    </xf>
    <xf borderId="18" fillId="0" fontId="1" numFmtId="0" xfId="0" applyBorder="1" applyFont="1"/>
    <xf borderId="19" fillId="0" fontId="13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horizontal="center" vertical="center"/>
    </xf>
    <xf borderId="20" fillId="0" fontId="14" numFmtId="0" xfId="0" applyAlignment="1" applyBorder="1" applyFont="1">
      <alignment horizontal="center" vertical="center"/>
    </xf>
    <xf borderId="21" fillId="0" fontId="14" numFmtId="0" xfId="0" applyAlignment="1" applyBorder="1" applyFont="1">
      <alignment horizontal="center" vertical="center"/>
    </xf>
    <xf borderId="22" fillId="0" fontId="13" numFmtId="0" xfId="0" applyAlignment="1" applyBorder="1" applyFont="1">
      <alignment horizontal="center" readingOrder="0" vertical="center"/>
    </xf>
    <xf borderId="23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5" numFmtId="0" xfId="0" applyAlignment="1" applyFont="1">
      <alignment horizontal="left" readingOrder="0" vertical="center"/>
    </xf>
    <xf borderId="0" fillId="0" fontId="15" numFmtId="0" xfId="0" applyAlignment="1" applyFont="1">
      <alignment horizontal="left" vertical="center"/>
    </xf>
    <xf borderId="24" fillId="0" fontId="13" numFmtId="0" xfId="0" applyAlignment="1" applyBorder="1" applyFont="1">
      <alignment horizontal="center" readingOrder="0" vertical="center"/>
    </xf>
    <xf borderId="25" fillId="0" fontId="13" numFmtId="0" xfId="0" applyAlignment="1" applyBorder="1" applyFont="1">
      <alignment horizontal="left" readingOrder="0" vertical="center"/>
    </xf>
    <xf borderId="26" fillId="0" fontId="13" numFmtId="0" xfId="0" applyAlignment="1" applyBorder="1" applyFont="1">
      <alignment readingOrder="0" vertical="center"/>
    </xf>
    <xf borderId="27" fillId="0" fontId="13" numFmtId="0" xfId="0" applyAlignment="1" applyBorder="1" applyFont="1">
      <alignment readingOrder="0" vertical="center"/>
    </xf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vertical="center"/>
    </xf>
    <xf borderId="0" fillId="7" fontId="16" numFmtId="0" xfId="0" applyAlignment="1" applyFont="1">
      <alignment horizontal="left" readingOrder="0"/>
    </xf>
    <xf borderId="24" fillId="0" fontId="1" numFmtId="0" xfId="0" applyBorder="1" applyFont="1"/>
    <xf borderId="28" fillId="0" fontId="13" numFmtId="0" xfId="0" applyAlignment="1" applyBorder="1" applyFont="1">
      <alignment readingOrder="0" vertical="center"/>
    </xf>
    <xf borderId="29" fillId="0" fontId="13" numFmtId="0" xfId="0" applyAlignment="1" applyBorder="1" applyFont="1">
      <alignment readingOrder="0" vertical="center"/>
    </xf>
    <xf borderId="30" fillId="0" fontId="13" numFmtId="0" xfId="0" applyAlignment="1" applyBorder="1" applyFont="1">
      <alignment readingOrder="0" vertical="center"/>
    </xf>
    <xf borderId="31" fillId="0" fontId="13" numFmtId="0" xfId="0" applyAlignment="1" applyBorder="1" applyFont="1">
      <alignment readingOrder="0" vertical="center"/>
    </xf>
    <xf borderId="32" fillId="0" fontId="13" numFmtId="0" xfId="0" applyAlignment="1" applyBorder="1" applyFont="1">
      <alignment horizontal="right" readingOrder="0" vertical="center"/>
    </xf>
    <xf borderId="30" fillId="0" fontId="13" numFmtId="0" xfId="0" applyAlignment="1" applyBorder="1" applyFont="1">
      <alignment horizontal="right" readingOrder="0" vertical="center"/>
    </xf>
    <xf borderId="0" fillId="0" fontId="13" numFmtId="0" xfId="0" applyAlignment="1" applyFont="1">
      <alignment horizontal="right" readingOrder="0" vertical="center"/>
    </xf>
    <xf borderId="0" fillId="0" fontId="13" numFmtId="0" xfId="0" applyAlignment="1" applyFont="1">
      <alignment horizontal="center" vertical="center"/>
    </xf>
    <xf borderId="33" fillId="0" fontId="13" numFmtId="0" xfId="0" applyAlignment="1" applyBorder="1" applyFont="1">
      <alignment horizontal="center" readingOrder="0" vertical="center"/>
    </xf>
    <xf borderId="29" fillId="0" fontId="1" numFmtId="0" xfId="0" applyBorder="1" applyFont="1"/>
    <xf borderId="25" fillId="0" fontId="13" numFmtId="0" xfId="0" applyAlignment="1" applyBorder="1" applyFont="1">
      <alignment readingOrder="0" vertical="center"/>
    </xf>
    <xf borderId="34" fillId="0" fontId="13" numFmtId="0" xfId="0" applyAlignment="1" applyBorder="1" applyFont="1">
      <alignment horizontal="left" readingOrder="0" vertical="center"/>
    </xf>
    <xf borderId="29" fillId="0" fontId="13" numFmtId="0" xfId="0" applyAlignment="1" applyBorder="1" applyFont="1">
      <alignment horizontal="center" readingOrder="0" vertical="center"/>
    </xf>
    <xf borderId="0" fillId="0" fontId="15" numFmtId="0" xfId="0" applyAlignment="1" applyFont="1">
      <alignment vertical="center"/>
    </xf>
    <xf borderId="35" fillId="0" fontId="1" numFmtId="0" xfId="0" applyBorder="1" applyFont="1"/>
    <xf borderId="36" fillId="0" fontId="13" numFmtId="0" xfId="0" applyAlignment="1" applyBorder="1" applyFont="1">
      <alignment horizontal="left" readingOrder="0" vertical="center"/>
    </xf>
    <xf borderId="37" fillId="0" fontId="13" numFmtId="0" xfId="0" applyAlignment="1" applyBorder="1" applyFont="1">
      <alignment horizontal="right" readingOrder="0" vertical="center"/>
    </xf>
    <xf borderId="38" fillId="0" fontId="13" numFmtId="0" xfId="0" applyAlignment="1" applyBorder="1" applyFont="1">
      <alignment vertical="center"/>
    </xf>
    <xf borderId="35" fillId="0" fontId="17" numFmtId="0" xfId="0" applyAlignment="1" applyBorder="1" applyFont="1">
      <alignment horizontal="center"/>
    </xf>
    <xf borderId="39" fillId="0" fontId="17" numFmtId="0" xfId="0" applyAlignment="1" applyBorder="1" applyFont="1">
      <alignment horizontal="center"/>
    </xf>
    <xf borderId="40" fillId="0" fontId="13" numFmtId="0" xfId="0" applyAlignment="1" applyBorder="1" applyFont="1">
      <alignment horizontal="right" readingOrder="0" vertical="center"/>
    </xf>
    <xf borderId="25" fillId="0" fontId="18" numFmtId="0" xfId="0" applyBorder="1" applyFont="1"/>
    <xf borderId="26" fillId="0" fontId="13" numFmtId="0" xfId="0" applyAlignment="1" applyBorder="1" applyFont="1">
      <alignment horizontal="right" readingOrder="0" vertical="center"/>
    </xf>
    <xf borderId="27" fillId="0" fontId="13" numFmtId="0" xfId="0" applyAlignment="1" applyBorder="1" applyFont="1">
      <alignment horizontal="right" readingOrder="0" vertical="center"/>
    </xf>
    <xf borderId="28" fillId="0" fontId="18" numFmtId="0" xfId="0" applyBorder="1" applyFont="1"/>
    <xf borderId="29" fillId="0" fontId="15" numFmtId="0" xfId="0" applyAlignment="1" applyBorder="1" applyFont="1">
      <alignment horizontal="right" readingOrder="0" vertical="center"/>
    </xf>
    <xf borderId="29" fillId="0" fontId="13" numFmtId="0" xfId="0" applyAlignment="1" applyBorder="1" applyFont="1">
      <alignment horizontal="right" readingOrder="0" vertical="center"/>
    </xf>
    <xf borderId="31" fillId="0" fontId="18" numFmtId="0" xfId="0" applyBorder="1" applyFont="1"/>
    <xf borderId="0" fillId="0" fontId="13" numFmtId="0" xfId="0" applyAlignment="1" applyFont="1">
      <alignment horizontal="right" vertical="center"/>
    </xf>
    <xf borderId="36" fillId="0" fontId="18" numFmtId="0" xfId="0" applyBorder="1" applyFont="1"/>
    <xf borderId="41" fillId="0" fontId="13" numFmtId="0" xfId="0" applyAlignment="1" applyBorder="1" applyFont="1">
      <alignment horizontal="right" readingOrder="0" vertical="center"/>
    </xf>
    <xf borderId="0" fillId="0" fontId="18" numFmtId="0" xfId="0" applyAlignment="1" applyFont="1">
      <alignment horizontal="center"/>
    </xf>
    <xf borderId="40" fillId="0" fontId="19" numFmtId="0" xfId="0" applyBorder="1" applyFont="1"/>
    <xf borderId="42" fillId="0" fontId="18" numFmtId="0" xfId="0" applyAlignment="1" applyBorder="1" applyFont="1">
      <alignment horizontal="center"/>
    </xf>
    <xf borderId="0" fillId="0" fontId="19" numFmtId="0" xfId="0" applyAlignment="1" applyFont="1">
      <alignment readingOrder="0"/>
    </xf>
    <xf borderId="26" fillId="0" fontId="19" numFmtId="0" xfId="0" applyBorder="1" applyFont="1"/>
    <xf borderId="27" fillId="0" fontId="19" numFmtId="0" xfId="0" applyAlignment="1" applyBorder="1" applyFont="1">
      <alignment readingOrder="0"/>
    </xf>
    <xf borderId="30" fillId="0" fontId="19" numFmtId="0" xfId="0" applyAlignment="1" applyBorder="1" applyFont="1">
      <alignment readingOrder="0"/>
    </xf>
    <xf borderId="29" fillId="0" fontId="19" numFmtId="0" xfId="0" applyBorder="1" applyFont="1"/>
    <xf borderId="29" fillId="0" fontId="19" numFmtId="0" xfId="0" applyBorder="1" applyFont="1"/>
    <xf borderId="31" fillId="7" fontId="20" numFmtId="0" xfId="0" applyAlignment="1" applyBorder="1" applyFont="1">
      <alignment readingOrder="0"/>
    </xf>
    <xf borderId="29" fillId="7" fontId="19" numFmtId="0" xfId="0" applyBorder="1" applyFont="1"/>
    <xf borderId="30" fillId="7" fontId="19" numFmtId="0" xfId="0" applyAlignment="1" applyBorder="1" applyFont="1">
      <alignment readingOrder="0"/>
    </xf>
    <xf borderId="31" fillId="0" fontId="18" numFmtId="0" xfId="0" applyAlignment="1" applyBorder="1" applyFont="1">
      <alignment readingOrder="0"/>
    </xf>
    <xf borderId="36" fillId="0" fontId="13" numFmtId="0" xfId="0" applyAlignment="1" applyBorder="1" applyFont="1">
      <alignment readingOrder="0" vertical="center"/>
    </xf>
    <xf borderId="37" fillId="0" fontId="13" numFmtId="0" xfId="0" applyAlignment="1" applyBorder="1" applyFont="1">
      <alignment vertical="center"/>
    </xf>
    <xf borderId="41" fillId="0" fontId="13" numFmtId="0" xfId="0" applyAlignment="1" applyBorder="1" applyFont="1">
      <alignment readingOrder="0" vertical="center"/>
    </xf>
    <xf borderId="35" fillId="0" fontId="14" numFmtId="0" xfId="0" applyAlignment="1" applyBorder="1" applyFont="1">
      <alignment horizontal="center" vertical="center"/>
    </xf>
    <xf borderId="39" fillId="0" fontId="14" numFmtId="0" xfId="0" applyAlignment="1" applyBorder="1" applyFont="1">
      <alignment horizontal="center" vertical="center"/>
    </xf>
    <xf borderId="40" fillId="0" fontId="13" numFmtId="0" xfId="0" applyAlignment="1" applyBorder="1" applyFont="1">
      <alignment vertical="center"/>
    </xf>
    <xf borderId="43" fillId="0" fontId="13" numFmtId="0" xfId="0" applyAlignment="1" applyBorder="1" applyFont="1">
      <alignment horizontal="center" readingOrder="0" vertical="center"/>
    </xf>
    <xf borderId="44" fillId="0" fontId="13" numFmtId="0" xfId="0" applyAlignment="1" applyBorder="1" applyFont="1">
      <alignment horizontal="left" readingOrder="0" vertical="center"/>
    </xf>
    <xf borderId="26" fillId="0" fontId="13" numFmtId="0" xfId="0" applyAlignment="1" applyBorder="1" applyFont="1">
      <alignment vertical="center"/>
    </xf>
    <xf borderId="43" fillId="0" fontId="1" numFmtId="0" xfId="0" applyBorder="1" applyFont="1"/>
    <xf borderId="45" fillId="0" fontId="13" numFmtId="0" xfId="0" applyAlignment="1" applyBorder="1" applyFont="1">
      <alignment readingOrder="0" vertical="center"/>
    </xf>
    <xf borderId="29" fillId="0" fontId="13" numFmtId="0" xfId="0" applyAlignment="1" applyBorder="1" applyFont="1">
      <alignment vertical="center"/>
    </xf>
    <xf borderId="46" fillId="0" fontId="13" numFmtId="0" xfId="0" applyAlignment="1" applyBorder="1" applyFont="1">
      <alignment readingOrder="0" vertical="center"/>
    </xf>
    <xf borderId="30" fillId="0" fontId="13" numFmtId="0" xfId="0" applyAlignment="1" applyBorder="1" applyFont="1">
      <alignment vertical="center"/>
    </xf>
    <xf borderId="47" fillId="0" fontId="1" numFmtId="0" xfId="0" applyBorder="1" applyFont="1"/>
    <xf borderId="48" fillId="0" fontId="13" numFmtId="0" xfId="0" applyAlignment="1" applyBorder="1" applyFont="1">
      <alignment readingOrder="0" vertical="center"/>
    </xf>
    <xf borderId="49" fillId="0" fontId="13" numFmtId="0" xfId="0" applyAlignment="1" applyBorder="1" applyFont="1">
      <alignment vertical="center"/>
    </xf>
    <xf borderId="50" fillId="0" fontId="12" numFmtId="0" xfId="0" applyBorder="1" applyFont="1"/>
    <xf borderId="0" fillId="0" fontId="1" numFmtId="0" xfId="0" applyAlignment="1" applyFont="1">
      <alignment horizontal="center"/>
    </xf>
    <xf borderId="0" fillId="0" fontId="21" numFmtId="0" xfId="0" applyAlignment="1" applyFont="1">
      <alignment readingOrder="0"/>
    </xf>
    <xf borderId="0" fillId="0" fontId="15" numFmtId="0" xfId="0" applyAlignment="1" applyFont="1">
      <alignment horizontal="right" readingOrder="0" vertical="center"/>
    </xf>
    <xf borderId="0" fillId="7" fontId="13" numFmtId="166" xfId="0" applyAlignment="1" applyFont="1" applyNumberFormat="1">
      <alignment horizontal="center" vertical="center"/>
    </xf>
    <xf borderId="0" fillId="7" fontId="13" numFmtId="166" xfId="0" applyAlignment="1" applyFont="1" applyNumberFormat="1">
      <alignment horizontal="left" readingOrder="0" vertical="center"/>
    </xf>
    <xf borderId="0" fillId="0" fontId="22" numFmtId="0" xfId="0" applyAlignment="1" applyFont="1">
      <alignment horizontal="center" shrinkToFit="0" wrapText="0"/>
    </xf>
    <xf borderId="0" fillId="0" fontId="14" numFmtId="0" xfId="0" applyAlignment="1" applyFont="1">
      <alignment horizontal="center" vertical="center"/>
    </xf>
    <xf borderId="0" fillId="0" fontId="23" numFmtId="0" xfId="0" applyAlignment="1" applyFont="1">
      <alignment horizontal="center"/>
    </xf>
    <xf borderId="0" fillId="0" fontId="22" numFmtId="0" xfId="0" applyFont="1"/>
    <xf borderId="0" fillId="0" fontId="24" numFmtId="0" xfId="0" applyAlignment="1" applyFont="1">
      <alignment horizontal="center" readingOrder="0"/>
    </xf>
    <xf borderId="0" fillId="0" fontId="13" numFmtId="0" xfId="0" applyAlignment="1" applyFont="1">
      <alignment horizontal="left" readingOrder="0" vertical="center"/>
    </xf>
    <xf borderId="0" fillId="0" fontId="24" numFmtId="0" xfId="0" applyFont="1"/>
    <xf borderId="0" fillId="0" fontId="24" numFmtId="0" xfId="0" applyAlignment="1" applyFont="1">
      <alignment horizontal="center"/>
    </xf>
    <xf borderId="0" fillId="0" fontId="21" numFmtId="0" xfId="0" applyAlignment="1" applyFont="1">
      <alignment horizontal="right"/>
    </xf>
    <xf borderId="0" fillId="0" fontId="24" numFmtId="0" xfId="0" applyAlignment="1" applyFont="1">
      <alignment readingOrder="0"/>
    </xf>
    <xf borderId="0" fillId="0" fontId="25" numFmtId="0" xfId="0" applyAlignment="1" applyFont="1">
      <alignment horizontal="right" readingOrder="0"/>
    </xf>
    <xf borderId="0" fillId="0" fontId="17" numFmtId="0" xfId="0" applyAlignment="1" applyFont="1">
      <alignment horizontal="center"/>
    </xf>
    <xf borderId="0" fillId="0" fontId="18" numFmtId="0" xfId="0" applyFont="1"/>
    <xf borderId="0" fillId="0" fontId="22" numFmtId="0" xfId="0" applyAlignment="1" applyFont="1">
      <alignment readingOrder="0"/>
    </xf>
    <xf borderId="0" fillId="0" fontId="19" numFmtId="0" xfId="0" applyFont="1"/>
    <xf borderId="0" fillId="0" fontId="19" numFmtId="0" xfId="0" applyFont="1"/>
    <xf borderId="0" fillId="7" fontId="20" numFmtId="0" xfId="0" applyAlignment="1" applyFont="1">
      <alignment readingOrder="0"/>
    </xf>
    <xf borderId="0" fillId="7" fontId="19" numFmtId="0" xfId="0" applyFont="1"/>
    <xf borderId="0" fillId="7" fontId="19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단가 계산-style">
      <tableStyleElement dxfId="1" type="headerRow"/>
      <tableStyleElement dxfId="2" type="firstRowStripe"/>
      <tableStyleElement dxfId="3" type="secondRowStripe"/>
    </tableStyle>
    <tableStyle count="3" pivot="0" name="단가 계산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5" displayName="단가_계산서" name="단가_계산서" id="1">
  <tableColumns count="9">
    <tableColumn name="제목" id="1"/>
    <tableColumn name="제품" id="2"/>
    <tableColumn name="원재료 용량 (g/kg/L)" id="3"/>
    <tableColumn name="원재료 가격 (원) " id="4"/>
    <tableColumn name="들어가는 용량 (g/ml)" id="5"/>
    <tableColumn name="1g 당 가격 (원)" id="6"/>
    <tableColumn name="원가" id="7"/>
    <tableColumn name="300ml 원가 (T.O기준)" id="8"/>
    <tableColumn name="350ml 원가 (병입기준)" id="9"/>
  </tableColumns>
  <tableStyleInfo name="단가 계산-style" showColumnStripes="0" showFirstColumn="1" showLastColumn="1" showRowStripes="1"/>
</table>
</file>

<file path=xl/tables/table2.xml><?xml version="1.0" encoding="utf-8"?>
<table xmlns="http://schemas.openxmlformats.org/spreadsheetml/2006/main" ref="K1:N25" displayName="표1" name="표1" id="2">
  <tableColumns count="4">
    <tableColumn name="이름" id="1"/>
    <tableColumn name="1개당 가격 (원)" id="2"/>
    <tableColumn name="주문 개수(개)" id="3"/>
    <tableColumn name="주문 가격(원)" id="4"/>
  </tableColumns>
  <tableStyleInfo name="단가 계산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8" max="8" width="16.63"/>
    <col customWidth="1" min="9" max="9" width="1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>
      <c r="A2" s="4" t="s">
        <v>14</v>
      </c>
      <c r="B2" s="3" t="s">
        <v>15</v>
      </c>
      <c r="C2" s="3">
        <v>1000.0</v>
      </c>
      <c r="D2" s="5">
        <v>2250.0</v>
      </c>
      <c r="E2" s="6">
        <v>234.0</v>
      </c>
      <c r="F2" s="7">
        <f t="shared" ref="F2:F8" si="1">D2/C2</f>
        <v>2.25</v>
      </c>
      <c r="G2" s="7">
        <f t="shared" ref="G2:G8" si="2">F2*E2</f>
        <v>526.5</v>
      </c>
      <c r="H2" s="7">
        <f>sum(G2:G8)-F28</f>
        <v>2640.304792</v>
      </c>
      <c r="I2" s="7">
        <f>sum(G2:G8)</f>
        <v>2650.204792</v>
      </c>
      <c r="J2" s="7">
        <v>1750.5500000000002</v>
      </c>
      <c r="K2" s="7">
        <v>161.54</v>
      </c>
      <c r="L2" s="8">
        <f t="shared" ref="L2:L8" si="3">E2*10/C2</f>
        <v>2.34</v>
      </c>
      <c r="M2" s="8">
        <f t="shared" ref="M2:M8" si="4">L2*5</f>
        <v>11.7</v>
      </c>
      <c r="N2" s="8">
        <f t="shared" ref="N2:N8" si="5">M2*2</f>
        <v>23.4</v>
      </c>
    </row>
    <row r="3">
      <c r="A3" s="3"/>
      <c r="B3" s="3" t="s">
        <v>16</v>
      </c>
      <c r="C3" s="3">
        <v>1000.0</v>
      </c>
      <c r="D3" s="5">
        <v>11400.0</v>
      </c>
      <c r="E3" s="6">
        <v>100.0</v>
      </c>
      <c r="F3" s="7">
        <f t="shared" si="1"/>
        <v>11.4</v>
      </c>
      <c r="G3" s="7">
        <f t="shared" si="2"/>
        <v>1140</v>
      </c>
      <c r="K3" s="8"/>
      <c r="L3" s="8">
        <f t="shared" si="3"/>
        <v>1</v>
      </c>
      <c r="M3" s="8">
        <f t="shared" si="4"/>
        <v>5</v>
      </c>
      <c r="N3" s="8">
        <f t="shared" si="5"/>
        <v>10</v>
      </c>
    </row>
    <row r="4">
      <c r="A4" s="3"/>
      <c r="B4" s="3" t="s">
        <v>17</v>
      </c>
      <c r="C4" s="3">
        <v>15000.0</v>
      </c>
      <c r="D4" s="5">
        <v>27000.0</v>
      </c>
      <c r="E4" s="6">
        <v>32.0</v>
      </c>
      <c r="F4" s="7">
        <f t="shared" si="1"/>
        <v>1.8</v>
      </c>
      <c r="G4" s="7">
        <f t="shared" si="2"/>
        <v>57.6</v>
      </c>
      <c r="H4" s="9" t="s">
        <v>18</v>
      </c>
      <c r="I4" s="9" t="s">
        <v>19</v>
      </c>
      <c r="J4" s="10" t="s">
        <v>20</v>
      </c>
      <c r="K4" s="11"/>
      <c r="L4" s="8">
        <f t="shared" si="3"/>
        <v>0.02133333333</v>
      </c>
      <c r="M4" s="8">
        <f t="shared" si="4"/>
        <v>0.1066666667</v>
      </c>
      <c r="N4" s="8">
        <f t="shared" si="5"/>
        <v>0.2133333333</v>
      </c>
    </row>
    <row r="5">
      <c r="A5" s="3"/>
      <c r="B5" s="3" t="s">
        <v>21</v>
      </c>
      <c r="C5" s="3">
        <v>1000.0</v>
      </c>
      <c r="D5" s="5">
        <v>28600.0</v>
      </c>
      <c r="E5" s="6">
        <v>1.2</v>
      </c>
      <c r="F5" s="7">
        <f t="shared" si="1"/>
        <v>28.6</v>
      </c>
      <c r="G5" s="7">
        <f t="shared" si="2"/>
        <v>34.32</v>
      </c>
      <c r="H5" s="12">
        <f>H2+J2</f>
        <v>4390.854792</v>
      </c>
      <c r="I5" s="12">
        <f>I2+J2</f>
        <v>4400.754792</v>
      </c>
      <c r="J5" s="12">
        <f t="shared" ref="J5:K5" si="6">H5*3</f>
        <v>13172.56438</v>
      </c>
      <c r="K5" s="12">
        <f t="shared" si="6"/>
        <v>13202.26438</v>
      </c>
      <c r="L5" s="8">
        <f t="shared" si="3"/>
        <v>0.012</v>
      </c>
      <c r="M5" s="8">
        <f t="shared" si="4"/>
        <v>0.06</v>
      </c>
      <c r="N5" s="8">
        <f t="shared" si="5"/>
        <v>0.12</v>
      </c>
    </row>
    <row r="6">
      <c r="A6" s="3"/>
      <c r="B6" s="3" t="s">
        <v>22</v>
      </c>
      <c r="C6" s="3">
        <v>80000.0</v>
      </c>
      <c r="D6" s="5">
        <v>31500.0</v>
      </c>
      <c r="E6" s="6">
        <v>0.3</v>
      </c>
      <c r="F6" s="7">
        <f t="shared" si="1"/>
        <v>0.39375</v>
      </c>
      <c r="G6" s="7">
        <f t="shared" si="2"/>
        <v>0.118125</v>
      </c>
      <c r="H6" s="13" t="s">
        <v>23</v>
      </c>
      <c r="I6" s="13" t="s">
        <v>24</v>
      </c>
      <c r="J6" s="14"/>
      <c r="K6" s="11"/>
      <c r="L6" s="8">
        <f t="shared" si="3"/>
        <v>0.0000375</v>
      </c>
      <c r="M6" s="8">
        <f t="shared" si="4"/>
        <v>0.0001875</v>
      </c>
      <c r="N6" s="8">
        <f t="shared" si="5"/>
        <v>0.000375</v>
      </c>
    </row>
    <row r="7">
      <c r="B7" s="3" t="s">
        <v>25</v>
      </c>
      <c r="C7" s="3">
        <v>700.0</v>
      </c>
      <c r="D7" s="5">
        <v>87000.0</v>
      </c>
      <c r="E7" s="6">
        <v>7.0</v>
      </c>
      <c r="F7" s="7">
        <f t="shared" si="1"/>
        <v>124.2857143</v>
      </c>
      <c r="G7" s="7">
        <f t="shared" si="2"/>
        <v>870</v>
      </c>
      <c r="H7" s="12">
        <f>H2+K2</f>
        <v>2801.844792</v>
      </c>
      <c r="I7" s="12">
        <f>I2+K2</f>
        <v>2811.744792</v>
      </c>
      <c r="J7" s="15">
        <f t="shared" ref="J7:K7" si="7">H7*3</f>
        <v>8405.534375</v>
      </c>
      <c r="K7" s="15">
        <f t="shared" si="7"/>
        <v>8435.234375</v>
      </c>
      <c r="L7" s="16">
        <f t="shared" si="3"/>
        <v>0.1</v>
      </c>
      <c r="M7" s="16">
        <f t="shared" si="4"/>
        <v>0.5</v>
      </c>
      <c r="N7" s="16">
        <f t="shared" si="5"/>
        <v>1</v>
      </c>
    </row>
    <row r="8">
      <c r="A8" s="3"/>
      <c r="B8" s="3" t="s">
        <v>26</v>
      </c>
      <c r="C8" s="3">
        <v>300.0</v>
      </c>
      <c r="D8" s="5">
        <v>6500.0</v>
      </c>
      <c r="E8" s="6">
        <v>1.0</v>
      </c>
      <c r="F8" s="7">
        <f t="shared" si="1"/>
        <v>21.66666667</v>
      </c>
      <c r="G8" s="7">
        <f t="shared" si="2"/>
        <v>21.66666667</v>
      </c>
      <c r="J8" s="17"/>
      <c r="K8" s="8"/>
      <c r="L8" s="8">
        <f t="shared" si="3"/>
        <v>0.03333333333</v>
      </c>
      <c r="M8" s="8">
        <f t="shared" si="4"/>
        <v>0.1666666667</v>
      </c>
      <c r="N8" s="8">
        <f t="shared" si="5"/>
        <v>0.3333333333</v>
      </c>
    </row>
    <row r="9">
      <c r="A9" s="3" t="s">
        <v>27</v>
      </c>
      <c r="B9" s="3">
        <v>9.5</v>
      </c>
      <c r="C9" s="3" t="s">
        <v>28</v>
      </c>
      <c r="D9" s="5"/>
      <c r="E9" s="6"/>
      <c r="F9" s="3">
        <v>9.0</v>
      </c>
    </row>
    <row r="10">
      <c r="A10" s="3" t="s">
        <v>29</v>
      </c>
      <c r="B10" s="3">
        <v>7.5</v>
      </c>
      <c r="C10" s="3"/>
      <c r="D10" s="5"/>
      <c r="E10" s="6"/>
      <c r="F10" s="3">
        <v>8.0</v>
      </c>
    </row>
    <row r="11">
      <c r="A11" s="3" t="s">
        <v>30</v>
      </c>
      <c r="B11" s="3">
        <v>13.5</v>
      </c>
      <c r="C11" s="3"/>
      <c r="D11" s="5"/>
      <c r="E11" s="6">
        <f>SUM(E2:E6,E8)</f>
        <v>368.5</v>
      </c>
      <c r="F11" s="3">
        <v>11.9</v>
      </c>
    </row>
    <row r="12">
      <c r="A12" s="3" t="s">
        <v>31</v>
      </c>
      <c r="B12" s="3">
        <v>11.5</v>
      </c>
      <c r="D12" s="5"/>
      <c r="E12" s="6">
        <f>SUM(E2:E8)</f>
        <v>375.5</v>
      </c>
      <c r="F12" s="3">
        <v>9.9</v>
      </c>
    </row>
    <row r="13">
      <c r="A13" s="3"/>
      <c r="B13" s="3"/>
      <c r="C13" s="3"/>
      <c r="D13" s="5"/>
      <c r="E13" s="6"/>
    </row>
    <row r="14">
      <c r="A14" s="3"/>
      <c r="B14" s="3"/>
      <c r="C14" s="3"/>
      <c r="D14" s="5"/>
      <c r="E14" s="6"/>
    </row>
    <row r="15">
      <c r="A15" s="18" t="s">
        <v>32</v>
      </c>
      <c r="B15" s="3" t="s">
        <v>33</v>
      </c>
      <c r="C15" s="3">
        <v>5000.0</v>
      </c>
      <c r="D15" s="5">
        <v>20500.0</v>
      </c>
      <c r="E15" s="6">
        <v>300.0</v>
      </c>
      <c r="F15" s="7">
        <f t="shared" ref="F15:F24" si="8">D15/C15</f>
        <v>4.1</v>
      </c>
      <c r="G15" s="7">
        <f t="shared" ref="G15:G24" si="9">F15*E15</f>
        <v>1230</v>
      </c>
      <c r="H15" s="19">
        <f>sum(G16:G24)</f>
        <v>1322.098942</v>
      </c>
      <c r="I15" s="7">
        <f>sum(G15,G17:G24)</f>
        <v>2092.098942</v>
      </c>
      <c r="J15" s="7">
        <v>1750.5500000000002</v>
      </c>
      <c r="K15" s="7">
        <v>161.54</v>
      </c>
      <c r="L15" s="20">
        <f t="shared" ref="L15:L24" si="10">E15*10/C15</f>
        <v>0.6</v>
      </c>
      <c r="M15" s="20">
        <f t="shared" ref="M15:M24" si="11">L15*5</f>
        <v>3</v>
      </c>
      <c r="N15" s="20">
        <f t="shared" ref="N15:N24" si="12">M15*2</f>
        <v>6</v>
      </c>
    </row>
    <row r="16">
      <c r="A16" s="21"/>
      <c r="B16" s="3" t="s">
        <v>34</v>
      </c>
      <c r="C16" s="3">
        <v>1500.0</v>
      </c>
      <c r="D16" s="5">
        <v>2300.0</v>
      </c>
      <c r="E16" s="6">
        <v>300.0</v>
      </c>
      <c r="F16" s="7">
        <f t="shared" si="8"/>
        <v>1.533333333</v>
      </c>
      <c r="G16" s="7">
        <f t="shared" si="9"/>
        <v>460</v>
      </c>
      <c r="K16" s="22"/>
      <c r="L16" s="20">
        <f t="shared" si="10"/>
        <v>2</v>
      </c>
      <c r="M16" s="20">
        <f t="shared" si="11"/>
        <v>10</v>
      </c>
      <c r="N16" s="20">
        <f t="shared" si="12"/>
        <v>20</v>
      </c>
    </row>
    <row r="17">
      <c r="A17" s="21"/>
      <c r="B17" s="3" t="s">
        <v>35</v>
      </c>
      <c r="C17" s="3">
        <v>3000.0</v>
      </c>
      <c r="D17" s="5">
        <v>23700.0</v>
      </c>
      <c r="E17" s="6">
        <v>40.0</v>
      </c>
      <c r="F17" s="7">
        <f t="shared" si="8"/>
        <v>7.9</v>
      </c>
      <c r="G17" s="7">
        <f t="shared" si="9"/>
        <v>316</v>
      </c>
      <c r="H17" s="23" t="s">
        <v>18</v>
      </c>
      <c r="I17" s="23" t="s">
        <v>19</v>
      </c>
      <c r="J17" s="10" t="s">
        <v>20</v>
      </c>
      <c r="K17" s="11"/>
      <c r="L17" s="8">
        <f t="shared" si="10"/>
        <v>0.1333333333</v>
      </c>
      <c r="M17" s="8">
        <f t="shared" si="11"/>
        <v>0.6666666667</v>
      </c>
      <c r="N17" s="8">
        <f t="shared" si="12"/>
        <v>1.333333333</v>
      </c>
    </row>
    <row r="18">
      <c r="B18" s="3" t="s">
        <v>36</v>
      </c>
      <c r="C18" s="3">
        <v>15000.0</v>
      </c>
      <c r="D18" s="5">
        <v>22600.0</v>
      </c>
      <c r="E18" s="6"/>
      <c r="F18" s="7">
        <f t="shared" si="8"/>
        <v>1.506666667</v>
      </c>
      <c r="G18" s="7">
        <f t="shared" si="9"/>
        <v>0</v>
      </c>
      <c r="H18" s="24">
        <f>H15+J15</f>
        <v>3072.648942</v>
      </c>
      <c r="I18" s="12">
        <f>I15+J15</f>
        <v>3842.648942</v>
      </c>
      <c r="J18" s="15">
        <f t="shared" ref="J18:K18" si="13">H18*3</f>
        <v>9217.946825</v>
      </c>
      <c r="K18" s="15">
        <f t="shared" si="13"/>
        <v>11527.94683</v>
      </c>
      <c r="L18" s="8">
        <f t="shared" si="10"/>
        <v>0</v>
      </c>
      <c r="M18" s="8">
        <f t="shared" si="11"/>
        <v>0</v>
      </c>
      <c r="N18" s="8">
        <f t="shared" si="12"/>
        <v>0</v>
      </c>
    </row>
    <row r="19">
      <c r="A19" s="21"/>
      <c r="B19" s="3" t="s">
        <v>37</v>
      </c>
      <c r="C19" s="3">
        <v>1120.0</v>
      </c>
      <c r="D19" s="5">
        <v>15100.0</v>
      </c>
      <c r="E19" s="6">
        <v>20.0</v>
      </c>
      <c r="F19" s="7">
        <f t="shared" si="8"/>
        <v>13.48214286</v>
      </c>
      <c r="G19" s="7">
        <f t="shared" si="9"/>
        <v>269.6428571</v>
      </c>
      <c r="H19" s="25" t="s">
        <v>23</v>
      </c>
      <c r="I19" s="25" t="s">
        <v>24</v>
      </c>
      <c r="J19" s="14"/>
      <c r="K19" s="11"/>
      <c r="L19" s="8">
        <f t="shared" si="10"/>
        <v>0.1785714286</v>
      </c>
      <c r="M19" s="8">
        <f t="shared" si="11"/>
        <v>0.8928571429</v>
      </c>
      <c r="N19" s="8">
        <f t="shared" si="12"/>
        <v>1.785714286</v>
      </c>
    </row>
    <row r="20">
      <c r="A20" s="21"/>
      <c r="B20" s="3" t="s">
        <v>38</v>
      </c>
      <c r="C20" s="3">
        <v>945.0</v>
      </c>
      <c r="D20" s="5">
        <v>4850.0</v>
      </c>
      <c r="E20" s="6">
        <v>10.0</v>
      </c>
      <c r="F20" s="7">
        <f t="shared" si="8"/>
        <v>5.132275132</v>
      </c>
      <c r="G20" s="7">
        <f t="shared" si="9"/>
        <v>51.32275132</v>
      </c>
      <c r="H20" s="24">
        <f>H15+K15</f>
        <v>1483.638942</v>
      </c>
      <c r="I20" s="12">
        <f>I15+K15</f>
        <v>2253.638942</v>
      </c>
      <c r="J20" s="15">
        <f t="shared" ref="J20:K20" si="14">H20*3</f>
        <v>4450.916825</v>
      </c>
      <c r="K20" s="15">
        <f t="shared" si="14"/>
        <v>6760.916825</v>
      </c>
      <c r="L20" s="8">
        <f t="shared" si="10"/>
        <v>0.1058201058</v>
      </c>
      <c r="M20" s="8">
        <f t="shared" si="11"/>
        <v>0.5291005291</v>
      </c>
      <c r="N20" s="8">
        <f t="shared" si="12"/>
        <v>1.058201058</v>
      </c>
    </row>
    <row r="21">
      <c r="A21" s="21"/>
      <c r="B21" s="3" t="s">
        <v>39</v>
      </c>
      <c r="C21" s="3">
        <v>1000.0</v>
      </c>
      <c r="D21" s="5">
        <v>15900.0</v>
      </c>
      <c r="E21" s="6">
        <v>2.0</v>
      </c>
      <c r="F21" s="7">
        <f t="shared" si="8"/>
        <v>15.9</v>
      </c>
      <c r="G21" s="7">
        <f t="shared" si="9"/>
        <v>31.8</v>
      </c>
      <c r="K21" s="8"/>
      <c r="L21" s="8">
        <f t="shared" si="10"/>
        <v>0.02</v>
      </c>
      <c r="M21" s="8">
        <f t="shared" si="11"/>
        <v>0.1</v>
      </c>
      <c r="N21" s="8">
        <f t="shared" si="12"/>
        <v>0.2</v>
      </c>
    </row>
    <row r="22">
      <c r="A22" s="21"/>
      <c r="B22" s="3" t="s">
        <v>40</v>
      </c>
      <c r="C22" s="3">
        <v>300.0</v>
      </c>
      <c r="D22" s="5">
        <v>10000.0</v>
      </c>
      <c r="E22" s="6">
        <v>1.0</v>
      </c>
      <c r="F22" s="7">
        <f t="shared" si="8"/>
        <v>33.33333333</v>
      </c>
      <c r="G22" s="7">
        <f t="shared" si="9"/>
        <v>33.33333333</v>
      </c>
      <c r="K22" s="8"/>
      <c r="L22" s="8">
        <f t="shared" si="10"/>
        <v>0.03333333333</v>
      </c>
      <c r="M22" s="8">
        <f t="shared" si="11"/>
        <v>0.1666666667</v>
      </c>
      <c r="N22" s="8">
        <f t="shared" si="12"/>
        <v>0.3333333333</v>
      </c>
    </row>
    <row r="23">
      <c r="B23" s="3" t="s">
        <v>41</v>
      </c>
      <c r="C23" s="3">
        <v>50.0</v>
      </c>
      <c r="D23" s="5">
        <v>4000.0</v>
      </c>
      <c r="E23" s="6">
        <v>1.0</v>
      </c>
      <c r="F23" s="7">
        <f t="shared" si="8"/>
        <v>80</v>
      </c>
      <c r="G23" s="7">
        <f t="shared" si="9"/>
        <v>80</v>
      </c>
      <c r="K23" s="8"/>
      <c r="L23" s="8">
        <f t="shared" si="10"/>
        <v>0.2</v>
      </c>
      <c r="M23" s="8">
        <f t="shared" si="11"/>
        <v>1</v>
      </c>
      <c r="N23" s="8">
        <f t="shared" si="12"/>
        <v>2</v>
      </c>
    </row>
    <row r="24">
      <c r="A24" s="3"/>
      <c r="B24" s="3" t="s">
        <v>42</v>
      </c>
      <c r="C24" s="3">
        <v>50.0</v>
      </c>
      <c r="D24" s="5">
        <v>4000.0</v>
      </c>
      <c r="E24" s="6">
        <v>1.0</v>
      </c>
      <c r="F24" s="7">
        <f t="shared" si="8"/>
        <v>80</v>
      </c>
      <c r="G24" s="7">
        <f t="shared" si="9"/>
        <v>80</v>
      </c>
      <c r="K24" s="8"/>
      <c r="L24" s="8">
        <f t="shared" si="10"/>
        <v>0.2</v>
      </c>
      <c r="M24" s="8">
        <f t="shared" si="11"/>
        <v>1</v>
      </c>
      <c r="N24" s="8">
        <f t="shared" si="12"/>
        <v>2</v>
      </c>
    </row>
    <row r="25">
      <c r="A25" s="3" t="s">
        <v>43</v>
      </c>
      <c r="B25" s="3">
        <v>9.0</v>
      </c>
      <c r="C25" s="3"/>
      <c r="D25" s="5"/>
      <c r="E25" s="6"/>
      <c r="F25" s="3">
        <v>9.0</v>
      </c>
    </row>
    <row r="26">
      <c r="A26" s="3" t="s">
        <v>44</v>
      </c>
      <c r="B26" s="3">
        <v>7.0</v>
      </c>
      <c r="C26" s="3"/>
      <c r="D26" s="5"/>
      <c r="E26" s="6">
        <f>SUM(E15, E17:E24)</f>
        <v>375</v>
      </c>
      <c r="F26" s="3">
        <v>8.0</v>
      </c>
    </row>
    <row r="27">
      <c r="A27" s="3" t="s">
        <v>45</v>
      </c>
      <c r="B27" s="3">
        <v>13.0</v>
      </c>
      <c r="C27" s="3"/>
      <c r="D27" s="5"/>
      <c r="E27" s="6"/>
      <c r="F27" s="3">
        <v>11.9</v>
      </c>
    </row>
    <row r="28">
      <c r="A28" s="3" t="s">
        <v>46</v>
      </c>
      <c r="B28" s="3">
        <v>11.0</v>
      </c>
      <c r="C28" s="3"/>
      <c r="D28" s="5"/>
      <c r="E28" s="6"/>
      <c r="F28" s="3">
        <v>9.9</v>
      </c>
    </row>
    <row r="29">
      <c r="B29" s="3"/>
      <c r="C29" s="3"/>
      <c r="D29" s="5"/>
      <c r="E29" s="6"/>
    </row>
    <row r="30">
      <c r="A30" s="3"/>
      <c r="B30" s="3"/>
      <c r="C30" s="3"/>
      <c r="D30" s="5"/>
      <c r="E30" s="6"/>
    </row>
    <row r="31">
      <c r="A31" s="26" t="s">
        <v>47</v>
      </c>
      <c r="B31" s="3" t="s">
        <v>48</v>
      </c>
      <c r="C31" s="3">
        <v>1000.0</v>
      </c>
      <c r="D31" s="5">
        <v>2250.0</v>
      </c>
      <c r="E31" s="6">
        <v>200.0</v>
      </c>
      <c r="F31" s="7">
        <f t="shared" ref="F31:F36" si="15">D31/C31</f>
        <v>2.25</v>
      </c>
      <c r="G31" s="7">
        <f t="shared" ref="G31:G36" si="16">F31*E31</f>
        <v>450</v>
      </c>
      <c r="H31" s="7">
        <f>sum(G31:G36)</f>
        <v>1640.55</v>
      </c>
      <c r="K31" s="7">
        <v>161.54</v>
      </c>
      <c r="L31" s="8">
        <f t="shared" ref="L31:L36" si="17">E31*10/C31</f>
        <v>2</v>
      </c>
      <c r="M31" s="8">
        <f t="shared" ref="M31:M36" si="18">L31*5</f>
        <v>10</v>
      </c>
      <c r="N31" s="8">
        <f t="shared" ref="N31:N36" si="19">M31*2</f>
        <v>20</v>
      </c>
    </row>
    <row r="32">
      <c r="A32" s="21"/>
      <c r="B32" s="3" t="s">
        <v>49</v>
      </c>
      <c r="C32" s="3">
        <v>1000.0</v>
      </c>
      <c r="D32" s="5">
        <v>16900.0</v>
      </c>
      <c r="E32" s="6">
        <v>32.0</v>
      </c>
      <c r="F32" s="7">
        <f t="shared" si="15"/>
        <v>16.9</v>
      </c>
      <c r="G32" s="7">
        <f t="shared" si="16"/>
        <v>540.8</v>
      </c>
      <c r="H32" s="27" t="s">
        <v>50</v>
      </c>
      <c r="J32" s="10" t="s">
        <v>20</v>
      </c>
      <c r="K32" s="8"/>
      <c r="L32" s="8">
        <f t="shared" si="17"/>
        <v>0.32</v>
      </c>
      <c r="M32" s="8">
        <f t="shared" si="18"/>
        <v>1.6</v>
      </c>
      <c r="N32" s="8">
        <f t="shared" si="19"/>
        <v>3.2</v>
      </c>
    </row>
    <row r="33">
      <c r="A33" s="21"/>
      <c r="B33" s="3" t="s">
        <v>51</v>
      </c>
      <c r="C33" s="3">
        <v>1000.0</v>
      </c>
      <c r="D33" s="5">
        <v>4400.0</v>
      </c>
      <c r="E33" s="6">
        <v>40.0</v>
      </c>
      <c r="F33" s="7">
        <f t="shared" si="15"/>
        <v>4.4</v>
      </c>
      <c r="G33" s="7">
        <f t="shared" si="16"/>
        <v>176</v>
      </c>
      <c r="H33" s="12">
        <f>H31+K31</f>
        <v>1802.09</v>
      </c>
      <c r="J33" s="15">
        <f>H33*3</f>
        <v>5406.27</v>
      </c>
      <c r="K33" s="8"/>
      <c r="L33" s="8">
        <f t="shared" si="17"/>
        <v>0.4</v>
      </c>
      <c r="M33" s="8">
        <f t="shared" si="18"/>
        <v>2</v>
      </c>
      <c r="N33" s="8">
        <f t="shared" si="19"/>
        <v>4</v>
      </c>
    </row>
    <row r="34">
      <c r="A34" s="21"/>
      <c r="B34" s="3" t="s">
        <v>52</v>
      </c>
      <c r="C34" s="3">
        <v>1000.0</v>
      </c>
      <c r="D34" s="5">
        <v>14900.0</v>
      </c>
      <c r="E34" s="6">
        <v>24.0</v>
      </c>
      <c r="F34" s="7">
        <f t="shared" si="15"/>
        <v>14.9</v>
      </c>
      <c r="G34" s="7">
        <f t="shared" si="16"/>
        <v>357.6</v>
      </c>
      <c r="K34" s="8"/>
      <c r="L34" s="8">
        <f t="shared" si="17"/>
        <v>0.24</v>
      </c>
      <c r="M34" s="8">
        <f t="shared" si="18"/>
        <v>1.2</v>
      </c>
      <c r="N34" s="8">
        <f t="shared" si="19"/>
        <v>2.4</v>
      </c>
    </row>
    <row r="35">
      <c r="A35" s="21"/>
      <c r="B35" s="3" t="s">
        <v>53</v>
      </c>
      <c r="C35" s="3">
        <v>1000.0</v>
      </c>
      <c r="D35" s="5">
        <v>9500.0</v>
      </c>
      <c r="E35" s="6">
        <v>12.0</v>
      </c>
      <c r="F35" s="7">
        <f t="shared" si="15"/>
        <v>9.5</v>
      </c>
      <c r="G35" s="7">
        <f t="shared" si="16"/>
        <v>114</v>
      </c>
      <c r="K35" s="8"/>
      <c r="L35" s="8">
        <f t="shared" si="17"/>
        <v>0.12</v>
      </c>
      <c r="M35" s="8">
        <f t="shared" si="18"/>
        <v>0.6</v>
      </c>
      <c r="N35" s="8">
        <f t="shared" si="19"/>
        <v>1.2</v>
      </c>
    </row>
    <row r="36">
      <c r="A36" s="21"/>
      <c r="B36" s="3" t="s">
        <v>54</v>
      </c>
      <c r="C36" s="3">
        <v>3000.0</v>
      </c>
      <c r="D36" s="5">
        <v>12900.0</v>
      </c>
      <c r="E36" s="6">
        <v>0.5</v>
      </c>
      <c r="F36" s="7">
        <f t="shared" si="15"/>
        <v>4.3</v>
      </c>
      <c r="G36" s="7">
        <f t="shared" si="16"/>
        <v>2.15</v>
      </c>
      <c r="K36" s="8"/>
      <c r="L36" s="8">
        <f t="shared" si="17"/>
        <v>0.001666666667</v>
      </c>
      <c r="M36" s="8">
        <f t="shared" si="18"/>
        <v>0.008333333333</v>
      </c>
      <c r="N36" s="8">
        <f t="shared" si="19"/>
        <v>0.01666666667</v>
      </c>
    </row>
    <row r="37">
      <c r="A37" s="28"/>
      <c r="B37" s="3" t="s">
        <v>55</v>
      </c>
      <c r="C37" s="21"/>
      <c r="D37" s="7"/>
    </row>
    <row r="38">
      <c r="A38" s="3" t="s">
        <v>56</v>
      </c>
      <c r="B38">
        <f>8</f>
        <v>8</v>
      </c>
      <c r="D38" s="7"/>
    </row>
    <row r="39">
      <c r="D39" s="7"/>
      <c r="E39" s="29">
        <f>SUM(E31:E36)</f>
        <v>308.5</v>
      </c>
    </row>
    <row r="40">
      <c r="D40" s="7"/>
    </row>
    <row r="41">
      <c r="D41" s="7"/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  <row r="1001">
      <c r="D1001" s="7"/>
    </row>
    <row r="1002">
      <c r="D1002" s="7"/>
    </row>
    <row r="1003">
      <c r="D1003" s="7"/>
    </row>
    <row r="1004">
      <c r="D1004" s="7"/>
    </row>
    <row r="1005">
      <c r="D1005" s="7"/>
    </row>
    <row r="1006">
      <c r="D1006" s="7"/>
    </row>
    <row r="1007">
      <c r="D1007" s="7"/>
    </row>
    <row r="1008">
      <c r="D1008" s="7"/>
    </row>
    <row r="1009">
      <c r="D1009" s="7"/>
    </row>
    <row r="1010">
      <c r="D1010" s="7"/>
    </row>
    <row r="1011">
      <c r="D1011" s="7"/>
    </row>
    <row r="1012">
      <c r="D1012" s="7"/>
    </row>
    <row r="1013">
      <c r="D101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A8" s="3" t="s">
        <v>57</v>
      </c>
      <c r="B8" s="3" t="s">
        <v>58</v>
      </c>
      <c r="C8" s="30" t="s">
        <v>59</v>
      </c>
    </row>
    <row r="9">
      <c r="B9" s="3" t="s">
        <v>60</v>
      </c>
      <c r="C9" s="3" t="s">
        <v>61</v>
      </c>
      <c r="D9" s="3"/>
    </row>
    <row r="11">
      <c r="A11" s="3" t="s">
        <v>32</v>
      </c>
      <c r="B11" s="3" t="s">
        <v>58</v>
      </c>
      <c r="C11" s="3" t="s">
        <v>62</v>
      </c>
    </row>
    <row r="12">
      <c r="B12" s="3" t="s">
        <v>63</v>
      </c>
      <c r="C12" s="3" t="s">
        <v>64</v>
      </c>
    </row>
    <row r="14">
      <c r="A14" s="3" t="s">
        <v>47</v>
      </c>
      <c r="C14" s="31" t="s">
        <v>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2" t="s">
        <v>14</v>
      </c>
    </row>
    <row r="3">
      <c r="A3" s="3"/>
    </row>
    <row r="4">
      <c r="A4" s="3" t="s">
        <v>66</v>
      </c>
      <c r="B4" s="3" t="s">
        <v>67</v>
      </c>
    </row>
    <row r="5">
      <c r="A5" s="3" t="s">
        <v>68</v>
      </c>
      <c r="B5" s="3" t="s">
        <v>69</v>
      </c>
    </row>
    <row r="6">
      <c r="A6" s="3" t="s">
        <v>70</v>
      </c>
      <c r="B6" s="3" t="s">
        <v>71</v>
      </c>
    </row>
    <row r="7">
      <c r="A7" s="3" t="s">
        <v>72</v>
      </c>
      <c r="B7" s="3" t="s">
        <v>73</v>
      </c>
      <c r="H7" s="3" t="s">
        <v>74</v>
      </c>
    </row>
    <row r="8">
      <c r="A8" s="3" t="s">
        <v>75</v>
      </c>
      <c r="B8" s="3" t="s">
        <v>76</v>
      </c>
      <c r="H8" s="3" t="s">
        <v>77</v>
      </c>
    </row>
    <row r="9">
      <c r="A9" s="3" t="s">
        <v>78</v>
      </c>
      <c r="B9" s="3" t="s">
        <v>79</v>
      </c>
      <c r="H9" s="3" t="s">
        <v>80</v>
      </c>
    </row>
    <row r="10">
      <c r="A10" s="3" t="s">
        <v>81</v>
      </c>
      <c r="B10" s="3" t="s">
        <v>82</v>
      </c>
      <c r="H10" s="3" t="s">
        <v>83</v>
      </c>
    </row>
    <row r="11">
      <c r="A11" s="3" t="s">
        <v>84</v>
      </c>
      <c r="B11" s="3" t="s">
        <v>85</v>
      </c>
      <c r="H11" s="3" t="s">
        <v>86</v>
      </c>
    </row>
    <row r="12">
      <c r="A12" s="3" t="s">
        <v>87</v>
      </c>
      <c r="B12" s="3" t="s">
        <v>88</v>
      </c>
      <c r="H12" s="3" t="s">
        <v>89</v>
      </c>
    </row>
    <row r="13">
      <c r="A13" s="3" t="s">
        <v>90</v>
      </c>
      <c r="B13" s="3" t="s">
        <v>91</v>
      </c>
    </row>
    <row r="14">
      <c r="A14" s="3" t="s">
        <v>92</v>
      </c>
      <c r="B14" s="3" t="s">
        <v>93</v>
      </c>
    </row>
    <row r="15">
      <c r="B15" s="3" t="s">
        <v>94</v>
      </c>
    </row>
    <row r="16">
      <c r="B16" s="3" t="s">
        <v>95</v>
      </c>
    </row>
    <row r="17">
      <c r="B17" s="3" t="s">
        <v>96</v>
      </c>
    </row>
    <row r="19">
      <c r="A19" s="32"/>
    </row>
    <row r="23">
      <c r="A23" s="32" t="s">
        <v>32</v>
      </c>
    </row>
    <row r="25">
      <c r="A25" s="3" t="s">
        <v>66</v>
      </c>
      <c r="B25" s="3" t="s">
        <v>32</v>
      </c>
    </row>
    <row r="26">
      <c r="A26" s="3" t="s">
        <v>68</v>
      </c>
      <c r="B26" s="3" t="s">
        <v>69</v>
      </c>
    </row>
    <row r="27">
      <c r="A27" s="3" t="s">
        <v>70</v>
      </c>
      <c r="B27" s="3" t="s">
        <v>71</v>
      </c>
    </row>
    <row r="28">
      <c r="A28" s="3" t="s">
        <v>72</v>
      </c>
      <c r="B28" s="33" t="s">
        <v>73</v>
      </c>
    </row>
    <row r="29">
      <c r="A29" s="3" t="s">
        <v>75</v>
      </c>
      <c r="B29" s="3" t="s">
        <v>97</v>
      </c>
    </row>
    <row r="30">
      <c r="A30" s="3" t="s">
        <v>78</v>
      </c>
      <c r="B30" s="3" t="s">
        <v>98</v>
      </c>
    </row>
    <row r="31">
      <c r="A31" s="3" t="s">
        <v>81</v>
      </c>
      <c r="B31" s="3" t="s">
        <v>82</v>
      </c>
    </row>
    <row r="32">
      <c r="A32" s="3" t="s">
        <v>84</v>
      </c>
      <c r="B32" s="3" t="s">
        <v>85</v>
      </c>
    </row>
    <row r="33">
      <c r="A33" s="3" t="s">
        <v>87</v>
      </c>
      <c r="B33" s="3" t="s">
        <v>88</v>
      </c>
    </row>
    <row r="34">
      <c r="A34" s="3" t="s">
        <v>90</v>
      </c>
      <c r="B34" s="3" t="s">
        <v>91</v>
      </c>
    </row>
    <row r="35">
      <c r="A35" s="3" t="s">
        <v>92</v>
      </c>
      <c r="B35" s="3" t="s">
        <v>93</v>
      </c>
    </row>
    <row r="36">
      <c r="B36" s="3" t="s">
        <v>94</v>
      </c>
    </row>
    <row r="37">
      <c r="B37" s="3" t="s">
        <v>95</v>
      </c>
    </row>
    <row r="38">
      <c r="B38" s="3" t="s">
        <v>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26.38"/>
    <col customWidth="1" min="3" max="3" width="22.0"/>
    <col customWidth="1" min="4" max="4" width="20.63"/>
    <col customWidth="1" min="5" max="6" width="18.88"/>
    <col customWidth="1" min="7" max="7" width="20.63"/>
    <col customWidth="1" min="8" max="8" width="22.63"/>
    <col customWidth="1" min="9" max="9" width="21.5"/>
    <col customWidth="1" min="11" max="11" width="16.75"/>
    <col customWidth="1" min="12" max="12" width="19.75"/>
    <col customWidth="1" min="13" max="13" width="22.25"/>
    <col customWidth="1" min="14" max="14" width="21.88"/>
  </cols>
  <sheetData>
    <row r="1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99</v>
      </c>
      <c r="I1" s="36" t="s">
        <v>100</v>
      </c>
      <c r="K1" s="37" t="s">
        <v>101</v>
      </c>
      <c r="L1" s="38" t="s">
        <v>102</v>
      </c>
      <c r="M1" s="38" t="s">
        <v>103</v>
      </c>
      <c r="N1" s="39" t="s">
        <v>104</v>
      </c>
    </row>
    <row r="2">
      <c r="A2" s="40" t="s">
        <v>14</v>
      </c>
      <c r="B2" s="41" t="s">
        <v>15</v>
      </c>
      <c r="C2" s="42">
        <v>1000.0</v>
      </c>
      <c r="D2" s="43">
        <v>2250.0</v>
      </c>
      <c r="E2" s="44">
        <v>234.0</v>
      </c>
      <c r="F2" s="43">
        <f t="shared" ref="F2:F23" si="1">D2/C2</f>
        <v>2.25</v>
      </c>
      <c r="G2" s="45">
        <f t="shared" ref="G2:G25" si="2">F2*E2</f>
        <v>526.5</v>
      </c>
      <c r="H2" s="46">
        <f>sum(G2:G8)</f>
        <v>2650.204792</v>
      </c>
      <c r="I2" s="47"/>
      <c r="K2" s="48" t="s">
        <v>105</v>
      </c>
      <c r="L2" s="43">
        <f>N2/M2</f>
        <v>37.4</v>
      </c>
      <c r="M2" s="49" t="s">
        <v>106</v>
      </c>
      <c r="N2" s="50">
        <v>37400.0</v>
      </c>
    </row>
    <row r="3">
      <c r="A3" s="51"/>
      <c r="B3" s="52" t="s">
        <v>16</v>
      </c>
      <c r="C3" s="53">
        <v>1000.0</v>
      </c>
      <c r="D3" s="54">
        <v>11400.0</v>
      </c>
      <c r="E3" s="55">
        <v>100.0</v>
      </c>
      <c r="F3" s="54">
        <f t="shared" si="1"/>
        <v>11.4</v>
      </c>
      <c r="G3" s="56">
        <f t="shared" si="2"/>
        <v>1140</v>
      </c>
      <c r="H3" s="57"/>
      <c r="I3" s="58"/>
      <c r="K3" s="59" t="s">
        <v>107</v>
      </c>
      <c r="L3" s="54">
        <v>94.14</v>
      </c>
      <c r="M3" s="60" t="s">
        <v>106</v>
      </c>
      <c r="N3" s="61">
        <v>75000.0</v>
      </c>
      <c r="P3" s="3" t="s">
        <v>108</v>
      </c>
      <c r="Q3" s="7">
        <f>L8+L9+L10+L11+L15+L12+L13-1000</f>
        <v>1750.55</v>
      </c>
    </row>
    <row r="4">
      <c r="A4" s="40"/>
      <c r="B4" s="41" t="s">
        <v>17</v>
      </c>
      <c r="C4" s="42">
        <v>15000.0</v>
      </c>
      <c r="D4" s="43">
        <v>27000.0</v>
      </c>
      <c r="E4" s="44">
        <v>32.0</v>
      </c>
      <c r="F4" s="43">
        <f t="shared" si="1"/>
        <v>1.8</v>
      </c>
      <c r="G4" s="45">
        <f t="shared" si="2"/>
        <v>57.6</v>
      </c>
      <c r="H4" s="46"/>
      <c r="I4" s="47"/>
      <c r="K4" s="62" t="s">
        <v>109</v>
      </c>
      <c r="L4" s="43">
        <f>N4/M4</f>
        <v>30</v>
      </c>
      <c r="M4" s="49" t="s">
        <v>106</v>
      </c>
      <c r="N4" s="50">
        <v>30000.0</v>
      </c>
      <c r="P4" s="3" t="s">
        <v>110</v>
      </c>
      <c r="Q4" s="7">
        <f>L2+L3+L4</f>
        <v>161.54</v>
      </c>
    </row>
    <row r="5">
      <c r="A5" s="51"/>
      <c r="B5" s="52" t="s">
        <v>21</v>
      </c>
      <c r="C5" s="53">
        <v>1000.0</v>
      </c>
      <c r="D5" s="54">
        <v>28600.0</v>
      </c>
      <c r="E5" s="55">
        <v>1.2</v>
      </c>
      <c r="F5" s="54">
        <f t="shared" si="1"/>
        <v>28.6</v>
      </c>
      <c r="G5" s="56">
        <f t="shared" si="2"/>
        <v>34.32</v>
      </c>
      <c r="H5" s="57"/>
      <c r="I5" s="58"/>
      <c r="K5" s="59" t="s">
        <v>111</v>
      </c>
      <c r="L5" s="54"/>
      <c r="M5" s="60" t="s">
        <v>112</v>
      </c>
      <c r="N5" s="61"/>
    </row>
    <row r="6">
      <c r="A6" s="40"/>
      <c r="B6" s="41" t="s">
        <v>22</v>
      </c>
      <c r="C6" s="42">
        <v>80000.0</v>
      </c>
      <c r="D6" s="43">
        <v>31500.0</v>
      </c>
      <c r="E6" s="44">
        <v>0.3</v>
      </c>
      <c r="F6" s="43">
        <f t="shared" si="1"/>
        <v>0.39375</v>
      </c>
      <c r="G6" s="45">
        <f t="shared" si="2"/>
        <v>0.118125</v>
      </c>
      <c r="H6" s="46"/>
      <c r="I6" s="47"/>
      <c r="K6" s="62" t="s">
        <v>113</v>
      </c>
      <c r="L6" s="43">
        <v>66.0</v>
      </c>
      <c r="M6" s="49" t="s">
        <v>112</v>
      </c>
      <c r="N6" s="50"/>
    </row>
    <row r="7">
      <c r="A7" s="63"/>
      <c r="B7" s="64" t="s">
        <v>25</v>
      </c>
      <c r="C7" s="64">
        <v>700.0</v>
      </c>
      <c r="D7" s="65">
        <v>87000.0</v>
      </c>
      <c r="E7" s="66">
        <v>7.0</v>
      </c>
      <c r="F7" s="54">
        <f t="shared" si="1"/>
        <v>124.2857143</v>
      </c>
      <c r="G7" s="56">
        <f t="shared" si="2"/>
        <v>870</v>
      </c>
      <c r="H7" s="57"/>
      <c r="I7" s="58"/>
      <c r="K7" s="59" t="s">
        <v>114</v>
      </c>
      <c r="L7" s="67"/>
      <c r="M7" s="68" t="s">
        <v>115</v>
      </c>
      <c r="N7" s="69"/>
    </row>
    <row r="8">
      <c r="A8" s="40"/>
      <c r="B8" s="41" t="s">
        <v>26</v>
      </c>
      <c r="C8" s="42">
        <v>300.0</v>
      </c>
      <c r="D8" s="43">
        <v>6500.0</v>
      </c>
      <c r="E8" s="44">
        <v>1.0</v>
      </c>
      <c r="F8" s="43">
        <f t="shared" si="1"/>
        <v>21.66666667</v>
      </c>
      <c r="G8" s="45">
        <f t="shared" si="2"/>
        <v>21.66666667</v>
      </c>
      <c r="H8" s="46"/>
      <c r="I8" s="47"/>
      <c r="K8" s="48" t="s">
        <v>116</v>
      </c>
      <c r="L8" s="43">
        <v>710.0</v>
      </c>
      <c r="M8" s="49" t="s">
        <v>106</v>
      </c>
      <c r="N8" s="50"/>
    </row>
    <row r="9">
      <c r="A9" s="51" t="s">
        <v>32</v>
      </c>
      <c r="B9" s="52" t="s">
        <v>33</v>
      </c>
      <c r="C9" s="53">
        <v>5000.0</v>
      </c>
      <c r="D9" s="54">
        <v>20500.0</v>
      </c>
      <c r="E9" s="55">
        <v>300.0</v>
      </c>
      <c r="F9" s="54">
        <f t="shared" si="1"/>
        <v>4.1</v>
      </c>
      <c r="G9" s="56">
        <f t="shared" si="2"/>
        <v>1230</v>
      </c>
      <c r="H9" s="57"/>
      <c r="I9" s="58"/>
      <c r="K9" s="59" t="s">
        <v>117</v>
      </c>
      <c r="L9" s="54">
        <v>80.0</v>
      </c>
      <c r="M9" s="70" t="s">
        <v>118</v>
      </c>
      <c r="N9" s="61"/>
    </row>
    <row r="10">
      <c r="A10" s="71"/>
      <c r="B10" s="41" t="s">
        <v>35</v>
      </c>
      <c r="C10" s="42">
        <v>3000.0</v>
      </c>
      <c r="D10" s="43">
        <v>23700.0</v>
      </c>
      <c r="E10" s="44">
        <v>40.0</v>
      </c>
      <c r="F10" s="43">
        <f t="shared" si="1"/>
        <v>7.9</v>
      </c>
      <c r="G10" s="45">
        <f t="shared" si="2"/>
        <v>316</v>
      </c>
      <c r="H10" s="46"/>
      <c r="I10" s="47"/>
      <c r="K10" s="62" t="s">
        <v>119</v>
      </c>
      <c r="L10" s="43">
        <v>75.0</v>
      </c>
      <c r="M10" s="49" t="s">
        <v>120</v>
      </c>
      <c r="N10" s="50"/>
    </row>
    <row r="11">
      <c r="A11" s="63"/>
      <c r="B11" s="64" t="s">
        <v>36</v>
      </c>
      <c r="C11" s="53">
        <v>15000.0</v>
      </c>
      <c r="D11" s="54">
        <v>22600.0</v>
      </c>
      <c r="E11" s="55"/>
      <c r="F11" s="54">
        <f t="shared" si="1"/>
        <v>1.506666667</v>
      </c>
      <c r="G11" s="56">
        <f t="shared" si="2"/>
        <v>0</v>
      </c>
      <c r="H11" s="57"/>
      <c r="I11" s="58"/>
      <c r="K11" s="59" t="s">
        <v>121</v>
      </c>
      <c r="L11" s="54">
        <v>460.0</v>
      </c>
      <c r="M11" s="70" t="s">
        <v>118</v>
      </c>
      <c r="N11" s="61"/>
    </row>
    <row r="12">
      <c r="A12" s="71"/>
      <c r="B12" s="41" t="s">
        <v>37</v>
      </c>
      <c r="C12" s="42">
        <v>1120.0</v>
      </c>
      <c r="D12" s="43">
        <v>15100.0</v>
      </c>
      <c r="E12" s="44">
        <v>20.0</v>
      </c>
      <c r="F12" s="43">
        <f t="shared" si="1"/>
        <v>13.48214286</v>
      </c>
      <c r="G12" s="45">
        <f t="shared" si="2"/>
        <v>269.6428571</v>
      </c>
      <c r="H12" s="46"/>
      <c r="I12" s="47"/>
      <c r="K12" s="62" t="s">
        <v>122</v>
      </c>
      <c r="L12" s="43">
        <v>1206.8</v>
      </c>
      <c r="M12" s="72" t="s">
        <v>106</v>
      </c>
      <c r="N12" s="50"/>
    </row>
    <row r="13">
      <c r="A13" s="73"/>
      <c r="B13" s="52" t="s">
        <v>38</v>
      </c>
      <c r="C13" s="53">
        <v>945.0</v>
      </c>
      <c r="D13" s="54">
        <v>4850.0</v>
      </c>
      <c r="E13" s="55">
        <v>10.0</v>
      </c>
      <c r="F13" s="54">
        <f t="shared" si="1"/>
        <v>5.132275132</v>
      </c>
      <c r="G13" s="56">
        <f t="shared" si="2"/>
        <v>51.32275132</v>
      </c>
      <c r="H13" s="57"/>
      <c r="I13" s="58"/>
      <c r="K13" s="59" t="s">
        <v>123</v>
      </c>
      <c r="L13" s="54">
        <v>128.0</v>
      </c>
      <c r="M13" s="74" t="s">
        <v>106</v>
      </c>
      <c r="N13" s="61"/>
    </row>
    <row r="14">
      <c r="A14" s="71"/>
      <c r="B14" s="41" t="s">
        <v>39</v>
      </c>
      <c r="C14" s="42">
        <v>1000.0</v>
      </c>
      <c r="D14" s="43">
        <v>15900.0</v>
      </c>
      <c r="E14" s="44">
        <v>2.0</v>
      </c>
      <c r="F14" s="43">
        <f t="shared" si="1"/>
        <v>15.9</v>
      </c>
      <c r="G14" s="45">
        <f t="shared" si="2"/>
        <v>31.8</v>
      </c>
      <c r="H14" s="46"/>
      <c r="I14" s="47"/>
      <c r="K14" s="62" t="s">
        <v>124</v>
      </c>
      <c r="L14" s="43">
        <v>31.0</v>
      </c>
      <c r="M14" s="72" t="s">
        <v>125</v>
      </c>
      <c r="N14" s="75"/>
    </row>
    <row r="15">
      <c r="A15" s="73"/>
      <c r="B15" s="52" t="s">
        <v>40</v>
      </c>
      <c r="C15" s="53">
        <v>300.0</v>
      </c>
      <c r="D15" s="65">
        <v>10000.0</v>
      </c>
      <c r="E15" s="55">
        <v>1.0</v>
      </c>
      <c r="F15" s="54">
        <f t="shared" si="1"/>
        <v>33.33333333</v>
      </c>
      <c r="G15" s="56">
        <f t="shared" si="2"/>
        <v>33.33333333</v>
      </c>
      <c r="H15" s="57"/>
      <c r="I15" s="58"/>
      <c r="K15" s="59" t="s">
        <v>126</v>
      </c>
      <c r="L15" s="54">
        <v>90.75</v>
      </c>
      <c r="M15" s="68" t="s">
        <v>115</v>
      </c>
      <c r="N15" s="69"/>
    </row>
    <row r="16">
      <c r="A16" s="76"/>
      <c r="B16" s="77" t="s">
        <v>41</v>
      </c>
      <c r="C16" s="77">
        <v>50.0</v>
      </c>
      <c r="D16" s="78">
        <v>4000.0</v>
      </c>
      <c r="E16" s="44">
        <v>1.0</v>
      </c>
      <c r="F16" s="43">
        <f t="shared" si="1"/>
        <v>80</v>
      </c>
      <c r="G16" s="45">
        <f t="shared" si="2"/>
        <v>80</v>
      </c>
      <c r="H16" s="46"/>
      <c r="I16" s="47"/>
      <c r="K16" s="48" t="s">
        <v>127</v>
      </c>
      <c r="L16" s="43">
        <v>120.0</v>
      </c>
      <c r="M16" s="79" t="s">
        <v>115</v>
      </c>
      <c r="N16" s="50"/>
    </row>
    <row r="17">
      <c r="A17" s="51"/>
      <c r="B17" s="52" t="s">
        <v>42</v>
      </c>
      <c r="C17" s="64">
        <v>50.0</v>
      </c>
      <c r="D17" s="65">
        <v>4000.0</v>
      </c>
      <c r="E17" s="55">
        <v>1.0</v>
      </c>
      <c r="F17" s="54">
        <f t="shared" si="1"/>
        <v>80</v>
      </c>
      <c r="G17" s="56">
        <f t="shared" si="2"/>
        <v>80</v>
      </c>
      <c r="H17" s="57"/>
      <c r="I17" s="58"/>
      <c r="K17" s="80"/>
      <c r="L17" s="54"/>
      <c r="M17" s="81"/>
      <c r="N17" s="61"/>
    </row>
    <row r="18">
      <c r="A18" s="40" t="s">
        <v>47</v>
      </c>
      <c r="B18" s="41" t="s">
        <v>48</v>
      </c>
      <c r="C18" s="42">
        <v>1000.0</v>
      </c>
      <c r="D18" s="43">
        <v>2250.0</v>
      </c>
      <c r="E18" s="44">
        <v>200.0</v>
      </c>
      <c r="F18" s="43">
        <f t="shared" si="1"/>
        <v>2.25</v>
      </c>
      <c r="G18" s="45">
        <f t="shared" si="2"/>
        <v>450</v>
      </c>
      <c r="H18" s="46"/>
      <c r="I18" s="47"/>
      <c r="K18" s="82"/>
      <c r="L18" s="43"/>
      <c r="M18" s="83"/>
      <c r="N18" s="50"/>
    </row>
    <row r="19">
      <c r="A19" s="73"/>
      <c r="B19" s="52" t="s">
        <v>49</v>
      </c>
      <c r="C19" s="53">
        <v>1000.0</v>
      </c>
      <c r="D19" s="54">
        <v>16900.0</v>
      </c>
      <c r="E19" s="55">
        <v>32.0</v>
      </c>
      <c r="F19" s="54">
        <f t="shared" si="1"/>
        <v>16.9</v>
      </c>
      <c r="G19" s="56">
        <f t="shared" si="2"/>
        <v>540.8</v>
      </c>
      <c r="H19" s="57"/>
      <c r="I19" s="58"/>
      <c r="K19" s="84"/>
      <c r="L19" s="54"/>
      <c r="M19" s="81"/>
      <c r="N19" s="61"/>
    </row>
    <row r="20">
      <c r="A20" s="71"/>
      <c r="B20" s="41" t="s">
        <v>51</v>
      </c>
      <c r="C20" s="42">
        <v>1000.0</v>
      </c>
      <c r="D20" s="43">
        <v>4400.0</v>
      </c>
      <c r="E20" s="44">
        <v>40.0</v>
      </c>
      <c r="F20" s="43">
        <f t="shared" si="1"/>
        <v>4.4</v>
      </c>
      <c r="G20" s="45">
        <f t="shared" si="2"/>
        <v>176</v>
      </c>
      <c r="H20" s="46"/>
      <c r="I20" s="47"/>
      <c r="K20" s="82"/>
      <c r="L20" s="43"/>
      <c r="M20" s="83"/>
      <c r="N20" s="50"/>
    </row>
    <row r="21">
      <c r="A21" s="73"/>
      <c r="B21" s="52" t="s">
        <v>52</v>
      </c>
      <c r="C21" s="53">
        <v>1000.0</v>
      </c>
      <c r="D21" s="54">
        <v>14900.0</v>
      </c>
      <c r="E21" s="55">
        <v>24.0</v>
      </c>
      <c r="F21" s="54">
        <f t="shared" si="1"/>
        <v>14.9</v>
      </c>
      <c r="G21" s="56">
        <f t="shared" si="2"/>
        <v>357.6</v>
      </c>
      <c r="H21" s="57"/>
      <c r="I21" s="58"/>
      <c r="K21" s="84"/>
      <c r="L21" s="54"/>
      <c r="M21" s="81"/>
      <c r="N21" s="61"/>
    </row>
    <row r="22">
      <c r="A22" s="71"/>
      <c r="B22" s="41" t="s">
        <v>53</v>
      </c>
      <c r="C22" s="42">
        <v>1000.0</v>
      </c>
      <c r="D22" s="43">
        <v>9500.0</v>
      </c>
      <c r="E22" s="44">
        <v>12.0</v>
      </c>
      <c r="F22" s="43">
        <f t="shared" si="1"/>
        <v>9.5</v>
      </c>
      <c r="G22" s="45">
        <f t="shared" si="2"/>
        <v>114</v>
      </c>
      <c r="H22" s="46"/>
      <c r="I22" s="47"/>
      <c r="K22" s="85"/>
      <c r="L22" s="86"/>
      <c r="M22" s="83"/>
      <c r="N22" s="87"/>
    </row>
    <row r="23">
      <c r="A23" s="73"/>
      <c r="B23" s="52" t="s">
        <v>54</v>
      </c>
      <c r="C23" s="53">
        <v>3000.0</v>
      </c>
      <c r="D23" s="54">
        <v>12900.0</v>
      </c>
      <c r="E23" s="55">
        <v>0.5</v>
      </c>
      <c r="F23" s="54">
        <f t="shared" si="1"/>
        <v>4.3</v>
      </c>
      <c r="G23" s="56">
        <f t="shared" si="2"/>
        <v>2.15</v>
      </c>
      <c r="H23" s="57"/>
      <c r="I23" s="58"/>
      <c r="K23" s="88"/>
      <c r="L23" s="67"/>
      <c r="M23" s="81"/>
      <c r="N23" s="89"/>
    </row>
    <row r="24">
      <c r="A24" s="90"/>
      <c r="B24" s="41" t="s">
        <v>55</v>
      </c>
      <c r="C24" s="91"/>
      <c r="D24" s="86"/>
      <c r="E24" s="44"/>
      <c r="F24" s="86"/>
      <c r="G24" s="46">
        <f t="shared" si="2"/>
        <v>0</v>
      </c>
      <c r="H24" s="46"/>
      <c r="I24" s="47"/>
      <c r="K24" s="85"/>
      <c r="L24" s="86"/>
      <c r="M24" s="83"/>
      <c r="N24" s="87"/>
    </row>
    <row r="25">
      <c r="A25" s="92"/>
      <c r="B25" s="93"/>
      <c r="C25" s="94"/>
      <c r="D25" s="95"/>
      <c r="E25" s="96"/>
      <c r="F25" s="95"/>
      <c r="G25" s="97">
        <f t="shared" si="2"/>
        <v>0</v>
      </c>
      <c r="H25" s="97"/>
      <c r="I25" s="98"/>
      <c r="K25" s="99"/>
      <c r="L25" s="95"/>
      <c r="M25" s="100"/>
      <c r="N25" s="101"/>
    </row>
  </sheetData>
  <dataValidations>
    <dataValidation type="list" allowBlank="1" sqref="A2:A25">
      <formula1>"에그녹,뱅쇼,밤스프,P3"</formula1>
    </dataValidation>
    <dataValidation type="list" allowBlank="1" sqref="C2:C25">
      <formula1>"1L,1kg,15kg,80kg,5L,3kg,1.12kg,945ml,300g,700ml,50g,25kg"</formula1>
    </dataValidation>
    <dataValidation type="list" allowBlank="1" sqref="M2:M25">
      <formula1>"1000,600,500,300,100,미정"</formula1>
    </dataValidation>
    <dataValidation type="list" allowBlank="1" sqref="B2:B25">
      <formula1>"고구마 필링,밤 스프레드,크림치즈,토피넛파우더,우유2,소금,밤스프 가니쉬,와인,설탕2,딸기퓨레,레몬즙,시나몬스틱2,정향,난황액,황설탕,넛맥,통카빈,꼬냑,럼,시나몬스틱1,우유1,냉동딸기,꼬냑,로즈마리,에그녹 가니쉬,뱅쇼 가니쉬"</formula1>
    </dataValidation>
    <dataValidation type="custom" allowBlank="1" showDropDown="1" sqref="D2:D25 F2:F25 L2:L25 N2:N25">
      <formula1>AND(ISNUMBER(D2),(NOT(OR(NOT(ISERROR(DATEVALUE(D2))), AND(ISNUMBER(D2), LEFT(CELL("format", D2))="D")))))</formula1>
    </dataValidation>
    <dataValidation allowBlank="1" showDropDown="1" sqref="G2:I25"/>
    <dataValidation type="custom" allowBlank="1" showDropDown="1" sqref="E2:E25">
      <formula1>AND(ISNUMBER(E2),(NOT(OR(NOT(ISERROR(DATEVALUE(E2))), AND(ISNUMBER(E2), LEFT(CELL("format", E2))="D")))))</formula1>
    </dataValidation>
    <dataValidation allowBlank="1" showDropDown="1" sqref="K2:K25"/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2"/>
      <c r="B1" s="102"/>
      <c r="C1" s="102"/>
      <c r="D1" s="102"/>
      <c r="E1" s="102"/>
      <c r="F1" s="102"/>
    </row>
    <row r="2">
      <c r="A2" s="103" t="s">
        <v>128</v>
      </c>
      <c r="B2" s="104">
        <v>45628.0</v>
      </c>
      <c r="C2" s="105"/>
      <c r="D2" s="106"/>
      <c r="E2" s="107"/>
      <c r="F2" s="107"/>
      <c r="G2" s="107"/>
      <c r="H2" s="107"/>
      <c r="I2" s="108"/>
    </row>
    <row r="3">
      <c r="A3" s="109" t="s">
        <v>129</v>
      </c>
      <c r="B3" s="110" t="s">
        <v>130</v>
      </c>
      <c r="C3" s="111"/>
      <c r="D3" s="112" t="s">
        <v>131</v>
      </c>
      <c r="E3" s="113"/>
      <c r="F3" s="107"/>
      <c r="G3" s="113"/>
      <c r="H3" s="114"/>
      <c r="I3" s="115"/>
      <c r="J3" s="115"/>
      <c r="K3" s="115"/>
    </row>
    <row r="4">
      <c r="A4" s="116" t="s">
        <v>14</v>
      </c>
      <c r="B4" s="117" t="s">
        <v>132</v>
      </c>
      <c r="C4" s="118"/>
      <c r="D4" s="119">
        <v>2300.0</v>
      </c>
      <c r="E4" s="120"/>
      <c r="F4" s="114" t="s">
        <v>133</v>
      </c>
      <c r="G4" s="121"/>
      <c r="H4" s="122"/>
      <c r="I4" s="115"/>
      <c r="J4" s="115"/>
      <c r="K4" s="115"/>
    </row>
    <row r="5">
      <c r="A5" s="123"/>
      <c r="B5" s="124" t="s">
        <v>134</v>
      </c>
      <c r="C5" s="125"/>
      <c r="D5" s="126">
        <v>1000.0</v>
      </c>
      <c r="E5" s="120"/>
      <c r="F5" s="122" t="s">
        <v>135</v>
      </c>
      <c r="G5" s="121"/>
      <c r="H5" s="122"/>
      <c r="I5" s="115"/>
      <c r="J5" s="115"/>
      <c r="K5" s="115"/>
    </row>
    <row r="6">
      <c r="A6" s="123"/>
      <c r="B6" s="124" t="s">
        <v>136</v>
      </c>
      <c r="C6" s="125"/>
      <c r="D6" s="126">
        <v>315.0</v>
      </c>
      <c r="E6" s="120"/>
      <c r="F6" s="122" t="s">
        <v>137</v>
      </c>
      <c r="G6" s="121"/>
      <c r="H6" s="114"/>
      <c r="I6" s="115"/>
      <c r="J6" s="115"/>
      <c r="K6" s="115"/>
    </row>
    <row r="7">
      <c r="A7" s="123"/>
      <c r="B7" s="127" t="s">
        <v>138</v>
      </c>
      <c r="C7" s="128"/>
      <c r="D7" s="129">
        <v>12.0</v>
      </c>
      <c r="E7" s="130"/>
      <c r="F7" s="114" t="s">
        <v>139</v>
      </c>
      <c r="G7" s="131"/>
      <c r="H7" s="114"/>
      <c r="I7" s="115"/>
      <c r="J7" s="115"/>
      <c r="K7" s="115"/>
    </row>
    <row r="8">
      <c r="A8" s="123"/>
      <c r="B8" s="132" t="s">
        <v>140</v>
      </c>
      <c r="C8" s="133"/>
      <c r="D8" s="126"/>
      <c r="E8" s="130"/>
      <c r="F8" s="114" t="s">
        <v>141</v>
      </c>
      <c r="G8" s="121"/>
      <c r="H8" s="114"/>
      <c r="I8" s="115"/>
      <c r="J8" s="115"/>
      <c r="K8" s="115"/>
    </row>
    <row r="9">
      <c r="A9" s="123"/>
      <c r="B9" s="134" t="s">
        <v>142</v>
      </c>
      <c r="C9" s="118"/>
      <c r="D9" s="126"/>
      <c r="E9" s="130"/>
      <c r="F9" s="114" t="s">
        <v>143</v>
      </c>
      <c r="G9" s="121"/>
      <c r="H9" s="114"/>
      <c r="I9" s="114"/>
      <c r="J9" s="114"/>
      <c r="K9" s="114"/>
    </row>
    <row r="10">
      <c r="A10" s="123"/>
      <c r="B10" s="135" t="s">
        <v>144</v>
      </c>
      <c r="C10" s="136"/>
      <c r="D10" s="126"/>
      <c r="E10" s="130"/>
      <c r="F10" s="114"/>
      <c r="G10" s="137"/>
      <c r="H10" s="115"/>
      <c r="I10" s="115"/>
      <c r="J10" s="115"/>
      <c r="K10" s="115"/>
    </row>
    <row r="11">
      <c r="A11" s="138"/>
      <c r="B11" s="139" t="s">
        <v>145</v>
      </c>
      <c r="C11" s="140" t="s">
        <v>146</v>
      </c>
      <c r="D11" s="141"/>
      <c r="E11" s="120"/>
      <c r="F11" s="115"/>
      <c r="G11" s="137"/>
      <c r="H11" s="115"/>
      <c r="I11" s="115"/>
      <c r="J11" s="115"/>
      <c r="K11" s="115"/>
    </row>
    <row r="12">
      <c r="A12" s="142" t="s">
        <v>129</v>
      </c>
      <c r="B12" s="143" t="s">
        <v>130</v>
      </c>
      <c r="C12" s="144"/>
      <c r="D12" s="112" t="s">
        <v>131</v>
      </c>
      <c r="E12" s="113"/>
      <c r="F12" s="114"/>
      <c r="G12" s="137"/>
      <c r="H12" s="114"/>
      <c r="I12" s="115"/>
      <c r="J12" s="115"/>
      <c r="K12" s="115"/>
    </row>
    <row r="13">
      <c r="A13" s="116" t="s">
        <v>147</v>
      </c>
      <c r="B13" s="145" t="s">
        <v>148</v>
      </c>
      <c r="C13" s="146"/>
      <c r="D13" s="147">
        <v>3000.0</v>
      </c>
      <c r="E13" s="130"/>
      <c r="F13" s="114" t="s">
        <v>149</v>
      </c>
      <c r="G13" s="137"/>
      <c r="H13" s="114"/>
      <c r="I13" s="114"/>
      <c r="J13" s="114"/>
      <c r="K13" s="114"/>
    </row>
    <row r="14">
      <c r="A14" s="123"/>
      <c r="B14" s="148" t="s">
        <v>150</v>
      </c>
      <c r="C14" s="149" t="s">
        <v>151</v>
      </c>
      <c r="D14" s="147">
        <v>400.0</v>
      </c>
      <c r="E14" s="130"/>
      <c r="F14" s="114" t="s">
        <v>152</v>
      </c>
      <c r="G14" s="137"/>
      <c r="H14" s="114"/>
      <c r="I14" s="114"/>
      <c r="J14" s="114"/>
      <c r="K14" s="114"/>
    </row>
    <row r="15">
      <c r="A15" s="123"/>
      <c r="B15" s="148" t="s">
        <v>153</v>
      </c>
      <c r="C15" s="150"/>
      <c r="D15" s="129">
        <v>200.0</v>
      </c>
      <c r="E15" s="130"/>
      <c r="F15" s="114" t="s">
        <v>154</v>
      </c>
      <c r="G15" s="131"/>
      <c r="H15" s="114"/>
      <c r="I15" s="114"/>
      <c r="J15" s="114"/>
      <c r="K15" s="114"/>
    </row>
    <row r="16">
      <c r="A16" s="123"/>
      <c r="B16" s="148" t="s">
        <v>155</v>
      </c>
      <c r="C16" s="150"/>
      <c r="D16" s="129">
        <v>80.0</v>
      </c>
      <c r="E16" s="130"/>
      <c r="F16" s="114" t="s">
        <v>156</v>
      </c>
      <c r="G16" s="137"/>
      <c r="H16" s="114"/>
      <c r="I16" s="114"/>
      <c r="J16" s="114"/>
      <c r="K16" s="114"/>
    </row>
    <row r="17">
      <c r="A17" s="123"/>
      <c r="B17" s="148" t="s">
        <v>157</v>
      </c>
      <c r="C17" s="150"/>
      <c r="D17" s="129">
        <v>20.0</v>
      </c>
      <c r="E17" s="130"/>
      <c r="F17" s="114"/>
      <c r="G17" s="137"/>
      <c r="H17" s="114"/>
      <c r="I17" s="114"/>
      <c r="J17" s="114"/>
      <c r="K17" s="114"/>
    </row>
    <row r="18">
      <c r="A18" s="123"/>
      <c r="B18" s="148" t="s">
        <v>158</v>
      </c>
      <c r="C18" s="150"/>
      <c r="D18" s="129"/>
      <c r="E18" s="130"/>
      <c r="F18" s="114"/>
      <c r="G18" s="137"/>
      <c r="H18" s="114"/>
      <c r="I18" s="114"/>
      <c r="J18" s="114"/>
      <c r="K18" s="114"/>
    </row>
    <row r="19">
      <c r="A19" s="123"/>
      <c r="B19" s="151"/>
      <c r="C19" s="150"/>
      <c r="D19" s="129"/>
      <c r="E19" s="130"/>
      <c r="F19" s="114"/>
      <c r="G19" s="137"/>
      <c r="H19" s="114"/>
      <c r="I19" s="114"/>
      <c r="J19" s="114"/>
      <c r="K19" s="114"/>
    </row>
    <row r="20">
      <c r="A20" s="123"/>
      <c r="B20" s="151" t="s">
        <v>159</v>
      </c>
      <c r="C20" s="150"/>
      <c r="D20" s="129">
        <v>8.0</v>
      </c>
      <c r="E20" s="152"/>
      <c r="F20" s="114"/>
      <c r="G20" s="131"/>
      <c r="H20" s="115"/>
      <c r="I20" s="115"/>
      <c r="J20" s="115"/>
      <c r="K20" s="115"/>
    </row>
    <row r="21">
      <c r="A21" s="138"/>
      <c r="B21" s="153" t="s">
        <v>160</v>
      </c>
      <c r="C21" s="140"/>
      <c r="D21" s="154"/>
      <c r="E21" s="155"/>
      <c r="F21" s="115"/>
      <c r="G21" s="137"/>
      <c r="H21" s="114"/>
      <c r="I21" s="115"/>
      <c r="J21" s="115"/>
      <c r="K21" s="115"/>
    </row>
    <row r="22">
      <c r="A22" s="142" t="s">
        <v>129</v>
      </c>
      <c r="B22" s="143" t="s">
        <v>130</v>
      </c>
      <c r="C22" s="156"/>
      <c r="D22" s="157" t="s">
        <v>131</v>
      </c>
      <c r="E22" s="158"/>
      <c r="F22" s="114"/>
      <c r="G22" s="137"/>
      <c r="H22" s="114"/>
      <c r="I22" s="115"/>
      <c r="J22" s="115"/>
      <c r="K22" s="115"/>
    </row>
    <row r="23">
      <c r="A23" s="116" t="s">
        <v>161</v>
      </c>
      <c r="B23" s="145" t="s">
        <v>162</v>
      </c>
      <c r="C23" s="159"/>
      <c r="D23" s="160">
        <v>3000.0</v>
      </c>
      <c r="E23" s="158"/>
      <c r="F23" s="114" t="s">
        <v>163</v>
      </c>
      <c r="G23" s="137"/>
      <c r="H23" s="114"/>
      <c r="I23" s="115"/>
      <c r="J23" s="115"/>
      <c r="K23" s="115"/>
    </row>
    <row r="24">
      <c r="A24" s="123"/>
      <c r="B24" s="148" t="s">
        <v>164</v>
      </c>
      <c r="C24" s="149" t="s">
        <v>151</v>
      </c>
      <c r="D24" s="161">
        <v>600.0</v>
      </c>
      <c r="E24" s="158"/>
      <c r="F24" s="114" t="s">
        <v>165</v>
      </c>
      <c r="G24" s="137"/>
      <c r="H24" s="114"/>
      <c r="I24" s="115"/>
      <c r="J24" s="115"/>
      <c r="K24" s="115"/>
    </row>
    <row r="25">
      <c r="A25" s="123"/>
      <c r="B25" s="148" t="s">
        <v>153</v>
      </c>
      <c r="C25" s="162"/>
      <c r="D25" s="161">
        <v>300.0</v>
      </c>
      <c r="E25" s="158"/>
      <c r="F25" s="114" t="s">
        <v>166</v>
      </c>
      <c r="G25" s="131"/>
      <c r="H25" s="115"/>
      <c r="I25" s="115"/>
      <c r="J25" s="115"/>
      <c r="K25" s="115"/>
    </row>
    <row r="26">
      <c r="A26" s="123"/>
      <c r="B26" s="148" t="s">
        <v>155</v>
      </c>
      <c r="C26" s="162"/>
      <c r="D26" s="161">
        <v>80.0</v>
      </c>
      <c r="E26" s="158"/>
      <c r="F26" s="114" t="s">
        <v>167</v>
      </c>
      <c r="G26" s="137"/>
      <c r="H26" s="115"/>
      <c r="I26" s="115"/>
      <c r="J26" s="115"/>
      <c r="K26" s="115"/>
    </row>
    <row r="27">
      <c r="A27" s="123"/>
      <c r="B27" s="148" t="s">
        <v>168</v>
      </c>
      <c r="C27" s="163"/>
      <c r="D27" s="161">
        <v>20.0</v>
      </c>
      <c r="E27" s="158"/>
      <c r="F27" s="114" t="s">
        <v>156</v>
      </c>
      <c r="G27" s="137"/>
      <c r="H27" s="115"/>
      <c r="I27" s="115"/>
      <c r="J27" s="115"/>
      <c r="K27" s="115"/>
    </row>
    <row r="28">
      <c r="A28" s="123"/>
      <c r="B28" s="148" t="s">
        <v>158</v>
      </c>
      <c r="C28" s="163"/>
      <c r="D28" s="161"/>
      <c r="E28" s="158"/>
      <c r="F28" s="115"/>
      <c r="G28" s="137"/>
      <c r="H28" s="115"/>
      <c r="I28" s="115"/>
      <c r="J28" s="115"/>
      <c r="K28" s="115"/>
    </row>
    <row r="29">
      <c r="A29" s="123"/>
      <c r="B29" s="164" t="s">
        <v>169</v>
      </c>
      <c r="C29" s="165"/>
      <c r="D29" s="166">
        <v>60.0</v>
      </c>
      <c r="E29" s="121"/>
      <c r="F29" s="115"/>
      <c r="G29" s="137"/>
      <c r="H29" s="115"/>
      <c r="I29" s="115"/>
      <c r="J29" s="115"/>
      <c r="K29" s="115"/>
    </row>
    <row r="30">
      <c r="A30" s="123"/>
      <c r="B30" s="167" t="s">
        <v>170</v>
      </c>
      <c r="C30" s="163"/>
      <c r="D30" s="161">
        <v>8.0</v>
      </c>
      <c r="E30" s="155"/>
      <c r="F30" s="115"/>
      <c r="G30" s="137"/>
      <c r="H30" s="114"/>
      <c r="I30" s="115"/>
      <c r="J30" s="115"/>
      <c r="K30" s="115"/>
    </row>
    <row r="31">
      <c r="A31" s="138"/>
      <c r="B31" s="168" t="s">
        <v>171</v>
      </c>
      <c r="C31" s="169"/>
      <c r="D31" s="170"/>
      <c r="E31" s="120"/>
      <c r="F31" s="114"/>
      <c r="G31" s="137"/>
      <c r="H31" s="114"/>
      <c r="I31" s="115"/>
      <c r="J31" s="115"/>
      <c r="K31" s="115"/>
    </row>
    <row r="32">
      <c r="A32" s="171" t="s">
        <v>129</v>
      </c>
      <c r="B32" s="172" t="s">
        <v>130</v>
      </c>
      <c r="C32" s="173"/>
      <c r="D32" s="157" t="s">
        <v>131</v>
      </c>
      <c r="E32" s="120"/>
      <c r="F32" s="114"/>
      <c r="G32" s="137"/>
      <c r="H32" s="114"/>
      <c r="I32" s="115"/>
      <c r="J32" s="115"/>
      <c r="K32" s="115"/>
    </row>
    <row r="33">
      <c r="A33" s="174" t="s">
        <v>47</v>
      </c>
      <c r="B33" s="175" t="s">
        <v>132</v>
      </c>
      <c r="C33" s="176"/>
      <c r="D33" s="119">
        <v>2500.0</v>
      </c>
      <c r="E33" s="120"/>
      <c r="F33" s="114" t="s">
        <v>172</v>
      </c>
    </row>
    <row r="34">
      <c r="A34" s="177"/>
      <c r="B34" s="178" t="s">
        <v>173</v>
      </c>
      <c r="C34" s="179"/>
      <c r="D34" s="126">
        <v>500.0</v>
      </c>
      <c r="E34" s="120"/>
      <c r="F34" s="114" t="s">
        <v>174</v>
      </c>
    </row>
    <row r="35">
      <c r="A35" s="177"/>
      <c r="B35" s="178" t="s">
        <v>175</v>
      </c>
      <c r="C35" s="179"/>
      <c r="D35" s="126">
        <v>400.0</v>
      </c>
      <c r="E35" s="120"/>
      <c r="F35" s="114" t="s">
        <v>137</v>
      </c>
    </row>
    <row r="36">
      <c r="A36" s="177"/>
      <c r="B36" s="178" t="s">
        <v>176</v>
      </c>
      <c r="C36" s="179"/>
      <c r="D36" s="126">
        <v>300.0</v>
      </c>
      <c r="E36" s="120"/>
      <c r="F36" s="3" t="s">
        <v>156</v>
      </c>
    </row>
    <row r="37">
      <c r="A37" s="177"/>
      <c r="B37" s="180" t="s">
        <v>177</v>
      </c>
      <c r="C37" s="179"/>
      <c r="D37" s="126">
        <v>150.0</v>
      </c>
      <c r="E37" s="121"/>
    </row>
    <row r="38">
      <c r="A38" s="177"/>
      <c r="B38" s="180" t="s">
        <v>178</v>
      </c>
      <c r="C38" s="179"/>
      <c r="D38" s="129" t="s">
        <v>179</v>
      </c>
      <c r="E38" s="102"/>
    </row>
    <row r="39">
      <c r="A39" s="177"/>
      <c r="B39" s="132" t="s">
        <v>140</v>
      </c>
      <c r="C39" s="133"/>
      <c r="D39" s="181"/>
      <c r="E39" s="130"/>
    </row>
    <row r="40">
      <c r="A40" s="182"/>
      <c r="B40" s="183" t="s">
        <v>180</v>
      </c>
      <c r="C40" s="184"/>
      <c r="D40" s="185"/>
      <c r="E40" s="130"/>
    </row>
    <row r="41">
      <c r="A41" s="186"/>
      <c r="B41" s="187"/>
      <c r="C41" s="188"/>
      <c r="D41" s="130"/>
      <c r="E41" s="130"/>
    </row>
    <row r="42">
      <c r="A42" s="189"/>
      <c r="B42" s="190"/>
      <c r="D42" s="107"/>
      <c r="E42" s="107"/>
      <c r="G42" s="191"/>
      <c r="H42" s="191"/>
      <c r="I42" s="191"/>
      <c r="K42" s="191"/>
    </row>
    <row r="43">
      <c r="A43" s="192"/>
      <c r="B43" s="192"/>
      <c r="C43" s="113"/>
      <c r="D43" s="113"/>
      <c r="E43" s="113"/>
      <c r="F43" s="193"/>
      <c r="G43" s="193"/>
      <c r="H43" s="194"/>
      <c r="I43" s="195"/>
      <c r="K43" s="193"/>
      <c r="L43" s="193"/>
      <c r="M43" s="194"/>
      <c r="N43" s="195"/>
    </row>
    <row r="44">
      <c r="A44" s="113"/>
      <c r="B44" s="196"/>
      <c r="C44" s="120"/>
      <c r="D44" s="120"/>
      <c r="E44" s="120"/>
      <c r="F44" s="197"/>
      <c r="G44" s="197"/>
      <c r="H44" s="194"/>
      <c r="I44" s="3"/>
      <c r="K44" s="197"/>
      <c r="L44" s="197"/>
      <c r="M44" s="194"/>
      <c r="N44" s="3"/>
    </row>
    <row r="45">
      <c r="B45" s="120"/>
      <c r="C45" s="120"/>
      <c r="D45" s="120"/>
      <c r="E45" s="120"/>
      <c r="F45" s="198"/>
      <c r="G45" s="197"/>
      <c r="H45" s="199"/>
      <c r="I45" s="3"/>
      <c r="K45" s="197"/>
      <c r="L45" s="197"/>
      <c r="M45" s="199"/>
      <c r="N45" s="3"/>
    </row>
    <row r="46">
      <c r="B46" s="120"/>
      <c r="C46" s="120"/>
      <c r="D46" s="120"/>
      <c r="E46" s="120"/>
      <c r="F46" s="195"/>
      <c r="G46" s="197"/>
      <c r="H46" s="194"/>
      <c r="I46" s="3"/>
      <c r="K46" s="195"/>
      <c r="L46" s="197"/>
      <c r="M46" s="194"/>
      <c r="N46" s="3"/>
    </row>
    <row r="47">
      <c r="B47" s="120"/>
      <c r="C47" s="130"/>
      <c r="D47" s="130"/>
      <c r="E47" s="130"/>
      <c r="F47" s="195"/>
      <c r="G47" s="197"/>
      <c r="H47" s="194"/>
      <c r="I47" s="3"/>
      <c r="K47" s="195"/>
      <c r="L47" s="197"/>
      <c r="M47" s="194"/>
      <c r="N47" s="3"/>
    </row>
    <row r="48">
      <c r="B48" s="113"/>
      <c r="D48" s="120"/>
      <c r="E48" s="130"/>
      <c r="F48" s="200"/>
      <c r="G48" s="197"/>
      <c r="H48" s="194"/>
      <c r="I48" s="3"/>
      <c r="K48" s="200"/>
      <c r="L48" s="197"/>
      <c r="M48" s="194"/>
      <c r="N48" s="3"/>
    </row>
    <row r="49">
      <c r="B49" s="120"/>
      <c r="C49" s="120"/>
      <c r="D49" s="120"/>
      <c r="E49" s="130"/>
      <c r="F49" s="200"/>
      <c r="G49" s="197"/>
      <c r="H49" s="194"/>
      <c r="I49" s="3"/>
      <c r="K49" s="200"/>
      <c r="L49" s="197"/>
      <c r="M49" s="194"/>
      <c r="N49" s="3"/>
    </row>
    <row r="50">
      <c r="B50" s="196"/>
      <c r="C50" s="113"/>
      <c r="D50" s="120"/>
      <c r="E50" s="130"/>
      <c r="F50" s="200"/>
      <c r="G50" s="197"/>
      <c r="H50" s="194"/>
      <c r="I50" s="3"/>
      <c r="K50" s="200"/>
      <c r="L50" s="200"/>
      <c r="M50" s="194"/>
      <c r="N50" s="201"/>
    </row>
    <row r="51">
      <c r="B51" s="196"/>
      <c r="C51" s="130"/>
      <c r="D51" s="121"/>
      <c r="E51" s="120"/>
      <c r="F51" s="200"/>
      <c r="G51" s="197"/>
      <c r="H51" s="194"/>
      <c r="I51" s="194"/>
      <c r="K51" s="200"/>
      <c r="L51" s="200"/>
      <c r="M51" s="194"/>
      <c r="N51" s="201"/>
    </row>
    <row r="52">
      <c r="A52" s="202"/>
      <c r="B52" s="202"/>
      <c r="C52" s="130"/>
      <c r="D52" s="113"/>
      <c r="E52" s="113"/>
      <c r="F52" s="197"/>
      <c r="G52" s="200"/>
      <c r="H52" s="194"/>
      <c r="I52" s="195"/>
      <c r="K52" s="198"/>
      <c r="L52" s="200"/>
      <c r="M52" s="194"/>
      <c r="N52" s="194"/>
    </row>
    <row r="53">
      <c r="A53" s="113"/>
      <c r="B53" s="203"/>
      <c r="C53" s="130"/>
      <c r="D53" s="130"/>
      <c r="E53" s="130"/>
      <c r="F53" s="197"/>
      <c r="G53" s="197"/>
      <c r="H53" s="194"/>
      <c r="I53" s="3"/>
      <c r="K53" s="198"/>
      <c r="L53" s="197"/>
      <c r="M53" s="194"/>
      <c r="N53" s="3"/>
    </row>
    <row r="54">
      <c r="B54" s="203"/>
      <c r="C54" s="188"/>
      <c r="D54" s="130"/>
      <c r="E54" s="130"/>
      <c r="F54" s="197"/>
      <c r="G54" s="200"/>
      <c r="H54" s="199"/>
      <c r="K54" s="197"/>
      <c r="L54" s="200"/>
      <c r="M54" s="194"/>
    </row>
    <row r="55">
      <c r="B55" s="203"/>
      <c r="C55" s="130"/>
      <c r="D55" s="130"/>
      <c r="E55" s="130"/>
      <c r="F55" s="197"/>
      <c r="G55" s="197"/>
      <c r="H55" s="194"/>
      <c r="K55" s="197"/>
      <c r="L55" s="197"/>
      <c r="M55" s="199"/>
    </row>
    <row r="56">
      <c r="B56" s="203"/>
      <c r="C56" s="130"/>
      <c r="D56" s="130"/>
      <c r="E56" s="130"/>
      <c r="F56" s="200"/>
      <c r="G56" s="197"/>
      <c r="H56" s="194"/>
      <c r="K56" s="197"/>
      <c r="L56" s="197"/>
      <c r="M56" s="194"/>
    </row>
    <row r="57">
      <c r="B57" s="203"/>
      <c r="C57" s="130"/>
      <c r="D57" s="130"/>
      <c r="E57" s="130"/>
      <c r="F57" s="200"/>
      <c r="G57" s="200"/>
      <c r="H57" s="194"/>
      <c r="I57" s="201"/>
      <c r="K57" s="200"/>
      <c r="L57" s="200"/>
      <c r="M57" s="194"/>
      <c r="N57" s="201"/>
    </row>
    <row r="58">
      <c r="B58" s="203"/>
      <c r="C58" s="130"/>
      <c r="D58" s="130"/>
      <c r="E58" s="130"/>
      <c r="F58" s="200"/>
      <c r="G58" s="200"/>
      <c r="H58" s="204"/>
      <c r="I58" s="201"/>
      <c r="K58" s="200"/>
      <c r="L58" s="200"/>
      <c r="M58" s="204"/>
      <c r="N58" s="201"/>
    </row>
    <row r="59">
      <c r="B59" s="203"/>
      <c r="C59" s="130"/>
      <c r="D59" s="130"/>
      <c r="E59" s="130"/>
      <c r="F59" s="200"/>
      <c r="G59" s="200"/>
      <c r="H59" s="204"/>
      <c r="I59" s="201"/>
      <c r="K59" s="200"/>
      <c r="L59" s="200"/>
      <c r="M59" s="204"/>
      <c r="N59" s="201"/>
    </row>
    <row r="60">
      <c r="B60" s="203"/>
      <c r="C60" s="130"/>
      <c r="D60" s="130"/>
      <c r="E60" s="130"/>
      <c r="F60" s="200"/>
      <c r="G60" s="200"/>
      <c r="H60" s="204"/>
      <c r="I60" s="201"/>
      <c r="K60" s="200"/>
      <c r="L60" s="200"/>
      <c r="M60" s="204"/>
      <c r="N60" s="201"/>
    </row>
    <row r="61">
      <c r="B61" s="203"/>
      <c r="C61" s="130"/>
      <c r="D61" s="130"/>
      <c r="E61" s="152"/>
      <c r="F61" s="198"/>
      <c r="G61" s="3"/>
      <c r="H61" s="194"/>
      <c r="I61" s="201"/>
      <c r="K61" s="198"/>
      <c r="L61" s="3"/>
      <c r="M61" s="194"/>
      <c r="N61" s="201"/>
    </row>
    <row r="62">
      <c r="A62" s="202"/>
      <c r="B62" s="202"/>
      <c r="C62" s="205"/>
      <c r="D62" s="155"/>
      <c r="E62" s="155"/>
      <c r="F62" s="198"/>
      <c r="G62" s="3"/>
      <c r="H62" s="194"/>
      <c r="I62" s="194"/>
      <c r="K62" s="198"/>
      <c r="L62" s="3"/>
      <c r="M62" s="194"/>
      <c r="N62" s="194"/>
    </row>
    <row r="63">
      <c r="A63" s="113"/>
      <c r="B63" s="203"/>
      <c r="C63" s="205"/>
      <c r="D63" s="158"/>
      <c r="E63" s="158"/>
      <c r="F63" s="198"/>
      <c r="G63" s="3"/>
      <c r="H63" s="194"/>
      <c r="I63" s="194"/>
      <c r="K63" s="198"/>
      <c r="L63" s="3"/>
      <c r="M63" s="194"/>
      <c r="N63" s="194"/>
    </row>
    <row r="64">
      <c r="B64" s="203"/>
      <c r="C64" s="188"/>
      <c r="D64" s="158"/>
      <c r="E64" s="158"/>
      <c r="F64" s="198"/>
      <c r="G64" s="3"/>
      <c r="H64" s="194"/>
      <c r="I64" s="194"/>
      <c r="K64" s="198"/>
      <c r="L64" s="3"/>
      <c r="M64" s="194"/>
      <c r="N64" s="194"/>
    </row>
    <row r="65">
      <c r="B65" s="203"/>
      <c r="C65" s="205"/>
      <c r="D65" s="158"/>
      <c r="E65" s="158"/>
      <c r="F65" s="158"/>
    </row>
    <row r="66">
      <c r="B66" s="203"/>
      <c r="C66" s="205"/>
      <c r="D66" s="158"/>
      <c r="E66" s="158"/>
      <c r="F66" s="158"/>
    </row>
    <row r="67">
      <c r="B67" s="203"/>
      <c r="C67" s="206"/>
      <c r="D67" s="158"/>
      <c r="E67" s="158"/>
      <c r="F67" s="158"/>
    </row>
    <row r="68">
      <c r="B68" s="203"/>
      <c r="C68" s="206"/>
      <c r="D68" s="158"/>
      <c r="E68" s="158"/>
      <c r="F68" s="158"/>
    </row>
    <row r="69">
      <c r="B69" s="207"/>
      <c r="C69" s="208"/>
      <c r="D69" s="209"/>
      <c r="E69" s="158"/>
      <c r="F69" s="158"/>
    </row>
    <row r="70">
      <c r="B70" s="210"/>
      <c r="C70" s="206"/>
      <c r="D70" s="158"/>
      <c r="E70" s="158"/>
      <c r="F70" s="158"/>
    </row>
    <row r="71">
      <c r="B71" s="120"/>
      <c r="C71" s="121"/>
      <c r="D71" s="120"/>
      <c r="E71" s="121"/>
      <c r="F71" s="121"/>
    </row>
    <row r="72">
      <c r="A72" s="192"/>
      <c r="B72" s="192"/>
      <c r="C72" s="121"/>
      <c r="D72" s="155"/>
      <c r="E72" s="155"/>
      <c r="F72" s="155"/>
    </row>
    <row r="73">
      <c r="A73" s="113"/>
      <c r="B73" s="196"/>
      <c r="C73" s="121"/>
      <c r="D73" s="120"/>
      <c r="E73" s="120"/>
      <c r="F73" s="120"/>
    </row>
    <row r="74">
      <c r="B74" s="120"/>
      <c r="C74" s="121"/>
      <c r="D74" s="120"/>
      <c r="E74" s="120"/>
      <c r="F74" s="120"/>
    </row>
    <row r="75">
      <c r="B75" s="120"/>
      <c r="C75" s="121"/>
      <c r="D75" s="120"/>
      <c r="E75" s="120"/>
      <c r="F75" s="120"/>
    </row>
    <row r="76">
      <c r="B76" s="120"/>
      <c r="C76" s="121"/>
      <c r="D76" s="120"/>
      <c r="E76" s="120"/>
      <c r="F76" s="120"/>
    </row>
    <row r="77">
      <c r="B77" s="120"/>
      <c r="C77" s="121"/>
      <c r="D77" s="120"/>
      <c r="E77" s="120"/>
      <c r="F77" s="120"/>
    </row>
    <row r="78">
      <c r="B78" s="120"/>
      <c r="C78" s="121"/>
      <c r="D78" s="130"/>
      <c r="E78" s="120"/>
      <c r="F78" s="130"/>
    </row>
    <row r="79">
      <c r="B79" s="113"/>
      <c r="D79" s="121"/>
      <c r="E79" s="121"/>
      <c r="F79" s="121"/>
    </row>
    <row r="80">
      <c r="B80" s="120"/>
      <c r="C80" s="121"/>
      <c r="D80" s="102"/>
      <c r="E80" s="102"/>
      <c r="F80" s="102"/>
    </row>
  </sheetData>
  <mergeCells count="16">
    <mergeCell ref="B39:C39"/>
    <mergeCell ref="B42:C42"/>
    <mergeCell ref="K42:N42"/>
    <mergeCell ref="A44:A51"/>
    <mergeCell ref="B48:C48"/>
    <mergeCell ref="A53:A61"/>
    <mergeCell ref="A63:A71"/>
    <mergeCell ref="A73:A80"/>
    <mergeCell ref="B79:C79"/>
    <mergeCell ref="B2:C2"/>
    <mergeCell ref="I2:K2"/>
    <mergeCell ref="A4:A11"/>
    <mergeCell ref="B8:C8"/>
    <mergeCell ref="A13:A21"/>
    <mergeCell ref="A23:A31"/>
    <mergeCell ref="A33:A40"/>
  </mergeCells>
  <drawing r:id="rId1"/>
</worksheet>
</file>