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achingMaterials\BusinessAnalytics\Optimization\Homework\2023\Solver\"/>
    </mc:Choice>
  </mc:AlternateContent>
  <bookViews>
    <workbookView xWindow="0" yWindow="0" windowWidth="24750" windowHeight="1260" tabRatio="500"/>
  </bookViews>
  <sheets>
    <sheet name=" 3.1-3" sheetId="1" r:id="rId1"/>
    <sheet name="3.1-7" sheetId="4" r:id="rId2"/>
    <sheet name="3.4-12" sheetId="7" r:id="rId3"/>
  </sheets>
  <definedNames>
    <definedName name="solver_adj" localSheetId="0" hidden="1">' 3.1-3'!$B$12:$D$12</definedName>
    <definedName name="solver_adj" localSheetId="1" hidden="1">'3.1-7'!$B$12:$D$12</definedName>
    <definedName name="solver_adj" localSheetId="2" hidden="1">'3.4-12'!$B$14:$F$14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32767</definedName>
    <definedName name="solver_itr" localSheetId="1" hidden="1">2147483647</definedName>
    <definedName name="solver_itr" localSheetId="2" hidden="1">2147483647</definedName>
    <definedName name="solver_lhs1" localSheetId="0" hidden="1">' 3.1-3'!$E$21</definedName>
    <definedName name="solver_lhs1" localSheetId="1" hidden="1">'3.1-7'!$E$20</definedName>
    <definedName name="solver_lhs1" localSheetId="2" hidden="1">'3.4-12'!$G$17:$G$19</definedName>
    <definedName name="solver_lhs2" localSheetId="0" hidden="1">' 3.1-3'!$E$22</definedName>
    <definedName name="solver_lhs2" localSheetId="1" hidden="1">'3.1-7'!$E$21</definedName>
    <definedName name="solver_lhs2" localSheetId="2" hidden="1">'3.4-12'!$G$17:$G$19</definedName>
    <definedName name="solver_lhs3" localSheetId="0" hidden="1">' 3.1-3'!$E$23</definedName>
    <definedName name="solver_lhs3" localSheetId="1" hidden="1">'3.1-7'!$E$21</definedName>
    <definedName name="solver_lhs3" localSheetId="2" hidden="1">'3.4-12'!$G$17:$G$19</definedName>
    <definedName name="solver_lhs4" localSheetId="0" hidden="1">' 3.1-3'!$E$24</definedName>
    <definedName name="solver_lhs5" localSheetId="0" hidden="1">' 3.1-3'!$E$24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2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 3.1-3'!$B$4</definedName>
    <definedName name="solver_opt" localSheetId="1" hidden="1">'3.1-7'!$B$4</definedName>
    <definedName name="solver_opt" localSheetId="2" hidden="1">'3.4-12'!$B$4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2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el3" localSheetId="0" hidden="1">1</definedName>
    <definedName name="solver_rel3" localSheetId="1" hidden="1">1</definedName>
    <definedName name="solver_rel3" localSheetId="2" hidden="1">2</definedName>
    <definedName name="solver_rel4" localSheetId="0" hidden="1">1</definedName>
    <definedName name="solver_rel5" localSheetId="0" hidden="1">1</definedName>
    <definedName name="solver_rhs1" localSheetId="0" hidden="1">' 3.1-3'!$F$21</definedName>
    <definedName name="solver_rhs1" localSheetId="1" hidden="1">'3.1-7'!$F$20</definedName>
    <definedName name="solver_rhs1" localSheetId="2" hidden="1">'3.4-12'!$H$17:$H$19</definedName>
    <definedName name="solver_rhs2" localSheetId="0" hidden="1">' 3.1-3'!$F$22</definedName>
    <definedName name="solver_rhs2" localSheetId="1" hidden="1">'3.1-7'!$F$21</definedName>
    <definedName name="solver_rhs2" localSheetId="2" hidden="1">'3.4-12'!$H$17:$H$19</definedName>
    <definedName name="solver_rhs3" localSheetId="0" hidden="1">' 3.1-3'!$F$23</definedName>
    <definedName name="solver_rhs3" localSheetId="1" hidden="1">'3.1-7'!$F$21</definedName>
    <definedName name="solver_rhs3" localSheetId="2" hidden="1">'3.4-12'!$H$17:$H$19</definedName>
    <definedName name="solver_rhs4" localSheetId="0" hidden="1">' 3.1-3'!$F$24</definedName>
    <definedName name="solver_rhs5" localSheetId="0" hidden="1">' 3.1-3'!$F$24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32767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C17" i="7"/>
  <c r="D17" i="7"/>
  <c r="E17" i="7"/>
  <c r="F17" i="7"/>
  <c r="C18" i="7"/>
  <c r="D18" i="7"/>
  <c r="E18" i="7"/>
  <c r="F18" i="7"/>
  <c r="C19" i="7"/>
  <c r="D19" i="7"/>
  <c r="E19" i="7"/>
  <c r="F19" i="7"/>
  <c r="B18" i="7"/>
  <c r="B19" i="7"/>
  <c r="B17" i="7"/>
  <c r="G17" i="7" l="1"/>
  <c r="G19" i="7"/>
  <c r="G18" i="7"/>
  <c r="B21" i="4"/>
  <c r="C21" i="4"/>
  <c r="D21" i="4"/>
  <c r="B20" i="4"/>
  <c r="C20" i="4"/>
  <c r="D20" i="4"/>
  <c r="B4" i="4"/>
  <c r="D24" i="1"/>
  <c r="E24" i="1" s="1"/>
  <c r="B23" i="1"/>
  <c r="C23" i="1"/>
  <c r="D23" i="1"/>
  <c r="B22" i="1"/>
  <c r="C22" i="1"/>
  <c r="D22" i="1"/>
  <c r="E22" i="1"/>
  <c r="B21" i="1"/>
  <c r="C21" i="1"/>
  <c r="D21" i="1"/>
  <c r="B4" i="1"/>
  <c r="E21" i="4" l="1"/>
  <c r="E20" i="4"/>
  <c r="E23" i="1"/>
  <c r="E21" i="1"/>
</calcChain>
</file>

<file path=xl/sharedStrings.xml><?xml version="1.0" encoding="utf-8"?>
<sst xmlns="http://schemas.openxmlformats.org/spreadsheetml/2006/main" count="183" uniqueCount="81">
  <si>
    <t>Objective Function</t>
  </si>
  <si>
    <t>Unit Profit</t>
  </si>
  <si>
    <t>Production Plan</t>
  </si>
  <si>
    <t>Resource</t>
  </si>
  <si>
    <t>Resources</t>
  </si>
  <si>
    <t>Constraints</t>
  </si>
  <si>
    <t>Used</t>
  </si>
  <si>
    <t>Available</t>
  </si>
  <si>
    <t xml:space="preserve">Problem 3.1-3 </t>
  </si>
  <si>
    <t>Milling Machine</t>
  </si>
  <si>
    <t>Lathe</t>
  </si>
  <si>
    <t>Grinder</t>
  </si>
  <si>
    <t>Productivity Coefficients</t>
  </si>
  <si>
    <t>Product 1</t>
  </si>
  <si>
    <t>Product 2</t>
  </si>
  <si>
    <t>Product 3</t>
  </si>
  <si>
    <t>Milling Machine Production Capacity</t>
  </si>
  <si>
    <t>Lathe Production Capacity</t>
  </si>
  <si>
    <t>Grinder Production Capacity</t>
  </si>
  <si>
    <t>Sales Potential (Product 3)</t>
  </si>
  <si>
    <t>Problem 3.1-7</t>
  </si>
  <si>
    <t>Part A</t>
  </si>
  <si>
    <t>Part B</t>
  </si>
  <si>
    <t>Part C</t>
  </si>
  <si>
    <t>Machine 1</t>
  </si>
  <si>
    <t>Machine 2</t>
  </si>
  <si>
    <t>Machine 1 Availability</t>
  </si>
  <si>
    <t>Machine 2 Availability</t>
  </si>
  <si>
    <t>Problem 3.4-2</t>
  </si>
  <si>
    <t>Property</t>
  </si>
  <si>
    <t>% Tin</t>
  </si>
  <si>
    <t>% Lead</t>
  </si>
  <si>
    <t>% Zinc</t>
  </si>
  <si>
    <t>Cost ($/lb)</t>
  </si>
  <si>
    <t>Alloy Constraints</t>
  </si>
  <si>
    <t>Decision Variables</t>
  </si>
  <si>
    <t>% of Alloys</t>
  </si>
  <si>
    <t>Tin</t>
  </si>
  <si>
    <t>Zinc</t>
  </si>
  <si>
    <t>Lead</t>
  </si>
  <si>
    <t>RHS</t>
  </si>
  <si>
    <t>Cell</t>
  </si>
  <si>
    <t>Name</t>
  </si>
  <si>
    <t>Final</t>
  </si>
  <si>
    <t>Value</t>
  </si>
  <si>
    <t>Reduced</t>
  </si>
  <si>
    <t>$B$14</t>
  </si>
  <si>
    <t>$C$14</t>
  </si>
  <si>
    <t>$D$14</t>
  </si>
  <si>
    <t>$E$14</t>
  </si>
  <si>
    <t>$F$14</t>
  </si>
  <si>
    <t>$G$14</t>
  </si>
  <si>
    <t>$G$20</t>
  </si>
  <si>
    <t>$G$21</t>
  </si>
  <si>
    <t>$G$22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</si>
  <si>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</si>
  <si>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</si>
  <si>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</si>
  <si>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</si>
  <si>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</si>
  <si>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</si>
  <si>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</si>
  <si>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</si>
  <si>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</si>
  <si>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</si>
  <si>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$B$12</t>
  </si>
  <si>
    <t>$C$12</t>
  </si>
  <si>
    <t>$D$12</t>
  </si>
  <si>
    <t>$E$23</t>
  </si>
  <si>
    <t>Milling Machine Production Capacity Used</t>
  </si>
  <si>
    <t>$E$24</t>
  </si>
  <si>
    <t>Lathe Production Capacity Used</t>
  </si>
  <si>
    <t>$E$25</t>
  </si>
  <si>
    <t>Grinder Production Capacity Used</t>
  </si>
  <si>
    <t>$E$26</t>
  </si>
  <si>
    <t>Sales Potential (Product 3) Used</t>
  </si>
  <si>
    <t>Machine 1 Availability Used</t>
  </si>
  <si>
    <t>Machine 2 Availability Used</t>
  </si>
  <si>
    <t>% Alloy Components in Selected Mix</t>
  </si>
  <si>
    <t>Alloys Properties Data</t>
  </si>
  <si>
    <t>Sensitivity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</si>
</sst>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b/>
      <u/>
      <sz val="12"/>
      <name val="Calibri"/>
    </font>
    <font>
      <b/>
      <sz val="12"/>
      <name val="Calibri"/>
    </font>
    <font>
      <sz val="12"/>
      <name val="Calibri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b/>
      <u/>
      <sz val="12"/>
      <name val="Calibri"/>
      <family val="2"/>
    </font>
    <font>
      <b/>
      <sz val="12"/>
      <color theme="1"/>
      <name val="Calibri"/>
      <family val="2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2" fontId="2" fillId="0" borderId="1" xfId="2" applyNumberFormat="1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21" xfId="0" applyFont="1" applyBorder="1"/>
    <xf numFmtId="0" fontId="2" fillId="0" borderId="0" xfId="0" applyFont="1" applyBorder="1"/>
    <xf numFmtId="166" fontId="2" fillId="0" borderId="4" xfId="1" applyNumberFormat="1" applyFont="1" applyBorder="1"/>
    <xf numFmtId="166" fontId="2" fillId="0" borderId="5" xfId="1" applyNumberFormat="1" applyFont="1" applyBorder="1"/>
    <xf numFmtId="166" fontId="2" fillId="0" borderId="8" xfId="1" applyNumberFormat="1" applyFont="1" applyBorder="1"/>
    <xf numFmtId="166" fontId="2" fillId="0" borderId="6" xfId="1" applyNumberFormat="1" applyFont="1" applyBorder="1"/>
    <xf numFmtId="166" fontId="2" fillId="0" borderId="7" xfId="1" applyNumberFormat="1" applyFont="1" applyBorder="1"/>
    <xf numFmtId="166" fontId="2" fillId="0" borderId="9" xfId="1" applyNumberFormat="1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2" fontId="2" fillId="0" borderId="0" xfId="2" applyNumberFormat="1" applyFont="1" applyBorder="1"/>
    <xf numFmtId="0" fontId="5" fillId="0" borderId="24" xfId="0" applyFont="1" applyBorder="1" applyAlignment="1">
      <alignment horizontal="center"/>
    </xf>
    <xf numFmtId="166" fontId="2" fillId="0" borderId="22" xfId="1" applyNumberFormat="1" applyFont="1" applyBorder="1"/>
    <xf numFmtId="166" fontId="2" fillId="0" borderId="23" xfId="1" applyNumberFormat="1" applyFont="1" applyBorder="1"/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0" xfId="0" applyFont="1"/>
    <xf numFmtId="0" fontId="6" fillId="0" borderId="9" xfId="0" applyFont="1" applyBorder="1"/>
    <xf numFmtId="0" fontId="6" fillId="0" borderId="7" xfId="0" applyFont="1" applyBorder="1"/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2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 wrapText="1"/>
    </xf>
    <xf numFmtId="0" fontId="8" fillId="0" borderId="34" xfId="0" applyFont="1" applyBorder="1" applyAlignment="1">
      <alignment horizontal="center" wrapText="1"/>
    </xf>
    <xf numFmtId="166" fontId="2" fillId="0" borderId="35" xfId="1" applyNumberFormat="1" applyFont="1" applyBorder="1"/>
    <xf numFmtId="166" fontId="2" fillId="0" borderId="33" xfId="1" applyNumberFormat="1" applyFont="1" applyBorder="1"/>
    <xf numFmtId="166" fontId="2" fillId="0" borderId="36" xfId="1" applyNumberFormat="1" applyFont="1" applyBorder="1"/>
    <xf numFmtId="166" fontId="2" fillId="0" borderId="37" xfId="1" applyNumberFormat="1" applyFont="1" applyBorder="1"/>
    <xf numFmtId="0" fontId="9" fillId="0" borderId="0" xfId="0" applyFont="1"/>
    <xf numFmtId="2" fontId="2" fillId="0" borderId="0" xfId="0" applyNumberFormat="1" applyFont="1"/>
    <xf numFmtId="0" fontId="10" fillId="0" borderId="0" xfId="0" applyFont="1"/>
    <xf numFmtId="0" fontId="8" fillId="0" borderId="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7" fillId="0" borderId="25" xfId="0" applyFont="1" applyBorder="1" applyAlignment="1">
      <alignment horizontal="center" wrapText="1"/>
    </xf>
    <xf numFmtId="0" fontId="7" fillId="0" borderId="30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7" fillId="0" borderId="40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1" fillId="0" borderId="0" xfId="0" applyFont="1"/>
    <xf numFmtId="0" fontId="7" fillId="0" borderId="4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0" fontId="8" fillId="0" borderId="20" xfId="0" applyFont="1" applyBorder="1" applyAlignment="1">
      <alignment horizontal="center"/>
    </xf>
    <xf numFmtId="165" fontId="2" fillId="0" borderId="5" xfId="1" applyFont="1" applyBorder="1"/>
    <xf numFmtId="165" fontId="2" fillId="0" borderId="4" xfId="1" applyNumberFormat="1" applyFont="1" applyBorder="1"/>
    <xf numFmtId="165" fontId="2" fillId="0" borderId="22" xfId="1" applyNumberFormat="1" applyFont="1" applyBorder="1"/>
    <xf numFmtId="165" fontId="2" fillId="0" borderId="5" xfId="1" applyNumberFormat="1" applyFont="1" applyBorder="1"/>
    <xf numFmtId="165" fontId="2" fillId="0" borderId="8" xfId="1" applyFont="1" applyBorder="1"/>
    <xf numFmtId="165" fontId="2" fillId="0" borderId="6" xfId="1" applyNumberFormat="1" applyFont="1" applyBorder="1"/>
    <xf numFmtId="165" fontId="2" fillId="0" borderId="23" xfId="1" applyNumberFormat="1" applyFont="1" applyBorder="1"/>
    <xf numFmtId="165" fontId="2" fillId="0" borderId="7" xfId="1" applyNumberFormat="1" applyFont="1" applyBorder="1"/>
    <xf numFmtId="165" fontId="2" fillId="0" borderId="9" xfId="1" applyFont="1" applyBorder="1"/>
    <xf numFmtId="165" fontId="2" fillId="0" borderId="7" xfId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4" xfId="0" applyFill="1" applyBorder="1" applyAlignment="1"/>
    <xf numFmtId="0" fontId="0" fillId="0" borderId="45" xfId="0" applyFill="1" applyBorder="1" applyAlignment="1"/>
    <xf numFmtId="0" fontId="12" fillId="0" borderId="42" xfId="0" applyFont="1" applyFill="1" applyBorder="1" applyAlignment="1">
      <alignment horizontal="center"/>
    </xf>
    <xf numFmtId="0" fontId="12" fillId="0" borderId="43" xfId="0" applyFont="1" applyFill="1" applyBorder="1" applyAlignment="1">
      <alignment horizontal="center"/>
    </xf>
    <xf numFmtId="0" fontId="0" fillId="0" borderId="46" xfId="0" applyBorder="1"/>
    <xf numFmtId="0" fontId="0" fillId="0" borderId="46" xfId="0" applyBorder="1" applyAlignment="1">
      <alignment horizontal="center"/>
    </xf>
    <xf numFmtId="0" fontId="0" fillId="0" borderId="46" xfId="0" applyBorder="1" applyAlignment="1">
      <alignment horizontal="center" wrapText="1"/>
    </xf>
    <xf numFmtId="0" fontId="4" fillId="0" borderId="1" xfId="0" applyFont="1" applyBorder="1" applyAlignment="1">
      <alignment wrapText="1"/>
    </xf>
    <xf numFmtId="2" fontId="2" fillId="0" borderId="1" xfId="2" applyNumberFormat="1" applyFont="1" applyBorder="1" applyAlignment="1">
      <alignment vertical="center"/>
    </xf>
    <xf numFmtId="0" fontId="9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30" zoomScaleNormal="130" workbookViewId="0">
      <selection activeCell="A14" sqref="A14:XFD14"/>
    </sheetView>
  </sheetViews>
  <sheetFormatPr defaultColWidth="10.875" defaultRowHeight="15.75" x14ac:dyDescent="0.25"/>
  <cols>
    <col min="1" max="1" width="23.5" style="1" customWidth="1"/>
    <col min="2" max="2" width="11.25" style="1" customWidth="1"/>
    <col min="3" max="16384" width="10.875" style="1"/>
  </cols>
  <sheetData>
    <row r="1" spans="1:8" x14ac:dyDescent="0.25">
      <c r="A1" s="13" t="s">
        <v>8</v>
      </c>
    </row>
    <row r="2" spans="1:8" x14ac:dyDescent="0.25">
      <c r="H2" s="55"/>
    </row>
    <row r="4" spans="1:8" x14ac:dyDescent="0.25">
      <c r="A4" s="14" t="s">
        <v>0</v>
      </c>
      <c r="B4" s="2">
        <f>B7*B12+B8*C12+B9*D12</f>
        <v>2904.7619047619046</v>
      </c>
      <c r="C4" s="28"/>
    </row>
    <row r="5" spans="1:8" ht="16.5" thickBot="1" x14ac:dyDescent="0.3"/>
    <row r="6" spans="1:8" ht="16.5" thickBot="1" x14ac:dyDescent="0.3">
      <c r="A6" s="15" t="s">
        <v>1</v>
      </c>
      <c r="B6" s="3"/>
      <c r="C6" s="6"/>
    </row>
    <row r="7" spans="1:8" x14ac:dyDescent="0.25">
      <c r="A7" s="16" t="s">
        <v>13</v>
      </c>
      <c r="B7" s="4">
        <v>50</v>
      </c>
      <c r="C7" s="6"/>
    </row>
    <row r="8" spans="1:8" x14ac:dyDescent="0.25">
      <c r="A8" s="17" t="s">
        <v>14</v>
      </c>
      <c r="B8" s="5">
        <v>20</v>
      </c>
      <c r="C8" s="6"/>
    </row>
    <row r="9" spans="1:8" ht="16.5" thickBot="1" x14ac:dyDescent="0.3">
      <c r="A9" s="18" t="s">
        <v>15</v>
      </c>
      <c r="B9" s="19">
        <v>25</v>
      </c>
      <c r="C9" s="21"/>
    </row>
    <row r="10" spans="1:8" s="35" customFormat="1" ht="16.5" thickBot="1" x14ac:dyDescent="0.3"/>
    <row r="11" spans="1:8" s="35" customFormat="1" x14ac:dyDescent="0.25">
      <c r="A11" s="38" t="s">
        <v>2</v>
      </c>
      <c r="B11" s="39" t="s">
        <v>13</v>
      </c>
      <c r="C11" s="39" t="s">
        <v>14</v>
      </c>
      <c r="D11" s="40" t="s">
        <v>15</v>
      </c>
    </row>
    <row r="12" spans="1:8" s="35" customFormat="1" ht="16.5" thickBot="1" x14ac:dyDescent="0.3">
      <c r="A12" s="41"/>
      <c r="B12" s="36">
        <v>26.190476190476193</v>
      </c>
      <c r="C12" s="36">
        <v>54.761904761904759</v>
      </c>
      <c r="D12" s="37">
        <v>20</v>
      </c>
      <c r="E12" s="42"/>
      <c r="G12" s="42"/>
    </row>
    <row r="13" spans="1:8" s="35" customFormat="1" ht="16.5" thickBot="1" x14ac:dyDescent="0.3">
      <c r="A13" s="43"/>
      <c r="B13" s="44"/>
      <c r="C13" s="42"/>
      <c r="D13" s="42"/>
      <c r="F13" s="42"/>
    </row>
    <row r="14" spans="1:8" ht="16.5" thickBot="1" x14ac:dyDescent="0.3">
      <c r="A14" s="58" t="s">
        <v>12</v>
      </c>
      <c r="B14" s="59" t="s">
        <v>13</v>
      </c>
      <c r="C14" s="60" t="s">
        <v>14</v>
      </c>
      <c r="D14" s="61" t="s">
        <v>15</v>
      </c>
      <c r="E14" s="20"/>
    </row>
    <row r="15" spans="1:8" x14ac:dyDescent="0.25">
      <c r="A15" s="22" t="s">
        <v>9</v>
      </c>
      <c r="B15" s="23">
        <v>9</v>
      </c>
      <c r="C15" s="29">
        <v>3</v>
      </c>
      <c r="D15" s="24">
        <v>5</v>
      </c>
      <c r="E15" s="20"/>
    </row>
    <row r="16" spans="1:8" x14ac:dyDescent="0.25">
      <c r="A16" s="45" t="s">
        <v>10</v>
      </c>
      <c r="B16" s="32">
        <v>5</v>
      </c>
      <c r="C16" s="33">
        <v>4</v>
      </c>
      <c r="D16" s="34">
        <v>0</v>
      </c>
      <c r="E16" s="20"/>
    </row>
    <row r="17" spans="1:7" ht="16.5" thickBot="1" x14ac:dyDescent="0.3">
      <c r="A17" s="46" t="s">
        <v>11</v>
      </c>
      <c r="B17" s="18">
        <v>3</v>
      </c>
      <c r="C17" s="27">
        <v>0</v>
      </c>
      <c r="D17" s="26">
        <v>2</v>
      </c>
      <c r="E17" s="20"/>
    </row>
    <row r="18" spans="1:7" ht="16.5" thickBot="1" x14ac:dyDescent="0.3">
      <c r="B18" s="20"/>
      <c r="C18" s="20"/>
      <c r="D18" s="20"/>
      <c r="E18" s="20"/>
    </row>
    <row r="19" spans="1:7" s="65" customFormat="1" x14ac:dyDescent="0.25">
      <c r="A19" s="62" t="s">
        <v>3</v>
      </c>
      <c r="B19" s="96" t="s">
        <v>13</v>
      </c>
      <c r="C19" s="98" t="s">
        <v>14</v>
      </c>
      <c r="D19" s="100" t="s">
        <v>15</v>
      </c>
      <c r="E19" s="63" t="s">
        <v>3</v>
      </c>
      <c r="F19" s="64" t="s">
        <v>4</v>
      </c>
    </row>
    <row r="20" spans="1:7" s="65" customFormat="1" ht="16.5" thickBot="1" x14ac:dyDescent="0.3">
      <c r="A20" s="66" t="s">
        <v>5</v>
      </c>
      <c r="B20" s="97"/>
      <c r="C20" s="99"/>
      <c r="D20" s="101"/>
      <c r="E20" s="67" t="s">
        <v>6</v>
      </c>
      <c r="F20" s="68" t="s">
        <v>7</v>
      </c>
    </row>
    <row r="21" spans="1:7" ht="31.5" x14ac:dyDescent="0.25">
      <c r="A21" s="48" t="s">
        <v>16</v>
      </c>
      <c r="B21" s="7">
        <f>B15*B$12</f>
        <v>235.71428571428575</v>
      </c>
      <c r="C21" s="30">
        <f>C15*C$12</f>
        <v>164.28571428571428</v>
      </c>
      <c r="D21" s="8">
        <f>D15*D$12</f>
        <v>100</v>
      </c>
      <c r="E21" s="9">
        <f>SUM(B21:D21)</f>
        <v>500</v>
      </c>
      <c r="F21" s="8">
        <v>500</v>
      </c>
    </row>
    <row r="22" spans="1:7" x14ac:dyDescent="0.25">
      <c r="A22" s="49" t="s">
        <v>17</v>
      </c>
      <c r="B22" s="50">
        <f>B16*B$12</f>
        <v>130.95238095238096</v>
      </c>
      <c r="C22" s="51">
        <f>C16*C$12</f>
        <v>219.04761904761904</v>
      </c>
      <c r="D22" s="52">
        <f>D16*D$12</f>
        <v>0</v>
      </c>
      <c r="E22" s="53">
        <f t="shared" ref="E22:E23" si="0">SUM(B22:D22)</f>
        <v>350</v>
      </c>
      <c r="F22" s="52">
        <v>350</v>
      </c>
    </row>
    <row r="23" spans="1:7" x14ac:dyDescent="0.25">
      <c r="A23" s="49" t="s">
        <v>18</v>
      </c>
      <c r="B23" s="50">
        <f>B17*B$12</f>
        <v>78.571428571428584</v>
      </c>
      <c r="C23" s="51">
        <f>C17*C$12</f>
        <v>0</v>
      </c>
      <c r="D23" s="52">
        <f>D17*D$12</f>
        <v>40</v>
      </c>
      <c r="E23" s="53">
        <f t="shared" si="0"/>
        <v>118.57142857142858</v>
      </c>
      <c r="F23" s="52">
        <v>150</v>
      </c>
    </row>
    <row r="24" spans="1:7" ht="16.5" thickBot="1" x14ac:dyDescent="0.3">
      <c r="A24" s="25" t="s">
        <v>19</v>
      </c>
      <c r="B24" s="10"/>
      <c r="C24" s="31"/>
      <c r="D24" s="11">
        <f>D$12</f>
        <v>20</v>
      </c>
      <c r="E24" s="12">
        <f t="shared" ref="E24" si="1">SUM(B24:D24)</f>
        <v>20</v>
      </c>
      <c r="F24" s="11">
        <v>20</v>
      </c>
    </row>
    <row r="27" spans="1:7" x14ac:dyDescent="0.25">
      <c r="A27" s="92" t="s">
        <v>80</v>
      </c>
    </row>
    <row r="28" spans="1:7" ht="16.5" thickBot="1" x14ac:dyDescent="0.3">
      <c r="A28"/>
      <c r="B28"/>
      <c r="C28"/>
      <c r="D28"/>
      <c r="E28"/>
      <c r="F28"/>
      <c r="G28"/>
    </row>
    <row r="29" spans="1:7" x14ac:dyDescent="0.25">
      <c r="A29" s="85"/>
      <c r="B29" s="85"/>
      <c r="C29" s="85" t="s">
        <v>43</v>
      </c>
      <c r="D29" s="85" t="s">
        <v>45</v>
      </c>
      <c r="E29" s="85" t="s">
        <v>56</v>
      </c>
      <c r="F29" s="85" t="s">
        <v>58</v>
      </c>
      <c r="G29" s="85" t="s">
        <v>58</v>
      </c>
    </row>
    <row r="30" spans="1:7" ht="16.5" thickBot="1" x14ac:dyDescent="0.3">
      <c r="A30" s="86" t="s">
        <v>41</v>
      </c>
      <c r="B30" s="86" t="s">
        <v>42</v>
      </c>
      <c r="C30" s="86" t="s">
        <v>44</v>
      </c>
      <c r="D30" s="86" t="s">
        <v>55</v>
      </c>
      <c r="E30" s="86" t="s">
        <v>57</v>
      </c>
      <c r="F30" s="86" t="s">
        <v>59</v>
      </c>
      <c r="G30" s="86" t="s">
        <v>60</v>
      </c>
    </row>
    <row r="31" spans="1:7" x14ac:dyDescent="0.25">
      <c r="A31" s="83" t="s">
        <v>65</v>
      </c>
      <c r="B31" s="83" t="s">
        <v>13</v>
      </c>
      <c r="C31" s="83">
        <v>26.190476190476193</v>
      </c>
      <c r="D31" s="83">
        <v>0</v>
      </c>
      <c r="E31" s="83">
        <v>50</v>
      </c>
      <c r="F31" s="83">
        <v>1.250000000000006</v>
      </c>
      <c r="G31" s="83">
        <v>24.999999999999993</v>
      </c>
    </row>
    <row r="32" spans="1:7" x14ac:dyDescent="0.25">
      <c r="A32" s="83" t="s">
        <v>66</v>
      </c>
      <c r="B32" s="83" t="s">
        <v>14</v>
      </c>
      <c r="C32" s="83">
        <v>54.761904761904759</v>
      </c>
      <c r="D32" s="83">
        <v>0</v>
      </c>
      <c r="E32" s="83">
        <v>20</v>
      </c>
      <c r="F32" s="83">
        <v>19.999999999999993</v>
      </c>
      <c r="G32" s="83">
        <v>1.0000000000000049</v>
      </c>
    </row>
    <row r="33" spans="1:7" ht="16.5" thickBot="1" x14ac:dyDescent="0.3">
      <c r="A33" s="84" t="s">
        <v>67</v>
      </c>
      <c r="B33" s="84" t="s">
        <v>15</v>
      </c>
      <c r="C33" s="84">
        <v>20</v>
      </c>
      <c r="D33" s="84">
        <v>0</v>
      </c>
      <c r="E33" s="84">
        <v>25</v>
      </c>
      <c r="F33" s="84">
        <v>1E+30</v>
      </c>
      <c r="G33" s="84">
        <v>1.190476190476196</v>
      </c>
    </row>
    <row r="34" spans="1:7" x14ac:dyDescent="0.25">
      <c r="A34"/>
      <c r="B34"/>
      <c r="C34"/>
      <c r="D34"/>
      <c r="E34"/>
      <c r="F34"/>
      <c r="G34"/>
    </row>
    <row r="35" spans="1:7" ht="16.5" thickBot="1" x14ac:dyDescent="0.3">
      <c r="A35"/>
      <c r="B35"/>
      <c r="C35"/>
      <c r="D35"/>
      <c r="E35"/>
      <c r="F35"/>
      <c r="G35"/>
    </row>
    <row r="36" spans="1:7" x14ac:dyDescent="0.25">
      <c r="A36" s="85"/>
      <c r="B36" s="85"/>
      <c r="C36" s="85" t="s">
        <v>43</v>
      </c>
      <c r="D36" s="85" t="s">
        <v>61</v>
      </c>
      <c r="E36" s="85" t="s">
        <v>63</v>
      </c>
      <c r="F36" s="85" t="s">
        <v>58</v>
      </c>
      <c r="G36" s="85" t="s">
        <v>58</v>
      </c>
    </row>
    <row r="37" spans="1:7" ht="16.5" thickBot="1" x14ac:dyDescent="0.3">
      <c r="A37" s="86" t="s">
        <v>41</v>
      </c>
      <c r="B37" s="86" t="s">
        <v>42</v>
      </c>
      <c r="C37" s="86" t="s">
        <v>44</v>
      </c>
      <c r="D37" s="86" t="s">
        <v>62</v>
      </c>
      <c r="E37" s="86" t="s">
        <v>64</v>
      </c>
      <c r="F37" s="86" t="s">
        <v>59</v>
      </c>
      <c r="G37" s="86" t="s">
        <v>60</v>
      </c>
    </row>
    <row r="38" spans="1:7" x14ac:dyDescent="0.25">
      <c r="A38" s="83" t="s">
        <v>68</v>
      </c>
      <c r="B38" s="83" t="s">
        <v>69</v>
      </c>
      <c r="C38" s="83">
        <v>500</v>
      </c>
      <c r="D38" s="83">
        <v>4.7619047619047601</v>
      </c>
      <c r="E38" s="83">
        <v>500</v>
      </c>
      <c r="F38" s="83">
        <v>55</v>
      </c>
      <c r="G38" s="83">
        <v>137.50000000000003</v>
      </c>
    </row>
    <row r="39" spans="1:7" x14ac:dyDescent="0.25">
      <c r="A39" s="83" t="s">
        <v>70</v>
      </c>
      <c r="B39" s="83" t="s">
        <v>71</v>
      </c>
      <c r="C39" s="83">
        <v>350</v>
      </c>
      <c r="D39" s="83">
        <v>1.4285714285714295</v>
      </c>
      <c r="E39" s="83">
        <v>350</v>
      </c>
      <c r="F39" s="83">
        <v>183.33333333333337</v>
      </c>
      <c r="G39" s="83">
        <v>73.333333333333329</v>
      </c>
    </row>
    <row r="40" spans="1:7" x14ac:dyDescent="0.25">
      <c r="A40" s="83" t="s">
        <v>72</v>
      </c>
      <c r="B40" s="83" t="s">
        <v>73</v>
      </c>
      <c r="C40" s="83">
        <v>118.57142857142858</v>
      </c>
      <c r="D40" s="83">
        <v>0</v>
      </c>
      <c r="E40" s="83">
        <v>150</v>
      </c>
      <c r="F40" s="83">
        <v>1E+30</v>
      </c>
      <c r="G40" s="83">
        <v>31.428571428571427</v>
      </c>
    </row>
    <row r="41" spans="1:7" ht="16.5" thickBot="1" x14ac:dyDescent="0.3">
      <c r="A41" s="84" t="s">
        <v>74</v>
      </c>
      <c r="B41" s="84" t="s">
        <v>75</v>
      </c>
      <c r="C41" s="84">
        <v>20</v>
      </c>
      <c r="D41" s="84">
        <v>1.190476190476196</v>
      </c>
      <c r="E41" s="84">
        <v>20</v>
      </c>
      <c r="F41" s="84">
        <v>27.500000000000004</v>
      </c>
      <c r="G41" s="84">
        <v>20</v>
      </c>
    </row>
  </sheetData>
  <mergeCells count="3">
    <mergeCell ref="B19:B20"/>
    <mergeCell ref="C19:C20"/>
    <mergeCell ref="D19: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45" zoomScaleNormal="145" workbookViewId="0">
      <selection activeCell="A18" sqref="A18:XFD18"/>
    </sheetView>
  </sheetViews>
  <sheetFormatPr defaultColWidth="10.875" defaultRowHeight="15.75" x14ac:dyDescent="0.25"/>
  <cols>
    <col min="1" max="1" width="23.5" style="1" customWidth="1"/>
    <col min="2" max="2" width="11.25" style="1" customWidth="1"/>
    <col min="3" max="16384" width="10.875" style="1"/>
  </cols>
  <sheetData>
    <row r="1" spans="1:8" x14ac:dyDescent="0.25">
      <c r="A1" s="56" t="s">
        <v>20</v>
      </c>
    </row>
    <row r="2" spans="1:8" x14ac:dyDescent="0.25">
      <c r="H2" s="55"/>
    </row>
    <row r="4" spans="1:8" x14ac:dyDescent="0.25">
      <c r="A4" s="14" t="s">
        <v>0</v>
      </c>
      <c r="B4" s="2">
        <f>B7*B12+B8*C12+B9*D12</f>
        <v>61818.181818181802</v>
      </c>
      <c r="C4" s="28"/>
    </row>
    <row r="5" spans="1:8" ht="16.5" thickBot="1" x14ac:dyDescent="0.3"/>
    <row r="6" spans="1:8" ht="16.5" thickBot="1" x14ac:dyDescent="0.3">
      <c r="A6" s="15" t="s">
        <v>1</v>
      </c>
      <c r="B6" s="3"/>
      <c r="C6" s="6"/>
    </row>
    <row r="7" spans="1:8" x14ac:dyDescent="0.25">
      <c r="A7" s="57" t="s">
        <v>21</v>
      </c>
      <c r="B7" s="4">
        <v>50</v>
      </c>
      <c r="C7" s="6"/>
    </row>
    <row r="8" spans="1:8" x14ac:dyDescent="0.25">
      <c r="A8" s="70" t="s">
        <v>22</v>
      </c>
      <c r="B8" s="5">
        <v>40</v>
      </c>
      <c r="C8" s="6"/>
    </row>
    <row r="9" spans="1:8" ht="16.5" thickBot="1" x14ac:dyDescent="0.3">
      <c r="A9" s="41" t="s">
        <v>23</v>
      </c>
      <c r="B9" s="19">
        <v>30</v>
      </c>
      <c r="C9" s="21"/>
    </row>
    <row r="10" spans="1:8" s="35" customFormat="1" ht="16.5" thickBot="1" x14ac:dyDescent="0.3"/>
    <row r="11" spans="1:8" s="35" customFormat="1" x14ac:dyDescent="0.25">
      <c r="A11" s="38" t="s">
        <v>2</v>
      </c>
      <c r="B11" s="39" t="s">
        <v>21</v>
      </c>
      <c r="C11" s="39" t="s">
        <v>22</v>
      </c>
      <c r="D11" s="40" t="s">
        <v>23</v>
      </c>
    </row>
    <row r="12" spans="1:8" s="35" customFormat="1" ht="16.5" thickBot="1" x14ac:dyDescent="0.3">
      <c r="A12" s="41"/>
      <c r="B12" s="36">
        <v>363.63636363636368</v>
      </c>
      <c r="C12" s="36">
        <v>1090.9090909090905</v>
      </c>
      <c r="D12" s="37">
        <v>0</v>
      </c>
      <c r="E12" s="42"/>
      <c r="G12" s="42"/>
    </row>
    <row r="13" spans="1:8" s="35" customFormat="1" ht="16.5" thickBot="1" x14ac:dyDescent="0.3">
      <c r="A13" s="43"/>
      <c r="B13" s="44"/>
      <c r="C13" s="42"/>
      <c r="D13" s="42"/>
      <c r="F13" s="42"/>
    </row>
    <row r="14" spans="1:8" ht="16.5" thickBot="1" x14ac:dyDescent="0.3">
      <c r="A14" s="58" t="s">
        <v>12</v>
      </c>
      <c r="B14" s="59" t="s">
        <v>21</v>
      </c>
      <c r="C14" s="60" t="s">
        <v>22</v>
      </c>
      <c r="D14" s="61" t="s">
        <v>23</v>
      </c>
      <c r="E14" s="20"/>
    </row>
    <row r="15" spans="1:8" x14ac:dyDescent="0.25">
      <c r="A15" s="47" t="s">
        <v>24</v>
      </c>
      <c r="B15" s="23">
        <v>0.02</v>
      </c>
      <c r="C15" s="29">
        <v>0.03</v>
      </c>
      <c r="D15" s="24">
        <v>0.05</v>
      </c>
      <c r="E15" s="20"/>
    </row>
    <row r="16" spans="1:8" ht="16.5" thickBot="1" x14ac:dyDescent="0.3">
      <c r="A16" s="46" t="s">
        <v>25</v>
      </c>
      <c r="B16" s="18">
        <v>0.05</v>
      </c>
      <c r="C16" s="27">
        <v>0.02</v>
      </c>
      <c r="D16" s="26">
        <v>0.04</v>
      </c>
      <c r="E16" s="20"/>
    </row>
    <row r="17" spans="1:6" ht="16.5" thickBot="1" x14ac:dyDescent="0.3">
      <c r="B17" s="20"/>
      <c r="C17" s="20"/>
      <c r="D17" s="20"/>
      <c r="E17" s="20"/>
    </row>
    <row r="18" spans="1:6" s="65" customFormat="1" x14ac:dyDescent="0.25">
      <c r="A18" s="62" t="s">
        <v>3</v>
      </c>
      <c r="B18" s="96" t="s">
        <v>13</v>
      </c>
      <c r="C18" s="98" t="s">
        <v>14</v>
      </c>
      <c r="D18" s="100" t="s">
        <v>15</v>
      </c>
      <c r="E18" s="63" t="s">
        <v>3</v>
      </c>
      <c r="F18" s="64" t="s">
        <v>4</v>
      </c>
    </row>
    <row r="19" spans="1:6" s="65" customFormat="1" ht="16.5" thickBot="1" x14ac:dyDescent="0.3">
      <c r="A19" s="66" t="s">
        <v>5</v>
      </c>
      <c r="B19" s="97"/>
      <c r="C19" s="99"/>
      <c r="D19" s="101"/>
      <c r="E19" s="67" t="s">
        <v>6</v>
      </c>
      <c r="F19" s="68" t="s">
        <v>7</v>
      </c>
    </row>
    <row r="20" spans="1:6" x14ac:dyDescent="0.25">
      <c r="A20" s="48" t="s">
        <v>26</v>
      </c>
      <c r="B20" s="72">
        <f>B15*B$12</f>
        <v>7.2727272727272734</v>
      </c>
      <c r="C20" s="73">
        <f>C15*C$12</f>
        <v>32.727272727272712</v>
      </c>
      <c r="D20" s="74">
        <f>D15*D$12</f>
        <v>0</v>
      </c>
      <c r="E20" s="75">
        <f>SUM(B20:D20)</f>
        <v>39.999999999999986</v>
      </c>
      <c r="F20" s="71">
        <v>40</v>
      </c>
    </row>
    <row r="21" spans="1:6" ht="16.5" thickBot="1" x14ac:dyDescent="0.3">
      <c r="A21" s="69" t="s">
        <v>27</v>
      </c>
      <c r="B21" s="76">
        <f>B16*B$12</f>
        <v>18.181818181818183</v>
      </c>
      <c r="C21" s="77">
        <f>C16*C$12</f>
        <v>21.818181818181809</v>
      </c>
      <c r="D21" s="78">
        <f>D16*D$12</f>
        <v>0</v>
      </c>
      <c r="E21" s="79">
        <f t="shared" ref="E21" si="0">SUM(B21:D21)</f>
        <v>39.999999999999993</v>
      </c>
      <c r="F21" s="80">
        <v>40</v>
      </c>
    </row>
    <row r="24" spans="1:6" x14ac:dyDescent="0.25">
      <c r="A24" s="92" t="s">
        <v>80</v>
      </c>
    </row>
    <row r="25" spans="1:6" ht="16.5" thickBot="1" x14ac:dyDescent="0.3">
      <c r="A25"/>
      <c r="B25"/>
      <c r="C25"/>
      <c r="D25"/>
      <c r="E25"/>
      <c r="F25"/>
    </row>
    <row r="26" spans="1:6" x14ac:dyDescent="0.25">
      <c r="A26" s="85"/>
      <c r="B26" s="85" t="s">
        <v>43</v>
      </c>
      <c r="C26" s="85" t="s">
        <v>45</v>
      </c>
      <c r="D26" s="85" t="s">
        <v>56</v>
      </c>
      <c r="E26" s="85" t="s">
        <v>58</v>
      </c>
      <c r="F26" s="85" t="s">
        <v>58</v>
      </c>
    </row>
    <row r="27" spans="1:6" ht="16.5" thickBot="1" x14ac:dyDescent="0.3">
      <c r="A27" s="86" t="s">
        <v>42</v>
      </c>
      <c r="B27" s="86" t="s">
        <v>44</v>
      </c>
      <c r="C27" s="86" t="s">
        <v>55</v>
      </c>
      <c r="D27" s="86" t="s">
        <v>57</v>
      </c>
      <c r="E27" s="86" t="s">
        <v>59</v>
      </c>
      <c r="F27" s="86" t="s">
        <v>60</v>
      </c>
    </row>
    <row r="28" spans="1:6" x14ac:dyDescent="0.25">
      <c r="A28" s="83" t="s">
        <v>21</v>
      </c>
      <c r="B28" s="83">
        <v>363.63636363636368</v>
      </c>
      <c r="C28" s="83">
        <v>0</v>
      </c>
      <c r="D28" s="83">
        <v>50</v>
      </c>
      <c r="E28" s="83">
        <v>49.999999999999979</v>
      </c>
      <c r="F28" s="83">
        <v>23.333333333333336</v>
      </c>
    </row>
    <row r="29" spans="1:6" x14ac:dyDescent="0.25">
      <c r="A29" s="83" t="s">
        <v>22</v>
      </c>
      <c r="B29" s="83">
        <v>1090.9090909090905</v>
      </c>
      <c r="C29" s="83">
        <v>0</v>
      </c>
      <c r="D29" s="83">
        <v>40</v>
      </c>
      <c r="E29" s="83">
        <v>35.000000000000007</v>
      </c>
      <c r="F29" s="83">
        <v>19.999999999999993</v>
      </c>
    </row>
    <row r="30" spans="1:6" ht="16.5" thickBot="1" x14ac:dyDescent="0.3">
      <c r="A30" s="84" t="s">
        <v>23</v>
      </c>
      <c r="B30" s="84">
        <v>0</v>
      </c>
      <c r="C30" s="84">
        <v>-40.909090909090899</v>
      </c>
      <c r="D30" s="84">
        <v>30</v>
      </c>
      <c r="E30" s="84">
        <v>40.909090909090899</v>
      </c>
      <c r="F30" s="84">
        <v>1E+30</v>
      </c>
    </row>
    <row r="31" spans="1:6" x14ac:dyDescent="0.25">
      <c r="A31"/>
      <c r="B31"/>
      <c r="C31"/>
      <c r="D31"/>
      <c r="E31"/>
      <c r="F31"/>
    </row>
    <row r="32" spans="1:6" ht="16.5" thickBot="1" x14ac:dyDescent="0.3">
      <c r="A32"/>
      <c r="B32"/>
      <c r="C32"/>
      <c r="D32"/>
      <c r="E32"/>
      <c r="F32"/>
    </row>
    <row r="33" spans="1:6" x14ac:dyDescent="0.25">
      <c r="A33" s="85"/>
      <c r="B33" s="85" t="s">
        <v>43</v>
      </c>
      <c r="C33" s="85" t="s">
        <v>61</v>
      </c>
      <c r="D33" s="85" t="s">
        <v>63</v>
      </c>
      <c r="E33" s="85" t="s">
        <v>58</v>
      </c>
      <c r="F33" s="85" t="s">
        <v>58</v>
      </c>
    </row>
    <row r="34" spans="1:6" ht="16.5" thickBot="1" x14ac:dyDescent="0.3">
      <c r="A34" s="86" t="s">
        <v>42</v>
      </c>
      <c r="B34" s="86" t="s">
        <v>44</v>
      </c>
      <c r="C34" s="86" t="s">
        <v>62</v>
      </c>
      <c r="D34" s="86" t="s">
        <v>64</v>
      </c>
      <c r="E34" s="86" t="s">
        <v>59</v>
      </c>
      <c r="F34" s="86" t="s">
        <v>60</v>
      </c>
    </row>
    <row r="35" spans="1:6" x14ac:dyDescent="0.25">
      <c r="A35" s="83" t="s">
        <v>76</v>
      </c>
      <c r="B35" s="83">
        <v>39.999999999999986</v>
      </c>
      <c r="C35" s="83">
        <v>909.09090909090878</v>
      </c>
      <c r="D35" s="83">
        <v>40</v>
      </c>
      <c r="E35" s="83">
        <v>20</v>
      </c>
      <c r="F35" s="83">
        <v>23.999999999999993</v>
      </c>
    </row>
    <row r="36" spans="1:6" ht="16.5" thickBot="1" x14ac:dyDescent="0.3">
      <c r="A36" s="84" t="s">
        <v>77</v>
      </c>
      <c r="B36" s="84">
        <v>39.999999999999993</v>
      </c>
      <c r="C36" s="84">
        <v>636.36363636363649</v>
      </c>
      <c r="D36" s="84">
        <v>40</v>
      </c>
      <c r="E36" s="84">
        <v>59.999999999999986</v>
      </c>
      <c r="F36" s="84">
        <v>13.333333333333334</v>
      </c>
    </row>
  </sheetData>
  <mergeCells count="3">
    <mergeCell ref="B18:B19"/>
    <mergeCell ref="C18:C19"/>
    <mergeCell ref="D18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45" zoomScaleNormal="145" workbookViewId="0">
      <selection activeCell="G14" sqref="G14"/>
    </sheetView>
  </sheetViews>
  <sheetFormatPr defaultRowHeight="15.75" x14ac:dyDescent="0.25"/>
  <cols>
    <col min="1" max="1" width="10.875" customWidth="1"/>
    <col min="7" max="7" width="14.75" customWidth="1"/>
  </cols>
  <sheetData>
    <row r="1" spans="1:8" x14ac:dyDescent="0.25">
      <c r="A1" s="56" t="s">
        <v>28</v>
      </c>
      <c r="B1" s="1"/>
    </row>
    <row r="2" spans="1:8" x14ac:dyDescent="0.25">
      <c r="A2" s="1"/>
      <c r="B2" s="1"/>
    </row>
    <row r="3" spans="1:8" x14ac:dyDescent="0.25">
      <c r="A3" s="1"/>
      <c r="B3" s="1"/>
    </row>
    <row r="4" spans="1:8" ht="31.5" x14ac:dyDescent="0.25">
      <c r="A4" s="90" t="s">
        <v>0</v>
      </c>
      <c r="B4" s="91">
        <f>SUMPRODUCT(B11:F11,B14:F14)</f>
        <v>23.456521739130434</v>
      </c>
    </row>
    <row r="6" spans="1:8" x14ac:dyDescent="0.25">
      <c r="A6" s="54" t="s">
        <v>79</v>
      </c>
    </row>
    <row r="7" spans="1:8" x14ac:dyDescent="0.25">
      <c r="A7" s="81" t="s">
        <v>29</v>
      </c>
      <c r="B7" s="81">
        <v>1</v>
      </c>
      <c r="C7" s="81">
        <v>2</v>
      </c>
      <c r="D7" s="81">
        <v>3</v>
      </c>
      <c r="E7" s="81">
        <v>4</v>
      </c>
      <c r="F7" s="81">
        <v>5</v>
      </c>
    </row>
    <row r="8" spans="1:8" x14ac:dyDescent="0.25">
      <c r="A8" s="81" t="s">
        <v>30</v>
      </c>
      <c r="B8" s="81">
        <v>0.6</v>
      </c>
      <c r="C8" s="81">
        <v>0.25</v>
      </c>
      <c r="D8" s="81">
        <v>0.45</v>
      </c>
      <c r="E8" s="81">
        <v>0.2</v>
      </c>
      <c r="F8" s="81">
        <v>0.5</v>
      </c>
    </row>
    <row r="9" spans="1:8" x14ac:dyDescent="0.25">
      <c r="A9" s="81" t="s">
        <v>32</v>
      </c>
      <c r="B9" s="81">
        <v>0.1</v>
      </c>
      <c r="C9" s="81">
        <v>0.15</v>
      </c>
      <c r="D9" s="81">
        <v>0.45</v>
      </c>
      <c r="E9" s="81">
        <v>0.5</v>
      </c>
      <c r="F9" s="81">
        <v>0.4</v>
      </c>
    </row>
    <row r="10" spans="1:8" x14ac:dyDescent="0.25">
      <c r="A10" s="81" t="s">
        <v>31</v>
      </c>
      <c r="B10" s="81">
        <v>0.3</v>
      </c>
      <c r="C10" s="81">
        <v>0.6</v>
      </c>
      <c r="D10" s="81">
        <v>0.1</v>
      </c>
      <c r="E10" s="81">
        <v>0.3</v>
      </c>
      <c r="F10" s="81">
        <v>0.1</v>
      </c>
    </row>
    <row r="11" spans="1:8" x14ac:dyDescent="0.25">
      <c r="A11" s="81" t="s">
        <v>33</v>
      </c>
      <c r="B11" s="81">
        <v>22</v>
      </c>
      <c r="C11" s="81">
        <v>20</v>
      </c>
      <c r="D11" s="81">
        <v>25</v>
      </c>
      <c r="E11" s="81">
        <v>24</v>
      </c>
      <c r="F11" s="81">
        <v>27</v>
      </c>
    </row>
    <row r="13" spans="1:8" x14ac:dyDescent="0.25">
      <c r="A13" s="54" t="s">
        <v>35</v>
      </c>
      <c r="G13" s="93"/>
      <c r="H13" s="94"/>
    </row>
    <row r="14" spans="1:8" x14ac:dyDescent="0.25">
      <c r="A14" s="81" t="s">
        <v>36</v>
      </c>
      <c r="B14" s="81">
        <v>4.3478260869565244E-2</v>
      </c>
      <c r="C14" s="81">
        <v>0.28260869565217389</v>
      </c>
      <c r="D14" s="81">
        <v>0.67391304347826075</v>
      </c>
      <c r="E14" s="81">
        <v>0</v>
      </c>
      <c r="F14" s="87">
        <v>0</v>
      </c>
      <c r="G14" s="95"/>
      <c r="H14" s="95"/>
    </row>
    <row r="16" spans="1:8" ht="47.25" x14ac:dyDescent="0.25">
      <c r="A16" s="54" t="s">
        <v>34</v>
      </c>
      <c r="G16" s="89" t="s">
        <v>78</v>
      </c>
      <c r="H16" s="88" t="s">
        <v>40</v>
      </c>
    </row>
    <row r="17" spans="1:8" x14ac:dyDescent="0.25">
      <c r="A17" s="82" t="s">
        <v>37</v>
      </c>
      <c r="B17" s="81">
        <f>B$14*B8</f>
        <v>2.6086956521739146E-2</v>
      </c>
      <c r="C17" s="81">
        <f>C$14*C8</f>
        <v>7.0652173913043473E-2</v>
      </c>
      <c r="D17" s="81">
        <f>D$14*D8</f>
        <v>0.30326086956521736</v>
      </c>
      <c r="E17" s="81">
        <f>E$14*E8</f>
        <v>0</v>
      </c>
      <c r="F17" s="81">
        <f>F$14*F8</f>
        <v>0</v>
      </c>
      <c r="G17" s="81">
        <f>SUM(B17:F17)</f>
        <v>0.39999999999999997</v>
      </c>
      <c r="H17" s="81">
        <v>0.4</v>
      </c>
    </row>
    <row r="18" spans="1:8" x14ac:dyDescent="0.25">
      <c r="A18" s="82" t="s">
        <v>38</v>
      </c>
      <c r="B18" s="81">
        <f>B$14*B9</f>
        <v>4.3478260869565244E-3</v>
      </c>
      <c r="C18" s="81">
        <f>C$14*C9</f>
        <v>4.2391304347826085E-2</v>
      </c>
      <c r="D18" s="81">
        <f>D$14*D9</f>
        <v>0.30326086956521736</v>
      </c>
      <c r="E18" s="81">
        <f>E$14*E9</f>
        <v>0</v>
      </c>
      <c r="F18" s="81">
        <f>F$14*F9</f>
        <v>0</v>
      </c>
      <c r="G18" s="81">
        <f t="shared" ref="G18:G19" si="0">SUM(B18:F18)</f>
        <v>0.35</v>
      </c>
      <c r="H18" s="81">
        <v>0.35</v>
      </c>
    </row>
    <row r="19" spans="1:8" x14ac:dyDescent="0.25">
      <c r="A19" s="82" t="s">
        <v>39</v>
      </c>
      <c r="B19" s="81">
        <f>B$14*B10</f>
        <v>1.3043478260869573E-2</v>
      </c>
      <c r="C19" s="81">
        <f>C$14*C10</f>
        <v>0.16956521739130434</v>
      </c>
      <c r="D19" s="81">
        <f>D$14*D10</f>
        <v>6.7391304347826073E-2</v>
      </c>
      <c r="E19" s="81">
        <f>E$14*E10</f>
        <v>0</v>
      </c>
      <c r="F19" s="81">
        <f>F$14*F10</f>
        <v>0</v>
      </c>
      <c r="G19" s="81">
        <f t="shared" si="0"/>
        <v>0.25</v>
      </c>
      <c r="H19" s="81">
        <v>0.25</v>
      </c>
    </row>
    <row r="22" spans="1:8" x14ac:dyDescent="0.25">
      <c r="A22" s="92" t="s">
        <v>80</v>
      </c>
    </row>
    <row r="23" spans="1:8" ht="16.5" thickBot="1" x14ac:dyDescent="0.3"/>
    <row r="24" spans="1:8" x14ac:dyDescent="0.25">
      <c r="A24" s="85"/>
      <c r="B24" s="85"/>
      <c r="C24" s="85" t="s">
        <v>43</v>
      </c>
      <c r="D24" s="85" t="s">
        <v>45</v>
      </c>
      <c r="E24" s="85" t="s">
        <v>56</v>
      </c>
      <c r="F24" s="85" t="s">
        <v>58</v>
      </c>
      <c r="G24" s="85" t="s">
        <v>58</v>
      </c>
    </row>
    <row r="25" spans="1:8" ht="16.5" thickBot="1" x14ac:dyDescent="0.3">
      <c r="A25" s="86" t="s">
        <v>41</v>
      </c>
      <c r="B25" s="86" t="s">
        <v>42</v>
      </c>
      <c r="C25" s="86" t="s">
        <v>44</v>
      </c>
      <c r="D25" s="86" t="s">
        <v>55</v>
      </c>
      <c r="E25" s="86" t="s">
        <v>57</v>
      </c>
      <c r="F25" s="86" t="s">
        <v>59</v>
      </c>
      <c r="G25" s="86" t="s">
        <v>60</v>
      </c>
    </row>
    <row r="26" spans="1:8" x14ac:dyDescent="0.25">
      <c r="A26" s="83" t="s">
        <v>46</v>
      </c>
      <c r="B26" s="83" t="s">
        <v>36</v>
      </c>
      <c r="C26" s="83">
        <v>4.3478260869565466E-2</v>
      </c>
      <c r="D26" s="83">
        <v>0</v>
      </c>
      <c r="E26" s="83">
        <v>22</v>
      </c>
      <c r="F26" s="83">
        <v>10.199999999999987</v>
      </c>
      <c r="G26" s="83">
        <v>0.35294117647059164</v>
      </c>
    </row>
    <row r="27" spans="1:8" x14ac:dyDescent="0.25">
      <c r="A27" s="83" t="s">
        <v>47</v>
      </c>
      <c r="B27" s="83" t="s">
        <v>36</v>
      </c>
      <c r="C27" s="83">
        <v>0.282608695652174</v>
      </c>
      <c r="D27" s="83">
        <v>0</v>
      </c>
      <c r="E27" s="83">
        <v>20</v>
      </c>
      <c r="F27" s="83">
        <v>0.37500000000000355</v>
      </c>
      <c r="G27" s="83">
        <v>25.500000000000053</v>
      </c>
    </row>
    <row r="28" spans="1:8" x14ac:dyDescent="0.25">
      <c r="A28" s="83" t="s">
        <v>48</v>
      </c>
      <c r="B28" s="83" t="s">
        <v>36</v>
      </c>
      <c r="C28" s="83">
        <v>0.67391304347826053</v>
      </c>
      <c r="D28" s="83">
        <v>0</v>
      </c>
      <c r="E28" s="83">
        <v>25</v>
      </c>
      <c r="F28" s="83">
        <v>0.2500000000000025</v>
      </c>
      <c r="G28" s="83">
        <v>1E+30</v>
      </c>
    </row>
    <row r="29" spans="1:8" x14ac:dyDescent="0.25">
      <c r="A29" s="83" t="s">
        <v>49</v>
      </c>
      <c r="B29" s="83" t="s">
        <v>36</v>
      </c>
      <c r="C29" s="83">
        <v>0</v>
      </c>
      <c r="D29" s="83">
        <v>0.26086956521739391</v>
      </c>
      <c r="E29" s="83">
        <v>24</v>
      </c>
      <c r="F29" s="83">
        <v>1E+30</v>
      </c>
      <c r="G29" s="83">
        <v>0.26086956521739391</v>
      </c>
    </row>
    <row r="30" spans="1:8" ht="16.5" thickBot="1" x14ac:dyDescent="0.3">
      <c r="A30" s="84" t="s">
        <v>50</v>
      </c>
      <c r="B30" s="84" t="s">
        <v>36</v>
      </c>
      <c r="C30" s="84">
        <v>0</v>
      </c>
      <c r="D30" s="84">
        <v>2.2173913043478257</v>
      </c>
      <c r="E30" s="84">
        <v>27</v>
      </c>
      <c r="F30" s="84">
        <v>1E+30</v>
      </c>
      <c r="G30" s="84">
        <v>2.2173913043478257</v>
      </c>
    </row>
    <row r="32" spans="1:8" ht="16.5" thickBot="1" x14ac:dyDescent="0.3"/>
    <row r="33" spans="1:7" x14ac:dyDescent="0.25">
      <c r="A33" s="85"/>
      <c r="B33" s="85"/>
      <c r="C33" s="85" t="s">
        <v>43</v>
      </c>
      <c r="D33" s="85" t="s">
        <v>61</v>
      </c>
      <c r="E33" s="85" t="s">
        <v>63</v>
      </c>
      <c r="F33" s="85" t="s">
        <v>58</v>
      </c>
      <c r="G33" s="85" t="s">
        <v>58</v>
      </c>
    </row>
    <row r="34" spans="1:7" ht="16.5" thickBot="1" x14ac:dyDescent="0.3">
      <c r="A34" s="86" t="s">
        <v>41</v>
      </c>
      <c r="B34" s="86" t="s">
        <v>42</v>
      </c>
      <c r="C34" s="86" t="s">
        <v>44</v>
      </c>
      <c r="D34" s="86" t="s">
        <v>62</v>
      </c>
      <c r="E34" s="86" t="s">
        <v>64</v>
      </c>
      <c r="F34" s="86" t="s">
        <v>59</v>
      </c>
      <c r="G34" s="86" t="s">
        <v>60</v>
      </c>
    </row>
    <row r="35" spans="1:7" x14ac:dyDescent="0.25">
      <c r="A35" s="83" t="s">
        <v>51</v>
      </c>
      <c r="B35" s="83" t="s">
        <v>36</v>
      </c>
      <c r="C35" s="83">
        <v>1</v>
      </c>
      <c r="D35" s="83">
        <v>28.130434782608685</v>
      </c>
      <c r="E35" s="83">
        <v>1</v>
      </c>
      <c r="F35" s="83">
        <v>1.3877787807814462E-16</v>
      </c>
      <c r="G35" s="83">
        <v>0.27192982456140341</v>
      </c>
    </row>
    <row r="36" spans="1:7" x14ac:dyDescent="0.25">
      <c r="A36" s="83" t="s">
        <v>52</v>
      </c>
      <c r="B36" s="83" t="s">
        <v>37</v>
      </c>
      <c r="C36" s="83">
        <v>0.4</v>
      </c>
      <c r="D36" s="83">
        <v>-4.3478260869565224</v>
      </c>
      <c r="E36" s="83">
        <v>0.4</v>
      </c>
      <c r="F36" s="83">
        <v>0.16249999999999995</v>
      </c>
      <c r="G36" s="83">
        <v>1.3877787807814454E-16</v>
      </c>
    </row>
    <row r="37" spans="1:7" x14ac:dyDescent="0.25">
      <c r="A37" s="83" t="s">
        <v>53</v>
      </c>
      <c r="B37" s="83" t="s">
        <v>38</v>
      </c>
      <c r="C37" s="83">
        <v>0.34999999999999987</v>
      </c>
      <c r="D37" s="83">
        <v>0</v>
      </c>
      <c r="E37" s="83">
        <v>0.35</v>
      </c>
      <c r="F37" s="83">
        <v>1.3877787807814457E-16</v>
      </c>
      <c r="G37" s="83">
        <v>1E+30</v>
      </c>
    </row>
    <row r="38" spans="1:7" ht="16.5" thickBot="1" x14ac:dyDescent="0.3">
      <c r="A38" s="84" t="s">
        <v>54</v>
      </c>
      <c r="B38" s="84" t="s">
        <v>39</v>
      </c>
      <c r="C38" s="84">
        <v>0.25000000000000011</v>
      </c>
      <c r="D38" s="84">
        <v>-11.739130434782599</v>
      </c>
      <c r="E38" s="84">
        <v>0.25</v>
      </c>
      <c r="F38" s="84">
        <v>0.22142857142857131</v>
      </c>
      <c r="G38" s="84">
        <v>1.3877787807814469E-16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3.1-3</vt:lpstr>
      <vt:lpstr>3.1-7</vt:lpstr>
      <vt:lpstr>3.4-12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Bradley, Jim R</cp:lastModifiedBy>
  <dcterms:created xsi:type="dcterms:W3CDTF">2016-09-23T14:14:53Z</dcterms:created>
  <dcterms:modified xsi:type="dcterms:W3CDTF">2023-11-08T15:30:25Z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f04cd127-6ef8-4cc9-9999-9c7ef08babfd</vt:lpwstr>
  </property>
</Properties>
</file>