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izonastateu-my.sharepoint.com/personal/rshah133_sundevils_asu_edu/Documents/ASU/SEM 2/SCM 519 Quantitative Risk Management/"/>
    </mc:Choice>
  </mc:AlternateContent>
  <xr:revisionPtr revIDLastSave="0" documentId="8_{B08A3418-2929-054B-8575-BC9D9C1FAA62}" xr6:coauthVersionLast="47" xr6:coauthVersionMax="47" xr10:uidLastSave="{00000000-0000-0000-0000-000000000000}"/>
  <bookViews>
    <workbookView xWindow="0" yWindow="740" windowWidth="29400" windowHeight="18380" xr2:uid="{6AB13AA8-73E3-4C5B-9953-7308E630973C}"/>
  </bookViews>
  <sheets>
    <sheet name="Sheet1" sheetId="1" r:id="rId1"/>
    <sheet name="treeCalc_1" sheetId="4" state="hidden" r:id="rId2"/>
  </sheets>
  <definedNames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1" l="1"/>
  <c r="K40" i="4" s="1"/>
  <c r="E81" i="1"/>
  <c r="K39" i="4" s="1"/>
  <c r="E79" i="1"/>
  <c r="K38" i="4" s="1"/>
  <c r="E77" i="1"/>
  <c r="K37" i="4" s="1"/>
  <c r="E75" i="1"/>
  <c r="K36" i="4" s="1"/>
  <c r="E73" i="1"/>
  <c r="K35" i="4" s="1"/>
  <c r="E71" i="1"/>
  <c r="K34" i="4" s="1"/>
  <c r="E69" i="1"/>
  <c r="K33" i="4" s="1"/>
  <c r="E65" i="1"/>
  <c r="K32" i="4"/>
  <c r="J25" i="4"/>
  <c r="O25" i="4"/>
  <c r="K31" i="4"/>
  <c r="K30" i="4"/>
  <c r="K29" i="4"/>
  <c r="J24" i="4"/>
  <c r="O24" i="4"/>
  <c r="K28" i="4"/>
  <c r="K27" i="4"/>
  <c r="K26" i="4"/>
  <c r="J23" i="4"/>
  <c r="O23" i="4"/>
  <c r="J13" i="4"/>
  <c r="O13" i="4"/>
  <c r="K22" i="4"/>
  <c r="K21" i="4"/>
  <c r="K20" i="4"/>
  <c r="J16" i="4"/>
  <c r="O16" i="4"/>
  <c r="K19" i="4"/>
  <c r="K18" i="4"/>
  <c r="K17" i="4"/>
  <c r="J15" i="4"/>
  <c r="O15" i="4"/>
  <c r="J12" i="4"/>
  <c r="O12" i="4"/>
  <c r="K11" i="4"/>
  <c r="J11" i="4"/>
  <c r="O11" i="4"/>
  <c r="B11" i="4"/>
  <c r="B2" i="4"/>
  <c r="E11" i="1"/>
  <c r="F11" i="1" s="1"/>
  <c r="E12" i="1"/>
  <c r="F12" i="1" s="1"/>
  <c r="E10" i="1"/>
  <c r="F10" i="1" s="1"/>
  <c r="E7" i="1"/>
  <c r="F7" i="1" s="1"/>
  <c r="E8" i="1"/>
  <c r="E36" i="1" s="1"/>
  <c r="J19" i="4" s="1"/>
  <c r="E6" i="1"/>
  <c r="E30" i="1" s="1"/>
  <c r="J17" i="4" s="1"/>
  <c r="D4" i="1"/>
  <c r="E4" i="1" s="1"/>
  <c r="E38" i="1" l="1"/>
  <c r="J20" i="4" s="1"/>
  <c r="E58" i="1"/>
  <c r="J29" i="4" s="1"/>
  <c r="E42" i="1"/>
  <c r="J21" i="4" s="1"/>
  <c r="E44" i="1"/>
  <c r="J22" i="4" s="1"/>
  <c r="D26" i="1"/>
  <c r="J14" i="4" s="1"/>
  <c r="F6" i="1"/>
  <c r="E48" i="1" s="1"/>
  <c r="J26" i="4" s="1"/>
  <c r="I17" i="1"/>
  <c r="E70" i="1" s="1"/>
  <c r="J33" i="4" s="1"/>
  <c r="I16" i="1"/>
  <c r="E66" i="1" s="1"/>
  <c r="J32" i="4" s="1"/>
  <c r="K17" i="1"/>
  <c r="E82" i="1" s="1"/>
  <c r="J39" i="4" s="1"/>
  <c r="K16" i="1"/>
  <c r="E80" i="1" s="1"/>
  <c r="J38" i="4" s="1"/>
  <c r="E64" i="1"/>
  <c r="J31" i="4" s="1"/>
  <c r="J17" i="1"/>
  <c r="E76" i="1" s="1"/>
  <c r="J36" i="4" s="1"/>
  <c r="J16" i="1"/>
  <c r="E74" i="1" s="1"/>
  <c r="J35" i="4" s="1"/>
  <c r="E62" i="1"/>
  <c r="J30" i="4" s="1"/>
  <c r="E52" i="1"/>
  <c r="J27" i="4" s="1"/>
  <c r="E34" i="1"/>
  <c r="J18" i="4" s="1"/>
  <c r="F8" i="1"/>
  <c r="K18" i="1" s="1"/>
  <c r="E84" i="1" s="1"/>
  <c r="J40" i="4" s="1"/>
  <c r="E54" i="1"/>
  <c r="J28" i="4" s="1"/>
  <c r="J18" i="1" l="1"/>
  <c r="E78" i="1" s="1"/>
  <c r="J37" i="4" s="1"/>
  <c r="I18" i="1"/>
  <c r="E72" i="1" s="1"/>
  <c r="J34" i="4" s="1"/>
  <c r="F2" i="4"/>
  <c r="F84" i="1"/>
  <c r="F35" i="1"/>
  <c r="F78" i="1"/>
  <c r="F54" i="1"/>
  <c r="F65" i="1"/>
  <c r="F53" i="1"/>
  <c r="F48" i="1"/>
  <c r="D25" i="1"/>
  <c r="F29" i="1"/>
  <c r="F62" i="1"/>
  <c r="E50" i="1"/>
  <c r="F80" i="1"/>
  <c r="F42" i="1"/>
  <c r="D28" i="1"/>
  <c r="F74" i="1"/>
  <c r="F73" i="1"/>
  <c r="C55" i="1"/>
  <c r="F81" i="1"/>
  <c r="D56" i="1"/>
  <c r="F75" i="1"/>
  <c r="F77" i="1"/>
  <c r="E26" i="1"/>
  <c r="F82" i="1"/>
  <c r="F70" i="1"/>
  <c r="F57" i="1"/>
  <c r="D59" i="1"/>
  <c r="F30" i="1"/>
  <c r="F43" i="1"/>
  <c r="F61" i="1"/>
  <c r="F76" i="1"/>
  <c r="D31" i="1"/>
  <c r="E68" i="1"/>
  <c r="F63" i="1"/>
  <c r="F36" i="1"/>
  <c r="F37" i="1"/>
  <c r="D67" i="1"/>
  <c r="F41" i="1"/>
  <c r="C27" i="1"/>
  <c r="F71" i="1"/>
  <c r="F47" i="1"/>
  <c r="C46" i="1"/>
  <c r="F83" i="1"/>
  <c r="F51" i="1"/>
  <c r="D39" i="1"/>
  <c r="F52" i="1"/>
  <c r="F44" i="1"/>
  <c r="F66" i="1"/>
  <c r="E40" i="1"/>
  <c r="F58" i="1"/>
  <c r="F69" i="1"/>
  <c r="F64" i="1"/>
  <c r="F33" i="1"/>
  <c r="E60" i="1"/>
  <c r="F34" i="1"/>
  <c r="F72" i="1"/>
  <c r="D49" i="1"/>
  <c r="E32" i="1"/>
  <c r="F38" i="1"/>
  <c r="F79" i="1"/>
  <c r="A20" i="4" l="1"/>
  <c r="A15" i="4"/>
  <c r="A34" i="4"/>
  <c r="A18" i="4"/>
  <c r="A24" i="4"/>
  <c r="A31" i="4"/>
  <c r="A29" i="4"/>
  <c r="A16" i="4"/>
  <c r="A32" i="4"/>
  <c r="A22" i="4"/>
  <c r="A27" i="4"/>
  <c r="A11" i="4"/>
  <c r="A19" i="4"/>
  <c r="A25" i="4"/>
  <c r="A36" i="4"/>
  <c r="A17" i="4"/>
  <c r="A33" i="4"/>
  <c r="A39" i="4"/>
  <c r="A14" i="4"/>
  <c r="A13" i="4"/>
  <c r="A35" i="4"/>
  <c r="A12" i="4"/>
  <c r="A21" i="4"/>
  <c r="A38" i="4"/>
  <c r="A23" i="4"/>
  <c r="A30" i="4"/>
  <c r="A26" i="4"/>
  <c r="A28" i="4"/>
  <c r="A37" i="4"/>
  <c r="A40" i="4"/>
</calcChain>
</file>

<file path=xl/sharedStrings.xml><?xml version="1.0" encoding="utf-8"?>
<sst xmlns="http://schemas.openxmlformats.org/spreadsheetml/2006/main" count="223" uniqueCount="99">
  <si>
    <t>Risk Free</t>
  </si>
  <si>
    <t>Fairly Safe Stock</t>
  </si>
  <si>
    <t>Low</t>
  </si>
  <si>
    <t>Middle</t>
  </si>
  <si>
    <t>High</t>
  </si>
  <si>
    <t>Risky Stock</t>
  </si>
  <si>
    <t>Risky stock return (R)</t>
  </si>
  <si>
    <t>R=1%</t>
  </si>
  <si>
    <t>R=9%</t>
  </si>
  <si>
    <t>R=17%</t>
  </si>
  <si>
    <t>Safe stock return (S)</t>
  </si>
  <si>
    <t>S=6%</t>
  </si>
  <si>
    <t>S=8%</t>
  </si>
  <si>
    <t>S=10%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</si>
  <si>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</si>
  <si>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</si>
  <si>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</si>
  <si>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</si>
  <si>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</si>
  <si>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</si>
  <si>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</si>
  <si>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</si>
  <si>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</si>
  <si>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</si>
  <si>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</si>
  <si>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</si>
  <si>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</si>
  <si>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</si>
  <si>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</si>
  <si>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</si>
  <si>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</si>
  <si>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</si>
  <si>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</si>
  <si>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</si>
  <si>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</si>
  <si>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</si>
  <si>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</si>
  <si>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</si>
  <si>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</si>
  <si>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</si>
  <si>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</si>
  <si>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</si>
  <si>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</si>
  <si>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</si>
  <si>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</si>
  <si>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</si>
  <si>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</si>
  <si>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</si>
  <si>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</si>
  <si>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</si>
  <si>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New Tree</t>
  </si>
  <si>
    <t>=</t>
  </si>
  <si>
    <t>8.5.1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</si>
  <si>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</si>
  <si>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</si>
  <si>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</si>
  <si>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</si>
  <si>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</si>
  <si>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</si>
  <si>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</si>
  <si>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Decision</t>
  </si>
  <si>
    <t>Split?</t>
  </si>
  <si>
    <t>2,0,0,2,2,3,0,0,0</t>
  </si>
  <si>
    <t>Yes</t>
  </si>
  <si>
    <t>No</t>
  </si>
  <si>
    <t>2,0,0,3,4,5,6,1,0,0</t>
  </si>
  <si>
    <t>Chance</t>
  </si>
  <si>
    <t>4,0,0,0,5,0,0</t>
  </si>
  <si>
    <t>4,0,0,0,6,0,0</t>
  </si>
  <si>
    <t>4,0,0,0,2,0,0</t>
  </si>
  <si>
    <t>2,0,0,3,13,14,15,1,0,0</t>
  </si>
  <si>
    <t>4,0,0,0,13,0,0</t>
  </si>
  <si>
    <t>377A0C4F</t>
  </si>
  <si>
    <t>Fairly Risky</t>
  </si>
  <si>
    <t>Risky</t>
  </si>
  <si>
    <t>1,0,0,3,7,8,9,2,0,0</t>
  </si>
  <si>
    <t>1,0,0,3,10,11,12,2,0,0</t>
  </si>
  <si>
    <t>1,0,0,3,16,17,18,3,0,0</t>
  </si>
  <si>
    <t>3 (Risk Free + Fairly Safe)</t>
  </si>
  <si>
    <t>a</t>
  </si>
  <si>
    <t>b</t>
  </si>
  <si>
    <t>c</t>
  </si>
  <si>
    <t>4 (Risk Freee + Risky)</t>
  </si>
  <si>
    <t>4,0,0,0,14,0,0</t>
  </si>
  <si>
    <t>1,0,0,3,19,20,21,3,0,0</t>
  </si>
  <si>
    <t>5 (Fairly Sfae + Risky)</t>
  </si>
  <si>
    <t>4,0,0,0,15,0,0</t>
  </si>
  <si>
    <t>1,0,0,9,22,23,24,25,26,27,28,29,30,3,0,0</t>
  </si>
  <si>
    <t>d</t>
  </si>
  <si>
    <t>e</t>
  </si>
  <si>
    <t>f</t>
  </si>
  <si>
    <t>g</t>
  </si>
  <si>
    <t>h</t>
  </si>
  <si>
    <t>i</t>
  </si>
  <si>
    <t>8.5.2</t>
  </si>
  <si>
    <t>Amt to be invested</t>
  </si>
  <si>
    <t>Medium</t>
  </si>
  <si>
    <t>50% Investment</t>
  </si>
  <si>
    <t>100%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</si>
</sst>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0" fillId="0" borderId="0" xfId="0" applyFill="1" applyBorder="1"/>
    <xf numFmtId="0" fontId="2" fillId="0" borderId="0" xfId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2" fontId="2" fillId="0" borderId="0" xfId="1" applyNumberFormat="1" applyFont="1" applyFill="1" applyBorder="1" applyAlignment="1">
      <alignment horizontal="right"/>
    </xf>
    <xf numFmtId="2" fontId="2" fillId="0" borderId="1" xfId="1" applyNumberFormat="1" applyFont="1" applyFill="1" applyBorder="1" applyAlignment="1">
      <alignment horizontal="right"/>
    </xf>
    <xf numFmtId="2" fontId="2" fillId="0" borderId="2" xfId="1" applyNumberFormat="1" applyFont="1" applyFill="1" applyBorder="1" applyAlignment="1">
      <alignment horizontal="right"/>
    </xf>
    <xf numFmtId="2" fontId="2" fillId="0" borderId="3" xfId="1" applyNumberFormat="1" applyFont="1" applyFill="1" applyBorder="1" applyAlignment="1">
      <alignment horizontal="right"/>
    </xf>
    <xf numFmtId="2" fontId="2" fillId="0" borderId="4" xfId="1" applyNumberFormat="1" applyFont="1" applyFill="1" applyBorder="1" applyAlignment="1">
      <alignment horizontal="right"/>
    </xf>
    <xf numFmtId="2" fontId="2" fillId="0" borderId="5" xfId="1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9" fillId="0" borderId="2" xfId="0" applyFon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9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0" borderId="3" xfId="1" applyFont="1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2" fillId="0" borderId="7" xfId="1" applyFont="1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9" fontId="0" fillId="0" borderId="8" xfId="0" applyNumberFormat="1" applyFill="1" applyBorder="1" applyAlignment="1">
      <alignment horizontal="right"/>
    </xf>
  </cellXfs>
  <cellStyles count="2">
    <cellStyle name="Normal" xfId="0" builtinId="0"/>
    <cellStyle name="Normal 2" xfId="1" xr:uid="{9B81FE0A-63FA-4504-84A0-10DF4D4D1E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242697</xdr:colOff>
      <xdr:row>82</xdr:row>
      <xdr:rowOff>185420</xdr:rowOff>
    </xdr:from>
    <xdr:to>
      <xdr:col>5</xdr:col>
      <xdr:colOff>127</xdr:colOff>
      <xdr:row>82</xdr:row>
      <xdr:rowOff>185420</xdr:rowOff>
    </xdr:to>
    <xdr:cxnSp macro="_xll.PtreeEvent_ObjectClick">
      <xdr:nvCxnSpPr>
        <xdr:cNvPr id="256" name="PTObj_DBranchHLine_1_30">
          <a:extLst>
            <a:ext uri="{FF2B5EF4-FFF2-40B4-BE49-F238E27FC236}">
              <a16:creationId xmlns:a16="http://schemas.microsoft.com/office/drawing/2014/main" id="{4C5C061E-4658-478E-B326-5A92D5510A0B}"/>
            </a:ext>
          </a:extLst>
        </xdr:cNvPr>
        <xdr:cNvCxnSpPr/>
      </xdr:nvCxnSpPr>
      <xdr:spPr>
        <a:xfrm>
          <a:off x="5433822" y="1580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66</xdr:row>
      <xdr:rowOff>180339</xdr:rowOff>
    </xdr:from>
    <xdr:to>
      <xdr:col>4</xdr:col>
      <xdr:colOff>242697</xdr:colOff>
      <xdr:row>82</xdr:row>
      <xdr:rowOff>185420</xdr:rowOff>
    </xdr:to>
    <xdr:cxnSp macro="_xll.PtreeEvent_ObjectClick">
      <xdr:nvCxnSpPr>
        <xdr:cNvPr id="255" name="PTObj_DBranchDLine_1_30">
          <a:extLst>
            <a:ext uri="{FF2B5EF4-FFF2-40B4-BE49-F238E27FC236}">
              <a16:creationId xmlns:a16="http://schemas.microsoft.com/office/drawing/2014/main" id="{7508380F-5DF1-4F1C-B678-4316EC6720A4}"/>
            </a:ext>
          </a:extLst>
        </xdr:cNvPr>
        <xdr:cNvCxnSpPr/>
      </xdr:nvCxnSpPr>
      <xdr:spPr>
        <a:xfrm>
          <a:off x="5281422" y="12753339"/>
          <a:ext cx="152400" cy="3053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80</xdr:row>
      <xdr:rowOff>185420</xdr:rowOff>
    </xdr:from>
    <xdr:to>
      <xdr:col>5</xdr:col>
      <xdr:colOff>127</xdr:colOff>
      <xdr:row>80</xdr:row>
      <xdr:rowOff>185420</xdr:rowOff>
    </xdr:to>
    <xdr:cxnSp macro="_xll.PtreeEvent_ObjectClick">
      <xdr:nvCxnSpPr>
        <xdr:cNvPr id="252" name="PTObj_DBranchHLine_1_29">
          <a:extLst>
            <a:ext uri="{FF2B5EF4-FFF2-40B4-BE49-F238E27FC236}">
              <a16:creationId xmlns:a16="http://schemas.microsoft.com/office/drawing/2014/main" id="{DDAE54EA-75E7-4470-A457-E309B2134FF2}"/>
            </a:ext>
          </a:extLst>
        </xdr:cNvPr>
        <xdr:cNvCxnSpPr/>
      </xdr:nvCxnSpPr>
      <xdr:spPr>
        <a:xfrm>
          <a:off x="5433822" y="15425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66</xdr:row>
      <xdr:rowOff>180339</xdr:rowOff>
    </xdr:from>
    <xdr:to>
      <xdr:col>4</xdr:col>
      <xdr:colOff>242697</xdr:colOff>
      <xdr:row>80</xdr:row>
      <xdr:rowOff>185420</xdr:rowOff>
    </xdr:to>
    <xdr:cxnSp macro="_xll.PtreeEvent_ObjectClick">
      <xdr:nvCxnSpPr>
        <xdr:cNvPr id="251" name="PTObj_DBranchDLine_1_29">
          <a:extLst>
            <a:ext uri="{FF2B5EF4-FFF2-40B4-BE49-F238E27FC236}">
              <a16:creationId xmlns:a16="http://schemas.microsoft.com/office/drawing/2014/main" id="{06E734C2-3325-422D-ACEB-22F4CA7279E1}"/>
            </a:ext>
          </a:extLst>
        </xdr:cNvPr>
        <xdr:cNvCxnSpPr/>
      </xdr:nvCxnSpPr>
      <xdr:spPr>
        <a:xfrm>
          <a:off x="5281422" y="12753339"/>
          <a:ext cx="152400" cy="2672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78</xdr:row>
      <xdr:rowOff>185420</xdr:rowOff>
    </xdr:from>
    <xdr:to>
      <xdr:col>5</xdr:col>
      <xdr:colOff>127</xdr:colOff>
      <xdr:row>78</xdr:row>
      <xdr:rowOff>185420</xdr:rowOff>
    </xdr:to>
    <xdr:cxnSp macro="_xll.PtreeEvent_ObjectClick">
      <xdr:nvCxnSpPr>
        <xdr:cNvPr id="248" name="PTObj_DBranchHLine_1_28">
          <a:extLst>
            <a:ext uri="{FF2B5EF4-FFF2-40B4-BE49-F238E27FC236}">
              <a16:creationId xmlns:a16="http://schemas.microsoft.com/office/drawing/2014/main" id="{40C0437E-2570-4ACF-9A96-8E478BA48C71}"/>
            </a:ext>
          </a:extLst>
        </xdr:cNvPr>
        <xdr:cNvCxnSpPr/>
      </xdr:nvCxnSpPr>
      <xdr:spPr>
        <a:xfrm>
          <a:off x="5433822" y="1504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66</xdr:row>
      <xdr:rowOff>180339</xdr:rowOff>
    </xdr:from>
    <xdr:to>
      <xdr:col>4</xdr:col>
      <xdr:colOff>242697</xdr:colOff>
      <xdr:row>78</xdr:row>
      <xdr:rowOff>185420</xdr:rowOff>
    </xdr:to>
    <xdr:cxnSp macro="_xll.PtreeEvent_ObjectClick">
      <xdr:nvCxnSpPr>
        <xdr:cNvPr id="247" name="PTObj_DBranchDLine_1_28">
          <a:extLst>
            <a:ext uri="{FF2B5EF4-FFF2-40B4-BE49-F238E27FC236}">
              <a16:creationId xmlns:a16="http://schemas.microsoft.com/office/drawing/2014/main" id="{E39A5AB8-7E0A-488D-90DB-ECCF90A855BC}"/>
            </a:ext>
          </a:extLst>
        </xdr:cNvPr>
        <xdr:cNvCxnSpPr/>
      </xdr:nvCxnSpPr>
      <xdr:spPr>
        <a:xfrm>
          <a:off x="5281422" y="12753339"/>
          <a:ext cx="152400" cy="2291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76</xdr:row>
      <xdr:rowOff>185420</xdr:rowOff>
    </xdr:from>
    <xdr:to>
      <xdr:col>5</xdr:col>
      <xdr:colOff>127</xdr:colOff>
      <xdr:row>76</xdr:row>
      <xdr:rowOff>185420</xdr:rowOff>
    </xdr:to>
    <xdr:cxnSp macro="_xll.PtreeEvent_ObjectClick">
      <xdr:nvCxnSpPr>
        <xdr:cNvPr id="244" name="PTObj_DBranchHLine_1_27">
          <a:extLst>
            <a:ext uri="{FF2B5EF4-FFF2-40B4-BE49-F238E27FC236}">
              <a16:creationId xmlns:a16="http://schemas.microsoft.com/office/drawing/2014/main" id="{F64992CA-F102-4AF9-A1D8-26B706CF1122}"/>
            </a:ext>
          </a:extLst>
        </xdr:cNvPr>
        <xdr:cNvCxnSpPr/>
      </xdr:nvCxnSpPr>
      <xdr:spPr>
        <a:xfrm>
          <a:off x="5433822" y="1466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66</xdr:row>
      <xdr:rowOff>180339</xdr:rowOff>
    </xdr:from>
    <xdr:to>
      <xdr:col>4</xdr:col>
      <xdr:colOff>242697</xdr:colOff>
      <xdr:row>76</xdr:row>
      <xdr:rowOff>185420</xdr:rowOff>
    </xdr:to>
    <xdr:cxnSp macro="_xll.PtreeEvent_ObjectClick">
      <xdr:nvCxnSpPr>
        <xdr:cNvPr id="243" name="PTObj_DBranchDLine_1_27">
          <a:extLst>
            <a:ext uri="{FF2B5EF4-FFF2-40B4-BE49-F238E27FC236}">
              <a16:creationId xmlns:a16="http://schemas.microsoft.com/office/drawing/2014/main" id="{A1B1E92B-5977-49A2-B74B-3F44867E6837}"/>
            </a:ext>
          </a:extLst>
        </xdr:cNvPr>
        <xdr:cNvCxnSpPr/>
      </xdr:nvCxnSpPr>
      <xdr:spPr>
        <a:xfrm>
          <a:off x="5281422" y="12753339"/>
          <a:ext cx="152400" cy="1910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74</xdr:row>
      <xdr:rowOff>185420</xdr:rowOff>
    </xdr:from>
    <xdr:to>
      <xdr:col>5</xdr:col>
      <xdr:colOff>127</xdr:colOff>
      <xdr:row>74</xdr:row>
      <xdr:rowOff>185420</xdr:rowOff>
    </xdr:to>
    <xdr:cxnSp macro="_xll.PtreeEvent_ObjectClick">
      <xdr:nvCxnSpPr>
        <xdr:cNvPr id="240" name="PTObj_DBranchHLine_1_26">
          <a:extLst>
            <a:ext uri="{FF2B5EF4-FFF2-40B4-BE49-F238E27FC236}">
              <a16:creationId xmlns:a16="http://schemas.microsoft.com/office/drawing/2014/main" id="{1465E051-1024-40BA-9E84-888C1FB64332}"/>
            </a:ext>
          </a:extLst>
        </xdr:cNvPr>
        <xdr:cNvCxnSpPr/>
      </xdr:nvCxnSpPr>
      <xdr:spPr>
        <a:xfrm>
          <a:off x="5433822" y="1428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66</xdr:row>
      <xdr:rowOff>180339</xdr:rowOff>
    </xdr:from>
    <xdr:to>
      <xdr:col>4</xdr:col>
      <xdr:colOff>242697</xdr:colOff>
      <xdr:row>74</xdr:row>
      <xdr:rowOff>185420</xdr:rowOff>
    </xdr:to>
    <xdr:cxnSp macro="_xll.PtreeEvent_ObjectClick">
      <xdr:nvCxnSpPr>
        <xdr:cNvPr id="239" name="PTObj_DBranchDLine_1_26">
          <a:extLst>
            <a:ext uri="{FF2B5EF4-FFF2-40B4-BE49-F238E27FC236}">
              <a16:creationId xmlns:a16="http://schemas.microsoft.com/office/drawing/2014/main" id="{454A2501-18F5-4E23-9EB7-4D29F58E0974}"/>
            </a:ext>
          </a:extLst>
        </xdr:cNvPr>
        <xdr:cNvCxnSpPr/>
      </xdr:nvCxnSpPr>
      <xdr:spPr>
        <a:xfrm>
          <a:off x="5281422" y="12753339"/>
          <a:ext cx="152400" cy="1529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72</xdr:row>
      <xdr:rowOff>185420</xdr:rowOff>
    </xdr:from>
    <xdr:to>
      <xdr:col>5</xdr:col>
      <xdr:colOff>127</xdr:colOff>
      <xdr:row>72</xdr:row>
      <xdr:rowOff>185420</xdr:rowOff>
    </xdr:to>
    <xdr:cxnSp macro="_xll.PtreeEvent_ObjectClick">
      <xdr:nvCxnSpPr>
        <xdr:cNvPr id="236" name="PTObj_DBranchHLine_1_25">
          <a:extLst>
            <a:ext uri="{FF2B5EF4-FFF2-40B4-BE49-F238E27FC236}">
              <a16:creationId xmlns:a16="http://schemas.microsoft.com/office/drawing/2014/main" id="{129F9701-5D39-4200-802B-99FC9D65EFFF}"/>
            </a:ext>
          </a:extLst>
        </xdr:cNvPr>
        <xdr:cNvCxnSpPr/>
      </xdr:nvCxnSpPr>
      <xdr:spPr>
        <a:xfrm>
          <a:off x="5433822" y="13901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66</xdr:row>
      <xdr:rowOff>180339</xdr:rowOff>
    </xdr:from>
    <xdr:to>
      <xdr:col>4</xdr:col>
      <xdr:colOff>242697</xdr:colOff>
      <xdr:row>72</xdr:row>
      <xdr:rowOff>185420</xdr:rowOff>
    </xdr:to>
    <xdr:cxnSp macro="_xll.PtreeEvent_ObjectClick">
      <xdr:nvCxnSpPr>
        <xdr:cNvPr id="235" name="PTObj_DBranchDLine_1_25">
          <a:extLst>
            <a:ext uri="{FF2B5EF4-FFF2-40B4-BE49-F238E27FC236}">
              <a16:creationId xmlns:a16="http://schemas.microsoft.com/office/drawing/2014/main" id="{55DFDF72-AE91-4E7E-BB1B-CE0043562191}"/>
            </a:ext>
          </a:extLst>
        </xdr:cNvPr>
        <xdr:cNvCxnSpPr/>
      </xdr:nvCxnSpPr>
      <xdr:spPr>
        <a:xfrm>
          <a:off x="5281422" y="12753339"/>
          <a:ext cx="152400" cy="1148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70</xdr:row>
      <xdr:rowOff>185420</xdr:rowOff>
    </xdr:from>
    <xdr:to>
      <xdr:col>5</xdr:col>
      <xdr:colOff>127</xdr:colOff>
      <xdr:row>70</xdr:row>
      <xdr:rowOff>185420</xdr:rowOff>
    </xdr:to>
    <xdr:cxnSp macro="_xll.PtreeEvent_ObjectClick">
      <xdr:nvCxnSpPr>
        <xdr:cNvPr id="232" name="PTObj_DBranchHLine_1_24">
          <a:extLst>
            <a:ext uri="{FF2B5EF4-FFF2-40B4-BE49-F238E27FC236}">
              <a16:creationId xmlns:a16="http://schemas.microsoft.com/office/drawing/2014/main" id="{9682B2FE-99D3-46BD-8760-96BEB4B69643}"/>
            </a:ext>
          </a:extLst>
        </xdr:cNvPr>
        <xdr:cNvCxnSpPr/>
      </xdr:nvCxnSpPr>
      <xdr:spPr>
        <a:xfrm>
          <a:off x="5433822" y="1352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66</xdr:row>
      <xdr:rowOff>180339</xdr:rowOff>
    </xdr:from>
    <xdr:to>
      <xdr:col>4</xdr:col>
      <xdr:colOff>242697</xdr:colOff>
      <xdr:row>70</xdr:row>
      <xdr:rowOff>185420</xdr:rowOff>
    </xdr:to>
    <xdr:cxnSp macro="_xll.PtreeEvent_ObjectClick">
      <xdr:nvCxnSpPr>
        <xdr:cNvPr id="231" name="PTObj_DBranchDLine_1_24">
          <a:extLst>
            <a:ext uri="{FF2B5EF4-FFF2-40B4-BE49-F238E27FC236}">
              <a16:creationId xmlns:a16="http://schemas.microsoft.com/office/drawing/2014/main" id="{FD26DF50-F3B0-411C-A090-11DBBCA00A34}"/>
            </a:ext>
          </a:extLst>
        </xdr:cNvPr>
        <xdr:cNvCxnSpPr/>
      </xdr:nvCxnSpPr>
      <xdr:spPr>
        <a:xfrm>
          <a:off x="5281422" y="12753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68</xdr:row>
      <xdr:rowOff>185420</xdr:rowOff>
    </xdr:from>
    <xdr:to>
      <xdr:col>5</xdr:col>
      <xdr:colOff>127</xdr:colOff>
      <xdr:row>68</xdr:row>
      <xdr:rowOff>185420</xdr:rowOff>
    </xdr:to>
    <xdr:cxnSp macro="_xll.PtreeEvent_ObjectClick">
      <xdr:nvCxnSpPr>
        <xdr:cNvPr id="228" name="PTObj_DBranchHLine_1_23">
          <a:extLst>
            <a:ext uri="{FF2B5EF4-FFF2-40B4-BE49-F238E27FC236}">
              <a16:creationId xmlns:a16="http://schemas.microsoft.com/office/drawing/2014/main" id="{6BEE806E-C96D-43F4-8DE4-BC6908E7D571}"/>
            </a:ext>
          </a:extLst>
        </xdr:cNvPr>
        <xdr:cNvCxnSpPr/>
      </xdr:nvCxnSpPr>
      <xdr:spPr>
        <a:xfrm>
          <a:off x="5433822" y="1313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66</xdr:row>
      <xdr:rowOff>180339</xdr:rowOff>
    </xdr:from>
    <xdr:to>
      <xdr:col>4</xdr:col>
      <xdr:colOff>242697</xdr:colOff>
      <xdr:row>68</xdr:row>
      <xdr:rowOff>185420</xdr:rowOff>
    </xdr:to>
    <xdr:cxnSp macro="_xll.PtreeEvent_ObjectClick">
      <xdr:nvCxnSpPr>
        <xdr:cNvPr id="227" name="PTObj_DBranchDLine_1_23">
          <a:extLst>
            <a:ext uri="{FF2B5EF4-FFF2-40B4-BE49-F238E27FC236}">
              <a16:creationId xmlns:a16="http://schemas.microsoft.com/office/drawing/2014/main" id="{BF24153D-9E3E-4166-BE1C-D5CA7391E84B}"/>
            </a:ext>
          </a:extLst>
        </xdr:cNvPr>
        <xdr:cNvCxnSpPr/>
      </xdr:nvCxnSpPr>
      <xdr:spPr>
        <a:xfrm>
          <a:off x="5281422" y="12753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64</xdr:row>
      <xdr:rowOff>185420</xdr:rowOff>
    </xdr:from>
    <xdr:to>
      <xdr:col>5</xdr:col>
      <xdr:colOff>127</xdr:colOff>
      <xdr:row>64</xdr:row>
      <xdr:rowOff>185420</xdr:rowOff>
    </xdr:to>
    <xdr:cxnSp macro="_xll.PtreeEvent_ObjectClick">
      <xdr:nvCxnSpPr>
        <xdr:cNvPr id="224" name="PTObj_DBranchHLine_1_22">
          <a:extLst>
            <a:ext uri="{FF2B5EF4-FFF2-40B4-BE49-F238E27FC236}">
              <a16:creationId xmlns:a16="http://schemas.microsoft.com/office/drawing/2014/main" id="{5E88FB57-2E7A-44E8-9592-4DE517091598}"/>
            </a:ext>
          </a:extLst>
        </xdr:cNvPr>
        <xdr:cNvCxnSpPr/>
      </xdr:nvCxnSpPr>
      <xdr:spPr>
        <a:xfrm>
          <a:off x="5433822" y="12377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64</xdr:row>
      <xdr:rowOff>185420</xdr:rowOff>
    </xdr:from>
    <xdr:to>
      <xdr:col>4</xdr:col>
      <xdr:colOff>242697</xdr:colOff>
      <xdr:row>66</xdr:row>
      <xdr:rowOff>180339</xdr:rowOff>
    </xdr:to>
    <xdr:cxnSp macro="_xll.PtreeEvent_ObjectClick">
      <xdr:nvCxnSpPr>
        <xdr:cNvPr id="223" name="PTObj_DBranchDLine_1_22">
          <a:extLst>
            <a:ext uri="{FF2B5EF4-FFF2-40B4-BE49-F238E27FC236}">
              <a16:creationId xmlns:a16="http://schemas.microsoft.com/office/drawing/2014/main" id="{AF65FD38-E584-43E8-B2BF-5452753CC8E9}"/>
            </a:ext>
          </a:extLst>
        </xdr:cNvPr>
        <xdr:cNvCxnSpPr/>
      </xdr:nvCxnSpPr>
      <xdr:spPr>
        <a:xfrm flipV="1">
          <a:off x="5281422" y="12377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66</xdr:row>
      <xdr:rowOff>185420</xdr:rowOff>
    </xdr:from>
    <xdr:to>
      <xdr:col>4</xdr:col>
      <xdr:colOff>127</xdr:colOff>
      <xdr:row>66</xdr:row>
      <xdr:rowOff>185420</xdr:rowOff>
    </xdr:to>
    <xdr:cxnSp macro="_xll.PtreeEvent_ObjectClick">
      <xdr:nvCxnSpPr>
        <xdr:cNvPr id="220" name="PTObj_DBranchHLine_1_15">
          <a:extLst>
            <a:ext uri="{FF2B5EF4-FFF2-40B4-BE49-F238E27FC236}">
              <a16:creationId xmlns:a16="http://schemas.microsoft.com/office/drawing/2014/main" id="{86A13E30-2773-44DB-97BE-1404DDC79316}"/>
            </a:ext>
          </a:extLst>
        </xdr:cNvPr>
        <xdr:cNvCxnSpPr/>
      </xdr:nvCxnSpPr>
      <xdr:spPr>
        <a:xfrm>
          <a:off x="3509772" y="12377420"/>
          <a:ext cx="1681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54</xdr:row>
      <xdr:rowOff>180339</xdr:rowOff>
    </xdr:from>
    <xdr:to>
      <xdr:col>3</xdr:col>
      <xdr:colOff>242697</xdr:colOff>
      <xdr:row>66</xdr:row>
      <xdr:rowOff>185420</xdr:rowOff>
    </xdr:to>
    <xdr:cxnSp macro="_xll.PtreeEvent_ObjectClick">
      <xdr:nvCxnSpPr>
        <xdr:cNvPr id="219" name="PTObj_DBranchDLine_1_15">
          <a:extLst>
            <a:ext uri="{FF2B5EF4-FFF2-40B4-BE49-F238E27FC236}">
              <a16:creationId xmlns:a16="http://schemas.microsoft.com/office/drawing/2014/main" id="{E04EA440-2605-4672-A419-853FF548D550}"/>
            </a:ext>
          </a:extLst>
        </xdr:cNvPr>
        <xdr:cNvCxnSpPr/>
      </xdr:nvCxnSpPr>
      <xdr:spPr>
        <a:xfrm>
          <a:off x="3357372" y="10467339"/>
          <a:ext cx="152400" cy="1910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62</xdr:row>
      <xdr:rowOff>185420</xdr:rowOff>
    </xdr:from>
    <xdr:to>
      <xdr:col>5</xdr:col>
      <xdr:colOff>127</xdr:colOff>
      <xdr:row>62</xdr:row>
      <xdr:rowOff>185420</xdr:rowOff>
    </xdr:to>
    <xdr:cxnSp macro="_xll.PtreeEvent_ObjectClick">
      <xdr:nvCxnSpPr>
        <xdr:cNvPr id="216" name="PTObj_DBranchHLine_1_21">
          <a:extLst>
            <a:ext uri="{FF2B5EF4-FFF2-40B4-BE49-F238E27FC236}">
              <a16:creationId xmlns:a16="http://schemas.microsoft.com/office/drawing/2014/main" id="{1E28EC77-34AF-44D3-9B83-6B25F751EA78}"/>
            </a:ext>
          </a:extLst>
        </xdr:cNvPr>
        <xdr:cNvCxnSpPr/>
      </xdr:nvCxnSpPr>
      <xdr:spPr>
        <a:xfrm>
          <a:off x="5433822" y="1199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58</xdr:row>
      <xdr:rowOff>180339</xdr:rowOff>
    </xdr:from>
    <xdr:to>
      <xdr:col>4</xdr:col>
      <xdr:colOff>242697</xdr:colOff>
      <xdr:row>62</xdr:row>
      <xdr:rowOff>185420</xdr:rowOff>
    </xdr:to>
    <xdr:cxnSp macro="_xll.PtreeEvent_ObjectClick">
      <xdr:nvCxnSpPr>
        <xdr:cNvPr id="215" name="PTObj_DBranchDLine_1_21">
          <a:extLst>
            <a:ext uri="{FF2B5EF4-FFF2-40B4-BE49-F238E27FC236}">
              <a16:creationId xmlns:a16="http://schemas.microsoft.com/office/drawing/2014/main" id="{04BDEF64-C900-46C1-901A-596BADB5920B}"/>
            </a:ext>
          </a:extLst>
        </xdr:cNvPr>
        <xdr:cNvCxnSpPr/>
      </xdr:nvCxnSpPr>
      <xdr:spPr>
        <a:xfrm>
          <a:off x="5281422" y="11229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60</xdr:row>
      <xdr:rowOff>185420</xdr:rowOff>
    </xdr:from>
    <xdr:to>
      <xdr:col>5</xdr:col>
      <xdr:colOff>127</xdr:colOff>
      <xdr:row>60</xdr:row>
      <xdr:rowOff>185420</xdr:rowOff>
    </xdr:to>
    <xdr:cxnSp macro="_xll.PtreeEvent_ObjectClick">
      <xdr:nvCxnSpPr>
        <xdr:cNvPr id="212" name="PTObj_DBranchHLine_1_20">
          <a:extLst>
            <a:ext uri="{FF2B5EF4-FFF2-40B4-BE49-F238E27FC236}">
              <a16:creationId xmlns:a16="http://schemas.microsoft.com/office/drawing/2014/main" id="{9FBE7CF8-BAD6-44C3-A5C4-9AFAC78A8264}"/>
            </a:ext>
          </a:extLst>
        </xdr:cNvPr>
        <xdr:cNvCxnSpPr/>
      </xdr:nvCxnSpPr>
      <xdr:spPr>
        <a:xfrm>
          <a:off x="5433822" y="11615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58</xdr:row>
      <xdr:rowOff>180339</xdr:rowOff>
    </xdr:from>
    <xdr:to>
      <xdr:col>4</xdr:col>
      <xdr:colOff>242697</xdr:colOff>
      <xdr:row>60</xdr:row>
      <xdr:rowOff>185420</xdr:rowOff>
    </xdr:to>
    <xdr:cxnSp macro="_xll.PtreeEvent_ObjectClick">
      <xdr:nvCxnSpPr>
        <xdr:cNvPr id="211" name="PTObj_DBranchDLine_1_20">
          <a:extLst>
            <a:ext uri="{FF2B5EF4-FFF2-40B4-BE49-F238E27FC236}">
              <a16:creationId xmlns:a16="http://schemas.microsoft.com/office/drawing/2014/main" id="{A7ED267D-1ECF-45C4-8715-F1E2E7A1D966}"/>
            </a:ext>
          </a:extLst>
        </xdr:cNvPr>
        <xdr:cNvCxnSpPr/>
      </xdr:nvCxnSpPr>
      <xdr:spPr>
        <a:xfrm>
          <a:off x="5281422" y="11229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56</xdr:row>
      <xdr:rowOff>185420</xdr:rowOff>
    </xdr:from>
    <xdr:to>
      <xdr:col>5</xdr:col>
      <xdr:colOff>127</xdr:colOff>
      <xdr:row>56</xdr:row>
      <xdr:rowOff>185420</xdr:rowOff>
    </xdr:to>
    <xdr:cxnSp macro="_xll.PtreeEvent_ObjectClick">
      <xdr:nvCxnSpPr>
        <xdr:cNvPr id="208" name="PTObj_DBranchHLine_1_19">
          <a:extLst>
            <a:ext uri="{FF2B5EF4-FFF2-40B4-BE49-F238E27FC236}">
              <a16:creationId xmlns:a16="http://schemas.microsoft.com/office/drawing/2014/main" id="{5773615E-3BCE-4E89-A33A-A0CE3F967374}"/>
            </a:ext>
          </a:extLst>
        </xdr:cNvPr>
        <xdr:cNvCxnSpPr/>
      </xdr:nvCxnSpPr>
      <xdr:spPr>
        <a:xfrm>
          <a:off x="5433822" y="1085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56</xdr:row>
      <xdr:rowOff>185420</xdr:rowOff>
    </xdr:from>
    <xdr:to>
      <xdr:col>4</xdr:col>
      <xdr:colOff>242697</xdr:colOff>
      <xdr:row>58</xdr:row>
      <xdr:rowOff>180339</xdr:rowOff>
    </xdr:to>
    <xdr:cxnSp macro="_xll.PtreeEvent_ObjectClick">
      <xdr:nvCxnSpPr>
        <xdr:cNvPr id="207" name="PTObj_DBranchDLine_1_19">
          <a:extLst>
            <a:ext uri="{FF2B5EF4-FFF2-40B4-BE49-F238E27FC236}">
              <a16:creationId xmlns:a16="http://schemas.microsoft.com/office/drawing/2014/main" id="{67FE2716-661F-4765-B2DC-3275CBE3F92D}"/>
            </a:ext>
          </a:extLst>
        </xdr:cNvPr>
        <xdr:cNvCxnSpPr/>
      </xdr:nvCxnSpPr>
      <xdr:spPr>
        <a:xfrm flipV="1">
          <a:off x="5281422" y="10853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58</xdr:row>
      <xdr:rowOff>185420</xdr:rowOff>
    </xdr:from>
    <xdr:to>
      <xdr:col>4</xdr:col>
      <xdr:colOff>127</xdr:colOff>
      <xdr:row>58</xdr:row>
      <xdr:rowOff>185420</xdr:rowOff>
    </xdr:to>
    <xdr:cxnSp macro="_xll.PtreeEvent_ObjectClick">
      <xdr:nvCxnSpPr>
        <xdr:cNvPr id="204" name="PTObj_DBranchHLine_1_14">
          <a:extLst>
            <a:ext uri="{FF2B5EF4-FFF2-40B4-BE49-F238E27FC236}">
              <a16:creationId xmlns:a16="http://schemas.microsoft.com/office/drawing/2014/main" id="{59E9DDDD-2C30-42BE-82B1-46354AB6C74D}"/>
            </a:ext>
          </a:extLst>
        </xdr:cNvPr>
        <xdr:cNvCxnSpPr/>
      </xdr:nvCxnSpPr>
      <xdr:spPr>
        <a:xfrm>
          <a:off x="3509772" y="10853420"/>
          <a:ext cx="1681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54</xdr:row>
      <xdr:rowOff>180339</xdr:rowOff>
    </xdr:from>
    <xdr:to>
      <xdr:col>3</xdr:col>
      <xdr:colOff>242697</xdr:colOff>
      <xdr:row>58</xdr:row>
      <xdr:rowOff>185420</xdr:rowOff>
    </xdr:to>
    <xdr:cxnSp macro="_xll.PtreeEvent_ObjectClick">
      <xdr:nvCxnSpPr>
        <xdr:cNvPr id="203" name="PTObj_DBranchDLine_1_14">
          <a:extLst>
            <a:ext uri="{FF2B5EF4-FFF2-40B4-BE49-F238E27FC236}">
              <a16:creationId xmlns:a16="http://schemas.microsoft.com/office/drawing/2014/main" id="{EF178740-653B-4477-B762-B8A91D3CA144}"/>
            </a:ext>
          </a:extLst>
        </xdr:cNvPr>
        <xdr:cNvCxnSpPr/>
      </xdr:nvCxnSpPr>
      <xdr:spPr>
        <a:xfrm>
          <a:off x="3357372" y="10467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52</xdr:row>
      <xdr:rowOff>185420</xdr:rowOff>
    </xdr:from>
    <xdr:to>
      <xdr:col>5</xdr:col>
      <xdr:colOff>127</xdr:colOff>
      <xdr:row>52</xdr:row>
      <xdr:rowOff>185420</xdr:rowOff>
    </xdr:to>
    <xdr:cxnSp macro="_xll.PtreeEvent_ObjectClick">
      <xdr:nvCxnSpPr>
        <xdr:cNvPr id="200" name="PTObj_DBranchHLine_1_18">
          <a:extLst>
            <a:ext uri="{FF2B5EF4-FFF2-40B4-BE49-F238E27FC236}">
              <a16:creationId xmlns:a16="http://schemas.microsoft.com/office/drawing/2014/main" id="{BC33419E-E49C-459C-8A77-69BC26E26232}"/>
            </a:ext>
          </a:extLst>
        </xdr:cNvPr>
        <xdr:cNvCxnSpPr/>
      </xdr:nvCxnSpPr>
      <xdr:spPr>
        <a:xfrm>
          <a:off x="5052822" y="10091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48</xdr:row>
      <xdr:rowOff>180339</xdr:rowOff>
    </xdr:from>
    <xdr:to>
      <xdr:col>4</xdr:col>
      <xdr:colOff>242697</xdr:colOff>
      <xdr:row>52</xdr:row>
      <xdr:rowOff>185420</xdr:rowOff>
    </xdr:to>
    <xdr:cxnSp macro="_xll.PtreeEvent_ObjectClick">
      <xdr:nvCxnSpPr>
        <xdr:cNvPr id="199" name="PTObj_DBranchDLine_1_18">
          <a:extLst>
            <a:ext uri="{FF2B5EF4-FFF2-40B4-BE49-F238E27FC236}">
              <a16:creationId xmlns:a16="http://schemas.microsoft.com/office/drawing/2014/main" id="{B6A5C129-C943-4846-A3BE-C548A52B5B32}"/>
            </a:ext>
          </a:extLst>
        </xdr:cNvPr>
        <xdr:cNvCxnSpPr/>
      </xdr:nvCxnSpPr>
      <xdr:spPr>
        <a:xfrm>
          <a:off x="4900422" y="9324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50</xdr:row>
      <xdr:rowOff>185420</xdr:rowOff>
    </xdr:from>
    <xdr:to>
      <xdr:col>5</xdr:col>
      <xdr:colOff>127</xdr:colOff>
      <xdr:row>50</xdr:row>
      <xdr:rowOff>185420</xdr:rowOff>
    </xdr:to>
    <xdr:cxnSp macro="_xll.PtreeEvent_ObjectClick">
      <xdr:nvCxnSpPr>
        <xdr:cNvPr id="196" name="PTObj_DBranchHLine_1_17">
          <a:extLst>
            <a:ext uri="{FF2B5EF4-FFF2-40B4-BE49-F238E27FC236}">
              <a16:creationId xmlns:a16="http://schemas.microsoft.com/office/drawing/2014/main" id="{64DEA9F7-C326-4DE0-BE15-1AE1BC97AEBC}"/>
            </a:ext>
          </a:extLst>
        </xdr:cNvPr>
        <xdr:cNvCxnSpPr/>
      </xdr:nvCxnSpPr>
      <xdr:spPr>
        <a:xfrm>
          <a:off x="5052822" y="971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48</xdr:row>
      <xdr:rowOff>180339</xdr:rowOff>
    </xdr:from>
    <xdr:to>
      <xdr:col>4</xdr:col>
      <xdr:colOff>242697</xdr:colOff>
      <xdr:row>50</xdr:row>
      <xdr:rowOff>185420</xdr:rowOff>
    </xdr:to>
    <xdr:cxnSp macro="_xll.PtreeEvent_ObjectClick">
      <xdr:nvCxnSpPr>
        <xdr:cNvPr id="195" name="PTObj_DBranchDLine_1_17">
          <a:extLst>
            <a:ext uri="{FF2B5EF4-FFF2-40B4-BE49-F238E27FC236}">
              <a16:creationId xmlns:a16="http://schemas.microsoft.com/office/drawing/2014/main" id="{10A2077E-DACE-4FDB-BBD0-006493E9DFAD}"/>
            </a:ext>
          </a:extLst>
        </xdr:cNvPr>
        <xdr:cNvCxnSpPr/>
      </xdr:nvCxnSpPr>
      <xdr:spPr>
        <a:xfrm>
          <a:off x="4900422" y="9324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46</xdr:row>
      <xdr:rowOff>185420</xdr:rowOff>
    </xdr:from>
    <xdr:to>
      <xdr:col>5</xdr:col>
      <xdr:colOff>127</xdr:colOff>
      <xdr:row>46</xdr:row>
      <xdr:rowOff>185420</xdr:rowOff>
    </xdr:to>
    <xdr:cxnSp macro="_xll.PtreeEvent_ObjectClick">
      <xdr:nvCxnSpPr>
        <xdr:cNvPr id="192" name="PTObj_DBranchHLine_1_16">
          <a:extLst>
            <a:ext uri="{FF2B5EF4-FFF2-40B4-BE49-F238E27FC236}">
              <a16:creationId xmlns:a16="http://schemas.microsoft.com/office/drawing/2014/main" id="{DFEC3A2A-E90D-45F2-B753-DE771304EF03}"/>
            </a:ext>
          </a:extLst>
        </xdr:cNvPr>
        <xdr:cNvCxnSpPr/>
      </xdr:nvCxnSpPr>
      <xdr:spPr>
        <a:xfrm>
          <a:off x="5052822" y="894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46</xdr:row>
      <xdr:rowOff>185420</xdr:rowOff>
    </xdr:from>
    <xdr:to>
      <xdr:col>4</xdr:col>
      <xdr:colOff>242697</xdr:colOff>
      <xdr:row>48</xdr:row>
      <xdr:rowOff>180339</xdr:rowOff>
    </xdr:to>
    <xdr:cxnSp macro="_xll.PtreeEvent_ObjectClick">
      <xdr:nvCxnSpPr>
        <xdr:cNvPr id="191" name="PTObj_DBranchDLine_1_16">
          <a:extLst>
            <a:ext uri="{FF2B5EF4-FFF2-40B4-BE49-F238E27FC236}">
              <a16:creationId xmlns:a16="http://schemas.microsoft.com/office/drawing/2014/main" id="{8B6A1031-6255-49BE-AEFF-2442E9AD84FD}"/>
            </a:ext>
          </a:extLst>
        </xdr:cNvPr>
        <xdr:cNvCxnSpPr/>
      </xdr:nvCxnSpPr>
      <xdr:spPr>
        <a:xfrm flipV="1">
          <a:off x="4900422" y="8948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48</xdr:row>
      <xdr:rowOff>185420</xdr:rowOff>
    </xdr:from>
    <xdr:to>
      <xdr:col>4</xdr:col>
      <xdr:colOff>127</xdr:colOff>
      <xdr:row>48</xdr:row>
      <xdr:rowOff>185420</xdr:rowOff>
    </xdr:to>
    <xdr:cxnSp macro="_xll.PtreeEvent_ObjectClick">
      <xdr:nvCxnSpPr>
        <xdr:cNvPr id="188" name="PTObj_DBranchHLine_1_13">
          <a:extLst>
            <a:ext uri="{FF2B5EF4-FFF2-40B4-BE49-F238E27FC236}">
              <a16:creationId xmlns:a16="http://schemas.microsoft.com/office/drawing/2014/main" id="{2B5A72EB-4FBE-4DF0-972B-642582F9DFE7}"/>
            </a:ext>
          </a:extLst>
        </xdr:cNvPr>
        <xdr:cNvCxnSpPr/>
      </xdr:nvCxnSpPr>
      <xdr:spPr>
        <a:xfrm>
          <a:off x="3509772" y="894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48</xdr:row>
      <xdr:rowOff>185420</xdr:rowOff>
    </xdr:from>
    <xdr:to>
      <xdr:col>3</xdr:col>
      <xdr:colOff>242697</xdr:colOff>
      <xdr:row>54</xdr:row>
      <xdr:rowOff>180339</xdr:rowOff>
    </xdr:to>
    <xdr:cxnSp macro="_xll.PtreeEvent_ObjectClick">
      <xdr:nvCxnSpPr>
        <xdr:cNvPr id="187" name="PTObj_DBranchDLine_1_13">
          <a:extLst>
            <a:ext uri="{FF2B5EF4-FFF2-40B4-BE49-F238E27FC236}">
              <a16:creationId xmlns:a16="http://schemas.microsoft.com/office/drawing/2014/main" id="{DDB9E0BB-2416-432B-9DAB-648F99C8AB12}"/>
            </a:ext>
          </a:extLst>
        </xdr:cNvPr>
        <xdr:cNvCxnSpPr/>
      </xdr:nvCxnSpPr>
      <xdr:spPr>
        <a:xfrm flipV="1">
          <a:off x="3357372" y="8948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54</xdr:row>
      <xdr:rowOff>185420</xdr:rowOff>
    </xdr:from>
    <xdr:to>
      <xdr:col>3</xdr:col>
      <xdr:colOff>127</xdr:colOff>
      <xdr:row>54</xdr:row>
      <xdr:rowOff>185420</xdr:rowOff>
    </xdr:to>
    <xdr:cxnSp macro="_xll.PtreeEvent_ObjectClick">
      <xdr:nvCxnSpPr>
        <xdr:cNvPr id="172" name="PTObj_DBranchHLine_1_3">
          <a:extLst>
            <a:ext uri="{FF2B5EF4-FFF2-40B4-BE49-F238E27FC236}">
              <a16:creationId xmlns:a16="http://schemas.microsoft.com/office/drawing/2014/main" id="{27AC94D5-DF4E-42FD-A381-94AE50E403D7}"/>
            </a:ext>
          </a:extLst>
        </xdr:cNvPr>
        <xdr:cNvCxnSpPr/>
      </xdr:nvCxnSpPr>
      <xdr:spPr>
        <a:xfrm>
          <a:off x="1966722" y="894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44</xdr:row>
      <xdr:rowOff>180339</xdr:rowOff>
    </xdr:from>
    <xdr:to>
      <xdr:col>2</xdr:col>
      <xdr:colOff>242697</xdr:colOff>
      <xdr:row>54</xdr:row>
      <xdr:rowOff>185420</xdr:rowOff>
    </xdr:to>
    <xdr:cxnSp macro="_xll.PtreeEvent_ObjectClick">
      <xdr:nvCxnSpPr>
        <xdr:cNvPr id="171" name="PTObj_DBranchDLine_1_3">
          <a:extLst>
            <a:ext uri="{FF2B5EF4-FFF2-40B4-BE49-F238E27FC236}">
              <a16:creationId xmlns:a16="http://schemas.microsoft.com/office/drawing/2014/main" id="{B2F2B0CF-2FDE-475B-AD3E-6C604EACA64F}"/>
            </a:ext>
          </a:extLst>
        </xdr:cNvPr>
        <xdr:cNvCxnSpPr/>
      </xdr:nvCxnSpPr>
      <xdr:spPr>
        <a:xfrm>
          <a:off x="1814322" y="8562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42</xdr:row>
      <xdr:rowOff>185420</xdr:rowOff>
    </xdr:from>
    <xdr:to>
      <xdr:col>5</xdr:col>
      <xdr:colOff>127</xdr:colOff>
      <xdr:row>42</xdr:row>
      <xdr:rowOff>185420</xdr:rowOff>
    </xdr:to>
    <xdr:cxnSp macro="_xll.PtreeEvent_ObjectClick">
      <xdr:nvCxnSpPr>
        <xdr:cNvPr id="168" name="PTObj_DBranchHLine_1_12">
          <a:extLst>
            <a:ext uri="{FF2B5EF4-FFF2-40B4-BE49-F238E27FC236}">
              <a16:creationId xmlns:a16="http://schemas.microsoft.com/office/drawing/2014/main" id="{FE8851CC-3AE1-4C37-9301-8D8843D7050F}"/>
            </a:ext>
          </a:extLst>
        </xdr:cNvPr>
        <xdr:cNvCxnSpPr/>
      </xdr:nvCxnSpPr>
      <xdr:spPr>
        <a:xfrm>
          <a:off x="5052822" y="818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38</xdr:row>
      <xdr:rowOff>180339</xdr:rowOff>
    </xdr:from>
    <xdr:to>
      <xdr:col>4</xdr:col>
      <xdr:colOff>242697</xdr:colOff>
      <xdr:row>42</xdr:row>
      <xdr:rowOff>185420</xdr:rowOff>
    </xdr:to>
    <xdr:cxnSp macro="_xll.PtreeEvent_ObjectClick">
      <xdr:nvCxnSpPr>
        <xdr:cNvPr id="167" name="PTObj_DBranchDLine_1_12">
          <a:extLst>
            <a:ext uri="{FF2B5EF4-FFF2-40B4-BE49-F238E27FC236}">
              <a16:creationId xmlns:a16="http://schemas.microsoft.com/office/drawing/2014/main" id="{6B3AE86B-7FFD-4709-A1C2-CEABEF7D4FC2}"/>
            </a:ext>
          </a:extLst>
        </xdr:cNvPr>
        <xdr:cNvCxnSpPr/>
      </xdr:nvCxnSpPr>
      <xdr:spPr>
        <a:xfrm>
          <a:off x="4900422" y="7419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40</xdr:row>
      <xdr:rowOff>185420</xdr:rowOff>
    </xdr:from>
    <xdr:to>
      <xdr:col>5</xdr:col>
      <xdr:colOff>127</xdr:colOff>
      <xdr:row>40</xdr:row>
      <xdr:rowOff>185420</xdr:rowOff>
    </xdr:to>
    <xdr:cxnSp macro="_xll.PtreeEvent_ObjectClick">
      <xdr:nvCxnSpPr>
        <xdr:cNvPr id="164" name="PTObj_DBranchHLine_1_11">
          <a:extLst>
            <a:ext uri="{FF2B5EF4-FFF2-40B4-BE49-F238E27FC236}">
              <a16:creationId xmlns:a16="http://schemas.microsoft.com/office/drawing/2014/main" id="{88CB1458-17FE-426F-957B-EA6FBD4B5FDA}"/>
            </a:ext>
          </a:extLst>
        </xdr:cNvPr>
        <xdr:cNvCxnSpPr/>
      </xdr:nvCxnSpPr>
      <xdr:spPr>
        <a:xfrm>
          <a:off x="5052822" y="7805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38</xdr:row>
      <xdr:rowOff>180339</xdr:rowOff>
    </xdr:from>
    <xdr:to>
      <xdr:col>4</xdr:col>
      <xdr:colOff>242697</xdr:colOff>
      <xdr:row>40</xdr:row>
      <xdr:rowOff>185420</xdr:rowOff>
    </xdr:to>
    <xdr:cxnSp macro="_xll.PtreeEvent_ObjectClick">
      <xdr:nvCxnSpPr>
        <xdr:cNvPr id="163" name="PTObj_DBranchDLine_1_11">
          <a:extLst>
            <a:ext uri="{FF2B5EF4-FFF2-40B4-BE49-F238E27FC236}">
              <a16:creationId xmlns:a16="http://schemas.microsoft.com/office/drawing/2014/main" id="{B4EBC33C-9525-47E5-A90F-25FAF24E0784}"/>
            </a:ext>
          </a:extLst>
        </xdr:cNvPr>
        <xdr:cNvCxnSpPr/>
      </xdr:nvCxnSpPr>
      <xdr:spPr>
        <a:xfrm>
          <a:off x="4900422" y="7419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36</xdr:row>
      <xdr:rowOff>185420</xdr:rowOff>
    </xdr:from>
    <xdr:to>
      <xdr:col>5</xdr:col>
      <xdr:colOff>127</xdr:colOff>
      <xdr:row>36</xdr:row>
      <xdr:rowOff>185420</xdr:rowOff>
    </xdr:to>
    <xdr:cxnSp macro="_xll.PtreeEvent_ObjectClick">
      <xdr:nvCxnSpPr>
        <xdr:cNvPr id="160" name="PTObj_DBranchHLine_1_10">
          <a:extLst>
            <a:ext uri="{FF2B5EF4-FFF2-40B4-BE49-F238E27FC236}">
              <a16:creationId xmlns:a16="http://schemas.microsoft.com/office/drawing/2014/main" id="{5CC02F8E-7ECD-4EA2-83FC-48229263AEDB}"/>
            </a:ext>
          </a:extLst>
        </xdr:cNvPr>
        <xdr:cNvCxnSpPr/>
      </xdr:nvCxnSpPr>
      <xdr:spPr>
        <a:xfrm>
          <a:off x="5052822" y="704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36</xdr:row>
      <xdr:rowOff>185420</xdr:rowOff>
    </xdr:from>
    <xdr:to>
      <xdr:col>4</xdr:col>
      <xdr:colOff>242697</xdr:colOff>
      <xdr:row>38</xdr:row>
      <xdr:rowOff>180339</xdr:rowOff>
    </xdr:to>
    <xdr:cxnSp macro="_xll.PtreeEvent_ObjectClick">
      <xdr:nvCxnSpPr>
        <xdr:cNvPr id="159" name="PTObj_DBranchDLine_1_10">
          <a:extLst>
            <a:ext uri="{FF2B5EF4-FFF2-40B4-BE49-F238E27FC236}">
              <a16:creationId xmlns:a16="http://schemas.microsoft.com/office/drawing/2014/main" id="{22B94F0D-28C3-4424-9DE8-79ED1863E5E1}"/>
            </a:ext>
          </a:extLst>
        </xdr:cNvPr>
        <xdr:cNvCxnSpPr/>
      </xdr:nvCxnSpPr>
      <xdr:spPr>
        <a:xfrm flipV="1">
          <a:off x="4900422" y="7043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38</xdr:row>
      <xdr:rowOff>185420</xdr:rowOff>
    </xdr:from>
    <xdr:to>
      <xdr:col>4</xdr:col>
      <xdr:colOff>127</xdr:colOff>
      <xdr:row>38</xdr:row>
      <xdr:rowOff>185420</xdr:rowOff>
    </xdr:to>
    <xdr:cxnSp macro="_xll.PtreeEvent_ObjectClick">
      <xdr:nvCxnSpPr>
        <xdr:cNvPr id="156" name="PTObj_DBranchHLine_1_6">
          <a:extLst>
            <a:ext uri="{FF2B5EF4-FFF2-40B4-BE49-F238E27FC236}">
              <a16:creationId xmlns:a16="http://schemas.microsoft.com/office/drawing/2014/main" id="{D418B13E-C5C5-4829-A40F-8CBA9459815A}"/>
            </a:ext>
          </a:extLst>
        </xdr:cNvPr>
        <xdr:cNvCxnSpPr/>
      </xdr:nvCxnSpPr>
      <xdr:spPr>
        <a:xfrm>
          <a:off x="3509772" y="704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26</xdr:row>
      <xdr:rowOff>180340</xdr:rowOff>
    </xdr:from>
    <xdr:to>
      <xdr:col>3</xdr:col>
      <xdr:colOff>242697</xdr:colOff>
      <xdr:row>38</xdr:row>
      <xdr:rowOff>185420</xdr:rowOff>
    </xdr:to>
    <xdr:cxnSp macro="_xll.PtreeEvent_ObjectClick">
      <xdr:nvCxnSpPr>
        <xdr:cNvPr id="155" name="PTObj_DBranchDLine_1_6">
          <a:extLst>
            <a:ext uri="{FF2B5EF4-FFF2-40B4-BE49-F238E27FC236}">
              <a16:creationId xmlns:a16="http://schemas.microsoft.com/office/drawing/2014/main" id="{B9F09EBD-C400-4CD5-B2FA-4A9AE5E30B04}"/>
            </a:ext>
          </a:extLst>
        </xdr:cNvPr>
        <xdr:cNvCxnSpPr/>
      </xdr:nvCxnSpPr>
      <xdr:spPr>
        <a:xfrm>
          <a:off x="3357372" y="5133340"/>
          <a:ext cx="152400" cy="1910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34</xdr:row>
      <xdr:rowOff>185420</xdr:rowOff>
    </xdr:from>
    <xdr:to>
      <xdr:col>5</xdr:col>
      <xdr:colOff>127</xdr:colOff>
      <xdr:row>34</xdr:row>
      <xdr:rowOff>185420</xdr:rowOff>
    </xdr:to>
    <xdr:cxnSp macro="_xll.PtreeEvent_ObjectClick">
      <xdr:nvCxnSpPr>
        <xdr:cNvPr id="152" name="PTObj_DBranchHLine_1_9">
          <a:extLst>
            <a:ext uri="{FF2B5EF4-FFF2-40B4-BE49-F238E27FC236}">
              <a16:creationId xmlns:a16="http://schemas.microsoft.com/office/drawing/2014/main" id="{F292D82F-B81B-463A-A9E2-54D80FECC7D2}"/>
            </a:ext>
          </a:extLst>
        </xdr:cNvPr>
        <xdr:cNvCxnSpPr/>
      </xdr:nvCxnSpPr>
      <xdr:spPr>
        <a:xfrm>
          <a:off x="5052822" y="666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30</xdr:row>
      <xdr:rowOff>180340</xdr:rowOff>
    </xdr:from>
    <xdr:to>
      <xdr:col>4</xdr:col>
      <xdr:colOff>242697</xdr:colOff>
      <xdr:row>34</xdr:row>
      <xdr:rowOff>185420</xdr:rowOff>
    </xdr:to>
    <xdr:cxnSp macro="_xll.PtreeEvent_ObjectClick">
      <xdr:nvCxnSpPr>
        <xdr:cNvPr id="151" name="PTObj_DBranchDLine_1_9">
          <a:extLst>
            <a:ext uri="{FF2B5EF4-FFF2-40B4-BE49-F238E27FC236}">
              <a16:creationId xmlns:a16="http://schemas.microsoft.com/office/drawing/2014/main" id="{2F4D11C0-1E68-48AC-8BCE-B0F368B39507}"/>
            </a:ext>
          </a:extLst>
        </xdr:cNvPr>
        <xdr:cNvCxnSpPr/>
      </xdr:nvCxnSpPr>
      <xdr:spPr>
        <a:xfrm>
          <a:off x="4900422" y="5895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32</xdr:row>
      <xdr:rowOff>185420</xdr:rowOff>
    </xdr:from>
    <xdr:to>
      <xdr:col>5</xdr:col>
      <xdr:colOff>127</xdr:colOff>
      <xdr:row>32</xdr:row>
      <xdr:rowOff>185420</xdr:rowOff>
    </xdr:to>
    <xdr:cxnSp macro="_xll.PtreeEvent_ObjectClick">
      <xdr:nvCxnSpPr>
        <xdr:cNvPr id="148" name="PTObj_DBranchHLine_1_8">
          <a:extLst>
            <a:ext uri="{FF2B5EF4-FFF2-40B4-BE49-F238E27FC236}">
              <a16:creationId xmlns:a16="http://schemas.microsoft.com/office/drawing/2014/main" id="{77E2A815-ECA2-4CB1-B04A-7FB44AE17203}"/>
            </a:ext>
          </a:extLst>
        </xdr:cNvPr>
        <xdr:cNvCxnSpPr/>
      </xdr:nvCxnSpPr>
      <xdr:spPr>
        <a:xfrm>
          <a:off x="5052822" y="6281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30</xdr:row>
      <xdr:rowOff>180340</xdr:rowOff>
    </xdr:from>
    <xdr:to>
      <xdr:col>4</xdr:col>
      <xdr:colOff>242697</xdr:colOff>
      <xdr:row>32</xdr:row>
      <xdr:rowOff>185420</xdr:rowOff>
    </xdr:to>
    <xdr:cxnSp macro="_xll.PtreeEvent_ObjectClick">
      <xdr:nvCxnSpPr>
        <xdr:cNvPr id="147" name="PTObj_DBranchDLine_1_8">
          <a:extLst>
            <a:ext uri="{FF2B5EF4-FFF2-40B4-BE49-F238E27FC236}">
              <a16:creationId xmlns:a16="http://schemas.microsoft.com/office/drawing/2014/main" id="{887CBABE-67F8-41AB-BB68-C3F04D102584}"/>
            </a:ext>
          </a:extLst>
        </xdr:cNvPr>
        <xdr:cNvCxnSpPr/>
      </xdr:nvCxnSpPr>
      <xdr:spPr>
        <a:xfrm>
          <a:off x="4900422" y="5895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28</xdr:row>
      <xdr:rowOff>185420</xdr:rowOff>
    </xdr:from>
    <xdr:to>
      <xdr:col>5</xdr:col>
      <xdr:colOff>127</xdr:colOff>
      <xdr:row>28</xdr:row>
      <xdr:rowOff>185420</xdr:rowOff>
    </xdr:to>
    <xdr:cxnSp macro="_xll.PtreeEvent_ObjectClick">
      <xdr:nvCxnSpPr>
        <xdr:cNvPr id="144" name="PTObj_DBranchHLine_1_7">
          <a:extLst>
            <a:ext uri="{FF2B5EF4-FFF2-40B4-BE49-F238E27FC236}">
              <a16:creationId xmlns:a16="http://schemas.microsoft.com/office/drawing/2014/main" id="{643430FE-7771-4573-B759-FFCBAF05CB8B}"/>
            </a:ext>
          </a:extLst>
        </xdr:cNvPr>
        <xdr:cNvCxnSpPr/>
      </xdr:nvCxnSpPr>
      <xdr:spPr>
        <a:xfrm>
          <a:off x="5052822" y="551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28</xdr:row>
      <xdr:rowOff>185420</xdr:rowOff>
    </xdr:from>
    <xdr:to>
      <xdr:col>4</xdr:col>
      <xdr:colOff>242697</xdr:colOff>
      <xdr:row>30</xdr:row>
      <xdr:rowOff>180340</xdr:rowOff>
    </xdr:to>
    <xdr:cxnSp macro="_xll.PtreeEvent_ObjectClick">
      <xdr:nvCxnSpPr>
        <xdr:cNvPr id="143" name="PTObj_DBranchDLine_1_7">
          <a:extLst>
            <a:ext uri="{FF2B5EF4-FFF2-40B4-BE49-F238E27FC236}">
              <a16:creationId xmlns:a16="http://schemas.microsoft.com/office/drawing/2014/main" id="{93CEEEDD-4EA4-4A92-8987-7ADF9C506EFA}"/>
            </a:ext>
          </a:extLst>
        </xdr:cNvPr>
        <xdr:cNvCxnSpPr/>
      </xdr:nvCxnSpPr>
      <xdr:spPr>
        <a:xfrm flipV="1">
          <a:off x="4900422" y="5519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30</xdr:row>
      <xdr:rowOff>185420</xdr:rowOff>
    </xdr:from>
    <xdr:to>
      <xdr:col>4</xdr:col>
      <xdr:colOff>127</xdr:colOff>
      <xdr:row>30</xdr:row>
      <xdr:rowOff>185420</xdr:rowOff>
    </xdr:to>
    <xdr:cxnSp macro="_xll.PtreeEvent_ObjectClick">
      <xdr:nvCxnSpPr>
        <xdr:cNvPr id="140" name="PTObj_DBranchHLine_1_5">
          <a:extLst>
            <a:ext uri="{FF2B5EF4-FFF2-40B4-BE49-F238E27FC236}">
              <a16:creationId xmlns:a16="http://schemas.microsoft.com/office/drawing/2014/main" id="{BD7AA1BE-766E-4717-8A38-F90A92BFBAA5}"/>
            </a:ext>
          </a:extLst>
        </xdr:cNvPr>
        <xdr:cNvCxnSpPr/>
      </xdr:nvCxnSpPr>
      <xdr:spPr>
        <a:xfrm>
          <a:off x="3509772" y="551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26</xdr:row>
      <xdr:rowOff>180340</xdr:rowOff>
    </xdr:from>
    <xdr:to>
      <xdr:col>3</xdr:col>
      <xdr:colOff>242697</xdr:colOff>
      <xdr:row>30</xdr:row>
      <xdr:rowOff>185420</xdr:rowOff>
    </xdr:to>
    <xdr:cxnSp macro="_xll.PtreeEvent_ObjectClick">
      <xdr:nvCxnSpPr>
        <xdr:cNvPr id="139" name="PTObj_DBranchDLine_1_5">
          <a:extLst>
            <a:ext uri="{FF2B5EF4-FFF2-40B4-BE49-F238E27FC236}">
              <a16:creationId xmlns:a16="http://schemas.microsoft.com/office/drawing/2014/main" id="{3187C026-62D2-48E1-AF12-9DB5044961B3}"/>
            </a:ext>
          </a:extLst>
        </xdr:cNvPr>
        <xdr:cNvCxnSpPr/>
      </xdr:nvCxnSpPr>
      <xdr:spPr>
        <a:xfrm>
          <a:off x="3357372" y="5133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24</xdr:row>
      <xdr:rowOff>185420</xdr:rowOff>
    </xdr:from>
    <xdr:to>
      <xdr:col>4</xdr:col>
      <xdr:colOff>127</xdr:colOff>
      <xdr:row>24</xdr:row>
      <xdr:rowOff>185420</xdr:rowOff>
    </xdr:to>
    <xdr:cxnSp macro="_xll.PtreeEvent_ObjectClick">
      <xdr:nvCxnSpPr>
        <xdr:cNvPr id="128" name="PTObj_DBranchHLine_1_4">
          <a:extLst>
            <a:ext uri="{FF2B5EF4-FFF2-40B4-BE49-F238E27FC236}">
              <a16:creationId xmlns:a16="http://schemas.microsoft.com/office/drawing/2014/main" id="{6215E2FF-D1CA-489C-A4BC-06212F52106D}"/>
            </a:ext>
          </a:extLst>
        </xdr:cNvPr>
        <xdr:cNvCxnSpPr/>
      </xdr:nvCxnSpPr>
      <xdr:spPr>
        <a:xfrm>
          <a:off x="3509772" y="4757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24</xdr:row>
      <xdr:rowOff>185420</xdr:rowOff>
    </xdr:from>
    <xdr:to>
      <xdr:col>3</xdr:col>
      <xdr:colOff>242697</xdr:colOff>
      <xdr:row>26</xdr:row>
      <xdr:rowOff>180340</xdr:rowOff>
    </xdr:to>
    <xdr:cxnSp macro="_xll.PtreeEvent_ObjectClick">
      <xdr:nvCxnSpPr>
        <xdr:cNvPr id="127" name="PTObj_DBranchDLine_1_4">
          <a:extLst>
            <a:ext uri="{FF2B5EF4-FFF2-40B4-BE49-F238E27FC236}">
              <a16:creationId xmlns:a16="http://schemas.microsoft.com/office/drawing/2014/main" id="{D41E8581-3E6A-4A74-9B98-8D16A98156C7}"/>
            </a:ext>
          </a:extLst>
        </xdr:cNvPr>
        <xdr:cNvCxnSpPr/>
      </xdr:nvCxnSpPr>
      <xdr:spPr>
        <a:xfrm flipV="1">
          <a:off x="3357372" y="4757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26</xdr:row>
      <xdr:rowOff>185420</xdr:rowOff>
    </xdr:from>
    <xdr:to>
      <xdr:col>3</xdr:col>
      <xdr:colOff>127</xdr:colOff>
      <xdr:row>26</xdr:row>
      <xdr:rowOff>185420</xdr:rowOff>
    </xdr:to>
    <xdr:cxnSp macro="_xll.PtreeEvent_ObjectClick">
      <xdr:nvCxnSpPr>
        <xdr:cNvPr id="124" name="PTObj_DBranchHLine_1_2">
          <a:extLst>
            <a:ext uri="{FF2B5EF4-FFF2-40B4-BE49-F238E27FC236}">
              <a16:creationId xmlns:a16="http://schemas.microsoft.com/office/drawing/2014/main" id="{4753F2E9-08B7-41DD-A9D3-6C230513470A}"/>
            </a:ext>
          </a:extLst>
        </xdr:cNvPr>
        <xdr:cNvCxnSpPr/>
      </xdr:nvCxnSpPr>
      <xdr:spPr>
        <a:xfrm>
          <a:off x="1966722" y="4757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26</xdr:row>
      <xdr:rowOff>185420</xdr:rowOff>
    </xdr:from>
    <xdr:to>
      <xdr:col>2</xdr:col>
      <xdr:colOff>242697</xdr:colOff>
      <xdr:row>44</xdr:row>
      <xdr:rowOff>180340</xdr:rowOff>
    </xdr:to>
    <xdr:cxnSp macro="_xll.PtreeEvent_ObjectClick">
      <xdr:nvCxnSpPr>
        <xdr:cNvPr id="123" name="PTObj_DBranchDLine_1_2">
          <a:extLst>
            <a:ext uri="{FF2B5EF4-FFF2-40B4-BE49-F238E27FC236}">
              <a16:creationId xmlns:a16="http://schemas.microsoft.com/office/drawing/2014/main" id="{E3D1506A-E39A-4C76-8997-84F16E8D1DFF}"/>
            </a:ext>
          </a:extLst>
        </xdr:cNvPr>
        <xdr:cNvCxnSpPr/>
      </xdr:nvCxnSpPr>
      <xdr:spPr>
        <a:xfrm flipV="1">
          <a:off x="1814322" y="4757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44</xdr:row>
      <xdr:rowOff>185420</xdr:rowOff>
    </xdr:from>
    <xdr:to>
      <xdr:col>2</xdr:col>
      <xdr:colOff>127</xdr:colOff>
      <xdr:row>44</xdr:row>
      <xdr:rowOff>185420</xdr:rowOff>
    </xdr:to>
    <xdr:cxnSp macro="_xll.PtreeEvent_ObjectClick">
      <xdr:nvCxnSpPr>
        <xdr:cNvPr id="112" name="PTObj_DBranchHLine_1_1">
          <a:extLst>
            <a:ext uri="{FF2B5EF4-FFF2-40B4-BE49-F238E27FC236}">
              <a16:creationId xmlns:a16="http://schemas.microsoft.com/office/drawing/2014/main" id="{58969623-E0D6-43F8-882B-AFBA035B21AB}"/>
            </a:ext>
          </a:extLst>
        </xdr:cNvPr>
        <xdr:cNvCxnSpPr/>
      </xdr:nvCxnSpPr>
      <xdr:spPr>
        <a:xfrm>
          <a:off x="787400" y="4757420"/>
          <a:ext cx="93675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44</xdr:row>
      <xdr:rowOff>90170</xdr:rowOff>
    </xdr:from>
    <xdr:to>
      <xdr:col>2</xdr:col>
      <xdr:colOff>190627</xdr:colOff>
      <xdr:row>45</xdr:row>
      <xdr:rowOff>90170</xdr:rowOff>
    </xdr:to>
    <xdr:sp macro="_xll.PtreeEvent_ObjectClick" textlink="">
      <xdr:nvSpPr>
        <xdr:cNvPr id="111" name="PTObj_DNode_1_1">
          <a:extLst>
            <a:ext uri="{FF2B5EF4-FFF2-40B4-BE49-F238E27FC236}">
              <a16:creationId xmlns:a16="http://schemas.microsoft.com/office/drawing/2014/main" id="{33BCA4A5-6199-4659-AD4C-CED9BF9EB5A1}"/>
            </a:ext>
          </a:extLst>
        </xdr:cNvPr>
        <xdr:cNvSpPr/>
      </xdr:nvSpPr>
      <xdr:spPr>
        <a:xfrm>
          <a:off x="1724152" y="4662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215900</xdr:colOff>
      <xdr:row>44</xdr:row>
      <xdr:rowOff>95107</xdr:rowOff>
    </xdr:from>
    <xdr:ext cx="457112" cy="180627"/>
    <xdr:sp macro="_xll.PtreeEvent_ObjectClick" textlink="">
      <xdr:nvSpPr>
        <xdr:cNvPr id="113" name="PTObj_DBranchName_1_1">
          <a:extLst>
            <a:ext uri="{FF2B5EF4-FFF2-40B4-BE49-F238E27FC236}">
              <a16:creationId xmlns:a16="http://schemas.microsoft.com/office/drawing/2014/main" id="{9129E34D-3C61-4A3F-A44E-D7A4BFCA2E7B}"/>
            </a:ext>
          </a:extLst>
        </xdr:cNvPr>
        <xdr:cNvSpPr txBox="1"/>
      </xdr:nvSpPr>
      <xdr:spPr>
        <a:xfrm>
          <a:off x="825500" y="4667107"/>
          <a:ext cx="45711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Tree</a:t>
          </a:r>
        </a:p>
      </xdr:txBody>
    </xdr:sp>
    <xdr:clientData/>
  </xdr:oneCellAnchor>
  <xdr:twoCellAnchor editAs="oneCell">
    <xdr:from>
      <xdr:col>3</xdr:col>
      <xdr:colOff>127</xdr:colOff>
      <xdr:row>26</xdr:row>
      <xdr:rowOff>90170</xdr:rowOff>
    </xdr:from>
    <xdr:to>
      <xdr:col>3</xdr:col>
      <xdr:colOff>190627</xdr:colOff>
      <xdr:row>27</xdr:row>
      <xdr:rowOff>90170</xdr:rowOff>
    </xdr:to>
    <xdr:sp macro="_xll.PtreeEvent_ObjectClick" textlink="">
      <xdr:nvSpPr>
        <xdr:cNvPr id="122" name="PTObj_DNode_1_2">
          <a:extLst>
            <a:ext uri="{FF2B5EF4-FFF2-40B4-BE49-F238E27FC236}">
              <a16:creationId xmlns:a16="http://schemas.microsoft.com/office/drawing/2014/main" id="{9CD94870-40D7-4557-8A93-5A94D6D021D2}"/>
            </a:ext>
          </a:extLst>
        </xdr:cNvPr>
        <xdr:cNvSpPr/>
      </xdr:nvSpPr>
      <xdr:spPr>
        <a:xfrm>
          <a:off x="3267202" y="4662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26</xdr:row>
      <xdr:rowOff>95107</xdr:rowOff>
    </xdr:from>
    <xdr:ext cx="175753" cy="180627"/>
    <xdr:sp macro="_xll.PtreeEvent_ObjectClick" textlink="">
      <xdr:nvSpPr>
        <xdr:cNvPr id="125" name="PTObj_DBranchName_1_2">
          <a:extLst>
            <a:ext uri="{FF2B5EF4-FFF2-40B4-BE49-F238E27FC236}">
              <a16:creationId xmlns:a16="http://schemas.microsoft.com/office/drawing/2014/main" id="{BE313E84-783F-4714-ADC6-728508AD4923}"/>
            </a:ext>
          </a:extLst>
        </xdr:cNvPr>
        <xdr:cNvSpPr txBox="1"/>
      </xdr:nvSpPr>
      <xdr:spPr>
        <a:xfrm>
          <a:off x="2004822" y="46671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24</xdr:row>
      <xdr:rowOff>90170</xdr:rowOff>
    </xdr:from>
    <xdr:to>
      <xdr:col>4</xdr:col>
      <xdr:colOff>190627</xdr:colOff>
      <xdr:row>25</xdr:row>
      <xdr:rowOff>90170</xdr:rowOff>
    </xdr:to>
    <xdr:sp macro="_xll.PtreeEvent_ObjectClick" textlink="">
      <xdr:nvSpPr>
        <xdr:cNvPr id="126" name="PTObj_DNode_1_4">
          <a:extLst>
            <a:ext uri="{FF2B5EF4-FFF2-40B4-BE49-F238E27FC236}">
              <a16:creationId xmlns:a16="http://schemas.microsoft.com/office/drawing/2014/main" id="{B0AC66D1-A5C2-4FDF-956E-D19D24E60ED8}"/>
            </a:ext>
          </a:extLst>
        </xdr:cNvPr>
        <xdr:cNvSpPr/>
      </xdr:nvSpPr>
      <xdr:spPr>
        <a:xfrm rot="-5400000">
          <a:off x="4810252" y="466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24</xdr:row>
      <xdr:rowOff>95107</xdr:rowOff>
    </xdr:from>
    <xdr:ext cx="429605" cy="180627"/>
    <xdr:sp macro="_xll.PtreeEvent_ObjectClick" textlink="">
      <xdr:nvSpPr>
        <xdr:cNvPr id="129" name="PTObj_DBranchName_1_4">
          <a:extLst>
            <a:ext uri="{FF2B5EF4-FFF2-40B4-BE49-F238E27FC236}">
              <a16:creationId xmlns:a16="http://schemas.microsoft.com/office/drawing/2014/main" id="{3D5FA969-2EDA-435E-9323-CB8CA0351136}"/>
            </a:ext>
          </a:extLst>
        </xdr:cNvPr>
        <xdr:cNvSpPr txBox="1"/>
      </xdr:nvSpPr>
      <xdr:spPr>
        <a:xfrm>
          <a:off x="3547872" y="4667107"/>
          <a:ext cx="42960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Risk Free</a:t>
          </a:r>
        </a:p>
      </xdr:txBody>
    </xdr:sp>
    <xdr:clientData/>
  </xdr:oneCellAnchor>
  <xdr:twoCellAnchor editAs="oneCell">
    <xdr:from>
      <xdr:col>4</xdr:col>
      <xdr:colOff>127</xdr:colOff>
      <xdr:row>30</xdr:row>
      <xdr:rowOff>90170</xdr:rowOff>
    </xdr:from>
    <xdr:to>
      <xdr:col>4</xdr:col>
      <xdr:colOff>190627</xdr:colOff>
      <xdr:row>31</xdr:row>
      <xdr:rowOff>90170</xdr:rowOff>
    </xdr:to>
    <xdr:sp macro="_xll.PtreeEvent_ObjectClick" textlink="">
      <xdr:nvSpPr>
        <xdr:cNvPr id="138" name="PTObj_DNode_1_5">
          <a:extLst>
            <a:ext uri="{FF2B5EF4-FFF2-40B4-BE49-F238E27FC236}">
              <a16:creationId xmlns:a16="http://schemas.microsoft.com/office/drawing/2014/main" id="{21AC8CB5-8A36-48FE-B79C-5B90303106D2}"/>
            </a:ext>
          </a:extLst>
        </xdr:cNvPr>
        <xdr:cNvSpPr/>
      </xdr:nvSpPr>
      <xdr:spPr>
        <a:xfrm>
          <a:off x="4810252" y="5424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30</xdr:row>
      <xdr:rowOff>95107</xdr:rowOff>
    </xdr:from>
    <xdr:ext cx="516552" cy="180627"/>
    <xdr:sp macro="_xll.PtreeEvent_ObjectClick" textlink="">
      <xdr:nvSpPr>
        <xdr:cNvPr id="141" name="PTObj_DBranchName_1_5">
          <a:extLst>
            <a:ext uri="{FF2B5EF4-FFF2-40B4-BE49-F238E27FC236}">
              <a16:creationId xmlns:a16="http://schemas.microsoft.com/office/drawing/2014/main" id="{801DD136-47A1-4819-BA23-891B04D4F202}"/>
            </a:ext>
          </a:extLst>
        </xdr:cNvPr>
        <xdr:cNvSpPr txBox="1"/>
      </xdr:nvSpPr>
      <xdr:spPr>
        <a:xfrm>
          <a:off x="3547872" y="5429107"/>
          <a:ext cx="5165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Fairly Risky</a:t>
          </a:r>
        </a:p>
      </xdr:txBody>
    </xdr:sp>
    <xdr:clientData/>
  </xdr:oneCellAnchor>
  <xdr:twoCellAnchor editAs="oneCell">
    <xdr:from>
      <xdr:col>5</xdr:col>
      <xdr:colOff>127</xdr:colOff>
      <xdr:row>28</xdr:row>
      <xdr:rowOff>90170</xdr:rowOff>
    </xdr:from>
    <xdr:to>
      <xdr:col>5</xdr:col>
      <xdr:colOff>190627</xdr:colOff>
      <xdr:row>29</xdr:row>
      <xdr:rowOff>90170</xdr:rowOff>
    </xdr:to>
    <xdr:sp macro="_xll.PtreeEvent_ObjectClick" textlink="">
      <xdr:nvSpPr>
        <xdr:cNvPr id="142" name="PTObj_DNode_1_7">
          <a:extLst>
            <a:ext uri="{FF2B5EF4-FFF2-40B4-BE49-F238E27FC236}">
              <a16:creationId xmlns:a16="http://schemas.microsoft.com/office/drawing/2014/main" id="{BC6AD1E5-9EBA-41EE-891C-29177080BDA9}"/>
            </a:ext>
          </a:extLst>
        </xdr:cNvPr>
        <xdr:cNvSpPr/>
      </xdr:nvSpPr>
      <xdr:spPr>
        <a:xfrm rot="-5400000">
          <a:off x="6353302" y="542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28</xdr:row>
      <xdr:rowOff>95107</xdr:rowOff>
    </xdr:from>
    <xdr:ext cx="226023" cy="180627"/>
    <xdr:sp macro="_xll.PtreeEvent_ObjectClick" textlink="">
      <xdr:nvSpPr>
        <xdr:cNvPr id="145" name="PTObj_DBranchName_1_7">
          <a:extLst>
            <a:ext uri="{FF2B5EF4-FFF2-40B4-BE49-F238E27FC236}">
              <a16:creationId xmlns:a16="http://schemas.microsoft.com/office/drawing/2014/main" id="{2E8EF1C6-F4EC-4D3D-9975-F6D19E203F57}"/>
            </a:ext>
          </a:extLst>
        </xdr:cNvPr>
        <xdr:cNvSpPr txBox="1"/>
      </xdr:nvSpPr>
      <xdr:spPr>
        <a:xfrm>
          <a:off x="5090922" y="5429107"/>
          <a:ext cx="22602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</a:t>
          </a:r>
        </a:p>
      </xdr:txBody>
    </xdr:sp>
    <xdr:clientData/>
  </xdr:oneCellAnchor>
  <xdr:twoCellAnchor editAs="oneCell">
    <xdr:from>
      <xdr:col>5</xdr:col>
      <xdr:colOff>127</xdr:colOff>
      <xdr:row>32</xdr:row>
      <xdr:rowOff>90170</xdr:rowOff>
    </xdr:from>
    <xdr:to>
      <xdr:col>5</xdr:col>
      <xdr:colOff>190627</xdr:colOff>
      <xdr:row>33</xdr:row>
      <xdr:rowOff>90170</xdr:rowOff>
    </xdr:to>
    <xdr:sp macro="_xll.PtreeEvent_ObjectClick" textlink="">
      <xdr:nvSpPr>
        <xdr:cNvPr id="146" name="PTObj_DNode_1_8">
          <a:extLst>
            <a:ext uri="{FF2B5EF4-FFF2-40B4-BE49-F238E27FC236}">
              <a16:creationId xmlns:a16="http://schemas.microsoft.com/office/drawing/2014/main" id="{8D2B4077-4F56-431E-87A5-51910C4524A9}"/>
            </a:ext>
          </a:extLst>
        </xdr:cNvPr>
        <xdr:cNvSpPr/>
      </xdr:nvSpPr>
      <xdr:spPr>
        <a:xfrm rot="-5400000">
          <a:off x="6353302" y="618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32</xdr:row>
      <xdr:rowOff>95107</xdr:rowOff>
    </xdr:from>
    <xdr:ext cx="349070" cy="180627"/>
    <xdr:sp macro="_xll.PtreeEvent_ObjectClick" textlink="">
      <xdr:nvSpPr>
        <xdr:cNvPr id="149" name="PTObj_DBranchName_1_8">
          <a:extLst>
            <a:ext uri="{FF2B5EF4-FFF2-40B4-BE49-F238E27FC236}">
              <a16:creationId xmlns:a16="http://schemas.microsoft.com/office/drawing/2014/main" id="{16BDBBCF-BFD1-4DDC-A093-265147496506}"/>
            </a:ext>
          </a:extLst>
        </xdr:cNvPr>
        <xdr:cNvSpPr txBox="1"/>
      </xdr:nvSpPr>
      <xdr:spPr>
        <a:xfrm>
          <a:off x="5090922" y="6191107"/>
          <a:ext cx="34907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Middle</a:t>
          </a:r>
        </a:p>
      </xdr:txBody>
    </xdr:sp>
    <xdr:clientData/>
  </xdr:oneCellAnchor>
  <xdr:twoCellAnchor editAs="oneCell">
    <xdr:from>
      <xdr:col>5</xdr:col>
      <xdr:colOff>127</xdr:colOff>
      <xdr:row>34</xdr:row>
      <xdr:rowOff>90170</xdr:rowOff>
    </xdr:from>
    <xdr:to>
      <xdr:col>5</xdr:col>
      <xdr:colOff>190627</xdr:colOff>
      <xdr:row>35</xdr:row>
      <xdr:rowOff>90170</xdr:rowOff>
    </xdr:to>
    <xdr:sp macro="_xll.PtreeEvent_ObjectClick" textlink="">
      <xdr:nvSpPr>
        <xdr:cNvPr id="150" name="PTObj_DNode_1_9">
          <a:extLst>
            <a:ext uri="{FF2B5EF4-FFF2-40B4-BE49-F238E27FC236}">
              <a16:creationId xmlns:a16="http://schemas.microsoft.com/office/drawing/2014/main" id="{4C8325EB-E79F-4642-8C28-C34EBCFE4934}"/>
            </a:ext>
          </a:extLst>
        </xdr:cNvPr>
        <xdr:cNvSpPr/>
      </xdr:nvSpPr>
      <xdr:spPr>
        <a:xfrm rot="-5400000">
          <a:off x="6353302" y="656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34</xdr:row>
      <xdr:rowOff>95107</xdr:rowOff>
    </xdr:from>
    <xdr:ext cx="245067" cy="180627"/>
    <xdr:sp macro="_xll.PtreeEvent_ObjectClick" textlink="">
      <xdr:nvSpPr>
        <xdr:cNvPr id="153" name="PTObj_DBranchName_1_9">
          <a:extLst>
            <a:ext uri="{FF2B5EF4-FFF2-40B4-BE49-F238E27FC236}">
              <a16:creationId xmlns:a16="http://schemas.microsoft.com/office/drawing/2014/main" id="{0D82FE94-0C76-4195-B11D-0585350E21F4}"/>
            </a:ext>
          </a:extLst>
        </xdr:cNvPr>
        <xdr:cNvSpPr txBox="1"/>
      </xdr:nvSpPr>
      <xdr:spPr>
        <a:xfrm>
          <a:off x="5090922" y="6572107"/>
          <a:ext cx="24506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</a:t>
          </a:r>
        </a:p>
      </xdr:txBody>
    </xdr:sp>
    <xdr:clientData/>
  </xdr:oneCellAnchor>
  <xdr:twoCellAnchor editAs="oneCell">
    <xdr:from>
      <xdr:col>4</xdr:col>
      <xdr:colOff>127</xdr:colOff>
      <xdr:row>38</xdr:row>
      <xdr:rowOff>90170</xdr:rowOff>
    </xdr:from>
    <xdr:to>
      <xdr:col>4</xdr:col>
      <xdr:colOff>190627</xdr:colOff>
      <xdr:row>39</xdr:row>
      <xdr:rowOff>90170</xdr:rowOff>
    </xdr:to>
    <xdr:sp macro="_xll.PtreeEvent_ObjectClick" textlink="">
      <xdr:nvSpPr>
        <xdr:cNvPr id="154" name="PTObj_DNode_1_6">
          <a:extLst>
            <a:ext uri="{FF2B5EF4-FFF2-40B4-BE49-F238E27FC236}">
              <a16:creationId xmlns:a16="http://schemas.microsoft.com/office/drawing/2014/main" id="{73C4EFC8-B623-43AE-9D84-B83F7B8DAA95}"/>
            </a:ext>
          </a:extLst>
        </xdr:cNvPr>
        <xdr:cNvSpPr/>
      </xdr:nvSpPr>
      <xdr:spPr>
        <a:xfrm>
          <a:off x="4810252" y="6948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38</xdr:row>
      <xdr:rowOff>95107</xdr:rowOff>
    </xdr:from>
    <xdr:ext cx="267829" cy="180627"/>
    <xdr:sp macro="_xll.PtreeEvent_ObjectClick" textlink="">
      <xdr:nvSpPr>
        <xdr:cNvPr id="157" name="PTObj_DBranchName_1_6">
          <a:extLst>
            <a:ext uri="{FF2B5EF4-FFF2-40B4-BE49-F238E27FC236}">
              <a16:creationId xmlns:a16="http://schemas.microsoft.com/office/drawing/2014/main" id="{238F2A74-9DD1-4E4B-83DD-0A7B245E8EBF}"/>
            </a:ext>
          </a:extLst>
        </xdr:cNvPr>
        <xdr:cNvSpPr txBox="1"/>
      </xdr:nvSpPr>
      <xdr:spPr>
        <a:xfrm>
          <a:off x="3547872" y="6953107"/>
          <a:ext cx="2678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Risky</a:t>
          </a:r>
        </a:p>
      </xdr:txBody>
    </xdr:sp>
    <xdr:clientData/>
  </xdr:oneCellAnchor>
  <xdr:twoCellAnchor editAs="oneCell">
    <xdr:from>
      <xdr:col>5</xdr:col>
      <xdr:colOff>127</xdr:colOff>
      <xdr:row>36</xdr:row>
      <xdr:rowOff>90170</xdr:rowOff>
    </xdr:from>
    <xdr:to>
      <xdr:col>5</xdr:col>
      <xdr:colOff>190627</xdr:colOff>
      <xdr:row>37</xdr:row>
      <xdr:rowOff>90170</xdr:rowOff>
    </xdr:to>
    <xdr:sp macro="_xll.PtreeEvent_ObjectClick" textlink="">
      <xdr:nvSpPr>
        <xdr:cNvPr id="158" name="PTObj_DNode_1_10">
          <a:extLst>
            <a:ext uri="{FF2B5EF4-FFF2-40B4-BE49-F238E27FC236}">
              <a16:creationId xmlns:a16="http://schemas.microsoft.com/office/drawing/2014/main" id="{77FE9A92-8E70-49AC-92EF-3CC80B943ED4}"/>
            </a:ext>
          </a:extLst>
        </xdr:cNvPr>
        <xdr:cNvSpPr/>
      </xdr:nvSpPr>
      <xdr:spPr>
        <a:xfrm rot="-5400000">
          <a:off x="6353302" y="694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36</xdr:row>
      <xdr:rowOff>95107</xdr:rowOff>
    </xdr:from>
    <xdr:ext cx="226023" cy="180627"/>
    <xdr:sp macro="_xll.PtreeEvent_ObjectClick" textlink="">
      <xdr:nvSpPr>
        <xdr:cNvPr id="161" name="PTObj_DBranchName_1_10">
          <a:extLst>
            <a:ext uri="{FF2B5EF4-FFF2-40B4-BE49-F238E27FC236}">
              <a16:creationId xmlns:a16="http://schemas.microsoft.com/office/drawing/2014/main" id="{0D759BEA-E04A-438F-B1AE-7FC1781488E7}"/>
            </a:ext>
          </a:extLst>
        </xdr:cNvPr>
        <xdr:cNvSpPr txBox="1"/>
      </xdr:nvSpPr>
      <xdr:spPr>
        <a:xfrm>
          <a:off x="5090922" y="6953107"/>
          <a:ext cx="22602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</a:t>
          </a:r>
        </a:p>
      </xdr:txBody>
    </xdr:sp>
    <xdr:clientData/>
  </xdr:oneCellAnchor>
  <xdr:twoCellAnchor editAs="oneCell">
    <xdr:from>
      <xdr:col>5</xdr:col>
      <xdr:colOff>127</xdr:colOff>
      <xdr:row>40</xdr:row>
      <xdr:rowOff>90170</xdr:rowOff>
    </xdr:from>
    <xdr:to>
      <xdr:col>5</xdr:col>
      <xdr:colOff>190627</xdr:colOff>
      <xdr:row>41</xdr:row>
      <xdr:rowOff>90170</xdr:rowOff>
    </xdr:to>
    <xdr:sp macro="_xll.PtreeEvent_ObjectClick" textlink="">
      <xdr:nvSpPr>
        <xdr:cNvPr id="162" name="PTObj_DNode_1_11">
          <a:extLst>
            <a:ext uri="{FF2B5EF4-FFF2-40B4-BE49-F238E27FC236}">
              <a16:creationId xmlns:a16="http://schemas.microsoft.com/office/drawing/2014/main" id="{45381AB9-14BE-4EC5-A7B5-8CC01D1CEB6F}"/>
            </a:ext>
          </a:extLst>
        </xdr:cNvPr>
        <xdr:cNvSpPr/>
      </xdr:nvSpPr>
      <xdr:spPr>
        <a:xfrm rot="-5400000">
          <a:off x="6353302" y="771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40</xdr:row>
      <xdr:rowOff>95107</xdr:rowOff>
    </xdr:from>
    <xdr:ext cx="349070" cy="180627"/>
    <xdr:sp macro="_xll.PtreeEvent_ObjectClick" textlink="">
      <xdr:nvSpPr>
        <xdr:cNvPr id="165" name="PTObj_DBranchName_1_11">
          <a:extLst>
            <a:ext uri="{FF2B5EF4-FFF2-40B4-BE49-F238E27FC236}">
              <a16:creationId xmlns:a16="http://schemas.microsoft.com/office/drawing/2014/main" id="{2B22F36F-09EF-482E-87E6-BBBB2824F459}"/>
            </a:ext>
          </a:extLst>
        </xdr:cNvPr>
        <xdr:cNvSpPr txBox="1"/>
      </xdr:nvSpPr>
      <xdr:spPr>
        <a:xfrm>
          <a:off x="5090922" y="7715107"/>
          <a:ext cx="34907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Middle</a:t>
          </a:r>
        </a:p>
      </xdr:txBody>
    </xdr:sp>
    <xdr:clientData/>
  </xdr:oneCellAnchor>
  <xdr:twoCellAnchor editAs="oneCell">
    <xdr:from>
      <xdr:col>5</xdr:col>
      <xdr:colOff>127</xdr:colOff>
      <xdr:row>42</xdr:row>
      <xdr:rowOff>90170</xdr:rowOff>
    </xdr:from>
    <xdr:to>
      <xdr:col>5</xdr:col>
      <xdr:colOff>190627</xdr:colOff>
      <xdr:row>43</xdr:row>
      <xdr:rowOff>90170</xdr:rowOff>
    </xdr:to>
    <xdr:sp macro="_xll.PtreeEvent_ObjectClick" textlink="">
      <xdr:nvSpPr>
        <xdr:cNvPr id="166" name="PTObj_DNode_1_12">
          <a:extLst>
            <a:ext uri="{FF2B5EF4-FFF2-40B4-BE49-F238E27FC236}">
              <a16:creationId xmlns:a16="http://schemas.microsoft.com/office/drawing/2014/main" id="{04926FC3-ECCE-4602-9FB8-1009ADF30303}"/>
            </a:ext>
          </a:extLst>
        </xdr:cNvPr>
        <xdr:cNvSpPr/>
      </xdr:nvSpPr>
      <xdr:spPr>
        <a:xfrm rot="-5400000">
          <a:off x="6353302" y="809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42</xdr:row>
      <xdr:rowOff>95107</xdr:rowOff>
    </xdr:from>
    <xdr:ext cx="245067" cy="180627"/>
    <xdr:sp macro="_xll.PtreeEvent_ObjectClick" textlink="">
      <xdr:nvSpPr>
        <xdr:cNvPr id="169" name="PTObj_DBranchName_1_12">
          <a:extLst>
            <a:ext uri="{FF2B5EF4-FFF2-40B4-BE49-F238E27FC236}">
              <a16:creationId xmlns:a16="http://schemas.microsoft.com/office/drawing/2014/main" id="{557FC733-3409-4452-A393-8BA59ED838D9}"/>
            </a:ext>
          </a:extLst>
        </xdr:cNvPr>
        <xdr:cNvSpPr txBox="1"/>
      </xdr:nvSpPr>
      <xdr:spPr>
        <a:xfrm>
          <a:off x="5090922" y="8096107"/>
          <a:ext cx="24506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</a:t>
          </a:r>
        </a:p>
      </xdr:txBody>
    </xdr:sp>
    <xdr:clientData/>
  </xdr:oneCellAnchor>
  <xdr:twoCellAnchor editAs="oneCell">
    <xdr:from>
      <xdr:col>3</xdr:col>
      <xdr:colOff>127</xdr:colOff>
      <xdr:row>54</xdr:row>
      <xdr:rowOff>90170</xdr:rowOff>
    </xdr:from>
    <xdr:to>
      <xdr:col>3</xdr:col>
      <xdr:colOff>190627</xdr:colOff>
      <xdr:row>55</xdr:row>
      <xdr:rowOff>90170</xdr:rowOff>
    </xdr:to>
    <xdr:sp macro="_xll.PtreeEvent_ObjectClick" textlink="">
      <xdr:nvSpPr>
        <xdr:cNvPr id="170" name="PTObj_DNode_1_3">
          <a:extLst>
            <a:ext uri="{FF2B5EF4-FFF2-40B4-BE49-F238E27FC236}">
              <a16:creationId xmlns:a16="http://schemas.microsoft.com/office/drawing/2014/main" id="{714AB089-FCEF-45E2-8C17-0A015AAB9926}"/>
            </a:ext>
          </a:extLst>
        </xdr:cNvPr>
        <xdr:cNvSpPr/>
      </xdr:nvSpPr>
      <xdr:spPr>
        <a:xfrm>
          <a:off x="3267202" y="8853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54</xdr:row>
      <xdr:rowOff>95107</xdr:rowOff>
    </xdr:from>
    <xdr:ext cx="196592" cy="180627"/>
    <xdr:sp macro="_xll.PtreeEvent_ObjectClick" textlink="">
      <xdr:nvSpPr>
        <xdr:cNvPr id="173" name="PTObj_DBranchName_1_3">
          <a:extLst>
            <a:ext uri="{FF2B5EF4-FFF2-40B4-BE49-F238E27FC236}">
              <a16:creationId xmlns:a16="http://schemas.microsoft.com/office/drawing/2014/main" id="{6F9F6BE9-06D6-456B-9FFF-7BFCEB471DE2}"/>
            </a:ext>
          </a:extLst>
        </xdr:cNvPr>
        <xdr:cNvSpPr txBox="1"/>
      </xdr:nvSpPr>
      <xdr:spPr>
        <a:xfrm>
          <a:off x="2004822" y="88581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4</xdr:col>
      <xdr:colOff>127</xdr:colOff>
      <xdr:row>48</xdr:row>
      <xdr:rowOff>90170</xdr:rowOff>
    </xdr:from>
    <xdr:to>
      <xdr:col>4</xdr:col>
      <xdr:colOff>190627</xdr:colOff>
      <xdr:row>49</xdr:row>
      <xdr:rowOff>90170</xdr:rowOff>
    </xdr:to>
    <xdr:sp macro="_xll.PtreeEvent_ObjectClick" textlink="">
      <xdr:nvSpPr>
        <xdr:cNvPr id="186" name="PTObj_DNode_1_13">
          <a:extLst>
            <a:ext uri="{FF2B5EF4-FFF2-40B4-BE49-F238E27FC236}">
              <a16:creationId xmlns:a16="http://schemas.microsoft.com/office/drawing/2014/main" id="{15FDAE2D-6491-4553-9259-E4382A0F255F}"/>
            </a:ext>
          </a:extLst>
        </xdr:cNvPr>
        <xdr:cNvSpPr/>
      </xdr:nvSpPr>
      <xdr:spPr>
        <a:xfrm>
          <a:off x="4810252" y="8853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48</xdr:row>
      <xdr:rowOff>95107</xdr:rowOff>
    </xdr:from>
    <xdr:ext cx="1091837" cy="180627"/>
    <xdr:sp macro="_xll.PtreeEvent_ObjectClick" textlink="">
      <xdr:nvSpPr>
        <xdr:cNvPr id="189" name="PTObj_DBranchName_1_13">
          <a:extLst>
            <a:ext uri="{FF2B5EF4-FFF2-40B4-BE49-F238E27FC236}">
              <a16:creationId xmlns:a16="http://schemas.microsoft.com/office/drawing/2014/main" id="{FFD9CA8F-055D-4474-93FE-F9FF4B011597}"/>
            </a:ext>
          </a:extLst>
        </xdr:cNvPr>
        <xdr:cNvSpPr txBox="1"/>
      </xdr:nvSpPr>
      <xdr:spPr>
        <a:xfrm>
          <a:off x="3547872" y="9239107"/>
          <a:ext cx="109183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3 (Risk Free + Fairly Safe)</a:t>
          </a:r>
        </a:p>
      </xdr:txBody>
    </xdr:sp>
    <xdr:clientData/>
  </xdr:oneCellAnchor>
  <xdr:twoCellAnchor editAs="oneCell">
    <xdr:from>
      <xdr:col>5</xdr:col>
      <xdr:colOff>127</xdr:colOff>
      <xdr:row>46</xdr:row>
      <xdr:rowOff>90170</xdr:rowOff>
    </xdr:from>
    <xdr:to>
      <xdr:col>5</xdr:col>
      <xdr:colOff>190627</xdr:colOff>
      <xdr:row>47</xdr:row>
      <xdr:rowOff>90170</xdr:rowOff>
    </xdr:to>
    <xdr:sp macro="_xll.PtreeEvent_ObjectClick" textlink="">
      <xdr:nvSpPr>
        <xdr:cNvPr id="190" name="PTObj_DNode_1_16">
          <a:extLst>
            <a:ext uri="{FF2B5EF4-FFF2-40B4-BE49-F238E27FC236}">
              <a16:creationId xmlns:a16="http://schemas.microsoft.com/office/drawing/2014/main" id="{9A876B09-7D68-4E3D-A9DE-F3CCC236FEBC}"/>
            </a:ext>
          </a:extLst>
        </xdr:cNvPr>
        <xdr:cNvSpPr/>
      </xdr:nvSpPr>
      <xdr:spPr>
        <a:xfrm rot="-5400000">
          <a:off x="6353302" y="885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46</xdr:row>
      <xdr:rowOff>95107</xdr:rowOff>
    </xdr:from>
    <xdr:ext cx="104516" cy="180627"/>
    <xdr:sp macro="_xll.PtreeEvent_ObjectClick" textlink="">
      <xdr:nvSpPr>
        <xdr:cNvPr id="193" name="PTObj_DBranchName_1_16">
          <a:extLst>
            <a:ext uri="{FF2B5EF4-FFF2-40B4-BE49-F238E27FC236}">
              <a16:creationId xmlns:a16="http://schemas.microsoft.com/office/drawing/2014/main" id="{B325998D-E07B-47E4-B5B9-55D0EA5265C2}"/>
            </a:ext>
          </a:extLst>
        </xdr:cNvPr>
        <xdr:cNvSpPr txBox="1"/>
      </xdr:nvSpPr>
      <xdr:spPr>
        <a:xfrm>
          <a:off x="5471922" y="8858107"/>
          <a:ext cx="10451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</a:t>
          </a:r>
        </a:p>
      </xdr:txBody>
    </xdr:sp>
    <xdr:clientData/>
  </xdr:oneCellAnchor>
  <xdr:twoCellAnchor editAs="oneCell">
    <xdr:from>
      <xdr:col>5</xdr:col>
      <xdr:colOff>127</xdr:colOff>
      <xdr:row>50</xdr:row>
      <xdr:rowOff>90170</xdr:rowOff>
    </xdr:from>
    <xdr:to>
      <xdr:col>5</xdr:col>
      <xdr:colOff>190627</xdr:colOff>
      <xdr:row>51</xdr:row>
      <xdr:rowOff>90170</xdr:rowOff>
    </xdr:to>
    <xdr:sp macro="_xll.PtreeEvent_ObjectClick" textlink="">
      <xdr:nvSpPr>
        <xdr:cNvPr id="194" name="PTObj_DNode_1_17">
          <a:extLst>
            <a:ext uri="{FF2B5EF4-FFF2-40B4-BE49-F238E27FC236}">
              <a16:creationId xmlns:a16="http://schemas.microsoft.com/office/drawing/2014/main" id="{F257548E-43A5-47A3-B033-0CCE5953F520}"/>
            </a:ext>
          </a:extLst>
        </xdr:cNvPr>
        <xdr:cNvSpPr/>
      </xdr:nvSpPr>
      <xdr:spPr>
        <a:xfrm rot="-5400000">
          <a:off x="6353302" y="961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50</xdr:row>
      <xdr:rowOff>95107</xdr:rowOff>
    </xdr:from>
    <xdr:ext cx="109324" cy="180627"/>
    <xdr:sp macro="_xll.PtreeEvent_ObjectClick" textlink="">
      <xdr:nvSpPr>
        <xdr:cNvPr id="197" name="PTObj_DBranchName_1_17">
          <a:extLst>
            <a:ext uri="{FF2B5EF4-FFF2-40B4-BE49-F238E27FC236}">
              <a16:creationId xmlns:a16="http://schemas.microsoft.com/office/drawing/2014/main" id="{424B2B3F-FFD7-494A-889C-D2FD0DDE13BD}"/>
            </a:ext>
          </a:extLst>
        </xdr:cNvPr>
        <xdr:cNvSpPr txBox="1"/>
      </xdr:nvSpPr>
      <xdr:spPr>
        <a:xfrm>
          <a:off x="5471922" y="9620107"/>
          <a:ext cx="10932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</a:t>
          </a:r>
        </a:p>
      </xdr:txBody>
    </xdr:sp>
    <xdr:clientData/>
  </xdr:oneCellAnchor>
  <xdr:twoCellAnchor editAs="oneCell">
    <xdr:from>
      <xdr:col>5</xdr:col>
      <xdr:colOff>127</xdr:colOff>
      <xdr:row>52</xdr:row>
      <xdr:rowOff>90170</xdr:rowOff>
    </xdr:from>
    <xdr:to>
      <xdr:col>5</xdr:col>
      <xdr:colOff>190627</xdr:colOff>
      <xdr:row>53</xdr:row>
      <xdr:rowOff>90170</xdr:rowOff>
    </xdr:to>
    <xdr:sp macro="_xll.PtreeEvent_ObjectClick" textlink="">
      <xdr:nvSpPr>
        <xdr:cNvPr id="198" name="PTObj_DNode_1_18">
          <a:extLst>
            <a:ext uri="{FF2B5EF4-FFF2-40B4-BE49-F238E27FC236}">
              <a16:creationId xmlns:a16="http://schemas.microsoft.com/office/drawing/2014/main" id="{351A7334-7355-4175-9E30-42B834D37916}"/>
            </a:ext>
          </a:extLst>
        </xdr:cNvPr>
        <xdr:cNvSpPr/>
      </xdr:nvSpPr>
      <xdr:spPr>
        <a:xfrm rot="-5400000">
          <a:off x="6353302" y="999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52</xdr:row>
      <xdr:rowOff>95107</xdr:rowOff>
    </xdr:from>
    <xdr:ext cx="98809" cy="180627"/>
    <xdr:sp macro="_xll.PtreeEvent_ObjectClick" textlink="">
      <xdr:nvSpPr>
        <xdr:cNvPr id="201" name="PTObj_DBranchName_1_18">
          <a:extLst>
            <a:ext uri="{FF2B5EF4-FFF2-40B4-BE49-F238E27FC236}">
              <a16:creationId xmlns:a16="http://schemas.microsoft.com/office/drawing/2014/main" id="{A2D99117-187C-4191-B37F-32FFC929CC26}"/>
            </a:ext>
          </a:extLst>
        </xdr:cNvPr>
        <xdr:cNvSpPr txBox="1"/>
      </xdr:nvSpPr>
      <xdr:spPr>
        <a:xfrm>
          <a:off x="5471922" y="10001107"/>
          <a:ext cx="9880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</a:t>
          </a:r>
        </a:p>
      </xdr:txBody>
    </xdr:sp>
    <xdr:clientData/>
  </xdr:oneCellAnchor>
  <xdr:twoCellAnchor editAs="oneCell">
    <xdr:from>
      <xdr:col>4</xdr:col>
      <xdr:colOff>127</xdr:colOff>
      <xdr:row>58</xdr:row>
      <xdr:rowOff>90170</xdr:rowOff>
    </xdr:from>
    <xdr:to>
      <xdr:col>4</xdr:col>
      <xdr:colOff>190627</xdr:colOff>
      <xdr:row>59</xdr:row>
      <xdr:rowOff>90170</xdr:rowOff>
    </xdr:to>
    <xdr:sp macro="_xll.PtreeEvent_ObjectClick" textlink="">
      <xdr:nvSpPr>
        <xdr:cNvPr id="202" name="PTObj_DNode_1_14">
          <a:extLst>
            <a:ext uri="{FF2B5EF4-FFF2-40B4-BE49-F238E27FC236}">
              <a16:creationId xmlns:a16="http://schemas.microsoft.com/office/drawing/2014/main" id="{19241F0D-2898-494E-82BD-69A9700BEAA0}"/>
            </a:ext>
          </a:extLst>
        </xdr:cNvPr>
        <xdr:cNvSpPr/>
      </xdr:nvSpPr>
      <xdr:spPr>
        <a:xfrm>
          <a:off x="5191252" y="10758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58</xdr:row>
      <xdr:rowOff>95107</xdr:rowOff>
    </xdr:from>
    <xdr:ext cx="928010" cy="180627"/>
    <xdr:sp macro="_xll.PtreeEvent_ObjectClick" textlink="">
      <xdr:nvSpPr>
        <xdr:cNvPr id="205" name="PTObj_DBranchName_1_14">
          <a:extLst>
            <a:ext uri="{FF2B5EF4-FFF2-40B4-BE49-F238E27FC236}">
              <a16:creationId xmlns:a16="http://schemas.microsoft.com/office/drawing/2014/main" id="{05548630-C554-43C5-A2F4-21AD78C95F52}"/>
            </a:ext>
          </a:extLst>
        </xdr:cNvPr>
        <xdr:cNvSpPr txBox="1"/>
      </xdr:nvSpPr>
      <xdr:spPr>
        <a:xfrm>
          <a:off x="3547872" y="10763107"/>
          <a:ext cx="92801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4 (Risk Freee + Risky)</a:t>
          </a:r>
        </a:p>
      </xdr:txBody>
    </xdr:sp>
    <xdr:clientData/>
  </xdr:oneCellAnchor>
  <xdr:twoCellAnchor editAs="oneCell">
    <xdr:from>
      <xdr:col>5</xdr:col>
      <xdr:colOff>127</xdr:colOff>
      <xdr:row>56</xdr:row>
      <xdr:rowOff>90170</xdr:rowOff>
    </xdr:from>
    <xdr:to>
      <xdr:col>5</xdr:col>
      <xdr:colOff>190627</xdr:colOff>
      <xdr:row>57</xdr:row>
      <xdr:rowOff>90170</xdr:rowOff>
    </xdr:to>
    <xdr:sp macro="_xll.PtreeEvent_ObjectClick" textlink="">
      <xdr:nvSpPr>
        <xdr:cNvPr id="206" name="PTObj_DNode_1_19">
          <a:extLst>
            <a:ext uri="{FF2B5EF4-FFF2-40B4-BE49-F238E27FC236}">
              <a16:creationId xmlns:a16="http://schemas.microsoft.com/office/drawing/2014/main" id="{48AA554C-2044-40E9-828B-A3AE0BA66275}"/>
            </a:ext>
          </a:extLst>
        </xdr:cNvPr>
        <xdr:cNvSpPr/>
      </xdr:nvSpPr>
      <xdr:spPr>
        <a:xfrm rot="-5400000">
          <a:off x="6734302" y="1075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56</xdr:row>
      <xdr:rowOff>95107</xdr:rowOff>
    </xdr:from>
    <xdr:ext cx="104516" cy="180627"/>
    <xdr:sp macro="_xll.PtreeEvent_ObjectClick" textlink="">
      <xdr:nvSpPr>
        <xdr:cNvPr id="209" name="PTObj_DBranchName_1_19">
          <a:extLst>
            <a:ext uri="{FF2B5EF4-FFF2-40B4-BE49-F238E27FC236}">
              <a16:creationId xmlns:a16="http://schemas.microsoft.com/office/drawing/2014/main" id="{2184097F-D39A-4061-9E62-6DB471CEE806}"/>
            </a:ext>
          </a:extLst>
        </xdr:cNvPr>
        <xdr:cNvSpPr txBox="1"/>
      </xdr:nvSpPr>
      <xdr:spPr>
        <a:xfrm>
          <a:off x="5471922" y="10763107"/>
          <a:ext cx="10451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</a:t>
          </a:r>
        </a:p>
      </xdr:txBody>
    </xdr:sp>
    <xdr:clientData/>
  </xdr:oneCellAnchor>
  <xdr:twoCellAnchor editAs="oneCell">
    <xdr:from>
      <xdr:col>5</xdr:col>
      <xdr:colOff>127</xdr:colOff>
      <xdr:row>60</xdr:row>
      <xdr:rowOff>90170</xdr:rowOff>
    </xdr:from>
    <xdr:to>
      <xdr:col>5</xdr:col>
      <xdr:colOff>190627</xdr:colOff>
      <xdr:row>61</xdr:row>
      <xdr:rowOff>90170</xdr:rowOff>
    </xdr:to>
    <xdr:sp macro="_xll.PtreeEvent_ObjectClick" textlink="">
      <xdr:nvSpPr>
        <xdr:cNvPr id="210" name="PTObj_DNode_1_20">
          <a:extLst>
            <a:ext uri="{FF2B5EF4-FFF2-40B4-BE49-F238E27FC236}">
              <a16:creationId xmlns:a16="http://schemas.microsoft.com/office/drawing/2014/main" id="{0F0589C5-2D90-4D0D-9AEC-14D63A5311F3}"/>
            </a:ext>
          </a:extLst>
        </xdr:cNvPr>
        <xdr:cNvSpPr/>
      </xdr:nvSpPr>
      <xdr:spPr>
        <a:xfrm rot="-5400000">
          <a:off x="6734302" y="1152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60</xdr:row>
      <xdr:rowOff>95107</xdr:rowOff>
    </xdr:from>
    <xdr:ext cx="109324" cy="180627"/>
    <xdr:sp macro="_xll.PtreeEvent_ObjectClick" textlink="">
      <xdr:nvSpPr>
        <xdr:cNvPr id="213" name="PTObj_DBranchName_1_20">
          <a:extLst>
            <a:ext uri="{FF2B5EF4-FFF2-40B4-BE49-F238E27FC236}">
              <a16:creationId xmlns:a16="http://schemas.microsoft.com/office/drawing/2014/main" id="{E2F6157E-05BA-45C1-B6BD-4687A783763B}"/>
            </a:ext>
          </a:extLst>
        </xdr:cNvPr>
        <xdr:cNvSpPr txBox="1"/>
      </xdr:nvSpPr>
      <xdr:spPr>
        <a:xfrm>
          <a:off x="5471922" y="11525107"/>
          <a:ext cx="10932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</a:t>
          </a:r>
        </a:p>
      </xdr:txBody>
    </xdr:sp>
    <xdr:clientData/>
  </xdr:oneCellAnchor>
  <xdr:twoCellAnchor editAs="oneCell">
    <xdr:from>
      <xdr:col>5</xdr:col>
      <xdr:colOff>127</xdr:colOff>
      <xdr:row>62</xdr:row>
      <xdr:rowOff>90170</xdr:rowOff>
    </xdr:from>
    <xdr:to>
      <xdr:col>5</xdr:col>
      <xdr:colOff>190627</xdr:colOff>
      <xdr:row>63</xdr:row>
      <xdr:rowOff>90170</xdr:rowOff>
    </xdr:to>
    <xdr:sp macro="_xll.PtreeEvent_ObjectClick" textlink="">
      <xdr:nvSpPr>
        <xdr:cNvPr id="214" name="PTObj_DNode_1_21">
          <a:extLst>
            <a:ext uri="{FF2B5EF4-FFF2-40B4-BE49-F238E27FC236}">
              <a16:creationId xmlns:a16="http://schemas.microsoft.com/office/drawing/2014/main" id="{6AD30AA1-6757-464B-87AB-83B1AF842A47}"/>
            </a:ext>
          </a:extLst>
        </xdr:cNvPr>
        <xdr:cNvSpPr/>
      </xdr:nvSpPr>
      <xdr:spPr>
        <a:xfrm rot="-5400000">
          <a:off x="6734302" y="1190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62</xdr:row>
      <xdr:rowOff>95107</xdr:rowOff>
    </xdr:from>
    <xdr:ext cx="98809" cy="180627"/>
    <xdr:sp macro="_xll.PtreeEvent_ObjectClick" textlink="">
      <xdr:nvSpPr>
        <xdr:cNvPr id="217" name="PTObj_DBranchName_1_21">
          <a:extLst>
            <a:ext uri="{FF2B5EF4-FFF2-40B4-BE49-F238E27FC236}">
              <a16:creationId xmlns:a16="http://schemas.microsoft.com/office/drawing/2014/main" id="{F4485F95-E745-460C-89EE-B4135EA2AA3F}"/>
            </a:ext>
          </a:extLst>
        </xdr:cNvPr>
        <xdr:cNvSpPr txBox="1"/>
      </xdr:nvSpPr>
      <xdr:spPr>
        <a:xfrm>
          <a:off x="5471922" y="11906107"/>
          <a:ext cx="9880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</a:t>
          </a:r>
        </a:p>
      </xdr:txBody>
    </xdr:sp>
    <xdr:clientData/>
  </xdr:oneCellAnchor>
  <xdr:twoCellAnchor editAs="oneCell">
    <xdr:from>
      <xdr:col>4</xdr:col>
      <xdr:colOff>127</xdr:colOff>
      <xdr:row>66</xdr:row>
      <xdr:rowOff>90170</xdr:rowOff>
    </xdr:from>
    <xdr:to>
      <xdr:col>4</xdr:col>
      <xdr:colOff>190627</xdr:colOff>
      <xdr:row>67</xdr:row>
      <xdr:rowOff>90170</xdr:rowOff>
    </xdr:to>
    <xdr:sp macro="_xll.PtreeEvent_ObjectClick" textlink="">
      <xdr:nvSpPr>
        <xdr:cNvPr id="218" name="PTObj_DNode_1_15">
          <a:extLst>
            <a:ext uri="{FF2B5EF4-FFF2-40B4-BE49-F238E27FC236}">
              <a16:creationId xmlns:a16="http://schemas.microsoft.com/office/drawing/2014/main" id="{418575EA-6B71-4F64-AA97-DBC649A24439}"/>
            </a:ext>
          </a:extLst>
        </xdr:cNvPr>
        <xdr:cNvSpPr/>
      </xdr:nvSpPr>
      <xdr:spPr>
        <a:xfrm>
          <a:off x="5191252" y="12282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66</xdr:row>
      <xdr:rowOff>95107</xdr:rowOff>
    </xdr:from>
    <xdr:ext cx="930062" cy="180627"/>
    <xdr:sp macro="_xll.PtreeEvent_ObjectClick" textlink="">
      <xdr:nvSpPr>
        <xdr:cNvPr id="221" name="PTObj_DBranchName_1_15">
          <a:extLst>
            <a:ext uri="{FF2B5EF4-FFF2-40B4-BE49-F238E27FC236}">
              <a16:creationId xmlns:a16="http://schemas.microsoft.com/office/drawing/2014/main" id="{474C5476-9EF9-4F53-8178-F235CCA00C8F}"/>
            </a:ext>
          </a:extLst>
        </xdr:cNvPr>
        <xdr:cNvSpPr txBox="1"/>
      </xdr:nvSpPr>
      <xdr:spPr>
        <a:xfrm>
          <a:off x="3547872" y="12287107"/>
          <a:ext cx="93006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5 (Fairly Sfae + Risky)</a:t>
          </a:r>
        </a:p>
      </xdr:txBody>
    </xdr:sp>
    <xdr:clientData/>
  </xdr:oneCellAnchor>
  <xdr:twoCellAnchor editAs="oneCell">
    <xdr:from>
      <xdr:col>5</xdr:col>
      <xdr:colOff>127</xdr:colOff>
      <xdr:row>64</xdr:row>
      <xdr:rowOff>90170</xdr:rowOff>
    </xdr:from>
    <xdr:to>
      <xdr:col>5</xdr:col>
      <xdr:colOff>190627</xdr:colOff>
      <xdr:row>65</xdr:row>
      <xdr:rowOff>90170</xdr:rowOff>
    </xdr:to>
    <xdr:sp macro="_xll.PtreeEvent_ObjectClick" textlink="">
      <xdr:nvSpPr>
        <xdr:cNvPr id="222" name="PTObj_DNode_1_22">
          <a:extLst>
            <a:ext uri="{FF2B5EF4-FFF2-40B4-BE49-F238E27FC236}">
              <a16:creationId xmlns:a16="http://schemas.microsoft.com/office/drawing/2014/main" id="{A2EFB444-B65D-49AE-8268-36E8C94E9618}"/>
            </a:ext>
          </a:extLst>
        </xdr:cNvPr>
        <xdr:cNvSpPr/>
      </xdr:nvSpPr>
      <xdr:spPr>
        <a:xfrm rot="-5400000">
          <a:off x="6734302" y="1228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64</xdr:row>
      <xdr:rowOff>95107</xdr:rowOff>
    </xdr:from>
    <xdr:ext cx="104516" cy="180627"/>
    <xdr:sp macro="_xll.PtreeEvent_ObjectClick" textlink="">
      <xdr:nvSpPr>
        <xdr:cNvPr id="225" name="PTObj_DBranchName_1_22">
          <a:extLst>
            <a:ext uri="{FF2B5EF4-FFF2-40B4-BE49-F238E27FC236}">
              <a16:creationId xmlns:a16="http://schemas.microsoft.com/office/drawing/2014/main" id="{BE230329-AF09-4ABC-9D91-56B6D9A0A3B7}"/>
            </a:ext>
          </a:extLst>
        </xdr:cNvPr>
        <xdr:cNvSpPr txBox="1"/>
      </xdr:nvSpPr>
      <xdr:spPr>
        <a:xfrm>
          <a:off x="5471922" y="12287107"/>
          <a:ext cx="10451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</a:t>
          </a:r>
        </a:p>
      </xdr:txBody>
    </xdr:sp>
    <xdr:clientData/>
  </xdr:oneCellAnchor>
  <xdr:twoCellAnchor editAs="oneCell">
    <xdr:from>
      <xdr:col>5</xdr:col>
      <xdr:colOff>127</xdr:colOff>
      <xdr:row>68</xdr:row>
      <xdr:rowOff>90170</xdr:rowOff>
    </xdr:from>
    <xdr:to>
      <xdr:col>5</xdr:col>
      <xdr:colOff>190627</xdr:colOff>
      <xdr:row>69</xdr:row>
      <xdr:rowOff>90170</xdr:rowOff>
    </xdr:to>
    <xdr:sp macro="_xll.PtreeEvent_ObjectClick" textlink="">
      <xdr:nvSpPr>
        <xdr:cNvPr id="226" name="PTObj_DNode_1_23">
          <a:extLst>
            <a:ext uri="{FF2B5EF4-FFF2-40B4-BE49-F238E27FC236}">
              <a16:creationId xmlns:a16="http://schemas.microsoft.com/office/drawing/2014/main" id="{8969190B-00CF-475D-9CDF-D69E0F5A1D15}"/>
            </a:ext>
          </a:extLst>
        </xdr:cNvPr>
        <xdr:cNvSpPr/>
      </xdr:nvSpPr>
      <xdr:spPr>
        <a:xfrm rot="-5400000">
          <a:off x="6734302" y="1304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68</xdr:row>
      <xdr:rowOff>95106</xdr:rowOff>
    </xdr:from>
    <xdr:ext cx="109324" cy="180627"/>
    <xdr:sp macro="_xll.PtreeEvent_ObjectClick" textlink="">
      <xdr:nvSpPr>
        <xdr:cNvPr id="229" name="PTObj_DBranchName_1_23">
          <a:extLst>
            <a:ext uri="{FF2B5EF4-FFF2-40B4-BE49-F238E27FC236}">
              <a16:creationId xmlns:a16="http://schemas.microsoft.com/office/drawing/2014/main" id="{76FFDCC9-1D3B-467F-BE02-438B9678FF6E}"/>
            </a:ext>
          </a:extLst>
        </xdr:cNvPr>
        <xdr:cNvSpPr txBox="1"/>
      </xdr:nvSpPr>
      <xdr:spPr>
        <a:xfrm>
          <a:off x="5471922" y="13049106"/>
          <a:ext cx="10932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</a:t>
          </a:r>
        </a:p>
      </xdr:txBody>
    </xdr:sp>
    <xdr:clientData/>
  </xdr:oneCellAnchor>
  <xdr:twoCellAnchor editAs="oneCell">
    <xdr:from>
      <xdr:col>5</xdr:col>
      <xdr:colOff>127</xdr:colOff>
      <xdr:row>70</xdr:row>
      <xdr:rowOff>90170</xdr:rowOff>
    </xdr:from>
    <xdr:to>
      <xdr:col>5</xdr:col>
      <xdr:colOff>190627</xdr:colOff>
      <xdr:row>71</xdr:row>
      <xdr:rowOff>90170</xdr:rowOff>
    </xdr:to>
    <xdr:sp macro="_xll.PtreeEvent_ObjectClick" textlink="">
      <xdr:nvSpPr>
        <xdr:cNvPr id="230" name="PTObj_DNode_1_24">
          <a:extLst>
            <a:ext uri="{FF2B5EF4-FFF2-40B4-BE49-F238E27FC236}">
              <a16:creationId xmlns:a16="http://schemas.microsoft.com/office/drawing/2014/main" id="{DEAC2A3A-F11C-494C-9604-99B140EFB41F}"/>
            </a:ext>
          </a:extLst>
        </xdr:cNvPr>
        <xdr:cNvSpPr/>
      </xdr:nvSpPr>
      <xdr:spPr>
        <a:xfrm rot="-5400000">
          <a:off x="6734302" y="1342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70</xdr:row>
      <xdr:rowOff>95106</xdr:rowOff>
    </xdr:from>
    <xdr:ext cx="98809" cy="180627"/>
    <xdr:sp macro="_xll.PtreeEvent_ObjectClick" textlink="">
      <xdr:nvSpPr>
        <xdr:cNvPr id="233" name="PTObj_DBranchName_1_24">
          <a:extLst>
            <a:ext uri="{FF2B5EF4-FFF2-40B4-BE49-F238E27FC236}">
              <a16:creationId xmlns:a16="http://schemas.microsoft.com/office/drawing/2014/main" id="{711A1F44-6C81-4315-A507-8C4A600CBB2F}"/>
            </a:ext>
          </a:extLst>
        </xdr:cNvPr>
        <xdr:cNvSpPr txBox="1"/>
      </xdr:nvSpPr>
      <xdr:spPr>
        <a:xfrm>
          <a:off x="5471922" y="13430106"/>
          <a:ext cx="9880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</a:t>
          </a:r>
        </a:p>
      </xdr:txBody>
    </xdr:sp>
    <xdr:clientData/>
  </xdr:oneCellAnchor>
  <xdr:twoCellAnchor editAs="oneCell">
    <xdr:from>
      <xdr:col>5</xdr:col>
      <xdr:colOff>127</xdr:colOff>
      <xdr:row>72</xdr:row>
      <xdr:rowOff>90170</xdr:rowOff>
    </xdr:from>
    <xdr:to>
      <xdr:col>5</xdr:col>
      <xdr:colOff>190627</xdr:colOff>
      <xdr:row>73</xdr:row>
      <xdr:rowOff>90170</xdr:rowOff>
    </xdr:to>
    <xdr:sp macro="_xll.PtreeEvent_ObjectClick" textlink="">
      <xdr:nvSpPr>
        <xdr:cNvPr id="234" name="PTObj_DNode_1_25">
          <a:extLst>
            <a:ext uri="{FF2B5EF4-FFF2-40B4-BE49-F238E27FC236}">
              <a16:creationId xmlns:a16="http://schemas.microsoft.com/office/drawing/2014/main" id="{6A9C4868-A0C0-4132-BAF3-E5EB0FEF5A5B}"/>
            </a:ext>
          </a:extLst>
        </xdr:cNvPr>
        <xdr:cNvSpPr/>
      </xdr:nvSpPr>
      <xdr:spPr>
        <a:xfrm rot="-5400000">
          <a:off x="6734302" y="1380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72</xdr:row>
      <xdr:rowOff>95106</xdr:rowOff>
    </xdr:from>
    <xdr:ext cx="109324" cy="180627"/>
    <xdr:sp macro="_xll.PtreeEvent_ObjectClick" textlink="">
      <xdr:nvSpPr>
        <xdr:cNvPr id="237" name="PTObj_DBranchName_1_25">
          <a:extLst>
            <a:ext uri="{FF2B5EF4-FFF2-40B4-BE49-F238E27FC236}">
              <a16:creationId xmlns:a16="http://schemas.microsoft.com/office/drawing/2014/main" id="{0F564CD3-5BD8-4907-B565-E5F37CDB85A6}"/>
            </a:ext>
          </a:extLst>
        </xdr:cNvPr>
        <xdr:cNvSpPr txBox="1"/>
      </xdr:nvSpPr>
      <xdr:spPr>
        <a:xfrm>
          <a:off x="5471922" y="13811106"/>
          <a:ext cx="10932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</a:t>
          </a:r>
        </a:p>
      </xdr:txBody>
    </xdr:sp>
    <xdr:clientData/>
  </xdr:oneCellAnchor>
  <xdr:twoCellAnchor editAs="oneCell">
    <xdr:from>
      <xdr:col>5</xdr:col>
      <xdr:colOff>127</xdr:colOff>
      <xdr:row>74</xdr:row>
      <xdr:rowOff>90170</xdr:rowOff>
    </xdr:from>
    <xdr:to>
      <xdr:col>5</xdr:col>
      <xdr:colOff>190627</xdr:colOff>
      <xdr:row>75</xdr:row>
      <xdr:rowOff>90170</xdr:rowOff>
    </xdr:to>
    <xdr:sp macro="_xll.PtreeEvent_ObjectClick" textlink="">
      <xdr:nvSpPr>
        <xdr:cNvPr id="238" name="PTObj_DNode_1_26">
          <a:extLst>
            <a:ext uri="{FF2B5EF4-FFF2-40B4-BE49-F238E27FC236}">
              <a16:creationId xmlns:a16="http://schemas.microsoft.com/office/drawing/2014/main" id="{7B72D43A-34CE-4A7F-B038-CC7F936E3DD1}"/>
            </a:ext>
          </a:extLst>
        </xdr:cNvPr>
        <xdr:cNvSpPr/>
      </xdr:nvSpPr>
      <xdr:spPr>
        <a:xfrm rot="-5400000">
          <a:off x="6734302" y="1418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74</xdr:row>
      <xdr:rowOff>95106</xdr:rowOff>
    </xdr:from>
    <xdr:ext cx="106439" cy="180627"/>
    <xdr:sp macro="_xll.PtreeEvent_ObjectClick" textlink="">
      <xdr:nvSpPr>
        <xdr:cNvPr id="241" name="PTObj_DBranchName_1_26">
          <a:extLst>
            <a:ext uri="{FF2B5EF4-FFF2-40B4-BE49-F238E27FC236}">
              <a16:creationId xmlns:a16="http://schemas.microsoft.com/office/drawing/2014/main" id="{9F49FB9B-34C3-4791-A142-6386C7AF1A5B}"/>
            </a:ext>
          </a:extLst>
        </xdr:cNvPr>
        <xdr:cNvSpPr txBox="1"/>
      </xdr:nvSpPr>
      <xdr:spPr>
        <a:xfrm>
          <a:off x="5471922" y="14192106"/>
          <a:ext cx="10643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</a:t>
          </a:r>
        </a:p>
      </xdr:txBody>
    </xdr:sp>
    <xdr:clientData/>
  </xdr:oneCellAnchor>
  <xdr:twoCellAnchor editAs="oneCell">
    <xdr:from>
      <xdr:col>5</xdr:col>
      <xdr:colOff>127</xdr:colOff>
      <xdr:row>76</xdr:row>
      <xdr:rowOff>90170</xdr:rowOff>
    </xdr:from>
    <xdr:to>
      <xdr:col>5</xdr:col>
      <xdr:colOff>190627</xdr:colOff>
      <xdr:row>77</xdr:row>
      <xdr:rowOff>90170</xdr:rowOff>
    </xdr:to>
    <xdr:sp macro="_xll.PtreeEvent_ObjectClick" textlink="">
      <xdr:nvSpPr>
        <xdr:cNvPr id="242" name="PTObj_DNode_1_27">
          <a:extLst>
            <a:ext uri="{FF2B5EF4-FFF2-40B4-BE49-F238E27FC236}">
              <a16:creationId xmlns:a16="http://schemas.microsoft.com/office/drawing/2014/main" id="{EF668C1C-55E0-4F66-A45D-76F60537B002}"/>
            </a:ext>
          </a:extLst>
        </xdr:cNvPr>
        <xdr:cNvSpPr/>
      </xdr:nvSpPr>
      <xdr:spPr>
        <a:xfrm rot="-5400000">
          <a:off x="6734302" y="1456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76</xdr:row>
      <xdr:rowOff>95106</xdr:rowOff>
    </xdr:from>
    <xdr:ext cx="86690" cy="180627"/>
    <xdr:sp macro="_xll.PtreeEvent_ObjectClick" textlink="">
      <xdr:nvSpPr>
        <xdr:cNvPr id="245" name="PTObj_DBranchName_1_27">
          <a:extLst>
            <a:ext uri="{FF2B5EF4-FFF2-40B4-BE49-F238E27FC236}">
              <a16:creationId xmlns:a16="http://schemas.microsoft.com/office/drawing/2014/main" id="{28A0228F-5D63-4D2F-87DE-C267B85AEB32}"/>
            </a:ext>
          </a:extLst>
        </xdr:cNvPr>
        <xdr:cNvSpPr txBox="1"/>
      </xdr:nvSpPr>
      <xdr:spPr>
        <a:xfrm>
          <a:off x="5471922" y="14573106"/>
          <a:ext cx="866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</a:t>
          </a:r>
        </a:p>
      </xdr:txBody>
    </xdr:sp>
    <xdr:clientData/>
  </xdr:oneCellAnchor>
  <xdr:twoCellAnchor editAs="oneCell">
    <xdr:from>
      <xdr:col>5</xdr:col>
      <xdr:colOff>127</xdr:colOff>
      <xdr:row>78</xdr:row>
      <xdr:rowOff>90170</xdr:rowOff>
    </xdr:from>
    <xdr:to>
      <xdr:col>5</xdr:col>
      <xdr:colOff>190627</xdr:colOff>
      <xdr:row>79</xdr:row>
      <xdr:rowOff>90170</xdr:rowOff>
    </xdr:to>
    <xdr:sp macro="_xll.PtreeEvent_ObjectClick" textlink="">
      <xdr:nvSpPr>
        <xdr:cNvPr id="246" name="PTObj_DNode_1_28">
          <a:extLst>
            <a:ext uri="{FF2B5EF4-FFF2-40B4-BE49-F238E27FC236}">
              <a16:creationId xmlns:a16="http://schemas.microsoft.com/office/drawing/2014/main" id="{A7822CBA-2C94-4326-902B-A638AABC153B}"/>
            </a:ext>
          </a:extLst>
        </xdr:cNvPr>
        <xdr:cNvSpPr/>
      </xdr:nvSpPr>
      <xdr:spPr>
        <a:xfrm rot="-5400000">
          <a:off x="6734302" y="1494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78</xdr:row>
      <xdr:rowOff>95106</xdr:rowOff>
    </xdr:from>
    <xdr:ext cx="103682" cy="180627"/>
    <xdr:sp macro="_xll.PtreeEvent_ObjectClick" textlink="">
      <xdr:nvSpPr>
        <xdr:cNvPr id="249" name="PTObj_DBranchName_1_28">
          <a:extLst>
            <a:ext uri="{FF2B5EF4-FFF2-40B4-BE49-F238E27FC236}">
              <a16:creationId xmlns:a16="http://schemas.microsoft.com/office/drawing/2014/main" id="{1933B988-E185-4946-89E1-3B06503A73A8}"/>
            </a:ext>
          </a:extLst>
        </xdr:cNvPr>
        <xdr:cNvSpPr txBox="1"/>
      </xdr:nvSpPr>
      <xdr:spPr>
        <a:xfrm>
          <a:off x="5471922" y="14954106"/>
          <a:ext cx="10368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</a:t>
          </a:r>
        </a:p>
      </xdr:txBody>
    </xdr:sp>
    <xdr:clientData/>
  </xdr:oneCellAnchor>
  <xdr:twoCellAnchor editAs="oneCell">
    <xdr:from>
      <xdr:col>5</xdr:col>
      <xdr:colOff>127</xdr:colOff>
      <xdr:row>80</xdr:row>
      <xdr:rowOff>90170</xdr:rowOff>
    </xdr:from>
    <xdr:to>
      <xdr:col>5</xdr:col>
      <xdr:colOff>190627</xdr:colOff>
      <xdr:row>81</xdr:row>
      <xdr:rowOff>90170</xdr:rowOff>
    </xdr:to>
    <xdr:sp macro="_xll.PtreeEvent_ObjectClick" textlink="">
      <xdr:nvSpPr>
        <xdr:cNvPr id="250" name="PTObj_DNode_1_29">
          <a:extLst>
            <a:ext uri="{FF2B5EF4-FFF2-40B4-BE49-F238E27FC236}">
              <a16:creationId xmlns:a16="http://schemas.microsoft.com/office/drawing/2014/main" id="{C7EE5DAC-3825-47A6-853C-A5167C21CC17}"/>
            </a:ext>
          </a:extLst>
        </xdr:cNvPr>
        <xdr:cNvSpPr/>
      </xdr:nvSpPr>
      <xdr:spPr>
        <a:xfrm rot="-5400000">
          <a:off x="6734302" y="1533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80</xdr:row>
      <xdr:rowOff>95106</xdr:rowOff>
    </xdr:from>
    <xdr:ext cx="109324" cy="180627"/>
    <xdr:sp macro="_xll.PtreeEvent_ObjectClick" textlink="">
      <xdr:nvSpPr>
        <xdr:cNvPr id="253" name="PTObj_DBranchName_1_29">
          <a:extLst>
            <a:ext uri="{FF2B5EF4-FFF2-40B4-BE49-F238E27FC236}">
              <a16:creationId xmlns:a16="http://schemas.microsoft.com/office/drawing/2014/main" id="{9069CA38-6DD1-453A-A297-A3F1AAE02535}"/>
            </a:ext>
          </a:extLst>
        </xdr:cNvPr>
        <xdr:cNvSpPr txBox="1"/>
      </xdr:nvSpPr>
      <xdr:spPr>
        <a:xfrm>
          <a:off x="5471922" y="15335106"/>
          <a:ext cx="10932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</a:t>
          </a:r>
        </a:p>
      </xdr:txBody>
    </xdr:sp>
    <xdr:clientData/>
  </xdr:oneCellAnchor>
  <xdr:twoCellAnchor editAs="oneCell">
    <xdr:from>
      <xdr:col>5</xdr:col>
      <xdr:colOff>127</xdr:colOff>
      <xdr:row>82</xdr:row>
      <xdr:rowOff>90170</xdr:rowOff>
    </xdr:from>
    <xdr:to>
      <xdr:col>5</xdr:col>
      <xdr:colOff>190627</xdr:colOff>
      <xdr:row>83</xdr:row>
      <xdr:rowOff>90170</xdr:rowOff>
    </xdr:to>
    <xdr:sp macro="_xll.PtreeEvent_ObjectClick" textlink="">
      <xdr:nvSpPr>
        <xdr:cNvPr id="254" name="PTObj_DNode_1_30">
          <a:extLst>
            <a:ext uri="{FF2B5EF4-FFF2-40B4-BE49-F238E27FC236}">
              <a16:creationId xmlns:a16="http://schemas.microsoft.com/office/drawing/2014/main" id="{B53A2668-31CF-4283-9FA5-A2C3C34BF762}"/>
            </a:ext>
          </a:extLst>
        </xdr:cNvPr>
        <xdr:cNvSpPr/>
      </xdr:nvSpPr>
      <xdr:spPr>
        <a:xfrm rot="-5400000">
          <a:off x="6734302" y="1571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82</xdr:row>
      <xdr:rowOff>95106</xdr:rowOff>
    </xdr:from>
    <xdr:ext cx="78932" cy="180627"/>
    <xdr:sp macro="_xll.PtreeEvent_ObjectClick" textlink="">
      <xdr:nvSpPr>
        <xdr:cNvPr id="257" name="PTObj_DBranchName_1_30">
          <a:extLst>
            <a:ext uri="{FF2B5EF4-FFF2-40B4-BE49-F238E27FC236}">
              <a16:creationId xmlns:a16="http://schemas.microsoft.com/office/drawing/2014/main" id="{3619CC4B-FFB8-47AE-9CA6-C91E37109A5C}"/>
            </a:ext>
          </a:extLst>
        </xdr:cNvPr>
        <xdr:cNvSpPr txBox="1"/>
      </xdr:nvSpPr>
      <xdr:spPr>
        <a:xfrm>
          <a:off x="5471922" y="15716106"/>
          <a:ext cx="7893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5D26-BD4A-4AD4-9C17-C570E7B3BD6C}">
  <dimension ref="B1:K84"/>
  <sheetViews>
    <sheetView tabSelected="1" topLeftCell="A21" zoomScale="125" zoomScaleNormal="51" workbookViewId="0">
      <selection activeCell="D28" sqref="D28"/>
    </sheetView>
  </sheetViews>
  <sheetFormatPr baseColWidth="10" defaultColWidth="8.83203125" defaultRowHeight="15" x14ac:dyDescent="0.2"/>
  <cols>
    <col min="2" max="2" width="18.1640625" bestFit="1" customWidth="1"/>
    <col min="3" max="3" width="31.5" customWidth="1"/>
    <col min="4" max="4" width="36.33203125" customWidth="1"/>
    <col min="5" max="5" width="23.1640625" customWidth="1"/>
    <col min="6" max="6" width="16.6640625" customWidth="1"/>
    <col min="9" max="9" width="5.1640625" customWidth="1"/>
    <col min="10" max="10" width="6.5" customWidth="1"/>
    <col min="11" max="11" width="5.6640625" customWidth="1"/>
  </cols>
  <sheetData>
    <row r="1" spans="2:11" ht="16" thickBot="1" x14ac:dyDescent="0.25"/>
    <row r="2" spans="2:11" ht="16" thickBot="1" x14ac:dyDescent="0.25">
      <c r="B2" s="31" t="s">
        <v>95</v>
      </c>
      <c r="C2" s="31">
        <v>10000</v>
      </c>
      <c r="D2" s="22"/>
      <c r="E2" s="22"/>
      <c r="F2" s="29"/>
      <c r="G2" s="14"/>
      <c r="H2" s="14"/>
      <c r="I2" s="14"/>
      <c r="J2" s="14"/>
      <c r="K2" s="14"/>
    </row>
    <row r="3" spans="2:11" x14ac:dyDescent="0.2">
      <c r="B3" s="32"/>
      <c r="C3" s="31"/>
      <c r="D3" s="23" t="s">
        <v>98</v>
      </c>
      <c r="E3" s="23" t="s">
        <v>97</v>
      </c>
      <c r="F3" s="29"/>
      <c r="G3" s="14"/>
      <c r="H3" s="14"/>
      <c r="I3" s="14"/>
      <c r="J3" s="14"/>
      <c r="K3" s="14"/>
    </row>
    <row r="4" spans="2:11" ht="16" thickBot="1" x14ac:dyDescent="0.25">
      <c r="B4" s="32" t="s">
        <v>0</v>
      </c>
      <c r="C4" s="35">
        <v>0.03</v>
      </c>
      <c r="D4" s="27">
        <f>C2*C4</f>
        <v>300</v>
      </c>
      <c r="E4" s="27">
        <f>D4/2</f>
        <v>150</v>
      </c>
      <c r="F4" s="28"/>
      <c r="G4" s="14"/>
      <c r="H4" s="14"/>
      <c r="I4" s="14"/>
      <c r="J4" s="14"/>
      <c r="K4" s="14"/>
    </row>
    <row r="5" spans="2:11" x14ac:dyDescent="0.2">
      <c r="B5" s="32"/>
      <c r="C5" s="31"/>
      <c r="D5" s="22"/>
      <c r="E5" s="23" t="s">
        <v>98</v>
      </c>
      <c r="F5" s="24" t="s">
        <v>97</v>
      </c>
      <c r="G5" s="14"/>
      <c r="H5" s="14"/>
      <c r="I5" s="14"/>
      <c r="J5" s="14"/>
      <c r="K5" s="14"/>
    </row>
    <row r="6" spans="2:11" x14ac:dyDescent="0.2">
      <c r="B6" s="32" t="s">
        <v>1</v>
      </c>
      <c r="C6" s="32" t="s">
        <v>2</v>
      </c>
      <c r="D6" s="15">
        <v>0.06</v>
      </c>
      <c r="E6" s="14">
        <f>$C$2*D6</f>
        <v>600</v>
      </c>
      <c r="F6" s="25">
        <f>E6/2</f>
        <v>300</v>
      </c>
      <c r="G6" s="14"/>
      <c r="H6" s="14"/>
      <c r="I6" s="14"/>
      <c r="J6" s="14"/>
      <c r="K6" s="14"/>
    </row>
    <row r="7" spans="2:11" x14ac:dyDescent="0.2">
      <c r="B7" s="32"/>
      <c r="C7" s="32" t="s">
        <v>96</v>
      </c>
      <c r="D7" s="15">
        <v>0.08</v>
      </c>
      <c r="E7" s="14">
        <f t="shared" ref="E7:E8" si="0">$C$2*D7</f>
        <v>800</v>
      </c>
      <c r="F7" s="25">
        <f t="shared" ref="F7:F8" si="1">E7/2</f>
        <v>400</v>
      </c>
      <c r="G7" s="14"/>
      <c r="H7" s="14"/>
      <c r="I7" s="14"/>
      <c r="J7" s="14"/>
      <c r="K7" s="14"/>
    </row>
    <row r="8" spans="2:11" ht="16" thickBot="1" x14ac:dyDescent="0.25">
      <c r="B8" s="32"/>
      <c r="C8" s="34" t="s">
        <v>4</v>
      </c>
      <c r="D8" s="26">
        <v>0.1</v>
      </c>
      <c r="E8" s="27">
        <f t="shared" si="0"/>
        <v>1000</v>
      </c>
      <c r="F8" s="28">
        <f t="shared" si="1"/>
        <v>500</v>
      </c>
      <c r="G8" s="14"/>
      <c r="H8" s="14"/>
      <c r="I8" s="14"/>
      <c r="J8" s="14"/>
      <c r="K8" s="14"/>
    </row>
    <row r="9" spans="2:11" x14ac:dyDescent="0.2">
      <c r="B9" s="32"/>
      <c r="C9" s="31"/>
      <c r="D9" s="22"/>
      <c r="E9" s="23" t="s">
        <v>98</v>
      </c>
      <c r="F9" s="24" t="s">
        <v>97</v>
      </c>
      <c r="G9" s="14"/>
      <c r="H9" s="14"/>
      <c r="I9" s="14"/>
      <c r="J9" s="14"/>
      <c r="K9" s="14"/>
    </row>
    <row r="10" spans="2:11" x14ac:dyDescent="0.2">
      <c r="B10" s="32" t="s">
        <v>5</v>
      </c>
      <c r="C10" s="32" t="s">
        <v>2</v>
      </c>
      <c r="D10" s="15">
        <v>0.01</v>
      </c>
      <c r="E10" s="14">
        <f>$C$2*D10</f>
        <v>100</v>
      </c>
      <c r="F10" s="25">
        <f>E10/2</f>
        <v>50</v>
      </c>
      <c r="G10" s="14"/>
      <c r="H10" s="14"/>
      <c r="I10" s="14"/>
      <c r="J10" s="14"/>
      <c r="K10" s="14"/>
    </row>
    <row r="11" spans="2:11" x14ac:dyDescent="0.2">
      <c r="B11" s="32"/>
      <c r="C11" s="32" t="s">
        <v>96</v>
      </c>
      <c r="D11" s="15">
        <v>0.09</v>
      </c>
      <c r="E11" s="14">
        <f t="shared" ref="E11:E12" si="2">$C$2*D11</f>
        <v>900</v>
      </c>
      <c r="F11" s="25">
        <f t="shared" ref="F11:F12" si="3">E11/2</f>
        <v>450</v>
      </c>
      <c r="G11" s="14"/>
      <c r="H11" s="14"/>
      <c r="I11" s="14"/>
      <c r="J11" s="14"/>
      <c r="K11" s="14"/>
    </row>
    <row r="12" spans="2:11" ht="16" thickBot="1" x14ac:dyDescent="0.25">
      <c r="B12" s="32"/>
      <c r="C12" s="34" t="s">
        <v>4</v>
      </c>
      <c r="D12" s="26">
        <v>0.17</v>
      </c>
      <c r="E12" s="27">
        <f t="shared" si="2"/>
        <v>1700.0000000000002</v>
      </c>
      <c r="F12" s="28">
        <f t="shared" si="3"/>
        <v>850.00000000000011</v>
      </c>
      <c r="G12" s="14"/>
      <c r="H12" s="14"/>
      <c r="I12" s="14"/>
      <c r="J12" s="14"/>
      <c r="K12" s="14"/>
    </row>
    <row r="13" spans="2:11" x14ac:dyDescent="0.2">
      <c r="B13" s="32"/>
      <c r="C13" s="32"/>
      <c r="D13" s="14"/>
      <c r="E13" s="14"/>
      <c r="F13" s="25"/>
      <c r="G13" s="14"/>
      <c r="H13" s="14"/>
      <c r="I13" s="14"/>
      <c r="J13" s="14"/>
      <c r="K13" s="14"/>
    </row>
    <row r="14" spans="2:11" x14ac:dyDescent="0.2">
      <c r="B14" s="33"/>
      <c r="C14" s="33"/>
      <c r="D14" s="13" t="s">
        <v>6</v>
      </c>
      <c r="E14" s="13"/>
      <c r="F14" s="30"/>
      <c r="G14" s="14"/>
      <c r="H14" s="14"/>
      <c r="I14" s="14"/>
      <c r="J14" s="14"/>
      <c r="K14" s="14"/>
    </row>
    <row r="15" spans="2:11" ht="16" thickBot="1" x14ac:dyDescent="0.25">
      <c r="B15" s="33"/>
      <c r="C15" s="33"/>
      <c r="D15" s="13" t="s">
        <v>7</v>
      </c>
      <c r="E15" s="13" t="s">
        <v>8</v>
      </c>
      <c r="F15" s="30" t="s">
        <v>9</v>
      </c>
      <c r="G15" s="14"/>
      <c r="H15" s="14"/>
      <c r="I15" s="14"/>
      <c r="J15" s="14"/>
      <c r="K15" s="14"/>
    </row>
    <row r="16" spans="2:11" x14ac:dyDescent="0.2">
      <c r="B16" s="33" t="s">
        <v>10</v>
      </c>
      <c r="C16" s="33" t="s">
        <v>11</v>
      </c>
      <c r="D16" s="17">
        <v>0.1</v>
      </c>
      <c r="E16" s="17">
        <v>0.05</v>
      </c>
      <c r="F16" s="18">
        <v>0.1</v>
      </c>
      <c r="G16" s="16">
        <v>0.25</v>
      </c>
      <c r="H16" s="14"/>
      <c r="I16" s="14">
        <f>F10+F6</f>
        <v>350</v>
      </c>
      <c r="J16" s="14">
        <f>F11+F7</f>
        <v>850</v>
      </c>
      <c r="K16" s="14">
        <f>F12+F6</f>
        <v>1150</v>
      </c>
    </row>
    <row r="17" spans="2:11" x14ac:dyDescent="0.2">
      <c r="B17" s="33"/>
      <c r="C17" s="33" t="s">
        <v>12</v>
      </c>
      <c r="D17" s="16">
        <v>0.25</v>
      </c>
      <c r="E17" s="16">
        <v>0.05</v>
      </c>
      <c r="F17" s="19">
        <v>0.2</v>
      </c>
      <c r="G17" s="16">
        <v>0.5</v>
      </c>
      <c r="H17" s="14"/>
      <c r="I17" s="14">
        <f>F10+F7</f>
        <v>450</v>
      </c>
      <c r="J17" s="14">
        <f>F11+F7</f>
        <v>850</v>
      </c>
      <c r="K17" s="14">
        <f>F12+F7</f>
        <v>1250</v>
      </c>
    </row>
    <row r="18" spans="2:11" x14ac:dyDescent="0.2">
      <c r="B18" s="33"/>
      <c r="C18" s="33" t="s">
        <v>13</v>
      </c>
      <c r="D18" s="16">
        <v>0.1</v>
      </c>
      <c r="E18" s="16">
        <v>0.05</v>
      </c>
      <c r="F18" s="19">
        <v>0.1</v>
      </c>
      <c r="G18" s="16">
        <v>0.25</v>
      </c>
      <c r="H18" s="14"/>
      <c r="I18" s="14">
        <f>F10+F8</f>
        <v>550</v>
      </c>
      <c r="J18" s="14">
        <f>F11+F8</f>
        <v>950</v>
      </c>
      <c r="K18" s="14">
        <f>F8+F12</f>
        <v>1350</v>
      </c>
    </row>
    <row r="19" spans="2:11" ht="16" thickBot="1" x14ac:dyDescent="0.25">
      <c r="B19" s="34"/>
      <c r="C19" s="34"/>
      <c r="D19" s="20">
        <v>0.45</v>
      </c>
      <c r="E19" s="20">
        <v>0.15</v>
      </c>
      <c r="F19" s="21">
        <v>0.4</v>
      </c>
      <c r="G19" s="14"/>
      <c r="H19" s="14"/>
      <c r="I19" s="14"/>
      <c r="J19" s="14"/>
      <c r="K19" s="14"/>
    </row>
    <row r="20" spans="2:11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2:11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5" spans="2:11" ht="15" customHeight="1" x14ac:dyDescent="0.2">
      <c r="D25" s="8" t="b">
        <f>_xll.PTreeNodeDecision(treeCalc_1!$F$2,4)</f>
        <v>0</v>
      </c>
      <c r="E25" s="4">
        <v>1</v>
      </c>
    </row>
    <row r="26" spans="2:11" ht="15" customHeight="1" x14ac:dyDescent="0.2">
      <c r="D26" s="5">
        <f>D4</f>
        <v>300</v>
      </c>
      <c r="E26" s="3">
        <f>_xll.PTreeNodeValue(treeCalc_1!$F$2,4)</f>
        <v>300</v>
      </c>
    </row>
    <row r="27" spans="2:11" ht="15" customHeight="1" x14ac:dyDescent="0.2">
      <c r="C27" s="8" t="b">
        <f>_xll.PTreeNodeDecision(treeCalc_1!$F$2,2)</f>
        <v>1</v>
      </c>
      <c r="D27" s="6" t="s">
        <v>60</v>
      </c>
    </row>
    <row r="28" spans="2:11" ht="15" customHeight="1" x14ac:dyDescent="0.2">
      <c r="C28" s="5">
        <v>0</v>
      </c>
      <c r="D28" s="7">
        <f>_xll.PTreeNodeValue(treeCalc_1!$F$2,2)</f>
        <v>860.00000000000011</v>
      </c>
    </row>
    <row r="29" spans="2:11" ht="15" customHeight="1" x14ac:dyDescent="0.2">
      <c r="E29" s="11">
        <v>0.25</v>
      </c>
      <c r="F29" s="4">
        <f>_xll.PTreeNodeProbability(treeCalc_1!$F$2,7)</f>
        <v>0</v>
      </c>
    </row>
    <row r="30" spans="2:11" ht="15" customHeight="1" x14ac:dyDescent="0.2">
      <c r="E30" s="5">
        <f>E6</f>
        <v>600</v>
      </c>
      <c r="F30" s="3">
        <f>_xll.PTreeNodeValue(treeCalc_1!$F$2,7)</f>
        <v>600</v>
      </c>
    </row>
    <row r="31" spans="2:11" ht="15" customHeight="1" x14ac:dyDescent="0.2">
      <c r="D31" s="8" t="b">
        <f>_xll.PTreeNodeDecision(treeCalc_1!$F$2,5)</f>
        <v>0</v>
      </c>
      <c r="E31" s="9" t="s">
        <v>66</v>
      </c>
    </row>
    <row r="32" spans="2:11" ht="15" customHeight="1" x14ac:dyDescent="0.2">
      <c r="D32" s="5">
        <v>0</v>
      </c>
      <c r="E32" s="10">
        <f>_xll.PTreeNodeValue(treeCalc_1!$F$2,5)</f>
        <v>800</v>
      </c>
    </row>
    <row r="33" spans="2:6" ht="15" customHeight="1" x14ac:dyDescent="0.2">
      <c r="E33" s="11">
        <v>0.5</v>
      </c>
      <c r="F33" s="4">
        <f>_xll.PTreeNodeProbability(treeCalc_1!$F$2,8)</f>
        <v>0</v>
      </c>
    </row>
    <row r="34" spans="2:6" ht="15" customHeight="1" x14ac:dyDescent="0.2">
      <c r="E34" s="5">
        <f>E7</f>
        <v>800</v>
      </c>
      <c r="F34" s="3">
        <f>_xll.PTreeNodeValue(treeCalc_1!$F$2,8)</f>
        <v>800</v>
      </c>
    </row>
    <row r="35" spans="2:6" ht="15" customHeight="1" x14ac:dyDescent="0.2">
      <c r="E35" s="11">
        <v>0.25</v>
      </c>
      <c r="F35" s="4">
        <f>_xll.PTreeNodeProbability(treeCalc_1!$F$2,9)</f>
        <v>0</v>
      </c>
    </row>
    <row r="36" spans="2:6" ht="15" customHeight="1" x14ac:dyDescent="0.2">
      <c r="E36" s="5">
        <f>E8</f>
        <v>1000</v>
      </c>
      <c r="F36" s="3">
        <f>_xll.PTreeNodeValue(treeCalc_1!$F$2,9)</f>
        <v>1000</v>
      </c>
    </row>
    <row r="37" spans="2:6" ht="15" customHeight="1" x14ac:dyDescent="0.2">
      <c r="E37" s="11">
        <v>0.45</v>
      </c>
      <c r="F37" s="4">
        <f>_xll.PTreeNodeProbability(treeCalc_1!$F$2,10)</f>
        <v>0.45</v>
      </c>
    </row>
    <row r="38" spans="2:6" ht="15" customHeight="1" x14ac:dyDescent="0.2">
      <c r="E38" s="5">
        <f>E10</f>
        <v>100</v>
      </c>
      <c r="F38" s="3">
        <f>_xll.PTreeNodeValue(treeCalc_1!$F$2,10)</f>
        <v>100</v>
      </c>
    </row>
    <row r="39" spans="2:6" ht="15" customHeight="1" x14ac:dyDescent="0.2">
      <c r="D39" s="8" t="b">
        <f>_xll.PTreeNodeDecision(treeCalc_1!$F$2,6)</f>
        <v>1</v>
      </c>
      <c r="E39" s="9" t="s">
        <v>66</v>
      </c>
    </row>
    <row r="40" spans="2:6" ht="15" customHeight="1" x14ac:dyDescent="0.2">
      <c r="D40" s="5">
        <v>0</v>
      </c>
      <c r="E40" s="10">
        <f>_xll.PTreeNodeValue(treeCalc_1!$F$2,6)</f>
        <v>860.00000000000011</v>
      </c>
    </row>
    <row r="41" spans="2:6" ht="15" customHeight="1" x14ac:dyDescent="0.2">
      <c r="E41" s="11">
        <v>0.15</v>
      </c>
      <c r="F41" s="4">
        <f>_xll.PTreeNodeProbability(treeCalc_1!$F$2,11)</f>
        <v>0.15</v>
      </c>
    </row>
    <row r="42" spans="2:6" ht="15" customHeight="1" x14ac:dyDescent="0.2">
      <c r="E42" s="5">
        <f>E11</f>
        <v>900</v>
      </c>
      <c r="F42" s="3">
        <f>_xll.PTreeNodeValue(treeCalc_1!$F$2,11)</f>
        <v>900</v>
      </c>
    </row>
    <row r="43" spans="2:6" ht="15" customHeight="1" x14ac:dyDescent="0.2">
      <c r="E43" s="11">
        <v>0.4</v>
      </c>
      <c r="F43" s="4">
        <f>_xll.PTreeNodeProbability(treeCalc_1!$F$2,12)</f>
        <v>0.4</v>
      </c>
    </row>
    <row r="44" spans="2:6" ht="15" customHeight="1" x14ac:dyDescent="0.2">
      <c r="E44" s="5">
        <f>E12</f>
        <v>1700.0000000000002</v>
      </c>
      <c r="F44" s="3">
        <f>_xll.PTreeNodeValue(treeCalc_1!$F$2,12)</f>
        <v>1700.0000000000002</v>
      </c>
    </row>
    <row r="45" spans="2:6" ht="15" customHeight="1" x14ac:dyDescent="0.2">
      <c r="B45" s="5"/>
      <c r="C45" s="6" t="s">
        <v>61</v>
      </c>
    </row>
    <row r="46" spans="2:6" ht="15" customHeight="1" x14ac:dyDescent="0.2">
      <c r="B46" s="5"/>
      <c r="C46" s="7">
        <f>_xll.PTreeNodeValue(treeCalc_1!$F$2,1)</f>
        <v>860.00000000000011</v>
      </c>
    </row>
    <row r="47" spans="2:6" ht="15" customHeight="1" x14ac:dyDescent="0.2">
      <c r="E47" s="11">
        <v>0.25</v>
      </c>
      <c r="F47" s="4">
        <f>_xll.PTreeNodeProbability(treeCalc_1!$F$2,16)</f>
        <v>0</v>
      </c>
    </row>
    <row r="48" spans="2:6" ht="15" customHeight="1" x14ac:dyDescent="0.2">
      <c r="E48" s="5">
        <f>E4+F6</f>
        <v>450</v>
      </c>
      <c r="F48" s="3">
        <f>_xll.PTreeNodeValue(treeCalc_1!$F$2,16)</f>
        <v>450</v>
      </c>
    </row>
    <row r="49" spans="3:6" ht="15" customHeight="1" x14ac:dyDescent="0.2">
      <c r="D49" s="8" t="b">
        <f>_xll.PTreeNodeDecision(treeCalc_1!$F$2,13)</f>
        <v>0</v>
      </c>
      <c r="E49" s="9" t="s">
        <v>66</v>
      </c>
    </row>
    <row r="50" spans="3:6" ht="15" customHeight="1" x14ac:dyDescent="0.2">
      <c r="D50" s="5">
        <v>0</v>
      </c>
      <c r="E50" s="10">
        <f>_xll.PTreeNodeValue(treeCalc_1!$F$2,13)</f>
        <v>550</v>
      </c>
    </row>
    <row r="51" spans="3:6" ht="15" customHeight="1" x14ac:dyDescent="0.2">
      <c r="E51" s="11">
        <v>0.5</v>
      </c>
      <c r="F51" s="4">
        <f>_xll.PTreeNodeProbability(treeCalc_1!$F$2,17)</f>
        <v>0</v>
      </c>
    </row>
    <row r="52" spans="3:6" ht="15" customHeight="1" x14ac:dyDescent="0.2">
      <c r="E52" s="5">
        <f>E4+F7</f>
        <v>550</v>
      </c>
      <c r="F52" s="3">
        <f>_xll.PTreeNodeValue(treeCalc_1!$F$2,17)</f>
        <v>550</v>
      </c>
    </row>
    <row r="53" spans="3:6" ht="15" customHeight="1" x14ac:dyDescent="0.2">
      <c r="E53" s="11">
        <v>0.25</v>
      </c>
      <c r="F53" s="4">
        <f>_xll.PTreeNodeProbability(treeCalc_1!$F$2,18)</f>
        <v>0</v>
      </c>
    </row>
    <row r="54" spans="3:6" ht="15" customHeight="1" x14ac:dyDescent="0.2">
      <c r="E54" s="5">
        <f>E4+F8</f>
        <v>650</v>
      </c>
      <c r="F54" s="3">
        <f>_xll.PTreeNodeValue(treeCalc_1!$F$2,18)</f>
        <v>650</v>
      </c>
    </row>
    <row r="55" spans="3:6" ht="15" customHeight="1" x14ac:dyDescent="0.2">
      <c r="C55" s="8" t="b">
        <f>_xll.PTreeNodeDecision(treeCalc_1!$F$2,3)</f>
        <v>0</v>
      </c>
      <c r="D55" s="6" t="s">
        <v>60</v>
      </c>
    </row>
    <row r="56" spans="3:6" ht="15" customHeight="1" x14ac:dyDescent="0.2">
      <c r="C56" s="5">
        <v>0</v>
      </c>
      <c r="D56" s="7">
        <f>_xll.PTreeNodeValue(treeCalc_1!$F$2,3)</f>
        <v>835.00000000000023</v>
      </c>
    </row>
    <row r="57" spans="3:6" ht="15" customHeight="1" x14ac:dyDescent="0.2">
      <c r="E57" s="11">
        <v>0.45</v>
      </c>
      <c r="F57" s="4">
        <f>_xll.PTreeNodeProbability(treeCalc_1!$F$2,19)</f>
        <v>0</v>
      </c>
    </row>
    <row r="58" spans="3:6" ht="15" customHeight="1" x14ac:dyDescent="0.2">
      <c r="E58" s="5">
        <f>E4+F10</f>
        <v>200</v>
      </c>
      <c r="F58" s="3">
        <f>_xll.PTreeNodeValue(treeCalc_1!$F$2,19)</f>
        <v>200</v>
      </c>
    </row>
    <row r="59" spans="3:6" ht="15" customHeight="1" x14ac:dyDescent="0.2">
      <c r="D59" s="8" t="b">
        <f>_xll.PTreeNodeDecision(treeCalc_1!$F$2,14)</f>
        <v>0</v>
      </c>
      <c r="E59" s="9" t="s">
        <v>66</v>
      </c>
    </row>
    <row r="60" spans="3:6" ht="15" customHeight="1" x14ac:dyDescent="0.2">
      <c r="D60" s="5">
        <v>0</v>
      </c>
      <c r="E60" s="10">
        <f>_xll.PTreeNodeValue(treeCalc_1!$F$2,14)</f>
        <v>580</v>
      </c>
    </row>
    <row r="61" spans="3:6" ht="15" customHeight="1" x14ac:dyDescent="0.2">
      <c r="E61" s="11">
        <v>0.15</v>
      </c>
      <c r="F61" s="4">
        <f>_xll.PTreeNodeProbability(treeCalc_1!$F$2,20)</f>
        <v>0</v>
      </c>
    </row>
    <row r="62" spans="3:6" ht="15" customHeight="1" x14ac:dyDescent="0.2">
      <c r="E62" s="5">
        <f>E4+F11</f>
        <v>600</v>
      </c>
      <c r="F62" s="3">
        <f>_xll.PTreeNodeValue(treeCalc_1!$F$2,20)</f>
        <v>600</v>
      </c>
    </row>
    <row r="63" spans="3:6" ht="15" customHeight="1" x14ac:dyDescent="0.2">
      <c r="E63" s="11">
        <v>0.4</v>
      </c>
      <c r="F63" s="4">
        <f>_xll.PTreeNodeProbability(treeCalc_1!$F$2,21)</f>
        <v>0</v>
      </c>
    </row>
    <row r="64" spans="3:6" ht="15" customHeight="1" x14ac:dyDescent="0.2">
      <c r="E64" s="5">
        <f>E4+F12</f>
        <v>1000.0000000000001</v>
      </c>
      <c r="F64" s="3">
        <f>_xll.PTreeNodeValue(treeCalc_1!$F$2,21)</f>
        <v>1000.0000000000001</v>
      </c>
    </row>
    <row r="65" spans="4:6" ht="15" customHeight="1" x14ac:dyDescent="0.2">
      <c r="E65" s="11">
        <f>D16</f>
        <v>0.1</v>
      </c>
      <c r="F65" s="4">
        <f>_xll.PTreeNodeProbability(treeCalc_1!$F$2,22)</f>
        <v>0</v>
      </c>
    </row>
    <row r="66" spans="4:6" ht="15" customHeight="1" x14ac:dyDescent="0.2">
      <c r="E66" s="5">
        <f>I16</f>
        <v>350</v>
      </c>
      <c r="F66" s="3">
        <f>_xll.PTreeNodeValue(treeCalc_1!$F$2,22)</f>
        <v>350</v>
      </c>
    </row>
    <row r="67" spans="4:6" ht="15" customHeight="1" x14ac:dyDescent="0.2">
      <c r="D67" s="8" t="b">
        <f>_xll.PTreeNodeDecision(treeCalc_1!$F$2,15)</f>
        <v>1</v>
      </c>
      <c r="E67" s="9" t="s">
        <v>66</v>
      </c>
    </row>
    <row r="68" spans="4:6" ht="15" customHeight="1" x14ac:dyDescent="0.2">
      <c r="D68" s="5">
        <v>0</v>
      </c>
      <c r="E68" s="10">
        <f>_xll.PTreeNodeValue(treeCalc_1!$F$2,15)</f>
        <v>835.00000000000023</v>
      </c>
    </row>
    <row r="69" spans="4:6" ht="15" customHeight="1" x14ac:dyDescent="0.2">
      <c r="E69" s="11">
        <f>D17</f>
        <v>0.25</v>
      </c>
      <c r="F69" s="4">
        <f>_xll.PTreeNodeProbability(treeCalc_1!$F$2,23)</f>
        <v>0</v>
      </c>
    </row>
    <row r="70" spans="4:6" ht="15" customHeight="1" x14ac:dyDescent="0.2">
      <c r="E70" s="5">
        <f>I17</f>
        <v>450</v>
      </c>
      <c r="F70" s="3">
        <f>_xll.PTreeNodeValue(treeCalc_1!$F$2,23)</f>
        <v>450</v>
      </c>
    </row>
    <row r="71" spans="4:6" ht="15" customHeight="1" x14ac:dyDescent="0.2">
      <c r="E71" s="11">
        <f>D18</f>
        <v>0.1</v>
      </c>
      <c r="F71" s="4">
        <f>_xll.PTreeNodeProbability(treeCalc_1!$F$2,24)</f>
        <v>0</v>
      </c>
    </row>
    <row r="72" spans="4:6" ht="15" customHeight="1" x14ac:dyDescent="0.2">
      <c r="E72" s="5">
        <f>I18</f>
        <v>550</v>
      </c>
      <c r="F72" s="3">
        <f>_xll.PTreeNodeValue(treeCalc_1!$F$2,24)</f>
        <v>550</v>
      </c>
    </row>
    <row r="73" spans="4:6" ht="15" customHeight="1" x14ac:dyDescent="0.2">
      <c r="E73" s="11">
        <f>E16</f>
        <v>0.05</v>
      </c>
      <c r="F73" s="4">
        <f>_xll.PTreeNodeProbability(treeCalc_1!$F$2,25)</f>
        <v>0</v>
      </c>
    </row>
    <row r="74" spans="4:6" ht="15" customHeight="1" x14ac:dyDescent="0.2">
      <c r="E74" s="5">
        <f>J16</f>
        <v>850</v>
      </c>
      <c r="F74" s="3">
        <f>_xll.PTreeNodeValue(treeCalc_1!$F$2,25)</f>
        <v>850</v>
      </c>
    </row>
    <row r="75" spans="4:6" ht="15" customHeight="1" x14ac:dyDescent="0.2">
      <c r="E75" s="11">
        <f>E17</f>
        <v>0.05</v>
      </c>
      <c r="F75" s="4">
        <f>_xll.PTreeNodeProbability(treeCalc_1!$F$2,26)</f>
        <v>0</v>
      </c>
    </row>
    <row r="76" spans="4:6" ht="15" customHeight="1" x14ac:dyDescent="0.2">
      <c r="E76" s="5">
        <f>J17</f>
        <v>850</v>
      </c>
      <c r="F76" s="3">
        <f>_xll.PTreeNodeValue(treeCalc_1!$F$2,26)</f>
        <v>850</v>
      </c>
    </row>
    <row r="77" spans="4:6" ht="15" customHeight="1" x14ac:dyDescent="0.2">
      <c r="E77" s="11">
        <f>E18</f>
        <v>0.05</v>
      </c>
      <c r="F77" s="4">
        <f>_xll.PTreeNodeProbability(treeCalc_1!$F$2,27)</f>
        <v>0</v>
      </c>
    </row>
    <row r="78" spans="4:6" ht="15" customHeight="1" x14ac:dyDescent="0.2">
      <c r="E78" s="5">
        <f>J18</f>
        <v>950</v>
      </c>
      <c r="F78" s="3">
        <f>_xll.PTreeNodeValue(treeCalc_1!$F$2,27)</f>
        <v>950</v>
      </c>
    </row>
    <row r="79" spans="4:6" ht="15" customHeight="1" x14ac:dyDescent="0.2">
      <c r="E79" s="11">
        <f>F16</f>
        <v>0.1</v>
      </c>
      <c r="F79" s="4">
        <f>_xll.PTreeNodeProbability(treeCalc_1!$F$2,28)</f>
        <v>0</v>
      </c>
    </row>
    <row r="80" spans="4:6" ht="15" customHeight="1" x14ac:dyDescent="0.2">
      <c r="E80" s="5">
        <f>K16</f>
        <v>1150</v>
      </c>
      <c r="F80" s="3">
        <f>_xll.PTreeNodeValue(treeCalc_1!$F$2,28)</f>
        <v>1150</v>
      </c>
    </row>
    <row r="81" spans="5:6" ht="15" customHeight="1" x14ac:dyDescent="0.2">
      <c r="E81" s="11">
        <f>F17</f>
        <v>0.2</v>
      </c>
      <c r="F81" s="4">
        <f>_xll.PTreeNodeProbability(treeCalc_1!$F$2,29)</f>
        <v>0</v>
      </c>
    </row>
    <row r="82" spans="5:6" ht="15" customHeight="1" x14ac:dyDescent="0.2">
      <c r="E82" s="5">
        <f>K17</f>
        <v>1250</v>
      </c>
      <c r="F82" s="3">
        <f>_xll.PTreeNodeValue(treeCalc_1!$F$2,29)</f>
        <v>1250</v>
      </c>
    </row>
    <row r="83" spans="5:6" ht="15" customHeight="1" x14ac:dyDescent="0.2">
      <c r="E83" s="11">
        <f>F18</f>
        <v>0.1</v>
      </c>
      <c r="F83" s="4">
        <f>_xll.PTreeNodeProbability(treeCalc_1!$F$2,30)</f>
        <v>0</v>
      </c>
    </row>
    <row r="84" spans="5:6" ht="15" customHeight="1" x14ac:dyDescent="0.2">
      <c r="E84" s="5">
        <f>K18</f>
        <v>1350</v>
      </c>
      <c r="F84" s="3">
        <f>_xll.PTreeNodeValue(treeCalc_1!$F$2,30)</f>
        <v>1350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AA23-780A-4D72-A4E1-8CC249E1AF29}">
  <dimension ref="A1:P40"/>
  <sheetViews>
    <sheetView workbookViewId="0"/>
  </sheetViews>
  <sheetFormatPr baseColWidth="10" defaultColWidth="15.6640625" defaultRowHeight="15" x14ac:dyDescent="0.2"/>
  <cols>
    <col min="1" max="16384" width="15.6640625" style="2"/>
  </cols>
  <sheetData>
    <row r="1" spans="1:16" x14ac:dyDescent="0.2">
      <c r="A1" s="2" t="s">
        <v>14</v>
      </c>
      <c r="B1" s="1" t="s">
        <v>50</v>
      </c>
      <c r="E1" s="2" t="s">
        <v>22</v>
      </c>
      <c r="F1" s="2">
        <v>3</v>
      </c>
      <c r="H1" s="2" t="s">
        <v>29</v>
      </c>
      <c r="I1" s="1" t="s">
        <v>56</v>
      </c>
      <c r="K1" s="2" t="s">
        <v>34</v>
      </c>
      <c r="L1" s="2">
        <v>100</v>
      </c>
    </row>
    <row r="2" spans="1:16" x14ac:dyDescent="0.2">
      <c r="A2" s="2" t="s">
        <v>15</v>
      </c>
      <c r="B2" s="2" t="e">
        <f>Sheet1!#REF!</f>
        <v>#REF!</v>
      </c>
      <c r="E2" s="2" t="s">
        <v>24</v>
      </c>
      <c r="F2" s="2">
        <f>_xll.PTreeEvaluate5(B3,$L$11:$L$40,$J$11:$J$40,$K$11:$K$40,$N$11:$N$40,$G$11:$G$40,,L1)</f>
        <v>205825</v>
      </c>
    </row>
    <row r="3" spans="1:16" x14ac:dyDescent="0.2">
      <c r="A3" s="2" t="s">
        <v>16</v>
      </c>
      <c r="B3" s="2" t="s">
        <v>59</v>
      </c>
      <c r="E3" s="2" t="s">
        <v>25</v>
      </c>
      <c r="F3" s="1" t="s">
        <v>52</v>
      </c>
      <c r="H3" s="2" t="s">
        <v>30</v>
      </c>
      <c r="I3" s="2" t="s">
        <v>54</v>
      </c>
    </row>
    <row r="4" spans="1:16" x14ac:dyDescent="0.2">
      <c r="A4" s="2" t="s">
        <v>17</v>
      </c>
      <c r="B4" s="2" t="s">
        <v>51</v>
      </c>
      <c r="E4" s="2" t="s">
        <v>26</v>
      </c>
      <c r="F4" s="1" t="s">
        <v>53</v>
      </c>
      <c r="H4" s="2" t="s">
        <v>31</v>
      </c>
      <c r="I4" s="1" t="s">
        <v>55</v>
      </c>
    </row>
    <row r="5" spans="1:16" x14ac:dyDescent="0.2">
      <c r="A5" s="2" t="s">
        <v>18</v>
      </c>
      <c r="B5" s="2">
        <v>0</v>
      </c>
      <c r="E5" s="2" t="s">
        <v>27</v>
      </c>
      <c r="F5" s="1" t="s">
        <v>53</v>
      </c>
      <c r="H5" s="2" t="s">
        <v>32</v>
      </c>
      <c r="I5" s="2" t="s">
        <v>54</v>
      </c>
    </row>
    <row r="6" spans="1:16" x14ac:dyDescent="0.2">
      <c r="A6" s="2" t="s">
        <v>19</v>
      </c>
      <c r="E6" s="2" t="s">
        <v>28</v>
      </c>
      <c r="F6" s="1" t="s">
        <v>94</v>
      </c>
      <c r="H6" s="2" t="s">
        <v>33</v>
      </c>
      <c r="I6" s="1" t="s">
        <v>55</v>
      </c>
    </row>
    <row r="7" spans="1:16" x14ac:dyDescent="0.2">
      <c r="A7" s="2" t="s">
        <v>20</v>
      </c>
      <c r="E7" s="2" t="s">
        <v>23</v>
      </c>
      <c r="F7" s="1" t="s">
        <v>72</v>
      </c>
    </row>
    <row r="8" spans="1:16" x14ac:dyDescent="0.2">
      <c r="A8" s="2" t="s">
        <v>21</v>
      </c>
      <c r="B8" s="2">
        <v>30</v>
      </c>
    </row>
    <row r="10" spans="1:16" x14ac:dyDescent="0.2">
      <c r="A10" s="2" t="s">
        <v>35</v>
      </c>
      <c r="B10" s="2" t="s">
        <v>36</v>
      </c>
      <c r="C10" s="2" t="s">
        <v>37</v>
      </c>
      <c r="D10" s="2" t="s">
        <v>38</v>
      </c>
      <c r="E10" s="2" t="s">
        <v>39</v>
      </c>
      <c r="F10" s="2" t="s">
        <v>40</v>
      </c>
      <c r="G10" s="2" t="s">
        <v>41</v>
      </c>
      <c r="H10" s="2" t="s">
        <v>42</v>
      </c>
      <c r="I10" s="2" t="s">
        <v>43</v>
      </c>
      <c r="J10" s="2" t="s">
        <v>44</v>
      </c>
      <c r="K10" s="2" t="s">
        <v>45</v>
      </c>
      <c r="L10" s="2" t="s">
        <v>16</v>
      </c>
      <c r="M10" s="2" t="s">
        <v>46</v>
      </c>
      <c r="N10" s="2" t="s">
        <v>47</v>
      </c>
      <c r="O10" s="2" t="s">
        <v>48</v>
      </c>
      <c r="P10" s="2" t="s">
        <v>49</v>
      </c>
    </row>
    <row r="11" spans="1:16" x14ac:dyDescent="0.2">
      <c r="A11" s="2">
        <f>Sheet1!$C$46</f>
        <v>860.00000000000011</v>
      </c>
      <c r="B11" s="2" t="str">
        <f>B1</f>
        <v>New Tree</v>
      </c>
      <c r="C11" s="2">
        <v>0</v>
      </c>
      <c r="I11" s="2" t="s">
        <v>57</v>
      </c>
      <c r="J11" s="2">
        <f>Sheet1!$B$46</f>
        <v>0</v>
      </c>
      <c r="K11" s="2">
        <f>Sheet1!$B$45</f>
        <v>0</v>
      </c>
      <c r="L11" s="2" t="s">
        <v>62</v>
      </c>
      <c r="M11" s="1" t="s">
        <v>58</v>
      </c>
      <c r="O11" s="2" t="str">
        <f>Sheet1!$C$45</f>
        <v>Split?</v>
      </c>
      <c r="P11" s="2" t="b">
        <v>0</v>
      </c>
    </row>
    <row r="12" spans="1:16" x14ac:dyDescent="0.2">
      <c r="A12" s="2">
        <f>Sheet1!$D$28</f>
        <v>860.00000000000011</v>
      </c>
      <c r="B12" s="1" t="s">
        <v>64</v>
      </c>
      <c r="C12" s="2">
        <v>0</v>
      </c>
      <c r="I12" s="2" t="s">
        <v>57</v>
      </c>
      <c r="J12" s="2">
        <f>Sheet1!$C$28</f>
        <v>0</v>
      </c>
      <c r="L12" s="2" t="s">
        <v>65</v>
      </c>
      <c r="M12" s="1" t="s">
        <v>58</v>
      </c>
      <c r="O12" s="2" t="str">
        <f>Sheet1!$D$27</f>
        <v>Decision</v>
      </c>
      <c r="P12" s="2" t="b">
        <v>0</v>
      </c>
    </row>
    <row r="13" spans="1:16" x14ac:dyDescent="0.2">
      <c r="A13" s="2">
        <f>Sheet1!$D$56</f>
        <v>835.00000000000023</v>
      </c>
      <c r="B13" s="1" t="s">
        <v>63</v>
      </c>
      <c r="C13" s="2">
        <v>0</v>
      </c>
      <c r="I13" s="2" t="s">
        <v>57</v>
      </c>
      <c r="J13" s="2">
        <f>Sheet1!$C$56</f>
        <v>0</v>
      </c>
      <c r="L13" s="2" t="s">
        <v>70</v>
      </c>
      <c r="M13" s="1" t="s">
        <v>58</v>
      </c>
      <c r="O13" s="2" t="str">
        <f>Sheet1!$D$55</f>
        <v>Decision</v>
      </c>
      <c r="P13" s="2" t="b">
        <v>0</v>
      </c>
    </row>
    <row r="14" spans="1:16" x14ac:dyDescent="0.2">
      <c r="A14" s="2">
        <f>Sheet1!$E$26</f>
        <v>300</v>
      </c>
      <c r="B14" s="1" t="s">
        <v>0</v>
      </c>
      <c r="C14" s="2">
        <v>0</v>
      </c>
      <c r="H14" s="2" t="s">
        <v>57</v>
      </c>
      <c r="I14" s="2" t="s">
        <v>57</v>
      </c>
      <c r="J14" s="2">
        <f>Sheet1!$D$26</f>
        <v>300</v>
      </c>
      <c r="L14" s="2" t="s">
        <v>69</v>
      </c>
      <c r="M14" s="1" t="s">
        <v>58</v>
      </c>
      <c r="P14" s="2" t="b">
        <v>0</v>
      </c>
    </row>
    <row r="15" spans="1:16" x14ac:dyDescent="0.2">
      <c r="A15" s="2">
        <f>Sheet1!$E$32</f>
        <v>800</v>
      </c>
      <c r="B15" s="1" t="s">
        <v>73</v>
      </c>
      <c r="C15" s="2">
        <v>0</v>
      </c>
      <c r="I15" s="2" t="s">
        <v>57</v>
      </c>
      <c r="J15" s="2">
        <f>Sheet1!$D$32</f>
        <v>0</v>
      </c>
      <c r="L15" s="2" t="s">
        <v>75</v>
      </c>
      <c r="M15" s="1" t="s">
        <v>58</v>
      </c>
      <c r="O15" s="2" t="str">
        <f>Sheet1!$E$31</f>
        <v>Chance</v>
      </c>
      <c r="P15" s="2" t="b">
        <v>0</v>
      </c>
    </row>
    <row r="16" spans="1:16" x14ac:dyDescent="0.2">
      <c r="A16" s="2">
        <f>Sheet1!$E$40</f>
        <v>860.00000000000011</v>
      </c>
      <c r="B16" s="1" t="s">
        <v>74</v>
      </c>
      <c r="C16" s="2">
        <v>0</v>
      </c>
      <c r="I16" s="2" t="s">
        <v>57</v>
      </c>
      <c r="J16" s="2">
        <f>Sheet1!$D$40</f>
        <v>0</v>
      </c>
      <c r="L16" s="2" t="s">
        <v>76</v>
      </c>
      <c r="M16" s="1" t="s">
        <v>58</v>
      </c>
      <c r="O16" s="2" t="str">
        <f>Sheet1!$E$39</f>
        <v>Chance</v>
      </c>
      <c r="P16" s="2" t="b">
        <v>0</v>
      </c>
    </row>
    <row r="17" spans="1:16" x14ac:dyDescent="0.2">
      <c r="A17" s="2">
        <f>Sheet1!$F$30</f>
        <v>600</v>
      </c>
      <c r="B17" s="1" t="s">
        <v>2</v>
      </c>
      <c r="C17" s="2">
        <v>0</v>
      </c>
      <c r="H17" s="2" t="s">
        <v>57</v>
      </c>
      <c r="I17" s="2" t="s">
        <v>57</v>
      </c>
      <c r="J17" s="2">
        <f>Sheet1!$E$30</f>
        <v>600</v>
      </c>
      <c r="K17" s="2">
        <f>Sheet1!$E$29</f>
        <v>0.25</v>
      </c>
      <c r="L17" s="2" t="s">
        <v>67</v>
      </c>
      <c r="M17" s="1" t="s">
        <v>58</v>
      </c>
      <c r="P17" s="2" t="b">
        <v>0</v>
      </c>
    </row>
    <row r="18" spans="1:16" x14ac:dyDescent="0.2">
      <c r="A18" s="2">
        <f>Sheet1!$F$34</f>
        <v>800</v>
      </c>
      <c r="B18" s="1" t="s">
        <v>3</v>
      </c>
      <c r="C18" s="2">
        <v>0</v>
      </c>
      <c r="H18" s="2" t="s">
        <v>57</v>
      </c>
      <c r="I18" s="2" t="s">
        <v>57</v>
      </c>
      <c r="J18" s="2">
        <f>Sheet1!$E$34</f>
        <v>800</v>
      </c>
      <c r="K18" s="2">
        <f>Sheet1!$E$33</f>
        <v>0.5</v>
      </c>
      <c r="L18" s="2" t="s">
        <v>67</v>
      </c>
      <c r="M18" s="1" t="s">
        <v>58</v>
      </c>
      <c r="P18" s="2" t="b">
        <v>0</v>
      </c>
    </row>
    <row r="19" spans="1:16" x14ac:dyDescent="0.2">
      <c r="A19" s="2">
        <f>Sheet1!$F$36</f>
        <v>1000</v>
      </c>
      <c r="B19" s="1" t="s">
        <v>4</v>
      </c>
      <c r="C19" s="2">
        <v>0</v>
      </c>
      <c r="H19" s="2" t="s">
        <v>57</v>
      </c>
      <c r="I19" s="2" t="s">
        <v>57</v>
      </c>
      <c r="J19" s="2">
        <f>Sheet1!$E$36</f>
        <v>1000</v>
      </c>
      <c r="K19" s="2">
        <f>Sheet1!$E$35</f>
        <v>0.25</v>
      </c>
      <c r="L19" s="2" t="s">
        <v>67</v>
      </c>
      <c r="M19" s="1" t="s">
        <v>58</v>
      </c>
      <c r="P19" s="2" t="b">
        <v>0</v>
      </c>
    </row>
    <row r="20" spans="1:16" x14ac:dyDescent="0.2">
      <c r="A20" s="2">
        <f>Sheet1!$F$38</f>
        <v>100</v>
      </c>
      <c r="B20" s="1" t="s">
        <v>2</v>
      </c>
      <c r="C20" s="2">
        <v>0</v>
      </c>
      <c r="H20" s="2" t="s">
        <v>57</v>
      </c>
      <c r="I20" s="2" t="s">
        <v>57</v>
      </c>
      <c r="J20" s="2">
        <f>Sheet1!$E$38</f>
        <v>100</v>
      </c>
      <c r="K20" s="2">
        <f>Sheet1!$E$37</f>
        <v>0.45</v>
      </c>
      <c r="L20" s="2" t="s">
        <v>68</v>
      </c>
      <c r="M20" s="1" t="s">
        <v>58</v>
      </c>
      <c r="P20" s="2" t="b">
        <v>0</v>
      </c>
    </row>
    <row r="21" spans="1:16" x14ac:dyDescent="0.2">
      <c r="A21" s="2">
        <f>Sheet1!$F$42</f>
        <v>900</v>
      </c>
      <c r="B21" s="1" t="s">
        <v>3</v>
      </c>
      <c r="C21" s="2">
        <v>0</v>
      </c>
      <c r="H21" s="2" t="s">
        <v>57</v>
      </c>
      <c r="I21" s="2" t="s">
        <v>57</v>
      </c>
      <c r="J21" s="2">
        <f>Sheet1!$E$42</f>
        <v>900</v>
      </c>
      <c r="K21" s="2">
        <f>Sheet1!$E$41</f>
        <v>0.15</v>
      </c>
      <c r="L21" s="2" t="s">
        <v>68</v>
      </c>
      <c r="M21" s="1" t="s">
        <v>58</v>
      </c>
      <c r="P21" s="2" t="b">
        <v>0</v>
      </c>
    </row>
    <row r="22" spans="1:16" x14ac:dyDescent="0.2">
      <c r="A22" s="2">
        <f>Sheet1!$F$44</f>
        <v>1700.0000000000002</v>
      </c>
      <c r="B22" s="1" t="s">
        <v>4</v>
      </c>
      <c r="C22" s="2">
        <v>0</v>
      </c>
      <c r="H22" s="2" t="s">
        <v>57</v>
      </c>
      <c r="I22" s="2" t="s">
        <v>57</v>
      </c>
      <c r="J22" s="2">
        <f>Sheet1!$E$44</f>
        <v>1700.0000000000002</v>
      </c>
      <c r="K22" s="2">
        <f>Sheet1!$E$43</f>
        <v>0.4</v>
      </c>
      <c r="L22" s="2" t="s">
        <v>68</v>
      </c>
      <c r="M22" s="1" t="s">
        <v>58</v>
      </c>
      <c r="P22" s="2" t="b">
        <v>0</v>
      </c>
    </row>
    <row r="23" spans="1:16" x14ac:dyDescent="0.2">
      <c r="A23" s="2">
        <f>Sheet1!$E$50</f>
        <v>550</v>
      </c>
      <c r="B23" s="1" t="s">
        <v>78</v>
      </c>
      <c r="C23" s="2">
        <v>0</v>
      </c>
      <c r="I23" s="2" t="s">
        <v>57</v>
      </c>
      <c r="J23" s="2">
        <f>Sheet1!$D$50</f>
        <v>0</v>
      </c>
      <c r="L23" s="2" t="s">
        <v>77</v>
      </c>
      <c r="M23" s="1" t="s">
        <v>58</v>
      </c>
      <c r="O23" s="2" t="str">
        <f>Sheet1!$E$49</f>
        <v>Chance</v>
      </c>
      <c r="P23" s="2" t="b">
        <v>0</v>
      </c>
    </row>
    <row r="24" spans="1:16" x14ac:dyDescent="0.2">
      <c r="A24" s="2">
        <f>Sheet1!$E$60</f>
        <v>580</v>
      </c>
      <c r="B24" s="1" t="s">
        <v>82</v>
      </c>
      <c r="C24" s="2">
        <v>0</v>
      </c>
      <c r="I24" s="2" t="s">
        <v>57</v>
      </c>
      <c r="J24" s="2">
        <f>Sheet1!$D$60</f>
        <v>0</v>
      </c>
      <c r="L24" s="2" t="s">
        <v>84</v>
      </c>
      <c r="M24" s="1" t="s">
        <v>58</v>
      </c>
      <c r="O24" s="2" t="str">
        <f>Sheet1!$E$59</f>
        <v>Chance</v>
      </c>
      <c r="P24" s="2" t="b">
        <v>0</v>
      </c>
    </row>
    <row r="25" spans="1:16" x14ac:dyDescent="0.2">
      <c r="A25" s="2">
        <f>Sheet1!$E$68</f>
        <v>835.00000000000023</v>
      </c>
      <c r="B25" s="1" t="s">
        <v>85</v>
      </c>
      <c r="C25" s="2">
        <v>0</v>
      </c>
      <c r="I25" s="2" t="s">
        <v>57</v>
      </c>
      <c r="J25" s="2">
        <f>Sheet1!$D$68</f>
        <v>0</v>
      </c>
      <c r="L25" s="2" t="s">
        <v>87</v>
      </c>
      <c r="M25" s="1" t="s">
        <v>58</v>
      </c>
      <c r="O25" s="2" t="str">
        <f>Sheet1!$E$67</f>
        <v>Chance</v>
      </c>
      <c r="P25" s="2" t="b">
        <v>0</v>
      </c>
    </row>
    <row r="26" spans="1:16" x14ac:dyDescent="0.2">
      <c r="A26" s="2">
        <f>Sheet1!$F$48</f>
        <v>450</v>
      </c>
      <c r="B26" s="1" t="s">
        <v>79</v>
      </c>
      <c r="C26" s="2">
        <v>0</v>
      </c>
      <c r="H26" s="2" t="s">
        <v>57</v>
      </c>
      <c r="I26" s="2" t="s">
        <v>57</v>
      </c>
      <c r="J26" s="2">
        <f>Sheet1!$E$48</f>
        <v>450</v>
      </c>
      <c r="K26" s="2">
        <f>Sheet1!$E$47</f>
        <v>0.25</v>
      </c>
      <c r="L26" s="2" t="s">
        <v>71</v>
      </c>
      <c r="M26" s="1" t="s">
        <v>58</v>
      </c>
      <c r="P26" s="2" t="b">
        <v>0</v>
      </c>
    </row>
    <row r="27" spans="1:16" x14ac:dyDescent="0.2">
      <c r="A27" s="2">
        <f>Sheet1!$F$52</f>
        <v>550</v>
      </c>
      <c r="B27" s="1" t="s">
        <v>80</v>
      </c>
      <c r="C27" s="2">
        <v>0</v>
      </c>
      <c r="H27" s="2" t="s">
        <v>57</v>
      </c>
      <c r="I27" s="2" t="s">
        <v>57</v>
      </c>
      <c r="J27" s="2">
        <f>Sheet1!$E$52</f>
        <v>550</v>
      </c>
      <c r="K27" s="2">
        <f>Sheet1!$E$51</f>
        <v>0.5</v>
      </c>
      <c r="L27" s="2" t="s">
        <v>71</v>
      </c>
      <c r="M27" s="1" t="s">
        <v>58</v>
      </c>
      <c r="P27" s="2" t="b">
        <v>0</v>
      </c>
    </row>
    <row r="28" spans="1:16" x14ac:dyDescent="0.2">
      <c r="A28" s="2">
        <f>Sheet1!$F$54</f>
        <v>650</v>
      </c>
      <c r="B28" s="1" t="s">
        <v>81</v>
      </c>
      <c r="C28" s="2">
        <v>0</v>
      </c>
      <c r="H28" s="2" t="s">
        <v>57</v>
      </c>
      <c r="I28" s="2" t="s">
        <v>57</v>
      </c>
      <c r="J28" s="2">
        <f>Sheet1!$E$54</f>
        <v>650</v>
      </c>
      <c r="K28" s="2">
        <f>Sheet1!$E$53</f>
        <v>0.25</v>
      </c>
      <c r="L28" s="2" t="s">
        <v>71</v>
      </c>
      <c r="M28" s="1" t="s">
        <v>58</v>
      </c>
      <c r="P28" s="2" t="b">
        <v>0</v>
      </c>
    </row>
    <row r="29" spans="1:16" x14ac:dyDescent="0.2">
      <c r="A29" s="2">
        <f>Sheet1!$F$58</f>
        <v>200</v>
      </c>
      <c r="B29" s="1" t="s">
        <v>79</v>
      </c>
      <c r="C29" s="2">
        <v>0</v>
      </c>
      <c r="H29" s="2" t="s">
        <v>57</v>
      </c>
      <c r="I29" s="2" t="s">
        <v>57</v>
      </c>
      <c r="J29" s="2">
        <f>Sheet1!$E$58</f>
        <v>200</v>
      </c>
      <c r="K29" s="2">
        <f>Sheet1!$E$57</f>
        <v>0.45</v>
      </c>
      <c r="L29" s="2" t="s">
        <v>83</v>
      </c>
      <c r="M29" s="1" t="s">
        <v>58</v>
      </c>
      <c r="P29" s="2" t="b">
        <v>0</v>
      </c>
    </row>
    <row r="30" spans="1:16" x14ac:dyDescent="0.2">
      <c r="A30" s="2">
        <f>Sheet1!$F$62</f>
        <v>600</v>
      </c>
      <c r="B30" s="1" t="s">
        <v>80</v>
      </c>
      <c r="C30" s="2">
        <v>0</v>
      </c>
      <c r="H30" s="2" t="s">
        <v>57</v>
      </c>
      <c r="I30" s="2" t="s">
        <v>57</v>
      </c>
      <c r="J30" s="2">
        <f>Sheet1!$E$62</f>
        <v>600</v>
      </c>
      <c r="K30" s="2">
        <f>Sheet1!$E$61</f>
        <v>0.15</v>
      </c>
      <c r="L30" s="2" t="s">
        <v>83</v>
      </c>
      <c r="M30" s="1" t="s">
        <v>58</v>
      </c>
      <c r="P30" s="2" t="b">
        <v>0</v>
      </c>
    </row>
    <row r="31" spans="1:16" x14ac:dyDescent="0.2">
      <c r="A31" s="2">
        <f>Sheet1!$F$64</f>
        <v>1000.0000000000001</v>
      </c>
      <c r="B31" s="1" t="s">
        <v>81</v>
      </c>
      <c r="C31" s="2">
        <v>0</v>
      </c>
      <c r="H31" s="2" t="s">
        <v>57</v>
      </c>
      <c r="I31" s="2" t="s">
        <v>57</v>
      </c>
      <c r="J31" s="2">
        <f>Sheet1!$E$64</f>
        <v>1000.0000000000001</v>
      </c>
      <c r="K31" s="2">
        <f>Sheet1!$E$63</f>
        <v>0.4</v>
      </c>
      <c r="L31" s="2" t="s">
        <v>83</v>
      </c>
      <c r="M31" s="1" t="s">
        <v>58</v>
      </c>
      <c r="P31" s="2" t="b">
        <v>0</v>
      </c>
    </row>
    <row r="32" spans="1:16" x14ac:dyDescent="0.2">
      <c r="A32" s="2">
        <f>Sheet1!$F$66</f>
        <v>350</v>
      </c>
      <c r="B32" s="1" t="s">
        <v>79</v>
      </c>
      <c r="C32" s="2">
        <v>0</v>
      </c>
      <c r="H32" s="2" t="s">
        <v>57</v>
      </c>
      <c r="I32" s="2" t="s">
        <v>57</v>
      </c>
      <c r="J32" s="2">
        <f>Sheet1!$E$66</f>
        <v>350</v>
      </c>
      <c r="K32" s="2">
        <f>Sheet1!$E$65</f>
        <v>0.1</v>
      </c>
      <c r="L32" s="2" t="s">
        <v>86</v>
      </c>
      <c r="M32" s="1" t="s">
        <v>58</v>
      </c>
      <c r="P32" s="2" t="b">
        <v>0</v>
      </c>
    </row>
    <row r="33" spans="1:16" x14ac:dyDescent="0.2">
      <c r="A33" s="2">
        <f>Sheet1!$F$70</f>
        <v>450</v>
      </c>
      <c r="B33" s="1" t="s">
        <v>80</v>
      </c>
      <c r="C33" s="2">
        <v>0</v>
      </c>
      <c r="H33" s="2" t="s">
        <v>57</v>
      </c>
      <c r="I33" s="2" t="s">
        <v>57</v>
      </c>
      <c r="J33" s="2">
        <f>Sheet1!$E$70</f>
        <v>450</v>
      </c>
      <c r="K33" s="2">
        <f>Sheet1!$E$69</f>
        <v>0.25</v>
      </c>
      <c r="L33" s="2" t="s">
        <v>86</v>
      </c>
      <c r="M33" s="1" t="s">
        <v>58</v>
      </c>
      <c r="P33" s="2" t="b">
        <v>0</v>
      </c>
    </row>
    <row r="34" spans="1:16" x14ac:dyDescent="0.2">
      <c r="A34" s="2">
        <f>Sheet1!$F$72</f>
        <v>550</v>
      </c>
      <c r="B34" s="1" t="s">
        <v>81</v>
      </c>
      <c r="C34" s="2">
        <v>0</v>
      </c>
      <c r="H34" s="2" t="s">
        <v>57</v>
      </c>
      <c r="I34" s="2" t="s">
        <v>57</v>
      </c>
      <c r="J34" s="2">
        <f>Sheet1!$E$72</f>
        <v>550</v>
      </c>
      <c r="K34" s="2">
        <f>Sheet1!$E$71</f>
        <v>0.1</v>
      </c>
      <c r="L34" s="2" t="s">
        <v>86</v>
      </c>
      <c r="M34" s="1" t="s">
        <v>58</v>
      </c>
      <c r="P34" s="2" t="b">
        <v>0</v>
      </c>
    </row>
    <row r="35" spans="1:16" x14ac:dyDescent="0.2">
      <c r="A35" s="2">
        <f>Sheet1!$F$74</f>
        <v>850</v>
      </c>
      <c r="B35" s="1" t="s">
        <v>88</v>
      </c>
      <c r="C35" s="2">
        <v>0</v>
      </c>
      <c r="H35" s="2" t="s">
        <v>57</v>
      </c>
      <c r="I35" s="2" t="s">
        <v>57</v>
      </c>
      <c r="J35" s="2">
        <f>Sheet1!$E$74</f>
        <v>850</v>
      </c>
      <c r="K35" s="2">
        <f>Sheet1!$E$73</f>
        <v>0.05</v>
      </c>
      <c r="L35" s="2" t="s">
        <v>86</v>
      </c>
      <c r="M35" s="1" t="s">
        <v>58</v>
      </c>
      <c r="P35" s="2" t="b">
        <v>0</v>
      </c>
    </row>
    <row r="36" spans="1:16" x14ac:dyDescent="0.2">
      <c r="A36" s="2">
        <f>Sheet1!$F$76</f>
        <v>850</v>
      </c>
      <c r="B36" s="1" t="s">
        <v>89</v>
      </c>
      <c r="C36" s="2">
        <v>0</v>
      </c>
      <c r="H36" s="2" t="s">
        <v>57</v>
      </c>
      <c r="I36" s="2" t="s">
        <v>57</v>
      </c>
      <c r="J36" s="2">
        <f>Sheet1!$E$76</f>
        <v>850</v>
      </c>
      <c r="K36" s="2">
        <f>Sheet1!$E$75</f>
        <v>0.05</v>
      </c>
      <c r="L36" s="2" t="s">
        <v>86</v>
      </c>
      <c r="M36" s="1" t="s">
        <v>58</v>
      </c>
      <c r="P36" s="2" t="b">
        <v>0</v>
      </c>
    </row>
    <row r="37" spans="1:16" x14ac:dyDescent="0.2">
      <c r="A37" s="2">
        <f>Sheet1!$F$78</f>
        <v>950</v>
      </c>
      <c r="B37" s="1" t="s">
        <v>90</v>
      </c>
      <c r="C37" s="2">
        <v>0</v>
      </c>
      <c r="H37" s="2" t="s">
        <v>57</v>
      </c>
      <c r="I37" s="2" t="s">
        <v>57</v>
      </c>
      <c r="J37" s="2">
        <f>Sheet1!$E$78</f>
        <v>950</v>
      </c>
      <c r="K37" s="2">
        <f>Sheet1!$E$77</f>
        <v>0.05</v>
      </c>
      <c r="L37" s="2" t="s">
        <v>86</v>
      </c>
      <c r="M37" s="1" t="s">
        <v>58</v>
      </c>
      <c r="P37" s="2" t="b">
        <v>0</v>
      </c>
    </row>
    <row r="38" spans="1:16" x14ac:dyDescent="0.2">
      <c r="A38" s="2">
        <f>Sheet1!$F$80</f>
        <v>1150</v>
      </c>
      <c r="B38" s="1" t="s">
        <v>91</v>
      </c>
      <c r="C38" s="2">
        <v>0</v>
      </c>
      <c r="H38" s="2" t="s">
        <v>57</v>
      </c>
      <c r="I38" s="2" t="s">
        <v>57</v>
      </c>
      <c r="J38" s="2">
        <f>Sheet1!$E$80</f>
        <v>1150</v>
      </c>
      <c r="K38" s="2">
        <f>Sheet1!$E$79</f>
        <v>0.1</v>
      </c>
      <c r="L38" s="2" t="s">
        <v>86</v>
      </c>
      <c r="M38" s="1" t="s">
        <v>58</v>
      </c>
      <c r="P38" s="2" t="b">
        <v>0</v>
      </c>
    </row>
    <row r="39" spans="1:16" x14ac:dyDescent="0.2">
      <c r="A39" s="2">
        <f>Sheet1!$F$82</f>
        <v>1250</v>
      </c>
      <c r="B39" s="1" t="s">
        <v>92</v>
      </c>
      <c r="C39" s="2">
        <v>0</v>
      </c>
      <c r="H39" s="2" t="s">
        <v>57</v>
      </c>
      <c r="I39" s="2" t="s">
        <v>57</v>
      </c>
      <c r="J39" s="2">
        <f>Sheet1!$E$82</f>
        <v>1250</v>
      </c>
      <c r="K39" s="2">
        <f>Sheet1!$E$81</f>
        <v>0.2</v>
      </c>
      <c r="L39" s="2" t="s">
        <v>86</v>
      </c>
      <c r="M39" s="1" t="s">
        <v>58</v>
      </c>
      <c r="P39" s="2" t="b">
        <v>0</v>
      </c>
    </row>
    <row r="40" spans="1:16" x14ac:dyDescent="0.2">
      <c r="A40" s="2">
        <f>Sheet1!$F$84</f>
        <v>1350</v>
      </c>
      <c r="B40" s="1" t="s">
        <v>93</v>
      </c>
      <c r="C40" s="2">
        <v>0</v>
      </c>
      <c r="H40" s="2" t="s">
        <v>57</v>
      </c>
      <c r="I40" s="2" t="s">
        <v>57</v>
      </c>
      <c r="J40" s="2">
        <f>Sheet1!$E$84</f>
        <v>1350</v>
      </c>
      <c r="K40" s="2">
        <f>Sheet1!$E$83</f>
        <v>0.1</v>
      </c>
      <c r="L40" s="2" t="s">
        <v>86</v>
      </c>
      <c r="M40" s="1" t="s">
        <v>58</v>
      </c>
      <c r="P4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treeCalc_1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Rhythm Shah</dc:creator>
  <cp:keywords/>
  <dc:description/>
  <cp:lastModifiedBy>Rhythm Shah (Student)</cp:lastModifiedBy>
  <dcterms:created xsi:type="dcterms:W3CDTF">2024-02-04T00:58:58Z</dcterms:created>
  <dcterms:modified xsi:type="dcterms:W3CDTF">2025-02-09T22:52:25Z</dcterms:modified>
  <cp:category/>
</cp:coreProperties>
</file>