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webste6\ASU Dropbox\Scott Webster\My documents\Class\SCM classes\ASU\SCM 519\Examples &amp; exercises\Class exercises\Excel\"/>
    </mc:Choice>
  </mc:AlternateContent>
  <xr:revisionPtr revIDLastSave="0" documentId="13_ncr:1_{06ABC453-A436-4351-BE68-C2425F4EE1F0}" xr6:coauthVersionLast="47" xr6:coauthVersionMax="47" xr10:uidLastSave="{00000000-0000-0000-0000-000000000000}"/>
  <bookViews>
    <workbookView xWindow="29925" yWindow="225" windowWidth="21600" windowHeight="11385" xr2:uid="{00000000-000D-0000-FFFF-FFFF00000000}"/>
  </bookViews>
  <sheets>
    <sheet name="What do we know" sheetId="16" r:id="rId1"/>
    <sheet name="Model" sheetId="1" r:id="rId2"/>
    <sheet name="Frequencies" sheetId="8" r:id="rId3"/>
    <sheet name="treeCalc_1" sheetId="7" state="hidden" r:id="rId4"/>
    <sheet name="TopicInfo2" sheetId="9" state="veryHidden" r:id="rId5"/>
    <sheet name="GlobalInfo" sheetId="10" state="veryHidden" r:id="rId6"/>
  </sheets>
  <definedNames>
    <definedName name="MF_MarkerList_1" hidden="1">GlobalInfo!$K$1</definedName>
    <definedName name="MF_MarkerList_2" hidden="1">GlobalInfo!$L$1</definedName>
    <definedName name="MF_MarkerList_3" hidden="1">GlobalInfo!$M$1</definedName>
    <definedName name="MF_MarkerList_4" hidden="1">GlobalInfo!$N$1</definedName>
    <definedName name="MF_MarkerList_5" hidden="1">GlobalInfo!$O$1</definedName>
    <definedName name="MF_MarkerList_6" hidden="1">GlobalInfo!$P$1</definedName>
    <definedName name="MF_MarkerList_7" hidden="1">GlobalInfo!$Q$1</definedName>
    <definedName name="MF_MarkerListIsResource_1" hidden="1">FALSE</definedName>
    <definedName name="MF_MarkerListIsResource_2" hidden="1">FALSE</definedName>
    <definedName name="MF_MarkerListIsResource_3" hidden="1">FALSE</definedName>
    <definedName name="MF_MarkerListIsResource_4" hidden="1">FALSE</definedName>
    <definedName name="MF_MarkerListIsResource_5" hidden="1">FALSE</definedName>
    <definedName name="MF_MarkerListIsResource_6" hidden="1">FALSE</definedName>
    <definedName name="MF_MarkerListIsResource_7" hidden="1">FALSE</definedName>
    <definedName name="MindFMap" localSheetId="2" hidden="1">Frequencies!$A$1</definedName>
    <definedName name="MindFMap_CollapseOpenBranchesOnExpand" localSheetId="2" hidden="1">FALSE</definedName>
    <definedName name="MindFMap_ConnectorLabelAlways" localSheetId="2" hidden="1">FALSE</definedName>
    <definedName name="MindFMap_ConnectorLabelOverlap" localSheetId="2" hidden="1">1</definedName>
    <definedName name="MindFMap_ConnectorLabelRotate" localSheetId="2" hidden="1">0</definedName>
    <definedName name="MindFMap_ConnectorLabelStyle" localSheetId="2" hidden="1">1</definedName>
    <definedName name="MindFMap_ConnectorStyle" localSheetId="2" hidden="1">23</definedName>
    <definedName name="MindFMap_ConnectorType" localSheetId="2" hidden="1">1</definedName>
    <definedName name="MindFMap_CustomCollapseInUse" localSheetId="2" hidden="1">FALSE</definedName>
    <definedName name="MindFMap_DisplayTopicAttributes" localSheetId="2" hidden="1">1</definedName>
    <definedName name="MindFMap_FirstLabelHeader" localSheetId="2" hidden="1">TRUE</definedName>
    <definedName name="MindFMap_FontBold" localSheetId="2" hidden="1">FALSE</definedName>
    <definedName name="MindFMap_FontColor" localSheetId="2" hidden="1">0</definedName>
    <definedName name="MindFMap_FontItalic" localSheetId="2" hidden="1">FALSE</definedName>
    <definedName name="MindFMap_FontName" localSheetId="2" hidden="1">"Calibri"</definedName>
    <definedName name="MindFMap_FontSize" localSheetId="2" hidden="1">11</definedName>
    <definedName name="MindFMap_GlobalData" localSheetId="5">GlobalInfo!$A$1</definedName>
    <definedName name="MindFMap_LabelsUseColumns" localSheetId="2" hidden="1">TRUE</definedName>
    <definedName name="MindFMap_LinkedMapForTopicData" localSheetId="4">Frequencies!$A$1</definedName>
    <definedName name="MindFMap_ShapeStyle" localSheetId="2" hidden="1">23</definedName>
    <definedName name="MindFMap_ShapeType" localSheetId="2" hidden="1">5</definedName>
    <definedName name="MindFMap_TopicLabelAlways" localSheetId="2" hidden="1">FALSE</definedName>
    <definedName name="MindFMap_TreeLayoutAutoArrange" localSheetId="2" hidden="1">0</definedName>
    <definedName name="MindFMap_TreeLayoutDirection" localSheetId="2" hidden="1">4</definedName>
    <definedName name="MindFMap_TreeLayoutLevelSpacing" localSheetId="2" hidden="1">-1</definedName>
    <definedName name="MindFMap_TreeLayoutNodeSpacing" localSheetId="2" hidden="1">-1</definedName>
    <definedName name="MindFMapsExist" hidden="1">TRUE</definedName>
    <definedName name="PTree_PolicySuggestion_IncludeDecisionTable" hidden="1">TRUE</definedName>
    <definedName name="PTree_PolicySuggestion_IncludeOptimalDecisionTree" hidden="1">TRUE</definedName>
    <definedName name="PTree_PolicySuggestion_Model" hidden="1">PTreeObjectReference(PTDecisionTree_1,#REF!)</definedName>
    <definedName name="PTree_PolicySuggestion_StartingNode" hidden="1">PTreeObjectReference(NULL,NULL)</definedName>
    <definedName name="PTree_RiskProfile_IncludeCumulativeChart" hidden="1">FALSE</definedName>
    <definedName name="PTree_RiskProfile_IncludeProbabilityChart" hidden="1">TRUE</definedName>
    <definedName name="PTree_RiskProfile_IncludeStatisticalSummary" hidden="1">FALSE</definedName>
    <definedName name="PTree_RiskProfile_Model" hidden="1">PTreeObjectReference(PTDecisionTree_1,#REF!)</definedName>
    <definedName name="PTree_RiskProfile_PathsToAnalyze" hidden="1">0</definedName>
    <definedName name="PTree_RiskProfile_StartingNode" hidden="1">PTreeObjectReference(NULL,NULL)</definedName>
    <definedName name="PTree_SensitivityAnalysis_AnalysisType" hidden="1">1</definedName>
    <definedName name="PTree_SensitivityAnalysis_GraphsDisplayPercentageChange" hidden="1">FALSE</definedName>
    <definedName name="PTree_SensitivityAnalysis_IncludeSensitivityGraph" hidden="1">FALSE</definedName>
    <definedName name="PTree_SensitivityAnalysis_IncludeSpiderGraph" hidden="1">TRUE</definedName>
    <definedName name="PTree_SensitivityAnalysis_IncludeStrategyRegion" hidden="1">TRUE</definedName>
    <definedName name="PTree_SensitivityAnalysis_IncludeTornadoGraph" hidden="1">TRUE</definedName>
    <definedName name="PTree_SensitivityAnalysis_Inputs_1_AlternateCellLabel" hidden="1">""</definedName>
    <definedName name="PTree_SensitivityAnalysis_Inputs_1_BaseValueIsAutomatic" hidden="1">TRUE</definedName>
    <definedName name="PTree_SensitivityAnalysis_Inputs_1_MaintainProbabilityNormalization" hidden="1">FALSE</definedName>
    <definedName name="PTree_SensitivityAnalysis_Inputs_1_ManualBaseValue" hidden="1">0</definedName>
    <definedName name="PTree_SensitivityAnalysis_Inputs_1_Maximum" hidden="1">0.6</definedName>
    <definedName name="PTree_SensitivityAnalysis_Inputs_1_Minimum" hidden="1">0.2</definedName>
    <definedName name="PTree_SensitivityAnalysis_Inputs_1_OneWayAnalysis" hidden="1">1</definedName>
    <definedName name="PTree_SensitivityAnalysis_Inputs_1_Steps" hidden="1">9</definedName>
    <definedName name="PTree_SensitivityAnalysis_Inputs_1_TwoWayAnalysis" hidden="1">1</definedName>
    <definedName name="PTree_SensitivityAnalysis_Inputs_1_VariationMethod" hidden="1">2</definedName>
    <definedName name="PTree_SensitivityAnalysis_Inputs_1_VaryCell" hidden="1">Model!$B$13</definedName>
    <definedName name="PTree_SensitivityAnalysis_Inputs_2_AlternateCellLabel" hidden="1">""</definedName>
    <definedName name="PTree_SensitivityAnalysis_Inputs_2_BaseValueIsAutomatic" hidden="1">TRUE</definedName>
    <definedName name="PTree_SensitivityAnalysis_Inputs_2_MaintainProbabilityNormalization" hidden="1">FALSE</definedName>
    <definedName name="PTree_SensitivityAnalysis_Inputs_2_ManualBaseValue" hidden="1">0</definedName>
    <definedName name="PTree_SensitivityAnalysis_Inputs_2_Maximum" hidden="1">25</definedName>
    <definedName name="PTree_SensitivityAnalysis_Inputs_2_Minimum" hidden="1">-25</definedName>
    <definedName name="PTree_SensitivityAnalysis_Inputs_2_OneWayAnalysis" hidden="1">1</definedName>
    <definedName name="PTree_SensitivityAnalysis_Inputs_2_Steps" hidden="1">11</definedName>
    <definedName name="PTree_SensitivityAnalysis_Inputs_2_TwoWayAnalysis" hidden="1">2</definedName>
    <definedName name="PTree_SensitivityAnalysis_Inputs_2_VariationMethod" hidden="1">0</definedName>
    <definedName name="PTree_SensitivityAnalysis_Inputs_2_VaryCell" hidden="1">Model!$B$6</definedName>
    <definedName name="PTree_SensitivityAnalysis_Inputs_Count" hidden="1">2</definedName>
    <definedName name="PTree_SensitivityAnalysis_Output_AlternateCellLabel" hidden="1">""</definedName>
    <definedName name="PTree_SensitivityAnalysis_Output_Model" hidden="1">PTreeObjectReference(PTDecisionTree_1,treeCalc_1!$A$1)</definedName>
    <definedName name="PTree_SensitivityAnalysis_Output_OutputType" hidden="1">1</definedName>
    <definedName name="PTree_SensitivityAnalysis_Output_StartingNode" hidden="1">PTreeObjectReference(NULL,NULL)</definedName>
    <definedName name="PTree_SensitivityAnalysis_UpdateDisplay" hidden="1">FALSE</definedName>
    <definedName name="treeList" hidden="1">"10000000000000000000000000000000000000000000000000000000000000000000000000000000000000000000000000000000000000000000000000000000000000000000000000000000000000000000000000000000000000000000000000000000"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B19" i="1"/>
  <c r="B14" i="1" l="1"/>
  <c r="Q9" i="10" l="1"/>
  <c r="Q8" i="10"/>
  <c r="Q7" i="10"/>
  <c r="Q6" i="10"/>
  <c r="P11" i="10"/>
  <c r="P10" i="10"/>
  <c r="P9" i="10"/>
  <c r="P8" i="10"/>
  <c r="P7" i="10"/>
  <c r="O7" i="10"/>
  <c r="O6" i="10"/>
  <c r="O5" i="10"/>
  <c r="N11" i="10"/>
  <c r="N10" i="10"/>
  <c r="N9" i="10"/>
  <c r="N8" i="10"/>
  <c r="N7" i="10"/>
  <c r="M9" i="10"/>
  <c r="M8" i="10"/>
  <c r="M7" i="10"/>
  <c r="M6" i="10"/>
  <c r="L11" i="10"/>
  <c r="L10" i="10"/>
  <c r="L9" i="10"/>
  <c r="L8" i="10"/>
  <c r="L7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D55" i="1"/>
  <c r="K16" i="7" s="1"/>
  <c r="D59" i="1"/>
  <c r="K17" i="7" s="1"/>
  <c r="G11" i="1"/>
  <c r="J27" i="7"/>
  <c r="D46" i="1"/>
  <c r="J24" i="7" s="1"/>
  <c r="O24" i="7"/>
  <c r="J19" i="7"/>
  <c r="O19" i="7"/>
  <c r="J23" i="7"/>
  <c r="O20" i="7"/>
  <c r="J18" i="7"/>
  <c r="O18" i="7"/>
  <c r="D34" i="1"/>
  <c r="J20" i="7" s="1"/>
  <c r="O12" i="7"/>
  <c r="C58" i="1"/>
  <c r="J14" i="7" s="1"/>
  <c r="O14" i="7"/>
  <c r="J15" i="7"/>
  <c r="J13" i="7"/>
  <c r="O13" i="7"/>
  <c r="B42" i="1"/>
  <c r="J12" i="7" s="1"/>
  <c r="K11" i="7"/>
  <c r="J11" i="7"/>
  <c r="O11" i="7"/>
  <c r="B11" i="7"/>
  <c r="B2" i="7"/>
  <c r="D13" i="1"/>
  <c r="D56" i="1" s="1"/>
  <c r="J16" i="7" s="1"/>
  <c r="D14" i="1"/>
  <c r="D60" i="1" s="1"/>
  <c r="J17" i="7" s="1"/>
  <c r="H11" i="1" l="1"/>
  <c r="G17" i="1" s="1"/>
  <c r="G15" i="1"/>
  <c r="G16" i="1" s="1"/>
  <c r="E35" i="1" s="1"/>
  <c r="K22" i="7" s="1"/>
  <c r="E32" i="1"/>
  <c r="J21" i="7" s="1"/>
  <c r="E36" i="1"/>
  <c r="J22" i="7" s="1"/>
  <c r="E48" i="1"/>
  <c r="J26" i="7" s="1"/>
  <c r="E44" i="1"/>
  <c r="J25" i="7" s="1"/>
  <c r="C37" i="1"/>
  <c r="K18" i="7" s="1"/>
  <c r="C49" i="1" l="1"/>
  <c r="K19" i="7" s="1"/>
  <c r="E31" i="1"/>
  <c r="K21" i="7" s="1"/>
  <c r="E47" i="1"/>
  <c r="K26" i="7" s="1"/>
  <c r="G18" i="1"/>
  <c r="E43" i="1" s="1"/>
  <c r="K25" i="7" s="1"/>
  <c r="F2" i="7" l="1"/>
  <c r="E34" i="1"/>
  <c r="E59" i="1"/>
  <c r="B54" i="1"/>
  <c r="D58" i="1"/>
  <c r="C57" i="1"/>
  <c r="C63" i="1"/>
  <c r="E39" i="1"/>
  <c r="F47" i="1"/>
  <c r="E55" i="1"/>
  <c r="D51" i="1"/>
  <c r="E40" i="1"/>
  <c r="D63" i="1"/>
  <c r="E46" i="1"/>
  <c r="F44" i="1"/>
  <c r="D45" i="1"/>
  <c r="B61" i="1"/>
  <c r="D38" i="1"/>
  <c r="E56" i="1"/>
  <c r="F43" i="1"/>
  <c r="F31" i="1"/>
  <c r="D39" i="1"/>
  <c r="D64" i="1"/>
  <c r="F36" i="1"/>
  <c r="B41" i="1"/>
  <c r="E60" i="1"/>
  <c r="E52" i="1"/>
  <c r="D50" i="1"/>
  <c r="E51" i="1"/>
  <c r="F32" i="1"/>
  <c r="F35" i="1"/>
  <c r="F48" i="1"/>
  <c r="C62" i="1"/>
  <c r="C42" i="1"/>
  <c r="D33" i="1"/>
  <c r="A12" i="7"/>
  <c r="A13" i="7"/>
  <c r="A11" i="7"/>
  <c r="A20" i="7"/>
  <c r="A22" i="7"/>
  <c r="A16" i="7"/>
  <c r="A14" i="7"/>
  <c r="A26" i="7"/>
  <c r="A21" i="7"/>
  <c r="A24" i="7"/>
  <c r="A19" i="7"/>
  <c r="A27" i="7"/>
  <c r="A17" i="7"/>
  <c r="A15" i="7"/>
  <c r="A23" i="7"/>
  <c r="A18" i="7"/>
  <c r="A25" i="7"/>
</calcChain>
</file>

<file path=xl/sharedStrings.xml><?xml version="1.0" encoding="utf-8"?>
<sst xmlns="http://schemas.openxmlformats.org/spreadsheetml/2006/main" count="230" uniqueCount="162">
  <si>
    <t>Sales volume</t>
  </si>
  <si>
    <t>Unit margin</t>
  </si>
  <si>
    <t>Market</t>
  </si>
  <si>
    <t>Net revenue</t>
  </si>
  <si>
    <t>Name</t>
  </si>
  <si>
    <t>SheetRef</t>
  </si>
  <si>
    <t>GenInfo</t>
  </si>
  <si>
    <t>Def. Link</t>
  </si>
  <si>
    <t>EXT REFS</t>
  </si>
  <si>
    <t>Def. Form</t>
  </si>
  <si>
    <t>Calc Macro</t>
  </si>
  <si>
    <t>Highest#</t>
  </si>
  <si>
    <t>Ptree1 Compatibility</t>
  </si>
  <si>
    <t>Eval. Function</t>
  </si>
  <si>
    <t>Creation Version</t>
  </si>
  <si>
    <t>Required Version</t>
  </si>
  <si>
    <t>Recommended Version</t>
  </si>
  <si>
    <t>Last Modified By Version</t>
  </si>
  <si>
    <t>Output Label</t>
  </si>
  <si>
    <t>Output Value NF</t>
  </si>
  <si>
    <t>Output Prob NF</t>
  </si>
  <si>
    <t>Input Value NF</t>
  </si>
  <si>
    <t>Input Prob NF</t>
  </si>
  <si>
    <t>R-Value Ref.</t>
  </si>
  <si>
    <t>Anchor Cell</t>
  </si>
  <si>
    <t>Branch Name</t>
  </si>
  <si>
    <t>bformtype</t>
  </si>
  <si>
    <t>valformula</t>
  </si>
  <si>
    <t>pbformula</t>
  </si>
  <si>
    <t>distribution</t>
  </si>
  <si>
    <t>cumPayoffFunction</t>
  </si>
  <si>
    <t>link</t>
  </si>
  <si>
    <t>ENDNODEFORMULA</t>
  </si>
  <si>
    <t>VAL</t>
  </si>
  <si>
    <t>PB</t>
  </si>
  <si>
    <t>IntRefs</t>
  </si>
  <si>
    <t>RefRefs</t>
  </si>
  <si>
    <t>NodeNames</t>
  </si>
  <si>
    <t>Collapsed</t>
  </si>
  <si>
    <t>=</t>
  </si>
  <si>
    <t>6.2.0</t>
  </si>
  <si>
    <t>5.0.0</t>
  </si>
  <si>
    <t>&lt;NF&gt;</t>
  </si>
  <si>
    <t>Automatic</t>
  </si>
  <si>
    <t/>
  </si>
  <si>
    <t>DEFAULT</t>
  </si>
  <si>
    <t>0</t>
  </si>
  <si>
    <t>0,1,1,0,0,Exponential, 0,0,-1,0,-1,-1,.0001</t>
  </si>
  <si>
    <t>New Product Decisions</t>
  </si>
  <si>
    <t>2,0,0,2,2,3,0,0,0</t>
  </si>
  <si>
    <t>Yes</t>
  </si>
  <si>
    <t>No</t>
  </si>
  <si>
    <t>Market product?</t>
  </si>
  <si>
    <t>4,0,0,0,4,0,0</t>
  </si>
  <si>
    <t>Inputs</t>
  </si>
  <si>
    <t>Prior probability</t>
  </si>
  <si>
    <t>Good</t>
  </si>
  <si>
    <t>Bad</t>
  </si>
  <si>
    <t>4,0,0,0,3,0,0</t>
  </si>
  <si>
    <t>2,0,0,2,4,5,1,0,0</t>
  </si>
  <si>
    <t>1,0,0,2,6,7,3,0,0</t>
  </si>
  <si>
    <t>Prediction</t>
  </si>
  <si>
    <t>1,0,0,2,8,9,1,0,0</t>
  </si>
  <si>
    <t>2,0,0,2,10,13,2,0,0</t>
  </si>
  <si>
    <t>1,0,0,2,11,12,8,0,0</t>
  </si>
  <si>
    <t>4,0,0,0,10,0,0</t>
  </si>
  <si>
    <t>4,0,0,0,8,0,0</t>
  </si>
  <si>
    <t>2,0,0,2,14,17,2,0,0</t>
  </si>
  <si>
    <t>1,0,0,2,15,16,9,0,0</t>
  </si>
  <si>
    <t>4,0,0,0,14,0,0</t>
  </si>
  <si>
    <t>4,0,0,0,9,0,0</t>
  </si>
  <si>
    <t>Bayes' rule calculations</t>
  </si>
  <si>
    <t>Probabilities of predictions</t>
  </si>
  <si>
    <t>Posterior probabilities, given predictions</t>
  </si>
  <si>
    <t>Cost of market research</t>
  </si>
  <si>
    <t>Fixed marketing cost</t>
  </si>
  <si>
    <t>Hire firm?</t>
  </si>
  <si>
    <t>Countries</t>
  </si>
  <si>
    <t>US</t>
  </si>
  <si>
    <t>Canada</t>
  </si>
  <si>
    <t>Mexico</t>
  </si>
  <si>
    <t>Brazil</t>
  </si>
  <si>
    <t>Argentina</t>
  </si>
  <si>
    <t>Colombia</t>
  </si>
  <si>
    <t>UK</t>
  </si>
  <si>
    <t>France</t>
  </si>
  <si>
    <t>Germany</t>
  </si>
  <si>
    <t>Spain</t>
  </si>
  <si>
    <t>Italy</t>
  </si>
  <si>
    <t>Australia</t>
  </si>
  <si>
    <t>China</t>
  </si>
  <si>
    <t>Japan</t>
  </si>
  <si>
    <t>Priority</t>
  </si>
  <si>
    <t>Priority 1</t>
  </si>
  <si>
    <t>Priority 2</t>
  </si>
  <si>
    <t>Priority 3</t>
  </si>
  <si>
    <t>Priority 4</t>
  </si>
  <si>
    <t>Priority 5</t>
  </si>
  <si>
    <t>Smiley</t>
  </si>
  <si>
    <t>Happy</t>
  </si>
  <si>
    <t>Sad</t>
  </si>
  <si>
    <t>Angry</t>
  </si>
  <si>
    <t>Frustrated</t>
  </si>
  <si>
    <t>Arrows</t>
  </si>
  <si>
    <t>Left</t>
  </si>
  <si>
    <t>Right</t>
  </si>
  <si>
    <t>Up</t>
  </si>
  <si>
    <t>Down</t>
  </si>
  <si>
    <t>Revert</t>
  </si>
  <si>
    <t>Stop Go</t>
  </si>
  <si>
    <t>Go</t>
  </si>
  <si>
    <t>Stop</t>
  </si>
  <si>
    <t>Caution</t>
  </si>
  <si>
    <t>Progress</t>
  </si>
  <si>
    <t>Not Done</t>
  </si>
  <si>
    <t>Quarter Done</t>
  </si>
  <si>
    <t>Half Done</t>
  </si>
  <si>
    <t>Three Quarters Done</t>
  </si>
  <si>
    <t>Task Done</t>
  </si>
  <si>
    <t>Emphasis</t>
  </si>
  <si>
    <t>Question</t>
  </si>
  <si>
    <t>Exclamation</t>
  </si>
  <si>
    <t>Light Bulb</t>
  </si>
  <si>
    <t>Pin</t>
  </si>
  <si>
    <t>Chance of a good prediction = (320+180)/1000 = 50%</t>
  </si>
  <si>
    <t>Chance of a good market, given a good prediction = 320/(320+180) = 64%</t>
  </si>
  <si>
    <t>Chance of a good market, given a bad prediction = 80/(80+420) = 16%</t>
  </si>
  <si>
    <t>Acme multistage new product decisions with an option to buy information</t>
  </si>
  <si>
    <t>C0A2816</t>
  </si>
  <si>
    <t>T+ = predicted good; + = actually good</t>
  </si>
  <si>
    <t>T- = predicted bad; - = actually bad</t>
  </si>
  <si>
    <t>P[T+ | +]</t>
  </si>
  <si>
    <t>P[T- | +]</t>
  </si>
  <si>
    <t>P[T+]</t>
  </si>
  <si>
    <t>P[T-]</t>
  </si>
  <si>
    <t>+ (good mkt)</t>
  </si>
  <si>
    <t>- (bad mkt)</t>
  </si>
  <si>
    <t xml:space="preserve">P[T+] = P[(T+ &amp; +) or (T+ &amp; -)] = P[T+ &amp; +] + P[T+ &amp; -] = P[T+ | +]P[+] + P[T+ | -]P[-] </t>
  </si>
  <si>
    <t>P[T+ | -]</t>
  </si>
  <si>
    <t>P[+ | T+]</t>
  </si>
  <si>
    <t>P[T- | -]</t>
  </si>
  <si>
    <t>P[- | T+]</t>
  </si>
  <si>
    <t>P[+ | T+] = P[ T+ | +]P[+]/P[T+]</t>
  </si>
  <si>
    <t>P[+ | T-]</t>
  </si>
  <si>
    <t>P[- | T-]</t>
  </si>
  <si>
    <t>P[- | T-] = P[ T- | -]P[-]/P[T-]</t>
  </si>
  <si>
    <t>Calculations for decision tree</t>
  </si>
  <si>
    <t>What do we know</t>
  </si>
  <si>
    <t>(formula)</t>
  </si>
  <si>
    <t>Variation of 9.3 focusing on computing EVI</t>
  </si>
  <si>
    <t>+ = good mkt (actual)</t>
  </si>
  <si>
    <t>T+ = research indicates good mkt</t>
  </si>
  <si>
    <t>Changing P[+] (smaller), P[T+|+] (larger), P[T+|-] (smaller)</t>
  </si>
  <si>
    <t>- = bad mkt (actual)</t>
  </si>
  <si>
    <t>T- = research indicates bad mkt</t>
  </si>
  <si>
    <t>Extra questions: expected utility instead of EMV, how risk aversion affects decision, certainty equivalent</t>
  </si>
  <si>
    <t>Bayes in this setting</t>
  </si>
  <si>
    <t>9.3 recap of what we know</t>
  </si>
  <si>
    <t>deciding whether to pay for mkt research &amp; whether to intro to mkt</t>
  </si>
  <si>
    <t>Types of inputs: costs, sales estimates with probabilities, margin, accuracy of mkt research predictions</t>
  </si>
  <si>
    <t>Probabilities prediction when market is actually good or bad</t>
  </si>
  <si>
    <t>8.8.1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</si>
</sst>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[&gt;0.00001]0.0###%;[=0]0.0%;0.00E+00"/>
    <numFmt numFmtId="166" formatCode="0.00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008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8000"/>
      <name val="Calibri"/>
      <family val="2"/>
      <scheme val="minor"/>
    </font>
    <font>
      <sz val="8"/>
      <color rgb="FF008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sz val="8"/>
      <color rgb="FF80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C4BD97"/>
        <bgColor indexed="64"/>
      </patternFill>
    </fill>
    <fill>
      <patternFill patternType="solid">
        <fgColor rgb="FF538DD5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31869B"/>
        <bgColor indexed="64"/>
      </patternFill>
    </fill>
    <fill>
      <patternFill patternType="solid">
        <fgColor rgb="FFE26B0A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165" fontId="2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165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1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6" fontId="0" fillId="0" borderId="0" xfId="1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9" fontId="0" fillId="0" borderId="0" xfId="1" applyFont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0" xfId="0" applyNumberFormat="1"/>
    <xf numFmtId="0" fontId="0" fillId="0" borderId="6" xfId="0" applyBorder="1"/>
    <xf numFmtId="0" fontId="0" fillId="0" borderId="6" xfId="0" applyBorder="1" applyAlignment="1">
      <alignment horizontal="right"/>
    </xf>
    <xf numFmtId="0" fontId="0" fillId="0" borderId="5" xfId="0" quotePrefix="1" applyBorder="1"/>
    <xf numFmtId="9" fontId="0" fillId="0" borderId="0" xfId="1" applyFont="1" applyBorder="1"/>
    <xf numFmtId="9" fontId="0" fillId="0" borderId="6" xfId="1" applyFont="1" applyBorder="1"/>
    <xf numFmtId="0" fontId="0" fillId="0" borderId="7" xfId="0" applyBorder="1"/>
    <xf numFmtId="9" fontId="0" fillId="0" borderId="0" xfId="0" applyNumberFormat="1"/>
    <xf numFmtId="9" fontId="0" fillId="0" borderId="1" xfId="0" applyNumberFormat="1" applyBorder="1"/>
    <xf numFmtId="0" fontId="0" fillId="0" borderId="8" xfId="0" applyBorder="1"/>
    <xf numFmtId="0" fontId="1" fillId="0" borderId="0" xfId="0" applyFont="1" applyAlignment="1">
      <alignment horizontal="left"/>
    </xf>
    <xf numFmtId="0" fontId="0" fillId="0" borderId="5" xfId="0" applyBorder="1" applyAlignment="1">
      <alignment horizontal="right"/>
    </xf>
    <xf numFmtId="164" fontId="0" fillId="0" borderId="5" xfId="0" applyNumberFormat="1" applyBorder="1"/>
    <xf numFmtId="9" fontId="0" fillId="0" borderId="5" xfId="1" applyFont="1" applyBorder="1"/>
    <xf numFmtId="0" fontId="0" fillId="0" borderId="1" xfId="0" applyBorder="1"/>
    <xf numFmtId="0" fontId="1" fillId="0" borderId="2" xfId="0" applyFont="1" applyBorder="1" applyAlignment="1">
      <alignment horizontal="left"/>
    </xf>
    <xf numFmtId="0" fontId="9" fillId="0" borderId="0" xfId="0" applyFont="1"/>
    <xf numFmtId="9" fontId="0" fillId="0" borderId="8" xfId="1" applyFont="1" applyBorder="1"/>
    <xf numFmtId="0" fontId="0" fillId="0" borderId="0" xfId="0" quotePrefix="1"/>
    <xf numFmtId="0" fontId="10" fillId="0" borderId="0" xfId="0" applyFont="1"/>
    <xf numFmtId="164" fontId="10" fillId="0" borderId="0" xfId="0" applyNumberFormat="1" applyFont="1"/>
    <xf numFmtId="9" fontId="10" fillId="0" borderId="0" xfId="1" applyFont="1" applyBorder="1"/>
    <xf numFmtId="0" fontId="10" fillId="0" borderId="6" xfId="0" applyFont="1" applyBorder="1"/>
    <xf numFmtId="9" fontId="10" fillId="0" borderId="1" xfId="1" applyFont="1" applyBorder="1"/>
    <xf numFmtId="9" fontId="11" fillId="0" borderId="0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5.png"/><Relationship Id="rId18" Type="http://schemas.openxmlformats.org/officeDocument/2006/relationships/image" Target="../media/image20.png"/><Relationship Id="rId26" Type="http://schemas.openxmlformats.org/officeDocument/2006/relationships/image" Target="../media/image28.png"/><Relationship Id="rId39" Type="http://schemas.openxmlformats.org/officeDocument/2006/relationships/image" Target="../media/image41.png"/><Relationship Id="rId21" Type="http://schemas.openxmlformats.org/officeDocument/2006/relationships/image" Target="../media/image23.png"/><Relationship Id="rId34" Type="http://schemas.openxmlformats.org/officeDocument/2006/relationships/image" Target="../media/image36.png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17" Type="http://schemas.openxmlformats.org/officeDocument/2006/relationships/image" Target="../media/image19.png"/><Relationship Id="rId25" Type="http://schemas.openxmlformats.org/officeDocument/2006/relationships/image" Target="../media/image27.png"/><Relationship Id="rId33" Type="http://schemas.openxmlformats.org/officeDocument/2006/relationships/image" Target="../media/image35.png"/><Relationship Id="rId38" Type="http://schemas.openxmlformats.org/officeDocument/2006/relationships/image" Target="../media/image40.png"/><Relationship Id="rId2" Type="http://schemas.openxmlformats.org/officeDocument/2006/relationships/image" Target="../media/image4.png"/><Relationship Id="rId16" Type="http://schemas.openxmlformats.org/officeDocument/2006/relationships/image" Target="../media/image18.png"/><Relationship Id="rId20" Type="http://schemas.openxmlformats.org/officeDocument/2006/relationships/image" Target="../media/image22.png"/><Relationship Id="rId29" Type="http://schemas.openxmlformats.org/officeDocument/2006/relationships/image" Target="../media/image31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24" Type="http://schemas.openxmlformats.org/officeDocument/2006/relationships/image" Target="../media/image26.png"/><Relationship Id="rId32" Type="http://schemas.openxmlformats.org/officeDocument/2006/relationships/image" Target="../media/image34.png"/><Relationship Id="rId37" Type="http://schemas.openxmlformats.org/officeDocument/2006/relationships/image" Target="../media/image39.png"/><Relationship Id="rId5" Type="http://schemas.openxmlformats.org/officeDocument/2006/relationships/image" Target="../media/image7.png"/><Relationship Id="rId15" Type="http://schemas.openxmlformats.org/officeDocument/2006/relationships/image" Target="../media/image17.png"/><Relationship Id="rId23" Type="http://schemas.openxmlformats.org/officeDocument/2006/relationships/image" Target="../media/image25.png"/><Relationship Id="rId28" Type="http://schemas.openxmlformats.org/officeDocument/2006/relationships/image" Target="../media/image30.png"/><Relationship Id="rId36" Type="http://schemas.openxmlformats.org/officeDocument/2006/relationships/image" Target="../media/image38.png"/><Relationship Id="rId10" Type="http://schemas.openxmlformats.org/officeDocument/2006/relationships/image" Target="../media/image12.png"/><Relationship Id="rId19" Type="http://schemas.openxmlformats.org/officeDocument/2006/relationships/image" Target="../media/image21.png"/><Relationship Id="rId31" Type="http://schemas.openxmlformats.org/officeDocument/2006/relationships/image" Target="../media/image33.png"/><Relationship Id="rId4" Type="http://schemas.openxmlformats.org/officeDocument/2006/relationships/image" Target="../media/image6.png"/><Relationship Id="rId9" Type="http://schemas.openxmlformats.org/officeDocument/2006/relationships/image" Target="../media/image11.png"/><Relationship Id="rId14" Type="http://schemas.openxmlformats.org/officeDocument/2006/relationships/image" Target="../media/image16.png"/><Relationship Id="rId22" Type="http://schemas.openxmlformats.org/officeDocument/2006/relationships/image" Target="../media/image24.png"/><Relationship Id="rId27" Type="http://schemas.openxmlformats.org/officeDocument/2006/relationships/image" Target="../media/image29.png"/><Relationship Id="rId30" Type="http://schemas.openxmlformats.org/officeDocument/2006/relationships/image" Target="../media/image32.png"/><Relationship Id="rId35" Type="http://schemas.openxmlformats.org/officeDocument/2006/relationships/image" Target="../media/image37.png"/><Relationship Id="rId8" Type="http://schemas.openxmlformats.org/officeDocument/2006/relationships/image" Target="../media/image10.png"/><Relationship Id="rId3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242697</xdr:colOff>
      <xdr:row>50</xdr:row>
      <xdr:rowOff>185420</xdr:rowOff>
    </xdr:from>
    <xdr:to>
      <xdr:col>4</xdr:col>
      <xdr:colOff>127</xdr:colOff>
      <xdr:row>50</xdr:row>
      <xdr:rowOff>185420</xdr:rowOff>
    </xdr:to>
    <xdr:cxnSp macro="_xll.PtreeEvent_ObjectClick">
      <xdr:nvCxnSpPr>
        <xdr:cNvPr id="138" name="PTObj_DBranchHLine_1_17">
          <a:extLst>
            <a:ext uri="{FF2B5EF4-FFF2-40B4-BE49-F238E27FC236}">
              <a16:creationId xmlns:a16="http://schemas.microsoft.com/office/drawing/2014/main" id="{00000000-0008-0000-0100-00008A000000}"/>
            </a:ext>
          </a:extLst>
        </xdr:cNvPr>
        <xdr:cNvCxnSpPr/>
      </xdr:nvCxnSpPr>
      <xdr:spPr>
        <a:xfrm>
          <a:off x="4976622" y="7043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48</xdr:row>
      <xdr:rowOff>180339</xdr:rowOff>
    </xdr:from>
    <xdr:to>
      <xdr:col>3</xdr:col>
      <xdr:colOff>242697</xdr:colOff>
      <xdr:row>50</xdr:row>
      <xdr:rowOff>185420</xdr:rowOff>
    </xdr:to>
    <xdr:cxnSp macro="_xll.PtreeEvent_ObjectClick">
      <xdr:nvCxnSpPr>
        <xdr:cNvPr id="137" name="PTObj_DBranchDLine_1_17">
          <a:extLst>
            <a:ext uri="{FF2B5EF4-FFF2-40B4-BE49-F238E27FC236}">
              <a16:creationId xmlns:a16="http://schemas.microsoft.com/office/drawing/2014/main" id="{00000000-0008-0000-0100-000089000000}"/>
            </a:ext>
          </a:extLst>
        </xdr:cNvPr>
        <xdr:cNvCxnSpPr/>
      </xdr:nvCxnSpPr>
      <xdr:spPr>
        <a:xfrm>
          <a:off x="4824222" y="66573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46</xdr:row>
      <xdr:rowOff>185420</xdr:rowOff>
    </xdr:from>
    <xdr:to>
      <xdr:col>5</xdr:col>
      <xdr:colOff>127</xdr:colOff>
      <xdr:row>46</xdr:row>
      <xdr:rowOff>185420</xdr:rowOff>
    </xdr:to>
    <xdr:cxnSp macro="_xll.PtreeEvent_ObjectClick">
      <xdr:nvCxnSpPr>
        <xdr:cNvPr id="134" name="PTObj_DBranchHLine_1_16">
          <a:extLst>
            <a:ext uri="{FF2B5EF4-FFF2-40B4-BE49-F238E27FC236}">
              <a16:creationId xmlns:a16="http://schemas.microsoft.com/office/drawing/2014/main" id="{00000000-0008-0000-0100-000086000000}"/>
            </a:ext>
          </a:extLst>
        </xdr:cNvPr>
        <xdr:cNvCxnSpPr/>
      </xdr:nvCxnSpPr>
      <xdr:spPr>
        <a:xfrm>
          <a:off x="6519672" y="6281420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44</xdr:row>
      <xdr:rowOff>180340</xdr:rowOff>
    </xdr:from>
    <xdr:to>
      <xdr:col>4</xdr:col>
      <xdr:colOff>242697</xdr:colOff>
      <xdr:row>46</xdr:row>
      <xdr:rowOff>185420</xdr:rowOff>
    </xdr:to>
    <xdr:cxnSp macro="_xll.PtreeEvent_ObjectClick">
      <xdr:nvCxnSpPr>
        <xdr:cNvPr id="133" name="PTObj_DBranchDLine_1_16">
          <a:extLst>
            <a:ext uri="{FF2B5EF4-FFF2-40B4-BE49-F238E27FC236}">
              <a16:creationId xmlns:a16="http://schemas.microsoft.com/office/drawing/2014/main" id="{00000000-0008-0000-0100-000085000000}"/>
            </a:ext>
          </a:extLst>
        </xdr:cNvPr>
        <xdr:cNvCxnSpPr/>
      </xdr:nvCxnSpPr>
      <xdr:spPr>
        <a:xfrm>
          <a:off x="6367272" y="5895340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42</xdr:row>
      <xdr:rowOff>185420</xdr:rowOff>
    </xdr:from>
    <xdr:to>
      <xdr:col>5</xdr:col>
      <xdr:colOff>127</xdr:colOff>
      <xdr:row>42</xdr:row>
      <xdr:rowOff>185420</xdr:rowOff>
    </xdr:to>
    <xdr:cxnSp macro="_xll.PtreeEvent_ObjectClick">
      <xdr:nvCxnSpPr>
        <xdr:cNvPr id="130" name="PTObj_DBranchHLine_1_15">
          <a:extLst>
            <a:ext uri="{FF2B5EF4-FFF2-40B4-BE49-F238E27FC236}">
              <a16:creationId xmlns:a16="http://schemas.microsoft.com/office/drawing/2014/main" id="{00000000-0008-0000-0100-000082000000}"/>
            </a:ext>
          </a:extLst>
        </xdr:cNvPr>
        <xdr:cNvCxnSpPr/>
      </xdr:nvCxnSpPr>
      <xdr:spPr>
        <a:xfrm>
          <a:off x="6519672" y="5519420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42</xdr:row>
      <xdr:rowOff>185420</xdr:rowOff>
    </xdr:from>
    <xdr:to>
      <xdr:col>4</xdr:col>
      <xdr:colOff>242697</xdr:colOff>
      <xdr:row>44</xdr:row>
      <xdr:rowOff>180340</xdr:rowOff>
    </xdr:to>
    <xdr:cxnSp macro="_xll.PtreeEvent_ObjectClick">
      <xdr:nvCxnSpPr>
        <xdr:cNvPr id="129" name="PTObj_DBranchDLine_1_15">
          <a:extLst>
            <a:ext uri="{FF2B5EF4-FFF2-40B4-BE49-F238E27FC236}">
              <a16:creationId xmlns:a16="http://schemas.microsoft.com/office/drawing/2014/main" id="{00000000-0008-0000-0100-000081000000}"/>
            </a:ext>
          </a:extLst>
        </xdr:cNvPr>
        <xdr:cNvCxnSpPr/>
      </xdr:nvCxnSpPr>
      <xdr:spPr>
        <a:xfrm flipV="1">
          <a:off x="6367272" y="5519420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44</xdr:row>
      <xdr:rowOff>185420</xdr:rowOff>
    </xdr:from>
    <xdr:to>
      <xdr:col>4</xdr:col>
      <xdr:colOff>127</xdr:colOff>
      <xdr:row>44</xdr:row>
      <xdr:rowOff>185420</xdr:rowOff>
    </xdr:to>
    <xdr:cxnSp macro="_xll.PtreeEvent_ObjectClick">
      <xdr:nvCxnSpPr>
        <xdr:cNvPr id="126" name="PTObj_DBranchHLine_1_14">
          <a:extLst>
            <a:ext uri="{FF2B5EF4-FFF2-40B4-BE49-F238E27FC236}">
              <a16:creationId xmlns:a16="http://schemas.microsoft.com/office/drawing/2014/main" id="{00000000-0008-0000-0100-00007E000000}"/>
            </a:ext>
          </a:extLst>
        </xdr:cNvPr>
        <xdr:cNvCxnSpPr/>
      </xdr:nvCxnSpPr>
      <xdr:spPr>
        <a:xfrm>
          <a:off x="4976622" y="5900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44</xdr:row>
      <xdr:rowOff>185420</xdr:rowOff>
    </xdr:from>
    <xdr:to>
      <xdr:col>3</xdr:col>
      <xdr:colOff>242697</xdr:colOff>
      <xdr:row>48</xdr:row>
      <xdr:rowOff>180339</xdr:rowOff>
    </xdr:to>
    <xdr:cxnSp macro="_xll.PtreeEvent_ObjectClick">
      <xdr:nvCxnSpPr>
        <xdr:cNvPr id="125" name="PTObj_DBranchDLine_1_14">
          <a:extLst>
            <a:ext uri="{FF2B5EF4-FFF2-40B4-BE49-F238E27FC236}">
              <a16:creationId xmlns:a16="http://schemas.microsoft.com/office/drawing/2014/main" id="{00000000-0008-0000-0100-00007D000000}"/>
            </a:ext>
          </a:extLst>
        </xdr:cNvPr>
        <xdr:cNvCxnSpPr/>
      </xdr:nvCxnSpPr>
      <xdr:spPr>
        <a:xfrm flipV="1">
          <a:off x="4824222" y="5900420"/>
          <a:ext cx="152400" cy="756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242697</xdr:colOff>
      <xdr:row>48</xdr:row>
      <xdr:rowOff>185420</xdr:rowOff>
    </xdr:from>
    <xdr:to>
      <xdr:col>3</xdr:col>
      <xdr:colOff>127</xdr:colOff>
      <xdr:row>48</xdr:row>
      <xdr:rowOff>185420</xdr:rowOff>
    </xdr:to>
    <xdr:cxnSp macro="_xll.PtreeEvent_ObjectClick">
      <xdr:nvCxnSpPr>
        <xdr:cNvPr id="122" name="PTObj_DBranchHLine_1_9">
          <a:extLst>
            <a:ext uri="{FF2B5EF4-FFF2-40B4-BE49-F238E27FC236}">
              <a16:creationId xmlns:a16="http://schemas.microsoft.com/office/drawing/2014/main" id="{00000000-0008-0000-0100-00007A000000}"/>
            </a:ext>
          </a:extLst>
        </xdr:cNvPr>
        <xdr:cNvCxnSpPr/>
      </xdr:nvCxnSpPr>
      <xdr:spPr>
        <a:xfrm>
          <a:off x="3433572" y="6662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90297</xdr:colOff>
      <xdr:row>40</xdr:row>
      <xdr:rowOff>180340</xdr:rowOff>
    </xdr:from>
    <xdr:to>
      <xdr:col>2</xdr:col>
      <xdr:colOff>242697</xdr:colOff>
      <xdr:row>48</xdr:row>
      <xdr:rowOff>185420</xdr:rowOff>
    </xdr:to>
    <xdr:cxnSp macro="_xll.PtreeEvent_ObjectClick">
      <xdr:nvCxnSpPr>
        <xdr:cNvPr id="121" name="PTObj_DBranchDLine_1_9">
          <a:extLst>
            <a:ext uri="{FF2B5EF4-FFF2-40B4-BE49-F238E27FC236}">
              <a16:creationId xmlns:a16="http://schemas.microsoft.com/office/drawing/2014/main" id="{00000000-0008-0000-0100-000079000000}"/>
            </a:ext>
          </a:extLst>
        </xdr:cNvPr>
        <xdr:cNvCxnSpPr/>
      </xdr:nvCxnSpPr>
      <xdr:spPr>
        <a:xfrm>
          <a:off x="3281172" y="5133340"/>
          <a:ext cx="152400" cy="1529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38</xdr:row>
      <xdr:rowOff>185420</xdr:rowOff>
    </xdr:from>
    <xdr:to>
      <xdr:col>4</xdr:col>
      <xdr:colOff>127</xdr:colOff>
      <xdr:row>38</xdr:row>
      <xdr:rowOff>185420</xdr:rowOff>
    </xdr:to>
    <xdr:cxnSp macro="_xll.PtreeEvent_ObjectClick">
      <xdr:nvCxnSpPr>
        <xdr:cNvPr id="114" name="PTObj_DBranchHLine_1_13">
          <a:extLst>
            <a:ext uri="{FF2B5EF4-FFF2-40B4-BE49-F238E27FC236}">
              <a16:creationId xmlns:a16="http://schemas.microsoft.com/office/drawing/2014/main" id="{00000000-0008-0000-0100-000072000000}"/>
            </a:ext>
          </a:extLst>
        </xdr:cNvPr>
        <xdr:cNvCxnSpPr/>
      </xdr:nvCxnSpPr>
      <xdr:spPr>
        <a:xfrm>
          <a:off x="4976622" y="4757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36</xdr:row>
      <xdr:rowOff>180340</xdr:rowOff>
    </xdr:from>
    <xdr:to>
      <xdr:col>3</xdr:col>
      <xdr:colOff>242697</xdr:colOff>
      <xdr:row>38</xdr:row>
      <xdr:rowOff>185420</xdr:rowOff>
    </xdr:to>
    <xdr:cxnSp macro="_xll.PtreeEvent_ObjectClick">
      <xdr:nvCxnSpPr>
        <xdr:cNvPr id="113" name="PTObj_DBranchDLine_1_13">
          <a:extLst>
            <a:ext uri="{FF2B5EF4-FFF2-40B4-BE49-F238E27FC236}">
              <a16:creationId xmlns:a16="http://schemas.microsoft.com/office/drawing/2014/main" id="{00000000-0008-0000-0100-000071000000}"/>
            </a:ext>
          </a:extLst>
        </xdr:cNvPr>
        <xdr:cNvCxnSpPr/>
      </xdr:nvCxnSpPr>
      <xdr:spPr>
        <a:xfrm>
          <a:off x="4824222" y="4371340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34</xdr:row>
      <xdr:rowOff>185420</xdr:rowOff>
    </xdr:from>
    <xdr:to>
      <xdr:col>5</xdr:col>
      <xdr:colOff>127</xdr:colOff>
      <xdr:row>34</xdr:row>
      <xdr:rowOff>185420</xdr:rowOff>
    </xdr:to>
    <xdr:cxnSp macro="_xll.PtreeEvent_ObjectClick">
      <xdr:nvCxnSpPr>
        <xdr:cNvPr id="110" name="PTObj_DBranchHLine_1_12">
          <a:extLst>
            <a:ext uri="{FF2B5EF4-FFF2-40B4-BE49-F238E27FC236}">
              <a16:creationId xmlns:a16="http://schemas.microsoft.com/office/drawing/2014/main" id="{00000000-0008-0000-0100-00006E000000}"/>
            </a:ext>
          </a:extLst>
        </xdr:cNvPr>
        <xdr:cNvCxnSpPr/>
      </xdr:nvCxnSpPr>
      <xdr:spPr>
        <a:xfrm>
          <a:off x="6519672" y="3995420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32</xdr:row>
      <xdr:rowOff>180340</xdr:rowOff>
    </xdr:from>
    <xdr:to>
      <xdr:col>4</xdr:col>
      <xdr:colOff>242697</xdr:colOff>
      <xdr:row>34</xdr:row>
      <xdr:rowOff>185420</xdr:rowOff>
    </xdr:to>
    <xdr:cxnSp macro="_xll.PtreeEvent_ObjectClick">
      <xdr:nvCxnSpPr>
        <xdr:cNvPr id="109" name="PTObj_DBranchDLine_1_12">
          <a:extLst>
            <a:ext uri="{FF2B5EF4-FFF2-40B4-BE49-F238E27FC236}">
              <a16:creationId xmlns:a16="http://schemas.microsoft.com/office/drawing/2014/main" id="{00000000-0008-0000-0100-00006D000000}"/>
            </a:ext>
          </a:extLst>
        </xdr:cNvPr>
        <xdr:cNvCxnSpPr/>
      </xdr:nvCxnSpPr>
      <xdr:spPr>
        <a:xfrm>
          <a:off x="6367272" y="3609340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30</xdr:row>
      <xdr:rowOff>185420</xdr:rowOff>
    </xdr:from>
    <xdr:to>
      <xdr:col>5</xdr:col>
      <xdr:colOff>127</xdr:colOff>
      <xdr:row>30</xdr:row>
      <xdr:rowOff>185420</xdr:rowOff>
    </xdr:to>
    <xdr:cxnSp macro="_xll.PtreeEvent_ObjectClick">
      <xdr:nvCxnSpPr>
        <xdr:cNvPr id="106" name="PTObj_DBranchHLine_1_11">
          <a:extLst>
            <a:ext uri="{FF2B5EF4-FFF2-40B4-BE49-F238E27FC236}">
              <a16:creationId xmlns:a16="http://schemas.microsoft.com/office/drawing/2014/main" id="{00000000-0008-0000-0100-00006A000000}"/>
            </a:ext>
          </a:extLst>
        </xdr:cNvPr>
        <xdr:cNvCxnSpPr/>
      </xdr:nvCxnSpPr>
      <xdr:spPr>
        <a:xfrm>
          <a:off x="6519672" y="3233420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30</xdr:row>
      <xdr:rowOff>185420</xdr:rowOff>
    </xdr:from>
    <xdr:to>
      <xdr:col>4</xdr:col>
      <xdr:colOff>242697</xdr:colOff>
      <xdr:row>32</xdr:row>
      <xdr:rowOff>180340</xdr:rowOff>
    </xdr:to>
    <xdr:cxnSp macro="_xll.PtreeEvent_ObjectClick">
      <xdr:nvCxnSpPr>
        <xdr:cNvPr id="105" name="PTObj_DBranchDLine_1_11"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CxnSpPr/>
      </xdr:nvCxnSpPr>
      <xdr:spPr>
        <a:xfrm flipV="1">
          <a:off x="6367272" y="3233420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32</xdr:row>
      <xdr:rowOff>185420</xdr:rowOff>
    </xdr:from>
    <xdr:to>
      <xdr:col>4</xdr:col>
      <xdr:colOff>127</xdr:colOff>
      <xdr:row>32</xdr:row>
      <xdr:rowOff>185420</xdr:rowOff>
    </xdr:to>
    <xdr:cxnSp macro="_xll.PtreeEvent_ObjectClick">
      <xdr:nvCxnSpPr>
        <xdr:cNvPr id="102" name="PTObj_DBranchHLine_1_10">
          <a:extLst>
            <a:ext uri="{FF2B5EF4-FFF2-40B4-BE49-F238E27FC236}">
              <a16:creationId xmlns:a16="http://schemas.microsoft.com/office/drawing/2014/main" id="{00000000-0008-0000-0100-000066000000}"/>
            </a:ext>
          </a:extLst>
        </xdr:cNvPr>
        <xdr:cNvCxnSpPr/>
      </xdr:nvCxnSpPr>
      <xdr:spPr>
        <a:xfrm>
          <a:off x="4976622" y="3614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32</xdr:row>
      <xdr:rowOff>185420</xdr:rowOff>
    </xdr:from>
    <xdr:to>
      <xdr:col>3</xdr:col>
      <xdr:colOff>242697</xdr:colOff>
      <xdr:row>36</xdr:row>
      <xdr:rowOff>180340</xdr:rowOff>
    </xdr:to>
    <xdr:cxnSp macro="_xll.PtreeEvent_ObjectClick">
      <xdr:nvCxnSpPr>
        <xdr:cNvPr id="101" name="PTObj_DBranchDLine_1_10">
          <a:extLst>
            <a:ext uri="{FF2B5EF4-FFF2-40B4-BE49-F238E27FC236}">
              <a16:creationId xmlns:a16="http://schemas.microsoft.com/office/drawing/2014/main" id="{00000000-0008-0000-0100-000065000000}"/>
            </a:ext>
          </a:extLst>
        </xdr:cNvPr>
        <xdr:cNvCxnSpPr/>
      </xdr:nvCxnSpPr>
      <xdr:spPr>
        <a:xfrm flipV="1">
          <a:off x="4824222" y="3614420"/>
          <a:ext cx="152400" cy="756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242697</xdr:colOff>
      <xdr:row>36</xdr:row>
      <xdr:rowOff>185420</xdr:rowOff>
    </xdr:from>
    <xdr:to>
      <xdr:col>3</xdr:col>
      <xdr:colOff>127</xdr:colOff>
      <xdr:row>36</xdr:row>
      <xdr:rowOff>185420</xdr:rowOff>
    </xdr:to>
    <xdr:cxnSp macro="_xll.PtreeEvent_ObjectClick">
      <xdr:nvCxnSpPr>
        <xdr:cNvPr id="98" name="PTObj_DBranchHLine_1_8">
          <a:extLst>
            <a:ext uri="{FF2B5EF4-FFF2-40B4-BE49-F238E27FC236}">
              <a16:creationId xmlns:a16="http://schemas.microsoft.com/office/drawing/2014/main" id="{00000000-0008-0000-0100-000062000000}"/>
            </a:ext>
          </a:extLst>
        </xdr:cNvPr>
        <xdr:cNvCxnSpPr/>
      </xdr:nvCxnSpPr>
      <xdr:spPr>
        <a:xfrm>
          <a:off x="3433572" y="4376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90297</xdr:colOff>
      <xdr:row>36</xdr:row>
      <xdr:rowOff>185420</xdr:rowOff>
    </xdr:from>
    <xdr:to>
      <xdr:col>2</xdr:col>
      <xdr:colOff>242697</xdr:colOff>
      <xdr:row>40</xdr:row>
      <xdr:rowOff>180340</xdr:rowOff>
    </xdr:to>
    <xdr:cxnSp macro="_xll.PtreeEvent_ObjectClick">
      <xdr:nvCxnSpPr>
        <xdr:cNvPr id="97" name="PTObj_DBranchDLine_1_8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CxnSpPr/>
      </xdr:nvCxnSpPr>
      <xdr:spPr>
        <a:xfrm flipV="1">
          <a:off x="3281172" y="4376420"/>
          <a:ext cx="152400" cy="756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242697</xdr:colOff>
      <xdr:row>40</xdr:row>
      <xdr:rowOff>185420</xdr:rowOff>
    </xdr:from>
    <xdr:to>
      <xdr:col>2</xdr:col>
      <xdr:colOff>127</xdr:colOff>
      <xdr:row>40</xdr:row>
      <xdr:rowOff>185420</xdr:rowOff>
    </xdr:to>
    <xdr:cxnSp macro="_xll.PtreeEvent_ObjectClick">
      <xdr:nvCxnSpPr>
        <xdr:cNvPr id="82" name="PTObj_DBranchHLine_1_2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CxnSpPr/>
      </xdr:nvCxnSpPr>
      <xdr:spPr>
        <a:xfrm>
          <a:off x="1900047" y="3233420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90297</xdr:colOff>
      <xdr:row>40</xdr:row>
      <xdr:rowOff>185420</xdr:rowOff>
    </xdr:from>
    <xdr:to>
      <xdr:col>1</xdr:col>
      <xdr:colOff>242697</xdr:colOff>
      <xdr:row>52</xdr:row>
      <xdr:rowOff>180340</xdr:rowOff>
    </xdr:to>
    <xdr:cxnSp macro="_xll.PtreeEvent_ObjectClick">
      <xdr:nvCxnSpPr>
        <xdr:cNvPr id="81" name="PTObj_DBranchDLine_1_2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CxnSpPr/>
      </xdr:nvCxnSpPr>
      <xdr:spPr>
        <a:xfrm flipV="1">
          <a:off x="1747647" y="3233420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58</xdr:row>
      <xdr:rowOff>185420</xdr:rowOff>
    </xdr:from>
    <xdr:to>
      <xdr:col>4</xdr:col>
      <xdr:colOff>127</xdr:colOff>
      <xdr:row>58</xdr:row>
      <xdr:rowOff>185420</xdr:rowOff>
    </xdr:to>
    <xdr:cxnSp macro="_xll.PtreeEvent_ObjectClick">
      <xdr:nvCxnSpPr>
        <xdr:cNvPr id="78" name="PTObj_DBranchHLine_1_7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CxnSpPr/>
      </xdr:nvCxnSpPr>
      <xdr:spPr>
        <a:xfrm>
          <a:off x="4967097" y="4757420"/>
          <a:ext cx="11480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56</xdr:row>
      <xdr:rowOff>180340</xdr:rowOff>
    </xdr:from>
    <xdr:to>
      <xdr:col>3</xdr:col>
      <xdr:colOff>242697</xdr:colOff>
      <xdr:row>58</xdr:row>
      <xdr:rowOff>185420</xdr:rowOff>
    </xdr:to>
    <xdr:cxnSp macro="_xll.PtreeEvent_ObjectClick">
      <xdr:nvCxnSpPr>
        <xdr:cNvPr id="77" name="PTObj_DBranchDLine_1_7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CxnSpPr/>
      </xdr:nvCxnSpPr>
      <xdr:spPr>
        <a:xfrm>
          <a:off x="4814697" y="4371340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54</xdr:row>
      <xdr:rowOff>185420</xdr:rowOff>
    </xdr:from>
    <xdr:to>
      <xdr:col>4</xdr:col>
      <xdr:colOff>127</xdr:colOff>
      <xdr:row>54</xdr:row>
      <xdr:rowOff>185420</xdr:rowOff>
    </xdr:to>
    <xdr:cxnSp macro="_xll.PtreeEvent_ObjectClick">
      <xdr:nvCxnSpPr>
        <xdr:cNvPr id="74" name="PTObj_DBranchHLine_1_6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CxnSpPr/>
      </xdr:nvCxnSpPr>
      <xdr:spPr>
        <a:xfrm>
          <a:off x="4967097" y="3995420"/>
          <a:ext cx="8718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54</xdr:row>
      <xdr:rowOff>185420</xdr:rowOff>
    </xdr:from>
    <xdr:to>
      <xdr:col>3</xdr:col>
      <xdr:colOff>242697</xdr:colOff>
      <xdr:row>56</xdr:row>
      <xdr:rowOff>180340</xdr:rowOff>
    </xdr:to>
    <xdr:cxnSp macro="_xll.PtreeEvent_ObjectClick">
      <xdr:nvCxnSpPr>
        <xdr:cNvPr id="73" name="PTObj_DBranchDLine_1_6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CxnSpPr/>
      </xdr:nvCxnSpPr>
      <xdr:spPr>
        <a:xfrm flipV="1">
          <a:off x="4814697" y="3995420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242697</xdr:colOff>
      <xdr:row>56</xdr:row>
      <xdr:rowOff>185420</xdr:rowOff>
    </xdr:from>
    <xdr:to>
      <xdr:col>3</xdr:col>
      <xdr:colOff>127</xdr:colOff>
      <xdr:row>56</xdr:row>
      <xdr:rowOff>185420</xdr:rowOff>
    </xdr:to>
    <xdr:cxnSp macro="_xll.PtreeEvent_ObjectClick">
      <xdr:nvCxnSpPr>
        <xdr:cNvPr id="70" name="PTObj_DBranchHLine_1_4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CxnSpPr/>
      </xdr:nvCxnSpPr>
      <xdr:spPr>
        <a:xfrm>
          <a:off x="3433572" y="3995420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90297</xdr:colOff>
      <xdr:row>56</xdr:row>
      <xdr:rowOff>185420</xdr:rowOff>
    </xdr:from>
    <xdr:to>
      <xdr:col>2</xdr:col>
      <xdr:colOff>242697</xdr:colOff>
      <xdr:row>60</xdr:row>
      <xdr:rowOff>180340</xdr:rowOff>
    </xdr:to>
    <xdr:cxnSp macro="_xll.PtreeEvent_ObjectClick">
      <xdr:nvCxnSpPr>
        <xdr:cNvPr id="69" name="PTObj_DBranchDLine_1_4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CxnSpPr/>
      </xdr:nvCxnSpPr>
      <xdr:spPr>
        <a:xfrm flipV="1">
          <a:off x="3281172" y="3995420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242697</xdr:colOff>
      <xdr:row>62</xdr:row>
      <xdr:rowOff>185420</xdr:rowOff>
    </xdr:from>
    <xdr:to>
      <xdr:col>3</xdr:col>
      <xdr:colOff>127</xdr:colOff>
      <xdr:row>62</xdr:row>
      <xdr:rowOff>185420</xdr:rowOff>
    </xdr:to>
    <xdr:cxnSp macro="_xll.PtreeEvent_ObjectClick">
      <xdr:nvCxnSpPr>
        <xdr:cNvPr id="66" name="PTObj_DBranchHLine_1_5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CxnSpPr/>
      </xdr:nvCxnSpPr>
      <xdr:spPr>
        <a:xfrm>
          <a:off x="3433572" y="4757420"/>
          <a:ext cx="11480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90297</xdr:colOff>
      <xdr:row>60</xdr:row>
      <xdr:rowOff>180340</xdr:rowOff>
    </xdr:from>
    <xdr:to>
      <xdr:col>2</xdr:col>
      <xdr:colOff>242697</xdr:colOff>
      <xdr:row>62</xdr:row>
      <xdr:rowOff>185420</xdr:rowOff>
    </xdr:to>
    <xdr:cxnSp macro="_xll.PtreeEvent_ObjectClick">
      <xdr:nvCxnSpPr>
        <xdr:cNvPr id="65" name="PTObj_DBranchDLine_1_5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CxnSpPr/>
      </xdr:nvCxnSpPr>
      <xdr:spPr>
        <a:xfrm>
          <a:off x="3281172" y="4371340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242697</xdr:colOff>
      <xdr:row>60</xdr:row>
      <xdr:rowOff>185420</xdr:rowOff>
    </xdr:from>
    <xdr:to>
      <xdr:col>2</xdr:col>
      <xdr:colOff>127</xdr:colOff>
      <xdr:row>60</xdr:row>
      <xdr:rowOff>185420</xdr:rowOff>
    </xdr:to>
    <xdr:cxnSp macro="_xll.PtreeEvent_ObjectClick">
      <xdr:nvCxnSpPr>
        <xdr:cNvPr id="58" name="PTObj_DBranchHLine_1_3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CxnSpPr/>
      </xdr:nvCxnSpPr>
      <xdr:spPr>
        <a:xfrm>
          <a:off x="1900047" y="3995420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90297</xdr:colOff>
      <xdr:row>52</xdr:row>
      <xdr:rowOff>180340</xdr:rowOff>
    </xdr:from>
    <xdr:to>
      <xdr:col>1</xdr:col>
      <xdr:colOff>242697</xdr:colOff>
      <xdr:row>60</xdr:row>
      <xdr:rowOff>185420</xdr:rowOff>
    </xdr:to>
    <xdr:cxnSp macro="_xll.PtreeEvent_ObjectClick">
      <xdr:nvCxnSpPr>
        <xdr:cNvPr id="57" name="PTObj_DBranchDLine_1_3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CxnSpPr/>
      </xdr:nvCxnSpPr>
      <xdr:spPr>
        <a:xfrm>
          <a:off x="1747647" y="3609340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177800</xdr:colOff>
      <xdr:row>52</xdr:row>
      <xdr:rowOff>185420</xdr:rowOff>
    </xdr:from>
    <xdr:to>
      <xdr:col>1</xdr:col>
      <xdr:colOff>127</xdr:colOff>
      <xdr:row>52</xdr:row>
      <xdr:rowOff>185420</xdr:rowOff>
    </xdr:to>
    <xdr:cxnSp macro="_xll.PtreeEvent_ObjectClick">
      <xdr:nvCxnSpPr>
        <xdr:cNvPr id="10" name="PTObj_DBranchHLine_1_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/>
      </xdr:nvCxnSpPr>
      <xdr:spPr>
        <a:xfrm>
          <a:off x="177800" y="3233420"/>
          <a:ext cx="1470152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1514477</xdr:colOff>
      <xdr:row>0</xdr:row>
      <xdr:rowOff>38101</xdr:rowOff>
    </xdr:from>
    <xdr:to>
      <xdr:col>5</xdr:col>
      <xdr:colOff>838200</xdr:colOff>
      <xdr:row>2</xdr:row>
      <xdr:rowOff>95251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705352" y="38101"/>
          <a:ext cx="3943348" cy="438150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All monetary values (except the unit margin) are</a:t>
          </a:r>
          <a:r>
            <a:rPr lang="en-US" sz="1100" baseline="0"/>
            <a:t> in $1000s, and all sales volumes are in 1000s of units.</a:t>
          </a:r>
          <a:endParaRPr lang="en-US" sz="1100"/>
        </a:p>
      </xdr:txBody>
    </xdr:sp>
    <xdr:clientData/>
  </xdr:twoCellAnchor>
  <xdr:twoCellAnchor editAs="oneCell">
    <xdr:from>
      <xdr:col>1</xdr:col>
      <xdr:colOff>127</xdr:colOff>
      <xdr:row>52</xdr:row>
      <xdr:rowOff>90170</xdr:rowOff>
    </xdr:from>
    <xdr:to>
      <xdr:col>1</xdr:col>
      <xdr:colOff>190627</xdr:colOff>
      <xdr:row>53</xdr:row>
      <xdr:rowOff>90170</xdr:rowOff>
    </xdr:to>
    <xdr:sp macro="_xll.PtreeEvent_ObjectClick" textlink="">
      <xdr:nvSpPr>
        <xdr:cNvPr id="9" name="PTObj_DNode_1_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1647952" y="3138170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215900</xdr:colOff>
      <xdr:row>52</xdr:row>
      <xdr:rowOff>95107</xdr:rowOff>
    </xdr:from>
    <xdr:ext cx="1013931" cy="180627"/>
    <xdr:sp macro="_xll.PtreeEvent_ObjectClick" textlink="">
      <xdr:nvSpPr>
        <xdr:cNvPr id="11" name="PTObj_DBranchName_1_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215900" y="3143107"/>
          <a:ext cx="101393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New Product Decisions</a:t>
          </a:r>
        </a:p>
      </xdr:txBody>
    </xdr:sp>
    <xdr:clientData/>
  </xdr:oneCellAnchor>
  <xdr:twoCellAnchor editAs="oneCell">
    <xdr:from>
      <xdr:col>2</xdr:col>
      <xdr:colOff>127</xdr:colOff>
      <xdr:row>60</xdr:row>
      <xdr:rowOff>90170</xdr:rowOff>
    </xdr:from>
    <xdr:to>
      <xdr:col>2</xdr:col>
      <xdr:colOff>190627</xdr:colOff>
      <xdr:row>61</xdr:row>
      <xdr:rowOff>90170</xdr:rowOff>
    </xdr:to>
    <xdr:sp macro="_xll.PtreeEvent_ObjectClick" textlink="">
      <xdr:nvSpPr>
        <xdr:cNvPr id="36" name="PTObj_DNode_1_3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/>
      </xdr:nvSpPr>
      <xdr:spPr>
        <a:xfrm>
          <a:off x="3191002" y="3900170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280797</xdr:colOff>
      <xdr:row>60</xdr:row>
      <xdr:rowOff>95107</xdr:rowOff>
    </xdr:from>
    <xdr:ext cx="175753" cy="180627"/>
    <xdr:sp macro="_xll.PtreeEvent_ObjectClick" textlink="">
      <xdr:nvSpPr>
        <xdr:cNvPr id="59" name="PTObj_DBranchName_1_3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 txBox="1"/>
      </xdr:nvSpPr>
      <xdr:spPr>
        <a:xfrm>
          <a:off x="1938147" y="3905107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</a:t>
          </a:r>
        </a:p>
      </xdr:txBody>
    </xdr:sp>
    <xdr:clientData/>
  </xdr:oneCellAnchor>
  <xdr:twoCellAnchor editAs="oneCell">
    <xdr:from>
      <xdr:col>3</xdr:col>
      <xdr:colOff>127</xdr:colOff>
      <xdr:row>62</xdr:row>
      <xdr:rowOff>90170</xdr:rowOff>
    </xdr:from>
    <xdr:to>
      <xdr:col>3</xdr:col>
      <xdr:colOff>190627</xdr:colOff>
      <xdr:row>63</xdr:row>
      <xdr:rowOff>90170</xdr:rowOff>
    </xdr:to>
    <xdr:sp macro="_xll.PtreeEvent_ObjectClick" textlink="">
      <xdr:nvSpPr>
        <xdr:cNvPr id="64" name="PTObj_DNode_1_5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/>
      </xdr:nvSpPr>
      <xdr:spPr>
        <a:xfrm rot="-5400000">
          <a:off x="4581652" y="4662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280797</xdr:colOff>
      <xdr:row>62</xdr:row>
      <xdr:rowOff>95107</xdr:rowOff>
    </xdr:from>
    <xdr:ext cx="175753" cy="180627"/>
    <xdr:sp macro="_xll.PtreeEvent_ObjectClick" textlink="">
      <xdr:nvSpPr>
        <xdr:cNvPr id="67" name="PTObj_DBranchName_1_5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 txBox="1"/>
      </xdr:nvSpPr>
      <xdr:spPr>
        <a:xfrm>
          <a:off x="3471672" y="4667107"/>
          <a:ext cx="175753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</a:t>
          </a:r>
        </a:p>
      </xdr:txBody>
    </xdr:sp>
    <xdr:clientData/>
  </xdr:oneCellAnchor>
  <xdr:twoCellAnchor editAs="oneCell">
    <xdr:from>
      <xdr:col>3</xdr:col>
      <xdr:colOff>127</xdr:colOff>
      <xdr:row>56</xdr:row>
      <xdr:rowOff>90170</xdr:rowOff>
    </xdr:from>
    <xdr:to>
      <xdr:col>3</xdr:col>
      <xdr:colOff>190627</xdr:colOff>
      <xdr:row>57</xdr:row>
      <xdr:rowOff>90170</xdr:rowOff>
    </xdr:to>
    <xdr:sp macro="_xll.PtreeEvent_ObjectClick" textlink="">
      <xdr:nvSpPr>
        <xdr:cNvPr id="68" name="PTObj_DNode_1_4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/>
      </xdr:nvSpPr>
      <xdr:spPr>
        <a:xfrm>
          <a:off x="4724527" y="39001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280797</xdr:colOff>
      <xdr:row>56</xdr:row>
      <xdr:rowOff>95107</xdr:rowOff>
    </xdr:from>
    <xdr:ext cx="196592" cy="180627"/>
    <xdr:sp macro="_xll.PtreeEvent_ObjectClick" textlink="">
      <xdr:nvSpPr>
        <xdr:cNvPr id="71" name="PTObj_DBranchName_1_4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 txBox="1"/>
      </xdr:nvSpPr>
      <xdr:spPr>
        <a:xfrm>
          <a:off x="3471672" y="3905107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Yes</a:t>
          </a:r>
        </a:p>
      </xdr:txBody>
    </xdr:sp>
    <xdr:clientData/>
  </xdr:oneCellAnchor>
  <xdr:twoCellAnchor editAs="oneCell">
    <xdr:from>
      <xdr:col>4</xdr:col>
      <xdr:colOff>127</xdr:colOff>
      <xdr:row>54</xdr:row>
      <xdr:rowOff>90170</xdr:rowOff>
    </xdr:from>
    <xdr:to>
      <xdr:col>4</xdr:col>
      <xdr:colOff>190627</xdr:colOff>
      <xdr:row>55</xdr:row>
      <xdr:rowOff>90170</xdr:rowOff>
    </xdr:to>
    <xdr:sp macro="_xll.PtreeEvent_ObjectClick" textlink="">
      <xdr:nvSpPr>
        <xdr:cNvPr id="72" name="PTObj_DNode_1_6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/>
      </xdr:nvSpPr>
      <xdr:spPr>
        <a:xfrm rot="-5400000">
          <a:off x="5838952" y="3900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280797</xdr:colOff>
      <xdr:row>54</xdr:row>
      <xdr:rowOff>95107</xdr:rowOff>
    </xdr:from>
    <xdr:ext cx="282257" cy="180627"/>
    <xdr:sp macro="_xll.PtreeEvent_ObjectClick" textlink="">
      <xdr:nvSpPr>
        <xdr:cNvPr id="75" name="PTObj_DBranchName_1_6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 txBox="1"/>
      </xdr:nvSpPr>
      <xdr:spPr>
        <a:xfrm>
          <a:off x="5005197" y="3905107"/>
          <a:ext cx="28225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Good</a:t>
          </a:r>
        </a:p>
      </xdr:txBody>
    </xdr:sp>
    <xdr:clientData/>
  </xdr:oneCellAnchor>
  <xdr:twoCellAnchor editAs="oneCell">
    <xdr:from>
      <xdr:col>4</xdr:col>
      <xdr:colOff>127</xdr:colOff>
      <xdr:row>58</xdr:row>
      <xdr:rowOff>90170</xdr:rowOff>
    </xdr:from>
    <xdr:to>
      <xdr:col>4</xdr:col>
      <xdr:colOff>190627</xdr:colOff>
      <xdr:row>59</xdr:row>
      <xdr:rowOff>90170</xdr:rowOff>
    </xdr:to>
    <xdr:sp macro="_xll.PtreeEvent_ObjectClick" textlink="">
      <xdr:nvSpPr>
        <xdr:cNvPr id="76" name="PTObj_DNode_1_7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/>
      </xdr:nvSpPr>
      <xdr:spPr>
        <a:xfrm rot="-5400000">
          <a:off x="6115177" y="4662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280797</xdr:colOff>
      <xdr:row>58</xdr:row>
      <xdr:rowOff>95107</xdr:rowOff>
    </xdr:from>
    <xdr:ext cx="214226" cy="180627"/>
    <xdr:sp macro="_xll.PtreeEvent_ObjectClick" textlink="">
      <xdr:nvSpPr>
        <xdr:cNvPr id="79" name="PTObj_DBranchName_1_7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 txBox="1"/>
      </xdr:nvSpPr>
      <xdr:spPr>
        <a:xfrm>
          <a:off x="5005197" y="4667107"/>
          <a:ext cx="21422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Bad</a:t>
          </a:r>
        </a:p>
      </xdr:txBody>
    </xdr:sp>
    <xdr:clientData/>
  </xdr:oneCellAnchor>
  <xdr:twoCellAnchor editAs="oneCell">
    <xdr:from>
      <xdr:col>2</xdr:col>
      <xdr:colOff>127</xdr:colOff>
      <xdr:row>40</xdr:row>
      <xdr:rowOff>90170</xdr:rowOff>
    </xdr:from>
    <xdr:to>
      <xdr:col>2</xdr:col>
      <xdr:colOff>190627</xdr:colOff>
      <xdr:row>41</xdr:row>
      <xdr:rowOff>90170</xdr:rowOff>
    </xdr:to>
    <xdr:sp macro="_xll.PtreeEvent_ObjectClick" textlink="">
      <xdr:nvSpPr>
        <xdr:cNvPr id="80" name="PTObj_DNode_1_2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/>
      </xdr:nvSpPr>
      <xdr:spPr>
        <a:xfrm>
          <a:off x="3191002" y="31381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280797</xdr:colOff>
      <xdr:row>40</xdr:row>
      <xdr:rowOff>95107</xdr:rowOff>
    </xdr:from>
    <xdr:ext cx="196592" cy="180627"/>
    <xdr:sp macro="_xll.PtreeEvent_ObjectClick" textlink="">
      <xdr:nvSpPr>
        <xdr:cNvPr id="83" name="PTObj_DBranchName_1_2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 txBox="1"/>
      </xdr:nvSpPr>
      <xdr:spPr>
        <a:xfrm>
          <a:off x="1938147" y="3143107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Yes</a:t>
          </a:r>
        </a:p>
      </xdr:txBody>
    </xdr:sp>
    <xdr:clientData/>
  </xdr:oneCellAnchor>
  <xdr:twoCellAnchor editAs="oneCell">
    <xdr:from>
      <xdr:col>3</xdr:col>
      <xdr:colOff>127</xdr:colOff>
      <xdr:row>36</xdr:row>
      <xdr:rowOff>90170</xdr:rowOff>
    </xdr:from>
    <xdr:to>
      <xdr:col>3</xdr:col>
      <xdr:colOff>190627</xdr:colOff>
      <xdr:row>37</xdr:row>
      <xdr:rowOff>90170</xdr:rowOff>
    </xdr:to>
    <xdr:sp macro="_xll.PtreeEvent_ObjectClick" textlink="">
      <xdr:nvSpPr>
        <xdr:cNvPr id="96" name="PTObj_DNode_1_8"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SpPr/>
      </xdr:nvSpPr>
      <xdr:spPr>
        <a:xfrm>
          <a:off x="4734052" y="4281170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280797</xdr:colOff>
      <xdr:row>36</xdr:row>
      <xdr:rowOff>95107</xdr:rowOff>
    </xdr:from>
    <xdr:ext cx="282257" cy="180627"/>
    <xdr:sp macro="_xll.PtreeEvent_ObjectClick" textlink="">
      <xdr:nvSpPr>
        <xdr:cNvPr id="99" name="PTObj_DBranchName_1_8">
          <a:extLst>
            <a:ext uri="{FF2B5EF4-FFF2-40B4-BE49-F238E27FC236}">
              <a16:creationId xmlns:a16="http://schemas.microsoft.com/office/drawing/2014/main" id="{00000000-0008-0000-0100-000063000000}"/>
            </a:ext>
          </a:extLst>
        </xdr:cNvPr>
        <xdr:cNvSpPr txBox="1"/>
      </xdr:nvSpPr>
      <xdr:spPr>
        <a:xfrm>
          <a:off x="3471672" y="4286107"/>
          <a:ext cx="282257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Good</a:t>
          </a:r>
        </a:p>
      </xdr:txBody>
    </xdr:sp>
    <xdr:clientData/>
  </xdr:oneCellAnchor>
  <xdr:twoCellAnchor editAs="oneCell">
    <xdr:from>
      <xdr:col>4</xdr:col>
      <xdr:colOff>127</xdr:colOff>
      <xdr:row>32</xdr:row>
      <xdr:rowOff>90170</xdr:rowOff>
    </xdr:from>
    <xdr:to>
      <xdr:col>4</xdr:col>
      <xdr:colOff>190627</xdr:colOff>
      <xdr:row>33</xdr:row>
      <xdr:rowOff>90170</xdr:rowOff>
    </xdr:to>
    <xdr:sp macro="_xll.PtreeEvent_ObjectClick" textlink="">
      <xdr:nvSpPr>
        <xdr:cNvPr id="100" name="PTObj_DNode_1_10">
          <a:extLst>
            <a:ext uri="{FF2B5EF4-FFF2-40B4-BE49-F238E27FC236}">
              <a16:creationId xmlns:a16="http://schemas.microsoft.com/office/drawing/2014/main" id="{00000000-0008-0000-0100-000064000000}"/>
            </a:ext>
          </a:extLst>
        </xdr:cNvPr>
        <xdr:cNvSpPr/>
      </xdr:nvSpPr>
      <xdr:spPr>
        <a:xfrm>
          <a:off x="6277102" y="35191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280797</xdr:colOff>
      <xdr:row>32</xdr:row>
      <xdr:rowOff>95107</xdr:rowOff>
    </xdr:from>
    <xdr:ext cx="196592" cy="180627"/>
    <xdr:sp macro="_xll.PtreeEvent_ObjectClick" textlink="">
      <xdr:nvSpPr>
        <xdr:cNvPr id="103" name="PTObj_DBranchName_1_10">
          <a:extLst>
            <a:ext uri="{FF2B5EF4-FFF2-40B4-BE49-F238E27FC236}">
              <a16:creationId xmlns:a16="http://schemas.microsoft.com/office/drawing/2014/main" id="{00000000-0008-0000-0100-000067000000}"/>
            </a:ext>
          </a:extLst>
        </xdr:cNvPr>
        <xdr:cNvSpPr txBox="1"/>
      </xdr:nvSpPr>
      <xdr:spPr>
        <a:xfrm>
          <a:off x="5014722" y="3524107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Yes</a:t>
          </a:r>
        </a:p>
      </xdr:txBody>
    </xdr:sp>
    <xdr:clientData/>
  </xdr:oneCellAnchor>
  <xdr:twoCellAnchor editAs="oneCell">
    <xdr:from>
      <xdr:col>5</xdr:col>
      <xdr:colOff>127</xdr:colOff>
      <xdr:row>30</xdr:row>
      <xdr:rowOff>90170</xdr:rowOff>
    </xdr:from>
    <xdr:to>
      <xdr:col>5</xdr:col>
      <xdr:colOff>190627</xdr:colOff>
      <xdr:row>31</xdr:row>
      <xdr:rowOff>90170</xdr:rowOff>
    </xdr:to>
    <xdr:sp macro="_xll.PtreeEvent_ObjectClick" textlink="">
      <xdr:nvSpPr>
        <xdr:cNvPr id="104" name="PTObj_DNode_1_11">
          <a:extLst>
            <a:ext uri="{FF2B5EF4-FFF2-40B4-BE49-F238E27FC236}">
              <a16:creationId xmlns:a16="http://schemas.microsoft.com/office/drawing/2014/main" id="{00000000-0008-0000-0100-000068000000}"/>
            </a:ext>
          </a:extLst>
        </xdr:cNvPr>
        <xdr:cNvSpPr/>
      </xdr:nvSpPr>
      <xdr:spPr>
        <a:xfrm rot="-5400000">
          <a:off x="7810627" y="3138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280797</xdr:colOff>
      <xdr:row>30</xdr:row>
      <xdr:rowOff>95107</xdr:rowOff>
    </xdr:from>
    <xdr:ext cx="282257" cy="180627"/>
    <xdr:sp macro="_xll.PtreeEvent_ObjectClick" textlink="">
      <xdr:nvSpPr>
        <xdr:cNvPr id="107" name="PTObj_DBranchName_1_11">
          <a:extLst>
            <a:ext uri="{FF2B5EF4-FFF2-40B4-BE49-F238E27FC236}">
              <a16:creationId xmlns:a16="http://schemas.microsoft.com/office/drawing/2014/main" id="{00000000-0008-0000-0100-00006B000000}"/>
            </a:ext>
          </a:extLst>
        </xdr:cNvPr>
        <xdr:cNvSpPr txBox="1"/>
      </xdr:nvSpPr>
      <xdr:spPr>
        <a:xfrm>
          <a:off x="6557772" y="3143107"/>
          <a:ext cx="28225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Good</a:t>
          </a:r>
        </a:p>
      </xdr:txBody>
    </xdr:sp>
    <xdr:clientData/>
  </xdr:oneCellAnchor>
  <xdr:twoCellAnchor editAs="oneCell">
    <xdr:from>
      <xdr:col>5</xdr:col>
      <xdr:colOff>127</xdr:colOff>
      <xdr:row>34</xdr:row>
      <xdr:rowOff>90170</xdr:rowOff>
    </xdr:from>
    <xdr:to>
      <xdr:col>5</xdr:col>
      <xdr:colOff>190627</xdr:colOff>
      <xdr:row>35</xdr:row>
      <xdr:rowOff>90170</xdr:rowOff>
    </xdr:to>
    <xdr:sp macro="_xll.PtreeEvent_ObjectClick" textlink="">
      <xdr:nvSpPr>
        <xdr:cNvPr id="108" name="PTObj_DNode_1_12">
          <a:extLst>
            <a:ext uri="{FF2B5EF4-FFF2-40B4-BE49-F238E27FC236}">
              <a16:creationId xmlns:a16="http://schemas.microsoft.com/office/drawing/2014/main" id="{00000000-0008-0000-0100-00006C000000}"/>
            </a:ext>
          </a:extLst>
        </xdr:cNvPr>
        <xdr:cNvSpPr/>
      </xdr:nvSpPr>
      <xdr:spPr>
        <a:xfrm rot="-5400000">
          <a:off x="7810627" y="3900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280797</xdr:colOff>
      <xdr:row>34</xdr:row>
      <xdr:rowOff>95107</xdr:rowOff>
    </xdr:from>
    <xdr:ext cx="214225" cy="180627"/>
    <xdr:sp macro="_xll.PtreeEvent_ObjectClick" textlink="">
      <xdr:nvSpPr>
        <xdr:cNvPr id="111" name="PTObj_DBranchName_1_12">
          <a:extLst>
            <a:ext uri="{FF2B5EF4-FFF2-40B4-BE49-F238E27FC236}">
              <a16:creationId xmlns:a16="http://schemas.microsoft.com/office/drawing/2014/main" id="{00000000-0008-0000-0100-00006F000000}"/>
            </a:ext>
          </a:extLst>
        </xdr:cNvPr>
        <xdr:cNvSpPr txBox="1"/>
      </xdr:nvSpPr>
      <xdr:spPr>
        <a:xfrm>
          <a:off x="6557772" y="3905107"/>
          <a:ext cx="21422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Bad</a:t>
          </a:r>
        </a:p>
      </xdr:txBody>
    </xdr:sp>
    <xdr:clientData/>
  </xdr:oneCellAnchor>
  <xdr:twoCellAnchor editAs="oneCell">
    <xdr:from>
      <xdr:col>4</xdr:col>
      <xdr:colOff>127</xdr:colOff>
      <xdr:row>38</xdr:row>
      <xdr:rowOff>90170</xdr:rowOff>
    </xdr:from>
    <xdr:to>
      <xdr:col>4</xdr:col>
      <xdr:colOff>190627</xdr:colOff>
      <xdr:row>39</xdr:row>
      <xdr:rowOff>90170</xdr:rowOff>
    </xdr:to>
    <xdr:sp macro="_xll.PtreeEvent_ObjectClick" textlink="">
      <xdr:nvSpPr>
        <xdr:cNvPr id="112" name="PTObj_DNode_1_13">
          <a:extLst>
            <a:ext uri="{FF2B5EF4-FFF2-40B4-BE49-F238E27FC236}">
              <a16:creationId xmlns:a16="http://schemas.microsoft.com/office/drawing/2014/main" id="{00000000-0008-0000-0100-000070000000}"/>
            </a:ext>
          </a:extLst>
        </xdr:cNvPr>
        <xdr:cNvSpPr/>
      </xdr:nvSpPr>
      <xdr:spPr>
        <a:xfrm rot="-5400000">
          <a:off x="6277102" y="4662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280797</xdr:colOff>
      <xdr:row>38</xdr:row>
      <xdr:rowOff>95107</xdr:rowOff>
    </xdr:from>
    <xdr:ext cx="175753" cy="180627"/>
    <xdr:sp macro="_xll.PtreeEvent_ObjectClick" textlink="">
      <xdr:nvSpPr>
        <xdr:cNvPr id="115" name="PTObj_DBranchName_1_13">
          <a:extLst>
            <a:ext uri="{FF2B5EF4-FFF2-40B4-BE49-F238E27FC236}">
              <a16:creationId xmlns:a16="http://schemas.microsoft.com/office/drawing/2014/main" id="{00000000-0008-0000-0100-000073000000}"/>
            </a:ext>
          </a:extLst>
        </xdr:cNvPr>
        <xdr:cNvSpPr txBox="1"/>
      </xdr:nvSpPr>
      <xdr:spPr>
        <a:xfrm>
          <a:off x="5014722" y="4667107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</a:t>
          </a:r>
        </a:p>
      </xdr:txBody>
    </xdr:sp>
    <xdr:clientData/>
  </xdr:oneCellAnchor>
  <xdr:twoCellAnchor editAs="oneCell">
    <xdr:from>
      <xdr:col>3</xdr:col>
      <xdr:colOff>127</xdr:colOff>
      <xdr:row>48</xdr:row>
      <xdr:rowOff>90170</xdr:rowOff>
    </xdr:from>
    <xdr:to>
      <xdr:col>3</xdr:col>
      <xdr:colOff>190627</xdr:colOff>
      <xdr:row>49</xdr:row>
      <xdr:rowOff>90170</xdr:rowOff>
    </xdr:to>
    <xdr:sp macro="_xll.PtreeEvent_ObjectClick" textlink="">
      <xdr:nvSpPr>
        <xdr:cNvPr id="120" name="PTObj_DNode_1_9">
          <a:extLst>
            <a:ext uri="{FF2B5EF4-FFF2-40B4-BE49-F238E27FC236}">
              <a16:creationId xmlns:a16="http://schemas.microsoft.com/office/drawing/2014/main" id="{00000000-0008-0000-0100-000078000000}"/>
            </a:ext>
          </a:extLst>
        </xdr:cNvPr>
        <xdr:cNvSpPr/>
      </xdr:nvSpPr>
      <xdr:spPr>
        <a:xfrm>
          <a:off x="4734052" y="6567170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280797</xdr:colOff>
      <xdr:row>48</xdr:row>
      <xdr:rowOff>95107</xdr:rowOff>
    </xdr:from>
    <xdr:ext cx="214225" cy="180627"/>
    <xdr:sp macro="_xll.PtreeEvent_ObjectClick" textlink="">
      <xdr:nvSpPr>
        <xdr:cNvPr id="123" name="PTObj_DBranchName_1_9">
          <a:extLst>
            <a:ext uri="{FF2B5EF4-FFF2-40B4-BE49-F238E27FC236}">
              <a16:creationId xmlns:a16="http://schemas.microsoft.com/office/drawing/2014/main" id="{00000000-0008-0000-0100-00007B000000}"/>
            </a:ext>
          </a:extLst>
        </xdr:cNvPr>
        <xdr:cNvSpPr txBox="1"/>
      </xdr:nvSpPr>
      <xdr:spPr>
        <a:xfrm>
          <a:off x="3471672" y="6572107"/>
          <a:ext cx="21422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Bad</a:t>
          </a:r>
        </a:p>
      </xdr:txBody>
    </xdr:sp>
    <xdr:clientData/>
  </xdr:oneCellAnchor>
  <xdr:twoCellAnchor editAs="oneCell">
    <xdr:from>
      <xdr:col>4</xdr:col>
      <xdr:colOff>127</xdr:colOff>
      <xdr:row>44</xdr:row>
      <xdr:rowOff>90170</xdr:rowOff>
    </xdr:from>
    <xdr:to>
      <xdr:col>4</xdr:col>
      <xdr:colOff>190627</xdr:colOff>
      <xdr:row>45</xdr:row>
      <xdr:rowOff>90170</xdr:rowOff>
    </xdr:to>
    <xdr:sp macro="_xll.PtreeEvent_ObjectClick" textlink="">
      <xdr:nvSpPr>
        <xdr:cNvPr id="124" name="PTObj_DNode_1_14">
          <a:extLst>
            <a:ext uri="{FF2B5EF4-FFF2-40B4-BE49-F238E27FC236}">
              <a16:creationId xmlns:a16="http://schemas.microsoft.com/office/drawing/2014/main" id="{00000000-0008-0000-0100-00007C000000}"/>
            </a:ext>
          </a:extLst>
        </xdr:cNvPr>
        <xdr:cNvSpPr/>
      </xdr:nvSpPr>
      <xdr:spPr>
        <a:xfrm>
          <a:off x="6277102" y="58051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280797</xdr:colOff>
      <xdr:row>44</xdr:row>
      <xdr:rowOff>95107</xdr:rowOff>
    </xdr:from>
    <xdr:ext cx="196592" cy="180627"/>
    <xdr:sp macro="_xll.PtreeEvent_ObjectClick" textlink="">
      <xdr:nvSpPr>
        <xdr:cNvPr id="127" name="PTObj_DBranchName_1_14"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SpPr txBox="1"/>
      </xdr:nvSpPr>
      <xdr:spPr>
        <a:xfrm>
          <a:off x="5014722" y="5810107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Yes</a:t>
          </a:r>
        </a:p>
      </xdr:txBody>
    </xdr:sp>
    <xdr:clientData/>
  </xdr:oneCellAnchor>
  <xdr:twoCellAnchor editAs="oneCell">
    <xdr:from>
      <xdr:col>5</xdr:col>
      <xdr:colOff>127</xdr:colOff>
      <xdr:row>42</xdr:row>
      <xdr:rowOff>90170</xdr:rowOff>
    </xdr:from>
    <xdr:to>
      <xdr:col>5</xdr:col>
      <xdr:colOff>190627</xdr:colOff>
      <xdr:row>43</xdr:row>
      <xdr:rowOff>90170</xdr:rowOff>
    </xdr:to>
    <xdr:sp macro="_xll.PtreeEvent_ObjectClick" textlink="">
      <xdr:nvSpPr>
        <xdr:cNvPr id="128" name="PTObj_DNode_1_15">
          <a:extLst>
            <a:ext uri="{FF2B5EF4-FFF2-40B4-BE49-F238E27FC236}">
              <a16:creationId xmlns:a16="http://schemas.microsoft.com/office/drawing/2014/main" id="{00000000-0008-0000-0100-000080000000}"/>
            </a:ext>
          </a:extLst>
        </xdr:cNvPr>
        <xdr:cNvSpPr/>
      </xdr:nvSpPr>
      <xdr:spPr>
        <a:xfrm rot="-5400000">
          <a:off x="7810627" y="5424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280797</xdr:colOff>
      <xdr:row>42</xdr:row>
      <xdr:rowOff>95107</xdr:rowOff>
    </xdr:from>
    <xdr:ext cx="282257" cy="180627"/>
    <xdr:sp macro="_xll.PtreeEvent_ObjectClick" textlink="">
      <xdr:nvSpPr>
        <xdr:cNvPr id="131" name="PTObj_DBranchName_1_15">
          <a:extLst>
            <a:ext uri="{FF2B5EF4-FFF2-40B4-BE49-F238E27FC236}">
              <a16:creationId xmlns:a16="http://schemas.microsoft.com/office/drawing/2014/main" id="{00000000-0008-0000-0100-000083000000}"/>
            </a:ext>
          </a:extLst>
        </xdr:cNvPr>
        <xdr:cNvSpPr txBox="1"/>
      </xdr:nvSpPr>
      <xdr:spPr>
        <a:xfrm>
          <a:off x="6557772" y="5429107"/>
          <a:ext cx="28225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Good</a:t>
          </a:r>
        </a:p>
      </xdr:txBody>
    </xdr:sp>
    <xdr:clientData/>
  </xdr:oneCellAnchor>
  <xdr:twoCellAnchor editAs="oneCell">
    <xdr:from>
      <xdr:col>5</xdr:col>
      <xdr:colOff>127</xdr:colOff>
      <xdr:row>46</xdr:row>
      <xdr:rowOff>90170</xdr:rowOff>
    </xdr:from>
    <xdr:to>
      <xdr:col>5</xdr:col>
      <xdr:colOff>190627</xdr:colOff>
      <xdr:row>47</xdr:row>
      <xdr:rowOff>90170</xdr:rowOff>
    </xdr:to>
    <xdr:sp macro="_xll.PtreeEvent_ObjectClick" textlink="">
      <xdr:nvSpPr>
        <xdr:cNvPr id="132" name="PTObj_DNode_1_16">
          <a:extLst>
            <a:ext uri="{FF2B5EF4-FFF2-40B4-BE49-F238E27FC236}">
              <a16:creationId xmlns:a16="http://schemas.microsoft.com/office/drawing/2014/main" id="{00000000-0008-0000-0100-000084000000}"/>
            </a:ext>
          </a:extLst>
        </xdr:cNvPr>
        <xdr:cNvSpPr/>
      </xdr:nvSpPr>
      <xdr:spPr>
        <a:xfrm rot="-5400000">
          <a:off x="7810627" y="6186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280797</xdr:colOff>
      <xdr:row>46</xdr:row>
      <xdr:rowOff>95107</xdr:rowOff>
    </xdr:from>
    <xdr:ext cx="214225" cy="180627"/>
    <xdr:sp macro="_xll.PtreeEvent_ObjectClick" textlink="">
      <xdr:nvSpPr>
        <xdr:cNvPr id="135" name="PTObj_DBranchName_1_16"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SpPr txBox="1"/>
      </xdr:nvSpPr>
      <xdr:spPr>
        <a:xfrm>
          <a:off x="6557772" y="6191107"/>
          <a:ext cx="21422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Bad</a:t>
          </a:r>
        </a:p>
      </xdr:txBody>
    </xdr:sp>
    <xdr:clientData/>
  </xdr:oneCellAnchor>
  <xdr:twoCellAnchor editAs="oneCell">
    <xdr:from>
      <xdr:col>4</xdr:col>
      <xdr:colOff>127</xdr:colOff>
      <xdr:row>50</xdr:row>
      <xdr:rowOff>90170</xdr:rowOff>
    </xdr:from>
    <xdr:to>
      <xdr:col>4</xdr:col>
      <xdr:colOff>190627</xdr:colOff>
      <xdr:row>51</xdr:row>
      <xdr:rowOff>90170</xdr:rowOff>
    </xdr:to>
    <xdr:sp macro="_xll.PtreeEvent_ObjectClick" textlink="">
      <xdr:nvSpPr>
        <xdr:cNvPr id="136" name="PTObj_DNode_1_17">
          <a:extLst>
            <a:ext uri="{FF2B5EF4-FFF2-40B4-BE49-F238E27FC236}">
              <a16:creationId xmlns:a16="http://schemas.microsoft.com/office/drawing/2014/main" id="{00000000-0008-0000-0100-000088000000}"/>
            </a:ext>
          </a:extLst>
        </xdr:cNvPr>
        <xdr:cNvSpPr/>
      </xdr:nvSpPr>
      <xdr:spPr>
        <a:xfrm rot="-5400000">
          <a:off x="6277102" y="6948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280797</xdr:colOff>
      <xdr:row>50</xdr:row>
      <xdr:rowOff>95107</xdr:rowOff>
    </xdr:from>
    <xdr:ext cx="175753" cy="180627"/>
    <xdr:sp macro="_xll.PtreeEvent_ObjectClick" textlink="">
      <xdr:nvSpPr>
        <xdr:cNvPr id="139" name="PTObj_DBranchName_1_17">
          <a:extLst>
            <a:ext uri="{FF2B5EF4-FFF2-40B4-BE49-F238E27FC236}">
              <a16:creationId xmlns:a16="http://schemas.microsoft.com/office/drawing/2014/main" id="{00000000-0008-0000-0100-00008B000000}"/>
            </a:ext>
          </a:extLst>
        </xdr:cNvPr>
        <xdr:cNvSpPr txBox="1"/>
      </xdr:nvSpPr>
      <xdr:spPr>
        <a:xfrm>
          <a:off x="5014722" y="6953107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7</xdr:col>
      <xdr:colOff>190500</xdr:colOff>
      <xdr:row>4</xdr:row>
      <xdr:rowOff>0</xdr:rowOff>
    </xdr:to>
    <xdr:sp macro="" textlink="">
      <xdr:nvSpPr>
        <xdr:cNvPr id="2" name="BP_Table_Sort_Master" hidden="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4267200" y="571500"/>
          <a:ext cx="190500" cy="190500"/>
        </a:xfrm>
        <a:prstGeom prst="roundRect">
          <a:avLst/>
        </a:prstGeom>
        <a:blipFill dpi="0" rotWithShape="1">
          <a:blip xmlns:r="http://schemas.openxmlformats.org/officeDocument/2006/relationships" r:embed="rId1"/>
          <a:srcRect/>
          <a:tile tx="0" ty="0" sx="100000" sy="100000" flip="none" algn="tl"/>
        </a:blip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lIns="0" tIns="0" rIns="0" bIns="0" rtlCol="0" anchor="ctr" anchorCtr="1"/>
        <a:lstStyle/>
        <a:p>
          <a:endParaRPr lang="en-US" sz="700"/>
        </a:p>
      </xdr:txBody>
    </xdr:sp>
    <xdr:clientData/>
  </xdr:twoCellAnchor>
  <xdr:twoCellAnchor>
    <xdr:from>
      <xdr:col>7</xdr:col>
      <xdr:colOff>152400</xdr:colOff>
      <xdr:row>3</xdr:row>
      <xdr:rowOff>152400</xdr:rowOff>
    </xdr:from>
    <xdr:to>
      <xdr:col>7</xdr:col>
      <xdr:colOff>342900</xdr:colOff>
      <xdr:row>4</xdr:row>
      <xdr:rowOff>152400</xdr:rowOff>
    </xdr:to>
    <xdr:sp macro="" textlink="">
      <xdr:nvSpPr>
        <xdr:cNvPr id="3" name="BP_Table_Style_Master" hidden="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4419600" y="723900"/>
          <a:ext cx="190500" cy="190500"/>
        </a:xfrm>
        <a:prstGeom prst="roundRect">
          <a:avLst/>
        </a:prstGeom>
        <a:blipFill dpi="0" rotWithShape="1">
          <a:blip xmlns:r="http://schemas.openxmlformats.org/officeDocument/2006/relationships" r:embed="rId2"/>
          <a:srcRect/>
          <a:tile tx="0" ty="0" sx="100000" sy="100000" flip="none" algn="tl"/>
        </a:blip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lIns="0" tIns="0" rIns="0" bIns="0" rtlCol="0" anchor="ctr" anchorCtr="1"/>
        <a:lstStyle/>
        <a:p>
          <a:endParaRPr lang="en-US" sz="700"/>
        </a:p>
      </xdr:txBody>
    </xdr:sp>
    <xdr:clientData/>
  </xdr:twoCellAnchor>
  <xdr:twoCellAnchor editAs="absolute">
    <xdr:from>
      <xdr:col>7</xdr:col>
      <xdr:colOff>0</xdr:colOff>
      <xdr:row>3</xdr:row>
      <xdr:rowOff>0</xdr:rowOff>
    </xdr:from>
    <xdr:to>
      <xdr:col>7</xdr:col>
      <xdr:colOff>127000</xdr:colOff>
      <xdr:row>3</xdr:row>
      <xdr:rowOff>127000</xdr:rowOff>
    </xdr:to>
    <xdr:sp macro="" textlink="">
      <xdr:nvSpPr>
        <xdr:cNvPr id="4" name="BP_Expand_" hidden="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4267200" y="571500"/>
          <a:ext cx="127000" cy="127000"/>
        </a:xfrm>
        <a:prstGeom prst="flowChartOr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7</xdr:col>
      <xdr:colOff>142875</xdr:colOff>
      <xdr:row>2</xdr:row>
      <xdr:rowOff>161925</xdr:rowOff>
    </xdr:from>
    <xdr:to>
      <xdr:col>9</xdr:col>
      <xdr:colOff>228600</xdr:colOff>
      <xdr:row>6</xdr:row>
      <xdr:rowOff>47625</xdr:rowOff>
    </xdr:to>
    <xdr:sp macro="" textlink="">
      <xdr:nvSpPr>
        <xdr:cNvPr id="5" name="BP_Topic_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4410075" y="542925"/>
          <a:ext cx="1304925" cy="64770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1000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new products</a:t>
          </a:r>
        </a:p>
      </xdr:txBody>
    </xdr:sp>
    <xdr:clientData/>
  </xdr:twoCellAnchor>
  <xdr:twoCellAnchor editAs="absolute">
    <xdr:from>
      <xdr:col>6</xdr:col>
      <xdr:colOff>4763</xdr:colOff>
      <xdr:row>6</xdr:row>
      <xdr:rowOff>47625</xdr:rowOff>
    </xdr:from>
    <xdr:to>
      <xdr:col>8</xdr:col>
      <xdr:colOff>185738</xdr:colOff>
      <xdr:row>9</xdr:row>
      <xdr:rowOff>88900</xdr:rowOff>
    </xdr:to>
    <xdr:cxnSp macro="">
      <xdr:nvCxnSpPr>
        <xdr:cNvPr id="6" name="BP_Connector_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>
          <a:stCxn id="5" idx="2"/>
          <a:endCxn id="7" idx="0"/>
        </xdr:cNvCxnSpPr>
      </xdr:nvCxnSpPr>
      <xdr:spPr>
        <a:xfrm flipH="1">
          <a:off x="3662363" y="1190625"/>
          <a:ext cx="1400175" cy="612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4</xdr:col>
      <xdr:colOff>571500</xdr:colOff>
      <xdr:row>9</xdr:row>
      <xdr:rowOff>88900</xdr:rowOff>
    </xdr:from>
    <xdr:to>
      <xdr:col>7</xdr:col>
      <xdr:colOff>47625</xdr:colOff>
      <xdr:row>12</xdr:row>
      <xdr:rowOff>165100</xdr:rowOff>
    </xdr:to>
    <xdr:sp macro="" textlink="">
      <xdr:nvSpPr>
        <xdr:cNvPr id="7" name="BP_Topic_2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3009900" y="1803400"/>
          <a:ext cx="1304925" cy="64770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400 with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good</a:t>
          </a:r>
          <a:r>
            <a:rPr lang="en-US" sz="1100" b="0" i="0" baseline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 market</a:t>
          </a:r>
          <a:endParaRPr lang="en-US" sz="1100" b="0" i="0">
            <a:solidFill>
              <a:srgbClr val="000000"/>
            </a:solidFill>
            <a:latin typeface="Calibr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 editAs="absolute">
    <xdr:from>
      <xdr:col>8</xdr:col>
      <xdr:colOff>185738</xdr:colOff>
      <xdr:row>6</xdr:row>
      <xdr:rowOff>47625</xdr:rowOff>
    </xdr:from>
    <xdr:to>
      <xdr:col>10</xdr:col>
      <xdr:colOff>588963</xdr:colOff>
      <xdr:row>9</xdr:row>
      <xdr:rowOff>92075</xdr:rowOff>
    </xdr:to>
    <xdr:cxnSp macro="">
      <xdr:nvCxnSpPr>
        <xdr:cNvPr id="8" name="BP_Connector_8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>
          <a:stCxn id="5" idx="2"/>
          <a:endCxn id="9" idx="0"/>
        </xdr:cNvCxnSpPr>
      </xdr:nvCxnSpPr>
      <xdr:spPr>
        <a:xfrm>
          <a:off x="5062538" y="1190625"/>
          <a:ext cx="1622425" cy="615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9</xdr:col>
      <xdr:colOff>546100</xdr:colOff>
      <xdr:row>9</xdr:row>
      <xdr:rowOff>92075</xdr:rowOff>
    </xdr:from>
    <xdr:to>
      <xdr:col>12</xdr:col>
      <xdr:colOff>22225</xdr:colOff>
      <xdr:row>12</xdr:row>
      <xdr:rowOff>168275</xdr:rowOff>
    </xdr:to>
    <xdr:sp macro="" textlink="">
      <xdr:nvSpPr>
        <xdr:cNvPr id="9" name="BP_Topic_3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6032500" y="1806575"/>
          <a:ext cx="1304925" cy="64770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600 with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bad market</a:t>
          </a:r>
        </a:p>
      </xdr:txBody>
    </xdr:sp>
    <xdr:clientData/>
  </xdr:twoCellAnchor>
  <xdr:twoCellAnchor editAs="absolute">
    <xdr:from>
      <xdr:col>4</xdr:col>
      <xdr:colOff>376238</xdr:colOff>
      <xdr:row>12</xdr:row>
      <xdr:rowOff>165100</xdr:rowOff>
    </xdr:from>
    <xdr:to>
      <xdr:col>6</xdr:col>
      <xdr:colOff>4763</xdr:colOff>
      <xdr:row>16</xdr:row>
      <xdr:rowOff>174625</xdr:rowOff>
    </xdr:to>
    <xdr:cxnSp macro="">
      <xdr:nvCxnSpPr>
        <xdr:cNvPr id="10" name="BP_Connector_10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>
          <a:stCxn id="7" idx="2"/>
          <a:endCxn id="11" idx="0"/>
        </xdr:cNvCxnSpPr>
      </xdr:nvCxnSpPr>
      <xdr:spPr>
        <a:xfrm flipH="1">
          <a:off x="2814638" y="2451100"/>
          <a:ext cx="847725" cy="771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3</xdr:col>
      <xdr:colOff>333375</xdr:colOff>
      <xdr:row>16</xdr:row>
      <xdr:rowOff>174625</xdr:rowOff>
    </xdr:from>
    <xdr:to>
      <xdr:col>5</xdr:col>
      <xdr:colOff>419100</xdr:colOff>
      <xdr:row>20</xdr:row>
      <xdr:rowOff>60325</xdr:rowOff>
    </xdr:to>
    <xdr:sp macro="" textlink="">
      <xdr:nvSpPr>
        <xdr:cNvPr id="11" name="BP_Topic_4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2162175" y="3222625"/>
          <a:ext cx="1304925" cy="647700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320 with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good prediction</a:t>
          </a:r>
        </a:p>
      </xdr:txBody>
    </xdr:sp>
    <xdr:clientData/>
  </xdr:twoCellAnchor>
  <xdr:twoCellAnchor editAs="absolute">
    <xdr:from>
      <xdr:col>6</xdr:col>
      <xdr:colOff>4763</xdr:colOff>
      <xdr:row>12</xdr:row>
      <xdr:rowOff>165100</xdr:rowOff>
    </xdr:from>
    <xdr:to>
      <xdr:col>7</xdr:col>
      <xdr:colOff>131633</xdr:colOff>
      <xdr:row>16</xdr:row>
      <xdr:rowOff>152400</xdr:rowOff>
    </xdr:to>
    <xdr:cxnSp macro="">
      <xdr:nvCxnSpPr>
        <xdr:cNvPr id="12" name="BP_Connector_12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>
          <a:stCxn id="7" idx="2"/>
          <a:endCxn id="13" idx="0"/>
        </xdr:cNvCxnSpPr>
      </xdr:nvCxnSpPr>
      <xdr:spPr>
        <a:xfrm>
          <a:off x="3662363" y="2451100"/>
          <a:ext cx="736470" cy="749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6</xdr:col>
      <xdr:colOff>88770</xdr:colOff>
      <xdr:row>16</xdr:row>
      <xdr:rowOff>152400</xdr:rowOff>
    </xdr:from>
    <xdr:to>
      <xdr:col>8</xdr:col>
      <xdr:colOff>174495</xdr:colOff>
      <xdr:row>20</xdr:row>
      <xdr:rowOff>38100</xdr:rowOff>
    </xdr:to>
    <xdr:sp macro="" textlink="">
      <xdr:nvSpPr>
        <xdr:cNvPr id="13" name="BP_Topic_5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3746370" y="3200400"/>
          <a:ext cx="1304925" cy="64770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80 with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bad prediction</a:t>
          </a:r>
        </a:p>
      </xdr:txBody>
    </xdr:sp>
    <xdr:clientData/>
  </xdr:twoCellAnchor>
  <xdr:twoCellAnchor editAs="absolute">
    <xdr:from>
      <xdr:col>9</xdr:col>
      <xdr:colOff>544383</xdr:colOff>
      <xdr:row>12</xdr:row>
      <xdr:rowOff>168275</xdr:rowOff>
    </xdr:from>
    <xdr:to>
      <xdr:col>10</xdr:col>
      <xdr:colOff>588963</xdr:colOff>
      <xdr:row>16</xdr:row>
      <xdr:rowOff>172248</xdr:rowOff>
    </xdr:to>
    <xdr:cxnSp macro="">
      <xdr:nvCxnSpPr>
        <xdr:cNvPr id="14" name="BP_Connector_14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CxnSpPr>
          <a:stCxn id="9" idx="2"/>
          <a:endCxn id="15" idx="0"/>
        </xdr:cNvCxnSpPr>
      </xdr:nvCxnSpPr>
      <xdr:spPr>
        <a:xfrm flipH="1">
          <a:off x="6030783" y="2454275"/>
          <a:ext cx="654180" cy="76597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8</xdr:col>
      <xdr:colOff>501520</xdr:colOff>
      <xdr:row>16</xdr:row>
      <xdr:rowOff>172248</xdr:rowOff>
    </xdr:from>
    <xdr:to>
      <xdr:col>10</xdr:col>
      <xdr:colOff>587245</xdr:colOff>
      <xdr:row>20</xdr:row>
      <xdr:rowOff>57948</xdr:rowOff>
    </xdr:to>
    <xdr:sp macro="" textlink="">
      <xdr:nvSpPr>
        <xdr:cNvPr id="15" name="BP_Topic_6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5378320" y="3220248"/>
          <a:ext cx="1304925" cy="647700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180 with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good prediction</a:t>
          </a:r>
        </a:p>
      </xdr:txBody>
    </xdr:sp>
    <xdr:clientData/>
  </xdr:twoCellAnchor>
  <xdr:twoCellAnchor editAs="absolute">
    <xdr:from>
      <xdr:col>10</xdr:col>
      <xdr:colOff>588963</xdr:colOff>
      <xdr:row>12</xdr:row>
      <xdr:rowOff>168275</xdr:rowOff>
    </xdr:from>
    <xdr:to>
      <xdr:col>12</xdr:col>
      <xdr:colOff>249604</xdr:colOff>
      <xdr:row>17</xdr:row>
      <xdr:rowOff>795</xdr:rowOff>
    </xdr:to>
    <xdr:cxnSp macro="">
      <xdr:nvCxnSpPr>
        <xdr:cNvPr id="16" name="BP_Connector_16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CxnSpPr>
          <a:stCxn id="9" idx="2"/>
          <a:endCxn id="17" idx="0"/>
        </xdr:cNvCxnSpPr>
      </xdr:nvCxnSpPr>
      <xdr:spPr>
        <a:xfrm>
          <a:off x="6684963" y="2454275"/>
          <a:ext cx="879841" cy="7850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11</xdr:col>
      <xdr:colOff>206741</xdr:colOff>
      <xdr:row>17</xdr:row>
      <xdr:rowOff>795</xdr:rowOff>
    </xdr:from>
    <xdr:to>
      <xdr:col>13</xdr:col>
      <xdr:colOff>292466</xdr:colOff>
      <xdr:row>20</xdr:row>
      <xdr:rowOff>76995</xdr:rowOff>
    </xdr:to>
    <xdr:sp macro="" textlink="">
      <xdr:nvSpPr>
        <xdr:cNvPr id="17" name="BP_Topic_7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6912341" y="3239295"/>
          <a:ext cx="1304925" cy="64770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420 with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bad</a:t>
          </a:r>
          <a:r>
            <a:rPr lang="en-US" sz="1100" b="0" i="0" baseline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 prediction</a:t>
          </a:r>
          <a:endParaRPr lang="en-US" sz="1100" b="0" i="0">
            <a:solidFill>
              <a:srgbClr val="000000"/>
            </a:solidFill>
            <a:latin typeface="Calibr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 editAs="absolute">
    <xdr:from>
      <xdr:col>6</xdr:col>
      <xdr:colOff>548293</xdr:colOff>
      <xdr:row>7</xdr:row>
      <xdr:rowOff>76928</xdr:rowOff>
    </xdr:from>
    <xdr:to>
      <xdr:col>7</xdr:col>
      <xdr:colOff>251807</xdr:colOff>
      <xdr:row>8</xdr:row>
      <xdr:rowOff>59597</xdr:rowOff>
    </xdr:to>
    <xdr:sp macro="" textlink="">
      <xdr:nvSpPr>
        <xdr:cNvPr id="18" name="BP_ConnectorLabel_6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 rot="20181828">
          <a:off x="4205893" y="1410428"/>
          <a:ext cx="313114" cy="173169"/>
        </a:xfrm>
        <a:prstGeom prst="roundRect">
          <a:avLst/>
        </a:prstGeom>
        <a:solidFill>
          <a:srgbClr val="FFFFFF"/>
        </a:solidFill>
        <a:ln w="3175">
          <a:noFill/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38100" tIns="0" rIns="38100" bIns="0" rtlCol="0" anchor="t">
          <a:spAutoFit/>
        </a:bodyPr>
        <a:lstStyle/>
        <a:p>
          <a:pPr marL="0" indent="0" algn="l"/>
          <a:r>
            <a:rPr lang="en-US" sz="10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40%</a:t>
          </a:r>
        </a:p>
      </xdr:txBody>
    </xdr:sp>
    <xdr:clientData/>
  </xdr:twoCellAnchor>
  <xdr:twoCellAnchor editAs="absolute">
    <xdr:from>
      <xdr:col>9</xdr:col>
      <xdr:colOff>230793</xdr:colOff>
      <xdr:row>7</xdr:row>
      <xdr:rowOff>78515</xdr:rowOff>
    </xdr:from>
    <xdr:to>
      <xdr:col>9</xdr:col>
      <xdr:colOff>543907</xdr:colOff>
      <xdr:row>8</xdr:row>
      <xdr:rowOff>61184</xdr:rowOff>
    </xdr:to>
    <xdr:sp macro="" textlink="">
      <xdr:nvSpPr>
        <xdr:cNvPr id="19" name="BP_ConnectorLabel_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 rot="1247350">
          <a:off x="5717193" y="1412015"/>
          <a:ext cx="313114" cy="173169"/>
        </a:xfrm>
        <a:prstGeom prst="roundRect">
          <a:avLst/>
        </a:prstGeom>
        <a:solidFill>
          <a:srgbClr val="FFFFFF"/>
        </a:solidFill>
        <a:ln w="3175">
          <a:noFill/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38100" tIns="0" rIns="38100" bIns="0" rtlCol="0" anchor="t">
          <a:spAutoFit/>
        </a:bodyPr>
        <a:lstStyle/>
        <a:p>
          <a:pPr marL="0" indent="0" algn="l"/>
          <a:r>
            <a:rPr lang="en-US" sz="10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60%</a:t>
          </a:r>
        </a:p>
      </xdr:txBody>
    </xdr:sp>
    <xdr:clientData/>
  </xdr:twoCellAnchor>
  <xdr:twoCellAnchor editAs="absolute">
    <xdr:from>
      <xdr:col>5</xdr:col>
      <xdr:colOff>33943</xdr:colOff>
      <xdr:row>14</xdr:row>
      <xdr:rowOff>83278</xdr:rowOff>
    </xdr:from>
    <xdr:to>
      <xdr:col>5</xdr:col>
      <xdr:colOff>347057</xdr:colOff>
      <xdr:row>15</xdr:row>
      <xdr:rowOff>65947</xdr:rowOff>
    </xdr:to>
    <xdr:sp macro="" textlink="">
      <xdr:nvSpPr>
        <xdr:cNvPr id="20" name="BP_ConnectorLabel_10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 rot="19061655">
          <a:off x="3081943" y="2750278"/>
          <a:ext cx="313114" cy="173169"/>
        </a:xfrm>
        <a:prstGeom prst="roundRect">
          <a:avLst/>
        </a:prstGeom>
        <a:solidFill>
          <a:srgbClr val="FFFFFF"/>
        </a:solidFill>
        <a:ln w="3175">
          <a:noFill/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38100" tIns="0" rIns="38100" bIns="0" rtlCol="0" anchor="t">
          <a:spAutoFit/>
        </a:bodyPr>
        <a:lstStyle/>
        <a:p>
          <a:pPr marL="0" indent="0" algn="l"/>
          <a:r>
            <a:rPr lang="en-US" sz="10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80%</a:t>
          </a:r>
        </a:p>
      </xdr:txBody>
    </xdr:sp>
    <xdr:clientData/>
  </xdr:twoCellAnchor>
  <xdr:twoCellAnchor editAs="absolute">
    <xdr:from>
      <xdr:col>6</xdr:col>
      <xdr:colOff>286413</xdr:colOff>
      <xdr:row>14</xdr:row>
      <xdr:rowOff>2194</xdr:rowOff>
    </xdr:from>
    <xdr:to>
      <xdr:col>6</xdr:col>
      <xdr:colOff>459582</xdr:colOff>
      <xdr:row>15</xdr:row>
      <xdr:rowOff>124808</xdr:rowOff>
    </xdr:to>
    <xdr:sp macro="" textlink="">
      <xdr:nvSpPr>
        <xdr:cNvPr id="21" name="BP_ConnectorLabel_1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 rot="2729687">
          <a:off x="3874041" y="2739166"/>
          <a:ext cx="313114" cy="173169"/>
        </a:xfrm>
        <a:prstGeom prst="roundRect">
          <a:avLst/>
        </a:prstGeom>
        <a:solidFill>
          <a:srgbClr val="FFFFFF"/>
        </a:solidFill>
        <a:ln w="3175">
          <a:noFill/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38100" tIns="0" rIns="38100" bIns="0" rtlCol="0" anchor="t">
          <a:spAutoFit/>
        </a:bodyPr>
        <a:lstStyle/>
        <a:p>
          <a:pPr marL="0" indent="0" algn="l"/>
          <a:r>
            <a:rPr lang="en-US" sz="10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20%</a:t>
          </a:r>
        </a:p>
      </xdr:txBody>
    </xdr:sp>
    <xdr:clientData/>
  </xdr:twoCellAnchor>
  <xdr:twoCellAnchor editAs="absolute">
    <xdr:from>
      <xdr:col>10</xdr:col>
      <xdr:colOff>175288</xdr:colOff>
      <xdr:row>14</xdr:row>
      <xdr:rowOff>13705</xdr:rowOff>
    </xdr:from>
    <xdr:to>
      <xdr:col>10</xdr:col>
      <xdr:colOff>348457</xdr:colOff>
      <xdr:row>15</xdr:row>
      <xdr:rowOff>136319</xdr:rowOff>
    </xdr:to>
    <xdr:sp macro="" textlink="">
      <xdr:nvSpPr>
        <xdr:cNvPr id="22" name="BP_ConnectorLabel_14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>
        <a:xfrm rot="18629938">
          <a:off x="6201316" y="2750677"/>
          <a:ext cx="313114" cy="173169"/>
        </a:xfrm>
        <a:prstGeom prst="roundRect">
          <a:avLst/>
        </a:prstGeom>
        <a:solidFill>
          <a:srgbClr val="FFFFFF"/>
        </a:solidFill>
        <a:ln w="3175">
          <a:noFill/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38100" tIns="0" rIns="38100" bIns="0" rtlCol="0" anchor="t">
          <a:spAutoFit/>
        </a:bodyPr>
        <a:lstStyle/>
        <a:p>
          <a:pPr marL="0" indent="0" algn="l"/>
          <a:r>
            <a:rPr lang="en-US" sz="10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30%</a:t>
          </a:r>
        </a:p>
      </xdr:txBody>
    </xdr:sp>
    <xdr:clientData/>
  </xdr:twoCellAnchor>
  <xdr:twoCellAnchor editAs="absolute">
    <xdr:from>
      <xdr:col>11</xdr:col>
      <xdr:colOff>262726</xdr:colOff>
      <xdr:row>14</xdr:row>
      <xdr:rowOff>93201</xdr:rowOff>
    </xdr:from>
    <xdr:to>
      <xdr:col>11</xdr:col>
      <xdr:colOff>575840</xdr:colOff>
      <xdr:row>15</xdr:row>
      <xdr:rowOff>75870</xdr:rowOff>
    </xdr:to>
    <xdr:sp macro="" textlink="">
      <xdr:nvSpPr>
        <xdr:cNvPr id="23" name="BP_ConnectorLabel_16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 rot="2504419">
          <a:off x="6968326" y="2760201"/>
          <a:ext cx="313114" cy="173169"/>
        </a:xfrm>
        <a:prstGeom prst="roundRect">
          <a:avLst/>
        </a:prstGeom>
        <a:solidFill>
          <a:srgbClr val="FFFFFF"/>
        </a:solidFill>
        <a:ln w="3175">
          <a:noFill/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38100" tIns="0" rIns="38100" bIns="0" rtlCol="0" anchor="t">
          <a:spAutoFit/>
        </a:bodyPr>
        <a:lstStyle/>
        <a:p>
          <a:pPr marL="0" indent="0" algn="l"/>
          <a:r>
            <a:rPr lang="en-US" sz="10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70%</a:t>
          </a:r>
        </a:p>
      </xdr:txBody>
    </xdr:sp>
    <xdr:clientData/>
  </xdr:twoCellAnchor>
  <xdr:twoCellAnchor editAs="absolute">
    <xdr:from>
      <xdr:col>10</xdr:col>
      <xdr:colOff>525463</xdr:colOff>
      <xdr:row>13</xdr:row>
      <xdr:rowOff>41275</xdr:rowOff>
    </xdr:from>
    <xdr:to>
      <xdr:col>11</xdr:col>
      <xdr:colOff>42863</xdr:colOff>
      <xdr:row>13</xdr:row>
      <xdr:rowOff>168275</xdr:rowOff>
    </xdr:to>
    <xdr:sp macro="" textlink="">
      <xdr:nvSpPr>
        <xdr:cNvPr id="24" name="BP_Collapse_" hidden="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>
        <a:xfrm>
          <a:off x="6621463" y="2517775"/>
          <a:ext cx="127000" cy="127000"/>
        </a:xfrm>
        <a:prstGeom prst="flowChartSummingJunction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85725</xdr:colOff>
      <xdr:row>3</xdr:row>
      <xdr:rowOff>76200</xdr:rowOff>
    </xdr:to>
    <xdr:sp macro="" textlink="">
      <xdr:nvSpPr>
        <xdr:cNvPr id="2" name="TopicFormat_Master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0" y="0"/>
          <a:ext cx="1304925" cy="64770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</xdr:col>
      <xdr:colOff>419100</xdr:colOff>
      <xdr:row>2</xdr:row>
      <xdr:rowOff>114300</xdr:rowOff>
    </xdr:to>
    <xdr:cxnSp macro="">
      <xdr:nvCxnSpPr>
        <xdr:cNvPr id="3" name="ConnectorFormat_Master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0" y="0"/>
          <a:ext cx="1028700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314325</xdr:colOff>
      <xdr:row>3</xdr:row>
      <xdr:rowOff>171450</xdr:rowOff>
    </xdr:to>
    <xdr:sp macro="" textlink="">
      <xdr:nvSpPr>
        <xdr:cNvPr id="4" name="ConnectorLabel_Master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0" y="0"/>
          <a:ext cx="1533525" cy="742950"/>
        </a:xfrm>
        <a:prstGeom prst="rect">
          <a:avLst/>
        </a:prstGeom>
        <a:solidFill>
          <a:srgbClr val="FFFFFF"/>
        </a:solidFill>
        <a:ln w="3175">
          <a:noFill/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test</a:t>
          </a:r>
        </a:p>
      </xdr:txBody>
    </xdr:sp>
    <xdr:clientData/>
  </xdr:twoCellAnchor>
  <xdr:twoCellAnchor>
    <xdr:from>
      <xdr:col>0</xdr:col>
      <xdr:colOff>152400</xdr:colOff>
      <xdr:row>0</xdr:row>
      <xdr:rowOff>152400</xdr:rowOff>
    </xdr:from>
    <xdr:to>
      <xdr:col>2</xdr:col>
      <xdr:colOff>466725</xdr:colOff>
      <xdr:row>4</xdr:row>
      <xdr:rowOff>133350</xdr:rowOff>
    </xdr:to>
    <xdr:sp macro="" textlink="">
      <xdr:nvSpPr>
        <xdr:cNvPr id="5" name="TextOnlyNode_Master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152400" y="152400"/>
          <a:ext cx="1533525" cy="742950"/>
        </a:xfrm>
        <a:prstGeom prst="rect">
          <a:avLst/>
        </a:prstGeom>
        <a:noFill/>
        <a:ln w="3175">
          <a:solidFill>
            <a:schemeClr val="tx1">
              <a:alpha val="3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aseline="0">
              <a:solidFill>
                <a:sysClr val="windowText" lastClr="000000"/>
              </a:solidFill>
            </a:rPr>
            <a:t>test</a:t>
          </a:r>
        </a:p>
      </xdr:txBody>
    </xdr:sp>
    <xdr:clientData/>
  </xdr:twoCellAnchor>
  <xdr:twoCellAnchor editAs="absolute">
    <xdr:from>
      <xdr:col>0</xdr:col>
      <xdr:colOff>152400</xdr:colOff>
      <xdr:row>0</xdr:row>
      <xdr:rowOff>152400</xdr:rowOff>
    </xdr:from>
    <xdr:to>
      <xdr:col>2</xdr:col>
      <xdr:colOff>238125</xdr:colOff>
      <xdr:row>4</xdr:row>
      <xdr:rowOff>38100</xdr:rowOff>
    </xdr:to>
    <xdr:sp macro="" textlink="">
      <xdr:nvSpPr>
        <xdr:cNvPr id="6" name="TopicFormatCopyApply_Master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52400" y="152400"/>
          <a:ext cx="1304925" cy="64770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15</xdr:row>
      <xdr:rowOff>0</xdr:rowOff>
    </xdr:from>
    <xdr:to>
      <xdr:col>10</xdr:col>
      <xdr:colOff>188992</xdr:colOff>
      <xdr:row>15</xdr:row>
      <xdr:rowOff>158510</xdr:rowOff>
    </xdr:to>
    <xdr:pic>
      <xdr:nvPicPr>
        <xdr:cNvPr id="2" name="BP_MarkerDef_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2857500"/>
          <a:ext cx="188992" cy="15851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16</xdr:row>
      <xdr:rowOff>0</xdr:rowOff>
    </xdr:from>
    <xdr:to>
      <xdr:col>10</xdr:col>
      <xdr:colOff>188992</xdr:colOff>
      <xdr:row>16</xdr:row>
      <xdr:rowOff>164606</xdr:rowOff>
    </xdr:to>
    <xdr:pic>
      <xdr:nvPicPr>
        <xdr:cNvPr id="3" name="BP_MarkerDef_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3048000"/>
          <a:ext cx="188992" cy="16460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17</xdr:row>
      <xdr:rowOff>0</xdr:rowOff>
    </xdr:from>
    <xdr:to>
      <xdr:col>10</xdr:col>
      <xdr:colOff>188992</xdr:colOff>
      <xdr:row>17</xdr:row>
      <xdr:rowOff>158510</xdr:rowOff>
    </xdr:to>
    <xdr:pic>
      <xdr:nvPicPr>
        <xdr:cNvPr id="4" name="BP_MarkerDef_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0" y="3238500"/>
          <a:ext cx="188992" cy="15851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18</xdr:row>
      <xdr:rowOff>0</xdr:rowOff>
    </xdr:from>
    <xdr:to>
      <xdr:col>10</xdr:col>
      <xdr:colOff>188992</xdr:colOff>
      <xdr:row>18</xdr:row>
      <xdr:rowOff>164606</xdr:rowOff>
    </xdr:to>
    <xdr:pic>
      <xdr:nvPicPr>
        <xdr:cNvPr id="5" name="BP_MarkerDef_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0" y="3429000"/>
          <a:ext cx="188992" cy="16460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19</xdr:row>
      <xdr:rowOff>0</xdr:rowOff>
    </xdr:from>
    <xdr:to>
      <xdr:col>10</xdr:col>
      <xdr:colOff>188992</xdr:colOff>
      <xdr:row>19</xdr:row>
      <xdr:rowOff>158510</xdr:rowOff>
    </xdr:to>
    <xdr:pic>
      <xdr:nvPicPr>
        <xdr:cNvPr id="6" name="BP_MarkerDef_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0" y="3619500"/>
          <a:ext cx="188992" cy="15851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188992</xdr:colOff>
      <xdr:row>20</xdr:row>
      <xdr:rowOff>158510</xdr:rowOff>
    </xdr:to>
    <xdr:pic>
      <xdr:nvPicPr>
        <xdr:cNvPr id="7" name="BP_MarkerDef_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0" y="3810000"/>
          <a:ext cx="188992" cy="15851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188992</xdr:colOff>
      <xdr:row>21</xdr:row>
      <xdr:rowOff>158510</xdr:rowOff>
    </xdr:to>
    <xdr:pic>
      <xdr:nvPicPr>
        <xdr:cNvPr id="8" name="BP_MarkerDef_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0" y="4000500"/>
          <a:ext cx="188992" cy="15851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188992</xdr:colOff>
      <xdr:row>22</xdr:row>
      <xdr:rowOff>164606</xdr:rowOff>
    </xdr:to>
    <xdr:pic>
      <xdr:nvPicPr>
        <xdr:cNvPr id="9" name="BP_MarkerDef_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0" y="4191000"/>
          <a:ext cx="188992" cy="16460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11</xdr:col>
      <xdr:colOff>438150</xdr:colOff>
      <xdr:row>28</xdr:row>
      <xdr:rowOff>95250</xdr:rowOff>
    </xdr:to>
    <xdr:pic>
      <xdr:nvPicPr>
        <xdr:cNvPr id="10" name="BP_MarkerDef_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/>
        <a:stretch>
          <a:fillRect/>
        </a:stretch>
      </xdr:blipFill>
      <xdr:spPr>
        <a:xfrm>
          <a:off x="6096000" y="4381500"/>
          <a:ext cx="1047750" cy="104775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10</xdr:col>
      <xdr:colOff>188992</xdr:colOff>
      <xdr:row>24</xdr:row>
      <xdr:rowOff>158510</xdr:rowOff>
    </xdr:to>
    <xdr:pic>
      <xdr:nvPicPr>
        <xdr:cNvPr id="11" name="BP_MarkerDef_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96000" y="4572000"/>
          <a:ext cx="188992" cy="15851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188992</xdr:colOff>
      <xdr:row>25</xdr:row>
      <xdr:rowOff>164606</xdr:rowOff>
    </xdr:to>
    <xdr:pic>
      <xdr:nvPicPr>
        <xdr:cNvPr id="12" name="BP_MarkerDef_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096000" y="4762500"/>
          <a:ext cx="188992" cy="16460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26</xdr:row>
      <xdr:rowOff>0</xdr:rowOff>
    </xdr:from>
    <xdr:to>
      <xdr:col>10</xdr:col>
      <xdr:colOff>188992</xdr:colOff>
      <xdr:row>26</xdr:row>
      <xdr:rowOff>164606</xdr:rowOff>
    </xdr:to>
    <xdr:pic>
      <xdr:nvPicPr>
        <xdr:cNvPr id="13" name="BP_MarkerDef_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096000" y="4953000"/>
          <a:ext cx="188992" cy="16460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27</xdr:row>
      <xdr:rowOff>0</xdr:rowOff>
    </xdr:from>
    <xdr:to>
      <xdr:col>10</xdr:col>
      <xdr:colOff>188992</xdr:colOff>
      <xdr:row>27</xdr:row>
      <xdr:rowOff>164606</xdr:rowOff>
    </xdr:to>
    <xdr:pic>
      <xdr:nvPicPr>
        <xdr:cNvPr id="14" name="BP_MarkerDef_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096000" y="5143500"/>
          <a:ext cx="188992" cy="16460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28</xdr:row>
      <xdr:rowOff>0</xdr:rowOff>
    </xdr:from>
    <xdr:to>
      <xdr:col>10</xdr:col>
      <xdr:colOff>188992</xdr:colOff>
      <xdr:row>28</xdr:row>
      <xdr:rowOff>164606</xdr:rowOff>
    </xdr:to>
    <xdr:pic>
      <xdr:nvPicPr>
        <xdr:cNvPr id="15" name="BP_MarkerDef_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096000" y="5334000"/>
          <a:ext cx="188992" cy="16460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188992</xdr:colOff>
      <xdr:row>6</xdr:row>
      <xdr:rowOff>158510</xdr:rowOff>
    </xdr:to>
    <xdr:pic>
      <xdr:nvPicPr>
        <xdr:cNvPr id="16" name="BP_MarkerDef_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705600" y="1143000"/>
          <a:ext cx="188992" cy="15851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188992</xdr:colOff>
      <xdr:row>7</xdr:row>
      <xdr:rowOff>164606</xdr:rowOff>
    </xdr:to>
    <xdr:pic>
      <xdr:nvPicPr>
        <xdr:cNvPr id="17" name="BP_MarkerDef_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705600" y="1333500"/>
          <a:ext cx="188992" cy="16460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188992</xdr:colOff>
      <xdr:row>8</xdr:row>
      <xdr:rowOff>158510</xdr:rowOff>
    </xdr:to>
    <xdr:pic>
      <xdr:nvPicPr>
        <xdr:cNvPr id="18" name="BP_MarkerDef_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705600" y="1524000"/>
          <a:ext cx="188992" cy="15851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188992</xdr:colOff>
      <xdr:row>9</xdr:row>
      <xdr:rowOff>164606</xdr:rowOff>
    </xdr:to>
    <xdr:pic>
      <xdr:nvPicPr>
        <xdr:cNvPr id="19" name="BP_MarkerDef_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705600" y="1714500"/>
          <a:ext cx="188992" cy="16460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188992</xdr:colOff>
      <xdr:row>10</xdr:row>
      <xdr:rowOff>158510</xdr:rowOff>
    </xdr:to>
    <xdr:pic>
      <xdr:nvPicPr>
        <xdr:cNvPr id="20" name="BP_MarkerDef_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705600" y="1905000"/>
          <a:ext cx="188992" cy="15851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188992</xdr:colOff>
      <xdr:row>5</xdr:row>
      <xdr:rowOff>158510</xdr:rowOff>
    </xdr:to>
    <xdr:pic>
      <xdr:nvPicPr>
        <xdr:cNvPr id="21" name="BP_MarkerDef_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15200" y="952500"/>
          <a:ext cx="188992" cy="15851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188992</xdr:colOff>
      <xdr:row>6</xdr:row>
      <xdr:rowOff>164606</xdr:rowOff>
    </xdr:to>
    <xdr:pic>
      <xdr:nvPicPr>
        <xdr:cNvPr id="22" name="BP_MarkerDef_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15200" y="1143000"/>
          <a:ext cx="188992" cy="16460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7</xdr:row>
      <xdr:rowOff>0</xdr:rowOff>
    </xdr:from>
    <xdr:to>
      <xdr:col>12</xdr:col>
      <xdr:colOff>188992</xdr:colOff>
      <xdr:row>7</xdr:row>
      <xdr:rowOff>158510</xdr:rowOff>
    </xdr:to>
    <xdr:pic>
      <xdr:nvPicPr>
        <xdr:cNvPr id="23" name="BP_MarkerDef_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315200" y="1333500"/>
          <a:ext cx="188992" cy="15851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188992</xdr:colOff>
      <xdr:row>8</xdr:row>
      <xdr:rowOff>164606</xdr:rowOff>
    </xdr:to>
    <xdr:pic>
      <xdr:nvPicPr>
        <xdr:cNvPr id="24" name="BP_MarkerDef_2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315200" y="1524000"/>
          <a:ext cx="188992" cy="164606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188992</xdr:colOff>
      <xdr:row>6</xdr:row>
      <xdr:rowOff>158510</xdr:rowOff>
    </xdr:to>
    <xdr:pic>
      <xdr:nvPicPr>
        <xdr:cNvPr id="25" name="BP_MarkerDef_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924800" y="1143000"/>
          <a:ext cx="188992" cy="15851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188992</xdr:colOff>
      <xdr:row>7</xdr:row>
      <xdr:rowOff>164606</xdr:rowOff>
    </xdr:to>
    <xdr:pic>
      <xdr:nvPicPr>
        <xdr:cNvPr id="26" name="BP_MarkerDef_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924800" y="1333500"/>
          <a:ext cx="188992" cy="164606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188992</xdr:colOff>
      <xdr:row>8</xdr:row>
      <xdr:rowOff>158510</xdr:rowOff>
    </xdr:to>
    <xdr:pic>
      <xdr:nvPicPr>
        <xdr:cNvPr id="27" name="BP_MarkerDef_2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924800" y="1524000"/>
          <a:ext cx="188992" cy="15851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188992</xdr:colOff>
      <xdr:row>9</xdr:row>
      <xdr:rowOff>164606</xdr:rowOff>
    </xdr:to>
    <xdr:pic>
      <xdr:nvPicPr>
        <xdr:cNvPr id="28" name="BP_MarkerDef_27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924800" y="1714500"/>
          <a:ext cx="188992" cy="164606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10</xdr:row>
      <xdr:rowOff>0</xdr:rowOff>
    </xdr:from>
    <xdr:to>
      <xdr:col>13</xdr:col>
      <xdr:colOff>188992</xdr:colOff>
      <xdr:row>10</xdr:row>
      <xdr:rowOff>158510</xdr:rowOff>
    </xdr:to>
    <xdr:pic>
      <xdr:nvPicPr>
        <xdr:cNvPr id="29" name="BP_MarkerDef_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924800" y="1905000"/>
          <a:ext cx="188992" cy="15851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14</xdr:col>
      <xdr:colOff>188992</xdr:colOff>
      <xdr:row>4</xdr:row>
      <xdr:rowOff>158510</xdr:rowOff>
    </xdr:to>
    <xdr:pic>
      <xdr:nvPicPr>
        <xdr:cNvPr id="30" name="BP_MarkerDef_29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8534400" y="762000"/>
          <a:ext cx="188992" cy="15851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188992</xdr:colOff>
      <xdr:row>5</xdr:row>
      <xdr:rowOff>158510</xdr:rowOff>
    </xdr:to>
    <xdr:pic>
      <xdr:nvPicPr>
        <xdr:cNvPr id="31" name="BP_MarkerDef_30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8534400" y="952500"/>
          <a:ext cx="188992" cy="15851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188992</xdr:colOff>
      <xdr:row>6</xdr:row>
      <xdr:rowOff>158510</xdr:rowOff>
    </xdr:to>
    <xdr:pic>
      <xdr:nvPicPr>
        <xdr:cNvPr id="32" name="BP_MarkerDef_31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8534400" y="1143000"/>
          <a:ext cx="188992" cy="15851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152413</xdr:colOff>
      <xdr:row>6</xdr:row>
      <xdr:rowOff>128027</xdr:rowOff>
    </xdr:to>
    <xdr:pic>
      <xdr:nvPicPr>
        <xdr:cNvPr id="33" name="BP_MarkerDef_32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9144000" y="1143000"/>
          <a:ext cx="152413" cy="128027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152413</xdr:colOff>
      <xdr:row>7</xdr:row>
      <xdr:rowOff>128027</xdr:rowOff>
    </xdr:to>
    <xdr:pic>
      <xdr:nvPicPr>
        <xdr:cNvPr id="34" name="BP_MarkerDef_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9144000" y="1333500"/>
          <a:ext cx="152413" cy="128027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8</xdr:row>
      <xdr:rowOff>0</xdr:rowOff>
    </xdr:from>
    <xdr:to>
      <xdr:col>15</xdr:col>
      <xdr:colOff>152413</xdr:colOff>
      <xdr:row>8</xdr:row>
      <xdr:rowOff>128027</xdr:rowOff>
    </xdr:to>
    <xdr:pic>
      <xdr:nvPicPr>
        <xdr:cNvPr id="35" name="BP_MarkerDef_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9144000" y="1524000"/>
          <a:ext cx="152413" cy="128027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152413</xdr:colOff>
      <xdr:row>9</xdr:row>
      <xdr:rowOff>134124</xdr:rowOff>
    </xdr:to>
    <xdr:pic>
      <xdr:nvPicPr>
        <xdr:cNvPr id="36" name="BP_MarkerDef_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9144000" y="1714500"/>
          <a:ext cx="152413" cy="134124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152413</xdr:colOff>
      <xdr:row>10</xdr:row>
      <xdr:rowOff>128027</xdr:rowOff>
    </xdr:to>
    <xdr:pic>
      <xdr:nvPicPr>
        <xdr:cNvPr id="37" name="BP_MarkerDef_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9144000" y="1905000"/>
          <a:ext cx="152413" cy="128027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5</xdr:row>
      <xdr:rowOff>0</xdr:rowOff>
    </xdr:from>
    <xdr:to>
      <xdr:col>16</xdr:col>
      <xdr:colOff>188992</xdr:colOff>
      <xdr:row>5</xdr:row>
      <xdr:rowOff>158510</xdr:rowOff>
    </xdr:to>
    <xdr:pic>
      <xdr:nvPicPr>
        <xdr:cNvPr id="38" name="BP_MarkerDef_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9753600" y="952500"/>
          <a:ext cx="188992" cy="15851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6</xdr:row>
      <xdr:rowOff>0</xdr:rowOff>
    </xdr:from>
    <xdr:to>
      <xdr:col>16</xdr:col>
      <xdr:colOff>188992</xdr:colOff>
      <xdr:row>6</xdr:row>
      <xdr:rowOff>158510</xdr:rowOff>
    </xdr:to>
    <xdr:pic>
      <xdr:nvPicPr>
        <xdr:cNvPr id="39" name="BP_MarkerDef_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9753600" y="1143000"/>
          <a:ext cx="188992" cy="15851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</xdr:row>
      <xdr:rowOff>0</xdr:rowOff>
    </xdr:from>
    <xdr:to>
      <xdr:col>16</xdr:col>
      <xdr:colOff>188992</xdr:colOff>
      <xdr:row>7</xdr:row>
      <xdr:rowOff>164606</xdr:rowOff>
    </xdr:to>
    <xdr:pic>
      <xdr:nvPicPr>
        <xdr:cNvPr id="40" name="BP_MarkerDef_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9753600" y="1333500"/>
          <a:ext cx="188992" cy="164606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188992</xdr:colOff>
      <xdr:row>8</xdr:row>
      <xdr:rowOff>164606</xdr:rowOff>
    </xdr:to>
    <xdr:pic>
      <xdr:nvPicPr>
        <xdr:cNvPr id="41" name="BP_MarkerDef_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9753600" y="1524000"/>
          <a:ext cx="188992" cy="1646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"/>
  <sheetViews>
    <sheetView tabSelected="1" workbookViewId="0"/>
  </sheetViews>
  <sheetFormatPr defaultRowHeight="15" x14ac:dyDescent="0.25"/>
  <cols>
    <col min="1" max="1" width="2.140625" customWidth="1"/>
    <col min="2" max="2" width="2.28515625" customWidth="1"/>
  </cols>
  <sheetData>
    <row r="1" spans="1:14" x14ac:dyDescent="0.25">
      <c r="A1" s="57" t="s">
        <v>147</v>
      </c>
    </row>
    <row r="2" spans="1:14" x14ac:dyDescent="0.25">
      <c r="B2" t="s">
        <v>149</v>
      </c>
      <c r="I2" s="59" t="s">
        <v>150</v>
      </c>
      <c r="K2" t="s">
        <v>151</v>
      </c>
    </row>
    <row r="3" spans="1:14" x14ac:dyDescent="0.25">
      <c r="B3" t="s">
        <v>152</v>
      </c>
      <c r="I3" s="59" t="s">
        <v>153</v>
      </c>
      <c r="K3" t="s">
        <v>154</v>
      </c>
    </row>
    <row r="4" spans="1:14" x14ac:dyDescent="0.25">
      <c r="B4" s="60" t="s">
        <v>155</v>
      </c>
      <c r="N4" s="57" t="s">
        <v>156</v>
      </c>
    </row>
    <row r="5" spans="1:14" x14ac:dyDescent="0.25">
      <c r="B5" t="s">
        <v>157</v>
      </c>
      <c r="N5" t="s">
        <v>142</v>
      </c>
    </row>
    <row r="6" spans="1:14" x14ac:dyDescent="0.25">
      <c r="C6" t="s">
        <v>158</v>
      </c>
    </row>
    <row r="7" spans="1:14" x14ac:dyDescent="0.25">
      <c r="C7" t="s">
        <v>159</v>
      </c>
      <c r="N7" t="s">
        <v>137</v>
      </c>
    </row>
    <row r="14" spans="1:14" x14ac:dyDescent="0.25">
      <c r="A14" s="5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I64"/>
  <sheetViews>
    <sheetView zoomScaleNormal="100" workbookViewId="0"/>
  </sheetViews>
  <sheetFormatPr defaultRowHeight="15" x14ac:dyDescent="0.25"/>
  <cols>
    <col min="1" max="1" width="24.85546875" customWidth="1"/>
    <col min="2" max="2" width="23" customWidth="1"/>
    <col min="3" max="4" width="23.140625" customWidth="1"/>
    <col min="5" max="5" width="23" customWidth="1"/>
    <col min="6" max="6" width="16.7109375" customWidth="1"/>
    <col min="8" max="8" width="12.140625" customWidth="1"/>
    <col min="9" max="9" width="10.28515625" bestFit="1" customWidth="1"/>
  </cols>
  <sheetData>
    <row r="1" spans="1:9" x14ac:dyDescent="0.25">
      <c r="A1" s="11" t="s">
        <v>127</v>
      </c>
    </row>
    <row r="2" spans="1:9" x14ac:dyDescent="0.25">
      <c r="A2" s="40" t="s">
        <v>129</v>
      </c>
    </row>
    <row r="3" spans="1:9" x14ac:dyDescent="0.25">
      <c r="A3" s="40" t="s">
        <v>130</v>
      </c>
    </row>
    <row r="4" spans="1:9" x14ac:dyDescent="0.25">
      <c r="A4" s="37" t="s">
        <v>54</v>
      </c>
      <c r="B4" s="38"/>
      <c r="C4" s="39"/>
      <c r="D4" s="56" t="s">
        <v>146</v>
      </c>
      <c r="E4" s="38"/>
      <c r="F4" s="38"/>
      <c r="G4" s="38"/>
      <c r="H4" s="39"/>
    </row>
    <row r="5" spans="1:9" x14ac:dyDescent="0.25">
      <c r="A5" s="40" t="s">
        <v>74</v>
      </c>
      <c r="B5" s="61">
        <v>150</v>
      </c>
      <c r="C5" s="42"/>
      <c r="D5" s="40"/>
      <c r="H5" s="42"/>
    </row>
    <row r="6" spans="1:9" x14ac:dyDescent="0.25">
      <c r="A6" s="40" t="s">
        <v>75</v>
      </c>
      <c r="B6" s="61">
        <v>4000</v>
      </c>
      <c r="C6" s="42"/>
      <c r="D6" s="40" t="s">
        <v>137</v>
      </c>
      <c r="H6" s="42"/>
    </row>
    <row r="7" spans="1:9" x14ac:dyDescent="0.25">
      <c r="A7" s="40" t="s">
        <v>1</v>
      </c>
      <c r="B7" s="61">
        <v>18</v>
      </c>
      <c r="C7" s="42"/>
      <c r="D7" s="40" t="s">
        <v>142</v>
      </c>
      <c r="H7" s="42"/>
    </row>
    <row r="8" spans="1:9" x14ac:dyDescent="0.25">
      <c r="A8" s="40"/>
      <c r="B8" s="41"/>
      <c r="C8" s="42"/>
      <c r="D8" s="40" t="s">
        <v>145</v>
      </c>
      <c r="F8" s="51" t="s">
        <v>71</v>
      </c>
      <c r="H8" s="42"/>
    </row>
    <row r="9" spans="1:9" x14ac:dyDescent="0.25">
      <c r="B9" s="41"/>
      <c r="C9" s="42"/>
      <c r="D9" s="40"/>
      <c r="F9" t="s">
        <v>72</v>
      </c>
      <c r="H9" s="42"/>
    </row>
    <row r="10" spans="1:9" x14ac:dyDescent="0.25">
      <c r="B10" s="41"/>
      <c r="C10" s="42"/>
      <c r="D10" s="40"/>
      <c r="G10" s="1" t="s">
        <v>133</v>
      </c>
      <c r="H10" s="43" t="s">
        <v>134</v>
      </c>
      <c r="I10" s="1"/>
    </row>
    <row r="11" spans="1:9" x14ac:dyDescent="0.25">
      <c r="A11" s="40"/>
      <c r="C11" s="42"/>
      <c r="D11" s="40"/>
      <c r="G11" s="45">
        <f>SUMPRODUCT(B17:B18,$B$13:$B$14)</f>
        <v>0.5</v>
      </c>
      <c r="H11" s="46">
        <f>1-G11</f>
        <v>0.5</v>
      </c>
      <c r="I11" s="36"/>
    </row>
    <row r="12" spans="1:9" x14ac:dyDescent="0.25">
      <c r="A12" s="40" t="s">
        <v>2</v>
      </c>
      <c r="B12" s="1" t="s">
        <v>55</v>
      </c>
      <c r="C12" s="43" t="s">
        <v>0</v>
      </c>
      <c r="D12" s="52" t="s">
        <v>3</v>
      </c>
      <c r="H12" s="42"/>
    </row>
    <row r="13" spans="1:9" x14ac:dyDescent="0.25">
      <c r="A13" s="44" t="s">
        <v>135</v>
      </c>
      <c r="B13" s="62">
        <v>0.4</v>
      </c>
      <c r="C13" s="63">
        <v>600</v>
      </c>
      <c r="D13" s="53">
        <f>$B$7*C13</f>
        <v>10800</v>
      </c>
      <c r="F13" t="s">
        <v>73</v>
      </c>
      <c r="H13" s="42"/>
    </row>
    <row r="14" spans="1:9" x14ac:dyDescent="0.25">
      <c r="A14" s="44" t="s">
        <v>136</v>
      </c>
      <c r="B14" s="65">
        <f>1-B13</f>
        <v>0.6</v>
      </c>
      <c r="C14" s="63">
        <v>100</v>
      </c>
      <c r="D14" s="53">
        <f>$B$7*C14</f>
        <v>1800</v>
      </c>
      <c r="G14" s="1"/>
      <c r="H14" s="43"/>
    </row>
    <row r="15" spans="1:9" x14ac:dyDescent="0.25">
      <c r="A15" s="40"/>
      <c r="C15" s="42"/>
      <c r="D15" s="40"/>
      <c r="F15" t="s">
        <v>139</v>
      </c>
      <c r="G15" s="45">
        <f>B17*$B13/G$11</f>
        <v>0.64000000000000012</v>
      </c>
      <c r="H15" s="46"/>
    </row>
    <row r="16" spans="1:9" x14ac:dyDescent="0.25">
      <c r="A16" s="40" t="s">
        <v>160</v>
      </c>
      <c r="B16" s="41"/>
      <c r="C16" s="42"/>
      <c r="D16" s="40"/>
      <c r="F16" t="s">
        <v>141</v>
      </c>
      <c r="G16" s="48">
        <f>1-G15</f>
        <v>0.35999999999999988</v>
      </c>
      <c r="H16" s="42"/>
    </row>
    <row r="17" spans="1:8" x14ac:dyDescent="0.25">
      <c r="A17" s="40" t="s">
        <v>131</v>
      </c>
      <c r="B17" s="62">
        <v>0.8</v>
      </c>
      <c r="C17" s="43"/>
      <c r="D17" s="52"/>
      <c r="F17" t="s">
        <v>144</v>
      </c>
      <c r="G17" s="48">
        <f>B20*B14/H11</f>
        <v>0.84</v>
      </c>
      <c r="H17" s="46"/>
    </row>
    <row r="18" spans="1:8" x14ac:dyDescent="0.25">
      <c r="A18" s="47" t="s">
        <v>138</v>
      </c>
      <c r="B18" s="64">
        <v>0.3</v>
      </c>
      <c r="C18" s="50"/>
      <c r="D18" s="54"/>
      <c r="F18" t="s">
        <v>143</v>
      </c>
      <c r="G18" s="48">
        <f>1-G17</f>
        <v>0.16000000000000003</v>
      </c>
      <c r="H18" s="42"/>
    </row>
    <row r="19" spans="1:8" x14ac:dyDescent="0.25">
      <c r="A19" s="40" t="s">
        <v>132</v>
      </c>
      <c r="B19" s="48">
        <f>1-B17</f>
        <v>0.19999999999999996</v>
      </c>
      <c r="C19" s="46" t="s">
        <v>148</v>
      </c>
      <c r="D19" s="54"/>
      <c r="G19" s="45"/>
      <c r="H19" s="46"/>
    </row>
    <row r="20" spans="1:8" x14ac:dyDescent="0.25">
      <c r="A20" s="47" t="s">
        <v>140</v>
      </c>
      <c r="B20" s="49">
        <f>1-B18</f>
        <v>0.7</v>
      </c>
      <c r="C20" s="58" t="s">
        <v>148</v>
      </c>
      <c r="D20" s="47"/>
      <c r="E20" s="55"/>
      <c r="F20" s="55"/>
      <c r="G20" s="55"/>
      <c r="H20" s="50"/>
    </row>
    <row r="21" spans="1:8" x14ac:dyDescent="0.25">
      <c r="B21" s="48"/>
    </row>
    <row r="22" spans="1:8" x14ac:dyDescent="0.25">
      <c r="A22" s="11"/>
      <c r="B22" s="48"/>
    </row>
    <row r="23" spans="1:8" x14ac:dyDescent="0.25">
      <c r="B23" s="48"/>
    </row>
    <row r="24" spans="1:8" x14ac:dyDescent="0.25">
      <c r="B24" s="48"/>
    </row>
    <row r="25" spans="1:8" x14ac:dyDescent="0.25">
      <c r="B25" s="48"/>
    </row>
    <row r="26" spans="1:8" x14ac:dyDescent="0.25">
      <c r="B26" s="48"/>
    </row>
    <row r="27" spans="1:8" x14ac:dyDescent="0.25">
      <c r="B27" s="48"/>
    </row>
    <row r="28" spans="1:8" x14ac:dyDescent="0.25">
      <c r="B28" s="48"/>
    </row>
    <row r="29" spans="1:8" x14ac:dyDescent="0.25">
      <c r="B29" s="48"/>
    </row>
    <row r="30" spans="1:8" x14ac:dyDescent="0.25">
      <c r="B30" s="48"/>
    </row>
    <row r="31" spans="1:8" ht="15" customHeight="1" x14ac:dyDescent="0.25">
      <c r="E31" s="9">
        <f>G15</f>
        <v>0.64000000000000012</v>
      </c>
      <c r="F31" s="4">
        <f>_xll.PTreeNodeProbability(treeCalc_1!$F$2,11)</f>
        <v>0.32000000000000006</v>
      </c>
    </row>
    <row r="32" spans="1:8" ht="15" customHeight="1" x14ac:dyDescent="0.25">
      <c r="E32" s="5">
        <f>$D$13</f>
        <v>10800</v>
      </c>
      <c r="F32" s="12">
        <f>_xll.PTreeNodeValue(treeCalc_1!$F$2,11)</f>
        <v>6650</v>
      </c>
    </row>
    <row r="33" spans="2:6" ht="15" customHeight="1" x14ac:dyDescent="0.25">
      <c r="D33" s="7" t="b">
        <f>_xll.PTreeNodeDecision(treeCalc_1!$F$2,10)</f>
        <v>1</v>
      </c>
      <c r="E33" s="8" t="s">
        <v>0</v>
      </c>
    </row>
    <row r="34" spans="2:6" ht="15" customHeight="1" x14ac:dyDescent="0.25">
      <c r="D34" s="5">
        <f>-$B$6</f>
        <v>-4000</v>
      </c>
      <c r="E34" s="14">
        <f>_xll.PTreeNodeValue(treeCalc_1!$F$2,10)</f>
        <v>3410.0000000000014</v>
      </c>
    </row>
    <row r="35" spans="2:6" ht="15" customHeight="1" x14ac:dyDescent="0.25">
      <c r="E35" s="9">
        <f>G16</f>
        <v>0.35999999999999988</v>
      </c>
      <c r="F35" s="4">
        <f>_xll.PTreeNodeProbability(treeCalc_1!$F$2,12)</f>
        <v>0.17999999999999994</v>
      </c>
    </row>
    <row r="36" spans="2:6" ht="15" customHeight="1" x14ac:dyDescent="0.25">
      <c r="E36" s="5">
        <f>$D$14</f>
        <v>1800</v>
      </c>
      <c r="F36" s="12">
        <f>_xll.PTreeNodeValue(treeCalc_1!$F$2,12)</f>
        <v>-2350</v>
      </c>
    </row>
    <row r="37" spans="2:6" ht="15" customHeight="1" x14ac:dyDescent="0.25">
      <c r="C37" s="9">
        <f>G11</f>
        <v>0.5</v>
      </c>
      <c r="D37" s="6" t="s">
        <v>52</v>
      </c>
    </row>
    <row r="38" spans="2:6" ht="15" customHeight="1" x14ac:dyDescent="0.25">
      <c r="C38" s="5">
        <v>0</v>
      </c>
      <c r="D38" s="13">
        <f>_xll.PTreeNodeValue(treeCalc_1!$F$2,8)</f>
        <v>3410.0000000000014</v>
      </c>
    </row>
    <row r="39" spans="2:6" ht="15" customHeight="1" x14ac:dyDescent="0.25">
      <c r="D39" s="7" t="b">
        <f>_xll.PTreeNodeDecision(treeCalc_1!$F$2,13)</f>
        <v>0</v>
      </c>
      <c r="E39" s="4">
        <f>_xll.PTreeNodeProbability(treeCalc_1!$F$2,13)</f>
        <v>0</v>
      </c>
    </row>
    <row r="40" spans="2:6" ht="15" customHeight="1" x14ac:dyDescent="0.25">
      <c r="D40" s="5">
        <v>0</v>
      </c>
      <c r="E40" s="12">
        <f>_xll.PTreeNodeValue(treeCalc_1!$F$2,13)</f>
        <v>-150</v>
      </c>
    </row>
    <row r="41" spans="2:6" ht="15" customHeight="1" x14ac:dyDescent="0.25">
      <c r="B41" s="7" t="b">
        <f>_xll.PTreeNodeDecision(treeCalc_1!$F$2,2)</f>
        <v>1</v>
      </c>
      <c r="C41" s="8" t="s">
        <v>61</v>
      </c>
    </row>
    <row r="42" spans="2:6" ht="15" customHeight="1" x14ac:dyDescent="0.25">
      <c r="B42" s="5">
        <f>-B5</f>
        <v>-150</v>
      </c>
      <c r="C42" s="14">
        <f>_xll.PTreeNodeValue(treeCalc_1!$F$2,2)</f>
        <v>1630.0000000000007</v>
      </c>
    </row>
    <row r="43" spans="2:6" ht="15" customHeight="1" x14ac:dyDescent="0.25">
      <c r="E43" s="9">
        <f>G18</f>
        <v>0.16000000000000003</v>
      </c>
      <c r="F43" s="4">
        <f>_xll.PTreeNodeProbability(treeCalc_1!$F$2,15)</f>
        <v>0</v>
      </c>
    </row>
    <row r="44" spans="2:6" ht="15" customHeight="1" x14ac:dyDescent="0.25">
      <c r="E44" s="5">
        <f>$D$13</f>
        <v>10800</v>
      </c>
      <c r="F44" s="12">
        <f>_xll.PTreeNodeValue(treeCalc_1!$F$2,15)</f>
        <v>6650</v>
      </c>
    </row>
    <row r="45" spans="2:6" ht="15" customHeight="1" x14ac:dyDescent="0.25">
      <c r="D45" s="7" t="b">
        <f>_xll.PTreeNodeDecision(treeCalc_1!$F$2,14)</f>
        <v>0</v>
      </c>
      <c r="E45" s="8" t="s">
        <v>0</v>
      </c>
    </row>
    <row r="46" spans="2:6" ht="15" customHeight="1" x14ac:dyDescent="0.25">
      <c r="D46" s="5">
        <f>-$B$6</f>
        <v>-4000</v>
      </c>
      <c r="E46" s="14">
        <f>_xll.PTreeNodeValue(treeCalc_1!$F$2,14)</f>
        <v>-909.99999999999977</v>
      </c>
    </row>
    <row r="47" spans="2:6" ht="15" customHeight="1" x14ac:dyDescent="0.25">
      <c r="E47" s="9">
        <f>G17</f>
        <v>0.84</v>
      </c>
      <c r="F47" s="4">
        <f>_xll.PTreeNodeProbability(treeCalc_1!$F$2,16)</f>
        <v>0</v>
      </c>
    </row>
    <row r="48" spans="2:6" ht="15" customHeight="1" x14ac:dyDescent="0.25">
      <c r="E48" s="5">
        <f>$D$14</f>
        <v>1800</v>
      </c>
      <c r="F48" s="12">
        <f>_xll.PTreeNodeValue(treeCalc_1!$F$2,16)</f>
        <v>-2350</v>
      </c>
    </row>
    <row r="49" spans="1:5" ht="15" customHeight="1" x14ac:dyDescent="0.25">
      <c r="C49" s="9">
        <f>H11</f>
        <v>0.5</v>
      </c>
      <c r="D49" s="6" t="s">
        <v>52</v>
      </c>
    </row>
    <row r="50" spans="1:5" ht="15" customHeight="1" x14ac:dyDescent="0.25">
      <c r="C50" s="5">
        <v>0</v>
      </c>
      <c r="D50" s="13">
        <f>_xll.PTreeNodeValue(treeCalc_1!$F$2,9)</f>
        <v>-150</v>
      </c>
    </row>
    <row r="51" spans="1:5" ht="15" customHeight="1" x14ac:dyDescent="0.25">
      <c r="D51" s="7" t="b">
        <f>_xll.PTreeNodeDecision(treeCalc_1!$F$2,17)</f>
        <v>1</v>
      </c>
      <c r="E51" s="4">
        <f>_xll.PTreeNodeProbability(treeCalc_1!$F$2,17)</f>
        <v>0.5</v>
      </c>
    </row>
    <row r="52" spans="1:5" ht="15" customHeight="1" x14ac:dyDescent="0.25">
      <c r="D52" s="5">
        <v>0</v>
      </c>
      <c r="E52" s="12">
        <f>_xll.PTreeNodeValue(treeCalc_1!$F$2,17)</f>
        <v>-150</v>
      </c>
    </row>
    <row r="53" spans="1:5" ht="15" customHeight="1" x14ac:dyDescent="0.25">
      <c r="A53" s="5"/>
      <c r="B53" s="6" t="s">
        <v>76</v>
      </c>
    </row>
    <row r="54" spans="1:5" ht="15" customHeight="1" x14ac:dyDescent="0.25">
      <c r="A54" s="5"/>
      <c r="B54" s="13">
        <f>_xll.PTreeNodeValue(treeCalc_1!$F$2,1)</f>
        <v>1630.0000000000007</v>
      </c>
    </row>
    <row r="55" spans="1:5" ht="15" customHeight="1" x14ac:dyDescent="0.25">
      <c r="D55" s="9">
        <f>B13</f>
        <v>0.4</v>
      </c>
      <c r="E55" s="4">
        <f>_xll.PTreeNodeProbability(treeCalc_1!$F$2,6)</f>
        <v>0</v>
      </c>
    </row>
    <row r="56" spans="1:5" ht="15" customHeight="1" x14ac:dyDescent="0.25">
      <c r="D56" s="10">
        <f>$D$13</f>
        <v>10800</v>
      </c>
      <c r="E56" s="12">
        <f>_xll.PTreeNodeValue(treeCalc_1!$F$2,6)</f>
        <v>6800</v>
      </c>
    </row>
    <row r="57" spans="1:5" ht="15" customHeight="1" x14ac:dyDescent="0.25">
      <c r="C57" s="7" t="b">
        <f>_xll.PTreeNodeDecision(treeCalc_1!$F$2,4)</f>
        <v>1</v>
      </c>
      <c r="D57" s="8" t="s">
        <v>0</v>
      </c>
    </row>
    <row r="58" spans="1:5" ht="15" customHeight="1" x14ac:dyDescent="0.25">
      <c r="C58" s="5">
        <f>-$B$6</f>
        <v>-4000</v>
      </c>
      <c r="D58" s="14">
        <f>_xll.PTreeNodeValue(treeCalc_1!$F$2,4)</f>
        <v>1400</v>
      </c>
    </row>
    <row r="59" spans="1:5" ht="15" customHeight="1" x14ac:dyDescent="0.25">
      <c r="D59" s="9">
        <f>B14</f>
        <v>0.6</v>
      </c>
      <c r="E59" s="4">
        <f>_xll.PTreeNodeProbability(treeCalc_1!$F$2,7)</f>
        <v>0</v>
      </c>
    </row>
    <row r="60" spans="1:5" ht="15" customHeight="1" x14ac:dyDescent="0.25">
      <c r="D60" s="10">
        <f>$D$14</f>
        <v>1800</v>
      </c>
      <c r="E60" s="12">
        <f>_xll.PTreeNodeValue(treeCalc_1!$F$2,7)</f>
        <v>-2200</v>
      </c>
    </row>
    <row r="61" spans="1:5" ht="15" customHeight="1" x14ac:dyDescent="0.25">
      <c r="B61" s="7" t="b">
        <f>_xll.PTreeNodeDecision(treeCalc_1!$F$2,3)</f>
        <v>0</v>
      </c>
      <c r="C61" s="6" t="s">
        <v>52</v>
      </c>
    </row>
    <row r="62" spans="1:5" ht="15" customHeight="1" x14ac:dyDescent="0.25">
      <c r="B62" s="5">
        <v>0</v>
      </c>
      <c r="C62" s="13">
        <f>_xll.PTreeNodeValue(treeCalc_1!$F$2,3)</f>
        <v>1400</v>
      </c>
    </row>
    <row r="63" spans="1:5" ht="15" customHeight="1" x14ac:dyDescent="0.25">
      <c r="C63" s="7" t="b">
        <f>_xll.PTreeNodeDecision(treeCalc_1!$F$2,5)</f>
        <v>0</v>
      </c>
      <c r="D63" s="4">
        <f>_xll.PTreeNodeProbability(treeCalc_1!$F$2,5)</f>
        <v>0</v>
      </c>
    </row>
    <row r="64" spans="1:5" ht="15" customHeight="1" x14ac:dyDescent="0.25">
      <c r="C64" s="5">
        <v>0</v>
      </c>
      <c r="D64" s="12">
        <f>_xll.PTreeNodeValue(treeCalc_1!$F$2,5)</f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F9:P26"/>
  <sheetViews>
    <sheetView showGridLines="0" zoomScaleNormal="100" workbookViewId="0"/>
  </sheetViews>
  <sheetFormatPr defaultRowHeight="15" x14ac:dyDescent="0.25"/>
  <sheetData>
    <row r="9" spans="16:16" x14ac:dyDescent="0.25">
      <c r="P9" s="15"/>
    </row>
    <row r="10" spans="16:16" x14ac:dyDescent="0.25">
      <c r="P10" s="15"/>
    </row>
    <row r="23" spans="6:7" x14ac:dyDescent="0.25">
      <c r="F23" t="s">
        <v>125</v>
      </c>
    </row>
    <row r="24" spans="6:7" x14ac:dyDescent="0.25">
      <c r="F24" t="s">
        <v>126</v>
      </c>
    </row>
    <row r="26" spans="6:7" x14ac:dyDescent="0.25">
      <c r="G26" t="s">
        <v>124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P27"/>
  <sheetViews>
    <sheetView workbookViewId="0"/>
  </sheetViews>
  <sheetFormatPr defaultColWidth="15.7109375" defaultRowHeight="15" x14ac:dyDescent="0.25"/>
  <cols>
    <col min="1" max="16384" width="15.7109375" style="2"/>
  </cols>
  <sheetData>
    <row r="1" spans="1:16" x14ac:dyDescent="0.25">
      <c r="A1" s="2" t="s">
        <v>4</v>
      </c>
      <c r="B1" s="3" t="s">
        <v>48</v>
      </c>
      <c r="E1" s="2" t="s">
        <v>12</v>
      </c>
      <c r="F1" s="2">
        <v>3</v>
      </c>
      <c r="H1" s="2" t="s">
        <v>18</v>
      </c>
      <c r="I1" s="3" t="s">
        <v>44</v>
      </c>
      <c r="K1" s="2" t="s">
        <v>23</v>
      </c>
      <c r="L1" s="2">
        <v>100</v>
      </c>
    </row>
    <row r="2" spans="1:16" x14ac:dyDescent="0.25">
      <c r="A2" s="2" t="s">
        <v>5</v>
      </c>
      <c r="B2" s="2" t="e">
        <f>Model!#REF!</f>
        <v>#REF!</v>
      </c>
      <c r="E2" s="2" t="s">
        <v>13</v>
      </c>
      <c r="F2" s="2">
        <f>_xll.PTreeEvaluate5(B3,$L$11:$L$27,$J$11:$J$27,$K$11:$K$27,$N$11:$N$27,$G$11:$G$27,,L1)</f>
        <v>30436627</v>
      </c>
    </row>
    <row r="3" spans="1:16" x14ac:dyDescent="0.25">
      <c r="A3" s="2" t="s">
        <v>6</v>
      </c>
      <c r="B3" s="2" t="s">
        <v>47</v>
      </c>
      <c r="E3" s="2" t="s">
        <v>14</v>
      </c>
      <c r="F3" s="3" t="s">
        <v>40</v>
      </c>
      <c r="H3" s="2" t="s">
        <v>19</v>
      </c>
      <c r="I3" s="2" t="s">
        <v>42</v>
      </c>
    </row>
    <row r="4" spans="1:16" x14ac:dyDescent="0.25">
      <c r="A4" s="2" t="s">
        <v>7</v>
      </c>
      <c r="B4" s="2" t="s">
        <v>39</v>
      </c>
      <c r="E4" s="2" t="s">
        <v>15</v>
      </c>
      <c r="F4" s="3" t="s">
        <v>41</v>
      </c>
      <c r="H4" s="2" t="s">
        <v>20</v>
      </c>
      <c r="I4" s="3" t="s">
        <v>43</v>
      </c>
    </row>
    <row r="5" spans="1:16" x14ac:dyDescent="0.25">
      <c r="A5" s="2" t="s">
        <v>8</v>
      </c>
      <c r="B5" s="2">
        <v>0</v>
      </c>
      <c r="E5" s="2" t="s">
        <v>16</v>
      </c>
      <c r="F5" s="3" t="s">
        <v>41</v>
      </c>
      <c r="H5" s="2" t="s">
        <v>21</v>
      </c>
      <c r="I5" s="2" t="s">
        <v>42</v>
      </c>
    </row>
    <row r="6" spans="1:16" x14ac:dyDescent="0.25">
      <c r="A6" s="2" t="s">
        <v>9</v>
      </c>
      <c r="E6" s="2" t="s">
        <v>17</v>
      </c>
      <c r="F6" s="3" t="s">
        <v>161</v>
      </c>
      <c r="H6" s="2" t="s">
        <v>22</v>
      </c>
      <c r="I6" s="3" t="s">
        <v>43</v>
      </c>
    </row>
    <row r="7" spans="1:16" x14ac:dyDescent="0.25">
      <c r="A7" s="2" t="s">
        <v>10</v>
      </c>
      <c r="F7" s="3" t="s">
        <v>128</v>
      </c>
    </row>
    <row r="8" spans="1:16" x14ac:dyDescent="0.25">
      <c r="A8" s="2" t="s">
        <v>11</v>
      </c>
      <c r="B8" s="2">
        <v>17</v>
      </c>
    </row>
    <row r="10" spans="1:16" x14ac:dyDescent="0.25">
      <c r="A10" s="2" t="s">
        <v>24</v>
      </c>
      <c r="B10" s="2" t="s">
        <v>25</v>
      </c>
      <c r="C10" s="2" t="s">
        <v>26</v>
      </c>
      <c r="D10" s="2" t="s">
        <v>27</v>
      </c>
      <c r="E10" s="2" t="s">
        <v>28</v>
      </c>
      <c r="F10" s="2" t="s">
        <v>29</v>
      </c>
      <c r="G10" s="2" t="s">
        <v>30</v>
      </c>
      <c r="H10" s="2" t="s">
        <v>31</v>
      </c>
      <c r="I10" s="2" t="s">
        <v>32</v>
      </c>
      <c r="J10" s="2" t="s">
        <v>33</v>
      </c>
      <c r="K10" s="2" t="s">
        <v>34</v>
      </c>
      <c r="L10" s="2" t="s">
        <v>6</v>
      </c>
      <c r="M10" s="2" t="s">
        <v>35</v>
      </c>
      <c r="N10" s="2" t="s">
        <v>36</v>
      </c>
      <c r="O10" s="2" t="s">
        <v>37</v>
      </c>
      <c r="P10" s="2" t="s">
        <v>38</v>
      </c>
    </row>
    <row r="11" spans="1:16" x14ac:dyDescent="0.25">
      <c r="A11" s="2">
        <f>Model!$B$54</f>
        <v>1630.0000000000007</v>
      </c>
      <c r="B11" s="2" t="str">
        <f>B1</f>
        <v>New Product Decisions</v>
      </c>
      <c r="C11" s="2">
        <v>0</v>
      </c>
      <c r="I11" s="2" t="s">
        <v>45</v>
      </c>
      <c r="J11" s="2">
        <f>Model!$A$54</f>
        <v>0</v>
      </c>
      <c r="K11" s="2">
        <f>Model!$A$53</f>
        <v>0</v>
      </c>
      <c r="L11" s="2" t="s">
        <v>49</v>
      </c>
      <c r="M11" s="3" t="s">
        <v>46</v>
      </c>
      <c r="O11" s="2" t="str">
        <f>Model!$B$53</f>
        <v>Hire firm?</v>
      </c>
      <c r="P11" s="2" t="b">
        <v>0</v>
      </c>
    </row>
    <row r="12" spans="1:16" x14ac:dyDescent="0.25">
      <c r="A12" s="2">
        <f>Model!$C$42</f>
        <v>1630.0000000000007</v>
      </c>
      <c r="B12" s="3" t="s">
        <v>50</v>
      </c>
      <c r="C12" s="2">
        <v>0</v>
      </c>
      <c r="I12" s="2" t="s">
        <v>45</v>
      </c>
      <c r="J12" s="2">
        <f>Model!$B$42</f>
        <v>-150</v>
      </c>
      <c r="L12" s="2" t="s">
        <v>62</v>
      </c>
      <c r="M12" s="3" t="s">
        <v>46</v>
      </c>
      <c r="O12" s="2" t="str">
        <f>Model!$C$41</f>
        <v>Prediction</v>
      </c>
      <c r="P12" s="2" t="b">
        <v>0</v>
      </c>
    </row>
    <row r="13" spans="1:16" x14ac:dyDescent="0.25">
      <c r="A13" s="2">
        <f>Model!$C$62</f>
        <v>1400</v>
      </c>
      <c r="B13" s="3" t="s">
        <v>51</v>
      </c>
      <c r="C13" s="2">
        <v>0</v>
      </c>
      <c r="I13" s="2" t="s">
        <v>45</v>
      </c>
      <c r="J13" s="2">
        <f>Model!$B$62</f>
        <v>0</v>
      </c>
      <c r="L13" s="2" t="s">
        <v>59</v>
      </c>
      <c r="M13" s="3" t="s">
        <v>46</v>
      </c>
      <c r="O13" s="2" t="str">
        <f>Model!$C$61</f>
        <v>Market product?</v>
      </c>
      <c r="P13" s="2" t="b">
        <v>0</v>
      </c>
    </row>
    <row r="14" spans="1:16" x14ac:dyDescent="0.25">
      <c r="A14" s="2">
        <f>Model!$D$58</f>
        <v>1400</v>
      </c>
      <c r="B14" s="3" t="s">
        <v>50</v>
      </c>
      <c r="C14" s="2">
        <v>0</v>
      </c>
      <c r="I14" s="2" t="s">
        <v>45</v>
      </c>
      <c r="J14" s="2">
        <f>Model!$C$58</f>
        <v>-4000</v>
      </c>
      <c r="L14" s="2" t="s">
        <v>60</v>
      </c>
      <c r="M14" s="3" t="s">
        <v>46</v>
      </c>
      <c r="O14" s="2" t="str">
        <f>Model!$D$57</f>
        <v>Sales volume</v>
      </c>
      <c r="P14" s="2" t="b">
        <v>0</v>
      </c>
    </row>
    <row r="15" spans="1:16" x14ac:dyDescent="0.25">
      <c r="A15" s="2">
        <f>Model!$D$64</f>
        <v>0</v>
      </c>
      <c r="B15" s="3" t="s">
        <v>51</v>
      </c>
      <c r="C15" s="2">
        <v>0</v>
      </c>
      <c r="H15" s="2" t="s">
        <v>45</v>
      </c>
      <c r="I15" s="2" t="s">
        <v>45</v>
      </c>
      <c r="J15" s="2">
        <f>Model!$C$64</f>
        <v>0</v>
      </c>
      <c r="L15" s="2" t="s">
        <v>58</v>
      </c>
      <c r="M15" s="3" t="s">
        <v>46</v>
      </c>
      <c r="P15" s="2" t="b">
        <v>0</v>
      </c>
    </row>
    <row r="16" spans="1:16" x14ac:dyDescent="0.25">
      <c r="A16" s="2">
        <f>Model!$E$56</f>
        <v>6800</v>
      </c>
      <c r="B16" s="3" t="s">
        <v>56</v>
      </c>
      <c r="C16" s="2">
        <v>0</v>
      </c>
      <c r="H16" s="2" t="s">
        <v>45</v>
      </c>
      <c r="I16" s="2" t="s">
        <v>45</v>
      </c>
      <c r="J16" s="2">
        <f>Model!$D$56</f>
        <v>10800</v>
      </c>
      <c r="K16" s="2">
        <f>Model!$D$55</f>
        <v>0.4</v>
      </c>
      <c r="L16" s="2" t="s">
        <v>53</v>
      </c>
      <c r="M16" s="3" t="s">
        <v>46</v>
      </c>
      <c r="P16" s="2" t="b">
        <v>0</v>
      </c>
    </row>
    <row r="17" spans="1:16" x14ac:dyDescent="0.25">
      <c r="A17" s="2">
        <f>Model!$E$60</f>
        <v>-2200</v>
      </c>
      <c r="B17" s="3" t="s">
        <v>57</v>
      </c>
      <c r="C17" s="2">
        <v>0</v>
      </c>
      <c r="H17" s="2" t="s">
        <v>45</v>
      </c>
      <c r="I17" s="2" t="s">
        <v>45</v>
      </c>
      <c r="J17" s="2">
        <f>Model!$D$60</f>
        <v>1800</v>
      </c>
      <c r="K17" s="2">
        <f>Model!$D$59</f>
        <v>0.6</v>
      </c>
      <c r="L17" s="2" t="s">
        <v>53</v>
      </c>
      <c r="M17" s="3" t="s">
        <v>46</v>
      </c>
      <c r="P17" s="2" t="b">
        <v>0</v>
      </c>
    </row>
    <row r="18" spans="1:16" x14ac:dyDescent="0.25">
      <c r="A18" s="2">
        <f>Model!$D$38</f>
        <v>3410.0000000000014</v>
      </c>
      <c r="B18" s="3" t="s">
        <v>56</v>
      </c>
      <c r="C18" s="2">
        <v>0</v>
      </c>
      <c r="I18" s="2" t="s">
        <v>45</v>
      </c>
      <c r="J18" s="2">
        <f>Model!$C$38</f>
        <v>0</v>
      </c>
      <c r="K18" s="2">
        <f>Model!$C$37</f>
        <v>0.5</v>
      </c>
      <c r="L18" s="2" t="s">
        <v>63</v>
      </c>
      <c r="M18" s="3" t="s">
        <v>46</v>
      </c>
      <c r="O18" s="2" t="str">
        <f>Model!$D$37</f>
        <v>Market product?</v>
      </c>
      <c r="P18" s="2" t="b">
        <v>0</v>
      </c>
    </row>
    <row r="19" spans="1:16" x14ac:dyDescent="0.25">
      <c r="A19" s="2">
        <f>Model!$D$50</f>
        <v>-150</v>
      </c>
      <c r="B19" s="3" t="s">
        <v>57</v>
      </c>
      <c r="C19" s="2">
        <v>0</v>
      </c>
      <c r="I19" s="2" t="s">
        <v>45</v>
      </c>
      <c r="J19" s="2">
        <f>Model!$C$50</f>
        <v>0</v>
      </c>
      <c r="K19" s="2">
        <f>Model!$C$49</f>
        <v>0.5</v>
      </c>
      <c r="L19" s="2" t="s">
        <v>67</v>
      </c>
      <c r="M19" s="3" t="s">
        <v>46</v>
      </c>
      <c r="O19" s="2" t="str">
        <f>Model!$D$49</f>
        <v>Market product?</v>
      </c>
      <c r="P19" s="2" t="b">
        <v>0</v>
      </c>
    </row>
    <row r="20" spans="1:16" x14ac:dyDescent="0.25">
      <c r="A20" s="2">
        <f>Model!$E$34</f>
        <v>3410.0000000000014</v>
      </c>
      <c r="B20" s="3" t="s">
        <v>50</v>
      </c>
      <c r="C20" s="2">
        <v>0</v>
      </c>
      <c r="I20" s="2" t="s">
        <v>45</v>
      </c>
      <c r="J20" s="2">
        <f>Model!$D$34</f>
        <v>-4000</v>
      </c>
      <c r="L20" s="2" t="s">
        <v>64</v>
      </c>
      <c r="M20" s="3" t="s">
        <v>46</v>
      </c>
      <c r="O20" s="2" t="str">
        <f>Model!$E$33</f>
        <v>Sales volume</v>
      </c>
      <c r="P20" s="2" t="b">
        <v>0</v>
      </c>
    </row>
    <row r="21" spans="1:16" x14ac:dyDescent="0.25">
      <c r="A21" s="2">
        <f>Model!$F$32</f>
        <v>6650</v>
      </c>
      <c r="B21" s="3" t="s">
        <v>56</v>
      </c>
      <c r="C21" s="2">
        <v>0</v>
      </c>
      <c r="H21" s="2" t="s">
        <v>45</v>
      </c>
      <c r="I21" s="2" t="s">
        <v>45</v>
      </c>
      <c r="J21" s="2">
        <f>Model!$E$32</f>
        <v>10800</v>
      </c>
      <c r="K21" s="2">
        <f>Model!$E$31</f>
        <v>0.64000000000000012</v>
      </c>
      <c r="L21" s="2" t="s">
        <v>65</v>
      </c>
      <c r="M21" s="3" t="s">
        <v>46</v>
      </c>
      <c r="P21" s="2" t="b">
        <v>0</v>
      </c>
    </row>
    <row r="22" spans="1:16" x14ac:dyDescent="0.25">
      <c r="A22" s="2">
        <f>Model!$F$36</f>
        <v>-2350</v>
      </c>
      <c r="B22" s="3" t="s">
        <v>57</v>
      </c>
      <c r="C22" s="2">
        <v>0</v>
      </c>
      <c r="H22" s="2" t="s">
        <v>45</v>
      </c>
      <c r="I22" s="2" t="s">
        <v>45</v>
      </c>
      <c r="J22" s="2">
        <f>Model!$E$36</f>
        <v>1800</v>
      </c>
      <c r="K22" s="2">
        <f>Model!$E$35</f>
        <v>0.35999999999999988</v>
      </c>
      <c r="L22" s="2" t="s">
        <v>65</v>
      </c>
      <c r="M22" s="3" t="s">
        <v>46</v>
      </c>
      <c r="P22" s="2" t="b">
        <v>0</v>
      </c>
    </row>
    <row r="23" spans="1:16" x14ac:dyDescent="0.25">
      <c r="A23" s="2">
        <f>Model!$E$40</f>
        <v>-150</v>
      </c>
      <c r="B23" s="3" t="s">
        <v>51</v>
      </c>
      <c r="C23" s="2">
        <v>0</v>
      </c>
      <c r="H23" s="2" t="s">
        <v>45</v>
      </c>
      <c r="I23" s="2" t="s">
        <v>45</v>
      </c>
      <c r="J23" s="2">
        <f>Model!$D$40</f>
        <v>0</v>
      </c>
      <c r="L23" s="2" t="s">
        <v>66</v>
      </c>
      <c r="M23" s="3" t="s">
        <v>46</v>
      </c>
      <c r="P23" s="2" t="b">
        <v>0</v>
      </c>
    </row>
    <row r="24" spans="1:16" x14ac:dyDescent="0.25">
      <c r="A24" s="2">
        <f>Model!$E$46</f>
        <v>-909.99999999999977</v>
      </c>
      <c r="B24" s="3" t="s">
        <v>50</v>
      </c>
      <c r="C24" s="2">
        <v>0</v>
      </c>
      <c r="I24" s="2" t="s">
        <v>45</v>
      </c>
      <c r="J24" s="2">
        <f>Model!$D$46</f>
        <v>-4000</v>
      </c>
      <c r="L24" s="2" t="s">
        <v>68</v>
      </c>
      <c r="M24" s="3" t="s">
        <v>46</v>
      </c>
      <c r="O24" s="2" t="str">
        <f>Model!$E$45</f>
        <v>Sales volume</v>
      </c>
      <c r="P24" s="2" t="b">
        <v>0</v>
      </c>
    </row>
    <row r="25" spans="1:16" x14ac:dyDescent="0.25">
      <c r="A25" s="2">
        <f>Model!$F$44</f>
        <v>6650</v>
      </c>
      <c r="B25" s="3" t="s">
        <v>56</v>
      </c>
      <c r="C25" s="2">
        <v>0</v>
      </c>
      <c r="H25" s="2" t="s">
        <v>45</v>
      </c>
      <c r="I25" s="2" t="s">
        <v>45</v>
      </c>
      <c r="J25" s="2">
        <f>Model!$E$44</f>
        <v>10800</v>
      </c>
      <c r="K25" s="2">
        <f>Model!$E$43</f>
        <v>0.16000000000000003</v>
      </c>
      <c r="L25" s="2" t="s">
        <v>69</v>
      </c>
      <c r="M25" s="3" t="s">
        <v>46</v>
      </c>
      <c r="P25" s="2" t="b">
        <v>0</v>
      </c>
    </row>
    <row r="26" spans="1:16" x14ac:dyDescent="0.25">
      <c r="A26" s="2">
        <f>Model!$F$48</f>
        <v>-2350</v>
      </c>
      <c r="B26" s="3" t="s">
        <v>57</v>
      </c>
      <c r="C26" s="2">
        <v>0</v>
      </c>
      <c r="H26" s="2" t="s">
        <v>45</v>
      </c>
      <c r="I26" s="2" t="s">
        <v>45</v>
      </c>
      <c r="J26" s="2">
        <f>Model!$E$48</f>
        <v>1800</v>
      </c>
      <c r="K26" s="2">
        <f>Model!$E$47</f>
        <v>0.84</v>
      </c>
      <c r="L26" s="2" t="s">
        <v>69</v>
      </c>
      <c r="M26" s="3" t="s">
        <v>46</v>
      </c>
      <c r="P26" s="2" t="b">
        <v>0</v>
      </c>
    </row>
    <row r="27" spans="1:16" x14ac:dyDescent="0.25">
      <c r="A27" s="2">
        <f>Model!$E$52</f>
        <v>-150</v>
      </c>
      <c r="B27" s="3" t="s">
        <v>51</v>
      </c>
      <c r="C27" s="2">
        <v>0</v>
      </c>
      <c r="H27" s="2" t="s">
        <v>45</v>
      </c>
      <c r="I27" s="2" t="s">
        <v>45</v>
      </c>
      <c r="J27" s="2">
        <f>Model!$D$52</f>
        <v>0</v>
      </c>
      <c r="L27" s="2" t="s">
        <v>70</v>
      </c>
      <c r="M27" s="3" t="s">
        <v>46</v>
      </c>
      <c r="P27" s="2" t="b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K1:Q29"/>
  <sheetViews>
    <sheetView workbookViewId="0">
      <selection activeCell="Q9" sqref="Q9"/>
    </sheetView>
  </sheetViews>
  <sheetFormatPr defaultRowHeight="15" x14ac:dyDescent="0.25"/>
  <sheetData>
    <row r="1" spans="11:17" x14ac:dyDescent="0.25">
      <c r="K1" t="s">
        <v>77</v>
      </c>
      <c r="L1" t="s">
        <v>92</v>
      </c>
      <c r="M1" t="s">
        <v>98</v>
      </c>
      <c r="N1" t="s">
        <v>103</v>
      </c>
      <c r="O1" t="s">
        <v>109</v>
      </c>
      <c r="P1" t="s">
        <v>113</v>
      </c>
      <c r="Q1" t="s">
        <v>119</v>
      </c>
    </row>
    <row r="2" spans="11:17" x14ac:dyDescent="0.25">
      <c r="K2" s="16" t="s">
        <v>78</v>
      </c>
      <c r="L2" s="30" t="s">
        <v>93</v>
      </c>
      <c r="M2" s="33" t="s">
        <v>99</v>
      </c>
      <c r="N2" s="16" t="s">
        <v>104</v>
      </c>
      <c r="O2" s="21" t="s">
        <v>110</v>
      </c>
      <c r="P2" s="24" t="s">
        <v>114</v>
      </c>
      <c r="Q2" s="29" t="s">
        <v>120</v>
      </c>
    </row>
    <row r="3" spans="11:17" x14ac:dyDescent="0.25">
      <c r="K3" s="17" t="s">
        <v>79</v>
      </c>
      <c r="L3" s="24" t="s">
        <v>94</v>
      </c>
      <c r="M3" s="34" t="s">
        <v>100</v>
      </c>
      <c r="N3" s="17" t="s">
        <v>105</v>
      </c>
      <c r="O3" s="22" t="s">
        <v>111</v>
      </c>
      <c r="P3" s="25" t="s">
        <v>115</v>
      </c>
      <c r="Q3" s="30" t="s">
        <v>121</v>
      </c>
    </row>
    <row r="4" spans="11:17" x14ac:dyDescent="0.25">
      <c r="K4" s="18" t="s">
        <v>80</v>
      </c>
      <c r="L4" s="31" t="s">
        <v>95</v>
      </c>
      <c r="M4" s="23" t="s">
        <v>101</v>
      </c>
      <c r="N4" s="18" t="s">
        <v>106</v>
      </c>
      <c r="O4" s="23" t="s">
        <v>112</v>
      </c>
      <c r="P4" s="26" t="s">
        <v>116</v>
      </c>
      <c r="Q4" s="24" t="s">
        <v>122</v>
      </c>
    </row>
    <row r="5" spans="11:17" x14ac:dyDescent="0.25">
      <c r="K5" s="19" t="s">
        <v>81</v>
      </c>
      <c r="L5" s="32" t="s">
        <v>96</v>
      </c>
      <c r="M5" s="35" t="s">
        <v>102</v>
      </c>
      <c r="N5" s="19" t="s">
        <v>107</v>
      </c>
      <c r="O5" t="str">
        <f>$O$2</f>
        <v>Go</v>
      </c>
      <c r="P5" s="27" t="s">
        <v>117</v>
      </c>
      <c r="Q5" s="31" t="s">
        <v>123</v>
      </c>
    </row>
    <row r="6" spans="11:17" x14ac:dyDescent="0.25">
      <c r="K6" s="20" t="s">
        <v>82</v>
      </c>
      <c r="L6" s="27" t="s">
        <v>97</v>
      </c>
      <c r="M6" t="str">
        <f>$M$2</f>
        <v>Happy</v>
      </c>
      <c r="N6" s="20" t="s">
        <v>108</v>
      </c>
      <c r="O6" t="str">
        <f>$O$3</f>
        <v>Stop</v>
      </c>
      <c r="P6" s="28" t="s">
        <v>118</v>
      </c>
      <c r="Q6" t="str">
        <f>$Q$2</f>
        <v>Question</v>
      </c>
    </row>
    <row r="7" spans="11:17" x14ac:dyDescent="0.25">
      <c r="K7" s="21" t="s">
        <v>83</v>
      </c>
      <c r="L7" t="str">
        <f>$L$2</f>
        <v>Priority 1</v>
      </c>
      <c r="M7" t="str">
        <f>$M$3</f>
        <v>Sad</v>
      </c>
      <c r="N7" t="str">
        <f>$N$2</f>
        <v>Left</v>
      </c>
      <c r="O7" t="str">
        <f>$O$4</f>
        <v>Caution</v>
      </c>
      <c r="P7" t="str">
        <f>$P$2</f>
        <v>Not Done</v>
      </c>
      <c r="Q7" t="str">
        <f>$Q$3</f>
        <v>Exclamation</v>
      </c>
    </row>
    <row r="8" spans="11:17" x14ac:dyDescent="0.25">
      <c r="K8" s="22" t="s">
        <v>84</v>
      </c>
      <c r="L8" t="str">
        <f>$L$3</f>
        <v>Priority 2</v>
      </c>
      <c r="M8" t="str">
        <f>$M$4</f>
        <v>Angry</v>
      </c>
      <c r="N8" t="str">
        <f>$N$3</f>
        <v>Right</v>
      </c>
      <c r="P8" t="str">
        <f>$P$3</f>
        <v>Quarter Done</v>
      </c>
      <c r="Q8" t="str">
        <f>$Q$4</f>
        <v>Light Bulb</v>
      </c>
    </row>
    <row r="9" spans="11:17" x14ac:dyDescent="0.25">
      <c r="K9" s="23" t="s">
        <v>85</v>
      </c>
      <c r="L9" t="str">
        <f>$L$4</f>
        <v>Priority 3</v>
      </c>
      <c r="M9" t="str">
        <f>$M$5</f>
        <v>Frustrated</v>
      </c>
      <c r="N9" t="str">
        <f>$N$4</f>
        <v>Up</v>
      </c>
      <c r="P9" t="str">
        <f>$P$4</f>
        <v>Half Done</v>
      </c>
      <c r="Q9" t="str">
        <f>$Q$5</f>
        <v>Pin</v>
      </c>
    </row>
    <row r="10" spans="11:17" x14ac:dyDescent="0.25">
      <c r="K10" s="24" t="s">
        <v>86</v>
      </c>
      <c r="L10" t="str">
        <f>$L$5</f>
        <v>Priority 4</v>
      </c>
      <c r="N10" t="str">
        <f>$N$5</f>
        <v>Down</v>
      </c>
      <c r="P10" t="str">
        <f>$P$5</f>
        <v>Three Quarters Done</v>
      </c>
    </row>
    <row r="11" spans="11:17" x14ac:dyDescent="0.25">
      <c r="K11" s="25" t="s">
        <v>87</v>
      </c>
      <c r="L11" t="str">
        <f>$L$6</f>
        <v>Priority 5</v>
      </c>
      <c r="N11" t="str">
        <f>$N$6</f>
        <v>Revert</v>
      </c>
      <c r="P11" t="str">
        <f>$P$6</f>
        <v>Task Done</v>
      </c>
    </row>
    <row r="12" spans="11:17" x14ac:dyDescent="0.25">
      <c r="K12" s="26" t="s">
        <v>88</v>
      </c>
    </row>
    <row r="13" spans="11:17" x14ac:dyDescent="0.25">
      <c r="K13" s="27" t="s">
        <v>89</v>
      </c>
    </row>
    <row r="14" spans="11:17" x14ac:dyDescent="0.25">
      <c r="K14" s="28" t="s">
        <v>90</v>
      </c>
    </row>
    <row r="15" spans="11:17" x14ac:dyDescent="0.25">
      <c r="K15" s="29" t="s">
        <v>91</v>
      </c>
    </row>
    <row r="16" spans="11:17" x14ac:dyDescent="0.25">
      <c r="K16" t="str">
        <f>$K$2</f>
        <v>US</v>
      </c>
    </row>
    <row r="17" spans="11:11" x14ac:dyDescent="0.25">
      <c r="K17" t="str">
        <f>$K$3</f>
        <v>Canada</v>
      </c>
    </row>
    <row r="18" spans="11:11" x14ac:dyDescent="0.25">
      <c r="K18" t="str">
        <f>$K$4</f>
        <v>Mexico</v>
      </c>
    </row>
    <row r="19" spans="11:11" x14ac:dyDescent="0.25">
      <c r="K19" t="str">
        <f>$K$5</f>
        <v>Brazil</v>
      </c>
    </row>
    <row r="20" spans="11:11" x14ac:dyDescent="0.25">
      <c r="K20" t="str">
        <f>$K$6</f>
        <v>Argentina</v>
      </c>
    </row>
    <row r="21" spans="11:11" x14ac:dyDescent="0.25">
      <c r="K21" t="str">
        <f>$K$7</f>
        <v>Colombia</v>
      </c>
    </row>
    <row r="22" spans="11:11" x14ac:dyDescent="0.25">
      <c r="K22" t="str">
        <f>$K$8</f>
        <v>UK</v>
      </c>
    </row>
    <row r="23" spans="11:11" x14ac:dyDescent="0.25">
      <c r="K23" t="str">
        <f>$K$9</f>
        <v>France</v>
      </c>
    </row>
    <row r="24" spans="11:11" x14ac:dyDescent="0.25">
      <c r="K24" t="str">
        <f>$K$10</f>
        <v>Germany</v>
      </c>
    </row>
    <row r="25" spans="11:11" x14ac:dyDescent="0.25">
      <c r="K25" t="str">
        <f>$K$11</f>
        <v>Spain</v>
      </c>
    </row>
    <row r="26" spans="11:11" x14ac:dyDescent="0.25">
      <c r="K26" t="str">
        <f>$K$12</f>
        <v>Italy</v>
      </c>
    </row>
    <row r="27" spans="11:11" x14ac:dyDescent="0.25">
      <c r="K27" t="str">
        <f>$K$13</f>
        <v>Australia</v>
      </c>
    </row>
    <row r="28" spans="11:11" x14ac:dyDescent="0.25">
      <c r="K28" t="str">
        <f>$K$14</f>
        <v>China</v>
      </c>
    </row>
    <row r="29" spans="11:11" x14ac:dyDescent="0.25">
      <c r="K29" t="str">
        <f>$K$15</f>
        <v>Japan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What do we know</vt:lpstr>
      <vt:lpstr>Model</vt:lpstr>
      <vt:lpstr>Frequencies</vt:lpstr>
      <vt:lpstr>treeCalc_1</vt:lpstr>
      <vt:lpstr>GlobalInfo!MindFMap_GlobalData</vt:lpstr>
      <vt:lpstr>TopicInfo2!MindFMap_LinkedMapForTopicData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Scott Webster</cp:lastModifiedBy>
  <dcterms:created xsi:type="dcterms:W3CDTF">2014-02-05T01:08:53Z</dcterms:created>
  <dcterms:modified xsi:type="dcterms:W3CDTF">2025-01-13T01:07:38Z</dcterms:modified>
</cp:coreProperties>
</file>