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16.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17.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18.xml" ContentType="application/vnd.openxmlformats-officedocument.drawingml.chart+xml"/>
  <Override PartName="/xl/drawings/drawing3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C:\Users\njain90\AppData\Local\Temp\3\CitrixClient\"/>
    </mc:Choice>
  </mc:AlternateContent>
  <xr:revisionPtr revIDLastSave="0" documentId="8_{ED907A8E-CB5E-465E-849E-E3F72CFD849D}" xr6:coauthVersionLast="47" xr6:coauthVersionMax="47" xr10:uidLastSave="{00000000-0000-0000-0000-000000000000}"/>
  <bookViews>
    <workbookView xWindow="-120" yWindow="-120" windowWidth="23130" windowHeight="12270" xr2:uid="{00000000-000D-0000-FFFF-FFFF00000000}"/>
  </bookViews>
  <sheets>
    <sheet name="Data" sheetId="1" r:id="rId1"/>
    <sheet name="_PalUtilTempWorksheet" sheetId="3" state="hidden" r:id="rId2"/>
    <sheet name="treeCalc_1" sheetId="2" state="hidden" r:id="rId3"/>
    <sheet name="Sensitivity C10" sheetId="4" r:id="rId4"/>
    <sheet name="Sensitivity E10" sheetId="5" r:id="rId5"/>
    <sheet name="Sensitivity C8" sheetId="6" r:id="rId6"/>
    <sheet name="Sensitivity D8" sheetId="7" r:id="rId7"/>
    <sheet name="Sensitivity D9" sheetId="8" r:id="rId8"/>
    <sheet name="Sensitivity E8" sheetId="9" r:id="rId9"/>
    <sheet name="Sensitivity E9" sheetId="10" r:id="rId10"/>
    <sheet name="Sensitivity C9" sheetId="11" r:id="rId11"/>
    <sheet name="Strategy C10" sheetId="12" r:id="rId12"/>
    <sheet name="Strategy E10" sheetId="13" r:id="rId13"/>
    <sheet name="Strategy C8" sheetId="14" r:id="rId14"/>
    <sheet name="Strategy D8" sheetId="15" r:id="rId15"/>
    <sheet name="Strategy D9" sheetId="16" r:id="rId16"/>
    <sheet name="Strategy E8" sheetId="17" r:id="rId17"/>
    <sheet name="Strategy E9" sheetId="18" r:id="rId18"/>
    <sheet name="Strategy C9" sheetId="19" r:id="rId19"/>
    <sheet name="Tornado" sheetId="20" r:id="rId20"/>
    <sheet name="Spider" sheetId="21" r:id="rId21"/>
  </sheets>
  <externalReferences>
    <externalReference r:id="rId22"/>
  </externalReferences>
  <definedNames>
    <definedName name="PalisadeReportWorksheetCreatedBy" localSheetId="3">"PrecisionTree"</definedName>
    <definedName name="PalisadeReportWorksheetCreatedBy" localSheetId="5">"PrecisionTree"</definedName>
    <definedName name="PalisadeReportWorksheetCreatedBy" localSheetId="10">"PrecisionTree"</definedName>
    <definedName name="PalisadeReportWorksheetCreatedBy" localSheetId="6">"PrecisionTree"</definedName>
    <definedName name="PalisadeReportWorksheetCreatedBy" localSheetId="7">"PrecisionTree"</definedName>
    <definedName name="PalisadeReportWorksheetCreatedBy" localSheetId="4">"PrecisionTree"</definedName>
    <definedName name="PalisadeReportWorksheetCreatedBy" localSheetId="8">"PrecisionTree"</definedName>
    <definedName name="PalisadeReportWorksheetCreatedBy" localSheetId="9">"PrecisionTree"</definedName>
    <definedName name="PalisadeReportWorksheetCreatedBy" localSheetId="20">"PrecisionTree"</definedName>
    <definedName name="PalisadeReportWorksheetCreatedBy" localSheetId="11">"PrecisionTree"</definedName>
    <definedName name="PalisadeReportWorksheetCreatedBy" localSheetId="13">"PrecisionTree"</definedName>
    <definedName name="PalisadeReportWorksheetCreatedBy" localSheetId="18">"PrecisionTree"</definedName>
    <definedName name="PalisadeReportWorksheetCreatedBy" localSheetId="14">"PrecisionTree"</definedName>
    <definedName name="PalisadeReportWorksheetCreatedBy" localSheetId="15">"PrecisionTree"</definedName>
    <definedName name="PalisadeReportWorksheetCreatedBy" localSheetId="12">"PrecisionTree"</definedName>
    <definedName name="PalisadeReportWorksheetCreatedBy" localSheetId="16">"PrecisionTree"</definedName>
    <definedName name="PalisadeReportWorksheetCreatedBy" localSheetId="17">"PrecisionTree"</definedName>
    <definedName name="PalisadeReportWorksheetCreatedBy" localSheetId="19">"PrecisionTree"</definedName>
    <definedName name="PTree_SensitivityAnalysis_AnalysisType" hidden="1">0</definedName>
    <definedName name="PTree_SensitivityAnalysis_GraphsDisplayPercentageChange" hidden="1">FALSE</definedName>
    <definedName name="PTree_SensitivityAnalysis_IncludeSensitivityGraph" hidden="1">TRUE</definedName>
    <definedName name="PTree_SensitivityAnalysis_IncludeSpiderGraph" hidden="1">TRUE</definedName>
    <definedName name="PTree_SensitivityAnalysis_IncludeStrategyRegion" hidden="1">TRUE</definedName>
    <definedName name="PTree_SensitivityAnalysis_IncludeTornadoGraph" hidden="1">TRUE</definedName>
    <definedName name="PTree_SensitivityAnalysis_Inputs_1_AlternateCellLabel" hidden="1">""</definedName>
    <definedName name="PTree_SensitivityAnalysis_Inputs_1_BaseValueIsAutomatic" hidden="1">TRUE</definedName>
    <definedName name="PTree_SensitivityAnalysis_Inputs_1_MaintainProbabilityNormalization" hidden="1">FALSE</definedName>
    <definedName name="PTree_SensitivityAnalysis_Inputs_1_ManualBaseValue" hidden="1">0</definedName>
    <definedName name="PTree_SensitivityAnalysis_Inputs_1_Maximum" hidden="1">10</definedName>
    <definedName name="PTree_SensitivityAnalysis_Inputs_1_Minimum" hidden="1">-10</definedName>
    <definedName name="PTree_SensitivityAnalysis_Inputs_1_OneWayAnalysis" hidden="1">1</definedName>
    <definedName name="PTree_SensitivityAnalysis_Inputs_1_Steps" hidden="1">11</definedName>
    <definedName name="PTree_SensitivityAnalysis_Inputs_1_TwoWayAnalysis" hidden="1">0</definedName>
    <definedName name="PTree_SensitivityAnalysis_Inputs_1_VariationMethod" hidden="1">0</definedName>
    <definedName name="PTree_SensitivityAnalysis_Inputs_1_VaryCell" hidden="1">Data!$C$8</definedName>
    <definedName name="PTree_SensitivityAnalysis_Inputs_2_AlternateCellLabel" hidden="1">""</definedName>
    <definedName name="PTree_SensitivityAnalysis_Inputs_2_BaseValueIsAutomatic" hidden="1">TRUE</definedName>
    <definedName name="PTree_SensitivityAnalysis_Inputs_2_MaintainProbabilityNormalization" hidden="1">FALSE</definedName>
    <definedName name="PTree_SensitivityAnalysis_Inputs_2_ManualBaseValue" hidden="1">0</definedName>
    <definedName name="PTree_SensitivityAnalysis_Inputs_2_Maximum" hidden="1">10</definedName>
    <definedName name="PTree_SensitivityAnalysis_Inputs_2_Minimum" hidden="1">-10</definedName>
    <definedName name="PTree_SensitivityAnalysis_Inputs_2_OneWayAnalysis" hidden="1">1</definedName>
    <definedName name="PTree_SensitivityAnalysis_Inputs_2_Steps" hidden="1">11</definedName>
    <definedName name="PTree_SensitivityAnalysis_Inputs_2_TwoWayAnalysis" hidden="1">0</definedName>
    <definedName name="PTree_SensitivityAnalysis_Inputs_2_VariationMethod" hidden="1">0</definedName>
    <definedName name="PTree_SensitivityAnalysis_Inputs_2_VaryCell" hidden="1">Data!$C$9</definedName>
    <definedName name="PTree_SensitivityAnalysis_Inputs_3_AlternateCellLabel" hidden="1">""</definedName>
    <definedName name="PTree_SensitivityAnalysis_Inputs_3_BaseValueIsAutomatic" hidden="1">TRUE</definedName>
    <definedName name="PTree_SensitivityAnalysis_Inputs_3_MaintainProbabilityNormalization" hidden="1">FALSE</definedName>
    <definedName name="PTree_SensitivityAnalysis_Inputs_3_ManualBaseValue" hidden="1">0</definedName>
    <definedName name="PTree_SensitivityAnalysis_Inputs_3_Maximum" hidden="1">10</definedName>
    <definedName name="PTree_SensitivityAnalysis_Inputs_3_Minimum" hidden="1">-10</definedName>
    <definedName name="PTree_SensitivityAnalysis_Inputs_3_OneWayAnalysis" hidden="1">1</definedName>
    <definedName name="PTree_SensitivityAnalysis_Inputs_3_Steps" hidden="1">11</definedName>
    <definedName name="PTree_SensitivityAnalysis_Inputs_3_TwoWayAnalysis" hidden="1">0</definedName>
    <definedName name="PTree_SensitivityAnalysis_Inputs_3_VariationMethod" hidden="1">0</definedName>
    <definedName name="PTree_SensitivityAnalysis_Inputs_3_VaryCell" hidden="1">Data!$C$10</definedName>
    <definedName name="PTree_SensitivityAnalysis_Inputs_4_AlternateCellLabel" hidden="1">""</definedName>
    <definedName name="PTree_SensitivityAnalysis_Inputs_4_BaseValueIsAutomatic" hidden="1">TRUE</definedName>
    <definedName name="PTree_SensitivityAnalysis_Inputs_4_MaintainProbabilityNormalization" hidden="1">FALSE</definedName>
    <definedName name="PTree_SensitivityAnalysis_Inputs_4_ManualBaseValue" hidden="1">0</definedName>
    <definedName name="PTree_SensitivityAnalysis_Inputs_4_Maximum" hidden="1">10</definedName>
    <definedName name="PTree_SensitivityAnalysis_Inputs_4_Minimum" hidden="1">-10</definedName>
    <definedName name="PTree_SensitivityAnalysis_Inputs_4_OneWayAnalysis" hidden="1">1</definedName>
    <definedName name="PTree_SensitivityAnalysis_Inputs_4_Steps" hidden="1">11</definedName>
    <definedName name="PTree_SensitivityAnalysis_Inputs_4_TwoWayAnalysis" hidden="1">0</definedName>
    <definedName name="PTree_SensitivityAnalysis_Inputs_4_VariationMethod" hidden="1">0</definedName>
    <definedName name="PTree_SensitivityAnalysis_Inputs_4_VaryCell" hidden="1">Data!$D$8</definedName>
    <definedName name="PTree_SensitivityAnalysis_Inputs_5_AlternateCellLabel" hidden="1">""</definedName>
    <definedName name="PTree_SensitivityAnalysis_Inputs_5_BaseValueIsAutomatic" hidden="1">TRUE</definedName>
    <definedName name="PTree_SensitivityAnalysis_Inputs_5_MaintainProbabilityNormalization" hidden="1">FALSE</definedName>
    <definedName name="PTree_SensitivityAnalysis_Inputs_5_ManualBaseValue" hidden="1">0</definedName>
    <definedName name="PTree_SensitivityAnalysis_Inputs_5_Maximum" hidden="1">10</definedName>
    <definedName name="PTree_SensitivityAnalysis_Inputs_5_Minimum" hidden="1">-10</definedName>
    <definedName name="PTree_SensitivityAnalysis_Inputs_5_OneWayAnalysis" hidden="1">1</definedName>
    <definedName name="PTree_SensitivityAnalysis_Inputs_5_Steps" hidden="1">11</definedName>
    <definedName name="PTree_SensitivityAnalysis_Inputs_5_TwoWayAnalysis" hidden="1">0</definedName>
    <definedName name="PTree_SensitivityAnalysis_Inputs_5_VariationMethod" hidden="1">0</definedName>
    <definedName name="PTree_SensitivityAnalysis_Inputs_5_VaryCell" hidden="1">Data!$D$9</definedName>
    <definedName name="PTree_SensitivityAnalysis_Inputs_6_AlternateCellLabel" hidden="1">""</definedName>
    <definedName name="PTree_SensitivityAnalysis_Inputs_6_BaseValueIsAutomatic" hidden="1">TRUE</definedName>
    <definedName name="PTree_SensitivityAnalysis_Inputs_6_MaintainProbabilityNormalization" hidden="1">FALSE</definedName>
    <definedName name="PTree_SensitivityAnalysis_Inputs_6_ManualBaseValue" hidden="1">0</definedName>
    <definedName name="PTree_SensitivityAnalysis_Inputs_6_Maximum" hidden="1">10</definedName>
    <definedName name="PTree_SensitivityAnalysis_Inputs_6_Minimum" hidden="1">-10</definedName>
    <definedName name="PTree_SensitivityAnalysis_Inputs_6_OneWayAnalysis" hidden="1">1</definedName>
    <definedName name="PTree_SensitivityAnalysis_Inputs_6_Steps" hidden="1">11</definedName>
    <definedName name="PTree_SensitivityAnalysis_Inputs_6_TwoWayAnalysis" hidden="1">0</definedName>
    <definedName name="PTree_SensitivityAnalysis_Inputs_6_VariationMethod" hidden="1">0</definedName>
    <definedName name="PTree_SensitivityAnalysis_Inputs_6_VaryCell" hidden="1">Data!$E$8</definedName>
    <definedName name="PTree_SensitivityAnalysis_Inputs_7_AlternateCellLabel" hidden="1">""</definedName>
    <definedName name="PTree_SensitivityAnalysis_Inputs_7_BaseValueIsAutomatic" hidden="1">TRUE</definedName>
    <definedName name="PTree_SensitivityAnalysis_Inputs_7_MaintainProbabilityNormalization" hidden="1">FALSE</definedName>
    <definedName name="PTree_SensitivityAnalysis_Inputs_7_ManualBaseValue" hidden="1">0</definedName>
    <definedName name="PTree_SensitivityAnalysis_Inputs_7_Maximum" hidden="1">10</definedName>
    <definedName name="PTree_SensitivityAnalysis_Inputs_7_Minimum" hidden="1">-10</definedName>
    <definedName name="PTree_SensitivityAnalysis_Inputs_7_OneWayAnalysis" hidden="1">1</definedName>
    <definedName name="PTree_SensitivityAnalysis_Inputs_7_Steps" hidden="1">11</definedName>
    <definedName name="PTree_SensitivityAnalysis_Inputs_7_TwoWayAnalysis" hidden="1">0</definedName>
    <definedName name="PTree_SensitivityAnalysis_Inputs_7_VariationMethod" hidden="1">0</definedName>
    <definedName name="PTree_SensitivityAnalysis_Inputs_7_VaryCell" hidden="1">Data!$E$9</definedName>
    <definedName name="PTree_SensitivityAnalysis_Inputs_8_AlternateCellLabel" hidden="1">""</definedName>
    <definedName name="PTree_SensitivityAnalysis_Inputs_8_BaseValueIsAutomatic" hidden="1">TRUE</definedName>
    <definedName name="PTree_SensitivityAnalysis_Inputs_8_MaintainProbabilityNormalization" hidden="1">FALSE</definedName>
    <definedName name="PTree_SensitivityAnalysis_Inputs_8_ManualBaseValue" hidden="1">0</definedName>
    <definedName name="PTree_SensitivityAnalysis_Inputs_8_Maximum" hidden="1">10</definedName>
    <definedName name="PTree_SensitivityAnalysis_Inputs_8_Minimum" hidden="1">-10</definedName>
    <definedName name="PTree_SensitivityAnalysis_Inputs_8_OneWayAnalysis" hidden="1">1</definedName>
    <definedName name="PTree_SensitivityAnalysis_Inputs_8_Steps" hidden="1">11</definedName>
    <definedName name="PTree_SensitivityAnalysis_Inputs_8_TwoWayAnalysis" hidden="1">0</definedName>
    <definedName name="PTree_SensitivityAnalysis_Inputs_8_VariationMethod" hidden="1">0</definedName>
    <definedName name="PTree_SensitivityAnalysis_Inputs_8_VaryCell" hidden="1">Data!$E$10</definedName>
    <definedName name="PTree_SensitivityAnalysis_Inputs_Count" hidden="1">8</definedName>
    <definedName name="PTree_SensitivityAnalysis_Output_AlternateCellLabel" hidden="1">""</definedName>
    <definedName name="PTree_SensitivityAnalysis_Output_Model" hidden="1">PTreeObjectReference(PTDecisionTree_1,treeCalc_1!$A$1)</definedName>
    <definedName name="PTree_SensitivityAnalysis_Output_OutputType" hidden="1">1</definedName>
    <definedName name="PTree_SensitivityAnalysis_Output_StartingNode" hidden="1">PTreeObjectReference(NULL,NULL)</definedName>
    <definedName name="PTree_SensitivityAnalysis_ReportPlacement" hidden="1">0</definedName>
    <definedName name="PTree_SensitivityAnalysis_UpdateDisplay" hidden="1">FALSE</definedName>
    <definedName name="treeList" hidden="1">"10000000000000000000000000000000000000000000000000000000000000000000000000000000000000000000000000000000000000000000000000000000000000000000000000000000000000000000000000000000000000000000000000000000"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 i="1" l="1"/>
  <c r="J14" i="2" s="1"/>
  <c r="B36" i="1"/>
  <c r="J13" i="2" s="1"/>
  <c r="B26" i="1"/>
  <c r="J12" i="2" s="1"/>
  <c r="K11" i="2"/>
  <c r="J11" i="2"/>
  <c r="O11" i="2"/>
  <c r="C48" i="1"/>
  <c r="J23" i="2" s="1"/>
  <c r="C47" i="1"/>
  <c r="C46" i="1"/>
  <c r="C45" i="1"/>
  <c r="C42" i="1"/>
  <c r="J21" i="2" s="1"/>
  <c r="C41" i="1"/>
  <c r="C30" i="1"/>
  <c r="C29" i="1"/>
  <c r="C28" i="1"/>
  <c r="J16" i="2" s="1"/>
  <c r="C27" i="1"/>
  <c r="C24" i="1"/>
  <c r="J15" i="2" s="1"/>
  <c r="C23" i="1"/>
  <c r="C40" i="1"/>
  <c r="C39" i="1"/>
  <c r="C38" i="1"/>
  <c r="C37" i="1"/>
  <c r="C34" i="1"/>
  <c r="J18" i="2" s="1"/>
  <c r="C33" i="1"/>
  <c r="K23" i="2"/>
  <c r="K22" i="2"/>
  <c r="J22" i="2"/>
  <c r="K21" i="2"/>
  <c r="O14" i="2"/>
  <c r="K20" i="2"/>
  <c r="K18" i="2"/>
  <c r="J20" i="2"/>
  <c r="K19" i="2"/>
  <c r="J19" i="2"/>
  <c r="O13" i="2"/>
  <c r="K16" i="2"/>
  <c r="K17" i="2"/>
  <c r="J17" i="2"/>
  <c r="K15" i="2"/>
  <c r="O12" i="2"/>
  <c r="B11" i="2"/>
  <c r="B2" i="2"/>
  <c r="E17" i="1"/>
  <c r="E16" i="1"/>
  <c r="E15" i="1"/>
  <c r="D17" i="1"/>
  <c r="D16" i="1"/>
  <c r="D15" i="1"/>
  <c r="C17" i="1"/>
  <c r="C16" i="1"/>
  <c r="C15" i="1"/>
  <c r="F2" i="2"/>
  <c r="D46" i="1"/>
  <c r="D41" i="1"/>
  <c r="C44" i="1"/>
  <c r="D48" i="1"/>
  <c r="D38" i="1"/>
  <c r="D33" i="1"/>
  <c r="C36" i="1"/>
  <c r="D28" i="1"/>
  <c r="D23" i="1"/>
  <c r="D30" i="1"/>
  <c r="D24" i="1"/>
  <c r="D27" i="1"/>
  <c r="D29" i="1"/>
  <c r="D40" i="1"/>
  <c r="D34" i="1"/>
  <c r="D37" i="1"/>
  <c r="D39" i="1"/>
  <c r="D42" i="1"/>
  <c r="D45" i="1"/>
  <c r="D47" i="1"/>
  <c r="C26" i="1"/>
  <c r="B32" i="1"/>
  <c r="B25" i="1"/>
  <c r="B35" i="1"/>
  <c r="B43" i="1"/>
  <c r="A21" i="2" l="1"/>
  <c r="A23" i="2"/>
  <c r="A22" i="2"/>
  <c r="A18" i="2"/>
  <c r="A20" i="2"/>
  <c r="A19" i="2"/>
  <c r="A15" i="2"/>
  <c r="A17" i="2"/>
  <c r="A16" i="2"/>
  <c r="A14" i="2"/>
  <c r="A12" i="2"/>
  <c r="A13" i="2"/>
  <c r="A11" i="2"/>
  <c r="F15" i="1"/>
  <c r="F16" i="1"/>
  <c r="F17" i="1"/>
</calcChain>
</file>

<file path=xl/sharedStrings.xml><?xml version="1.0" encoding="utf-8"?>
<sst xmlns="http://schemas.openxmlformats.org/spreadsheetml/2006/main" count="618" uniqueCount="151">
  <si>
    <t>Expand</t>
  </si>
  <si>
    <t>Remain stable</t>
  </si>
  <si>
    <t>Contract</t>
  </si>
  <si>
    <t>Construct a new plant</t>
  </si>
  <si>
    <t>Expand existing plant</t>
  </si>
  <si>
    <t>Do nothing</t>
  </si>
  <si>
    <t>Tire plant decisions</t>
  </si>
  <si>
    <t>Decision</t>
  </si>
  <si>
    <t>Market outcome</t>
  </si>
  <si>
    <t>Remain Same</t>
  </si>
  <si>
    <t>EMV</t>
  </si>
  <si>
    <t>Market Outcome</t>
  </si>
  <si>
    <t>A240196</t>
  </si>
  <si>
    <t>Name</t>
  </si>
  <si>
    <t>SheetRef</t>
  </si>
  <si>
    <t>GenInfo</t>
  </si>
  <si>
    <t>Def. Link</t>
  </si>
  <si>
    <t>EXT REFS</t>
  </si>
  <si>
    <t>Def. Form</t>
  </si>
  <si>
    <t>Calc Macro</t>
  </si>
  <si>
    <t>Highest#</t>
  </si>
  <si>
    <t>Ptree1 Compatibility</t>
  </si>
  <si>
    <t>Model GUID</t>
  </si>
  <si>
    <t>Eval. Function</t>
  </si>
  <si>
    <t>Creation Version</t>
  </si>
  <si>
    <t>Required Version</t>
  </si>
  <si>
    <t>Recommended Version</t>
  </si>
  <si>
    <t>Last Modified By Version</t>
  </si>
  <si>
    <t>Output Label</t>
  </si>
  <si>
    <t>Output Value NF</t>
  </si>
  <si>
    <t>Output Prob NF</t>
  </si>
  <si>
    <t>Input Value NF</t>
  </si>
  <si>
    <t>Input Prob NF</t>
  </si>
  <si>
    <t>R-Value Ref.</t>
  </si>
  <si>
    <t>Anchor Cell</t>
  </si>
  <si>
    <t>Branch Name</t>
  </si>
  <si>
    <t>bformtype</t>
  </si>
  <si>
    <t>valformula</t>
  </si>
  <si>
    <t>pbformula</t>
  </si>
  <si>
    <t>distribution</t>
  </si>
  <si>
    <t>cumPayoffFunction</t>
  </si>
  <si>
    <t>link</t>
  </si>
  <si>
    <t>ENDNODEFORMULA</t>
  </si>
  <si>
    <t>VAL</t>
  </si>
  <si>
    <t>PB</t>
  </si>
  <si>
    <t>IntRefs</t>
  </si>
  <si>
    <t>RefRefs</t>
  </si>
  <si>
    <t>NodeNames</t>
  </si>
  <si>
    <t>Collapsed</t>
  </si>
  <si>
    <t>=</t>
  </si>
  <si>
    <t>8.5.1</t>
  </si>
  <si>
    <t>5.0.0</t>
  </si>
  <si>
    <t>&lt;NF&gt;</t>
  </si>
  <si>
    <t>Automatic</t>
  </si>
  <si>
    <t/>
  </si>
  <si>
    <t>DEFAULT</t>
  </si>
  <si>
    <t>0</t>
  </si>
  <si>
    <t>0,1,1,0,0,Exponential, 0,0,-1,0,-1,-1,.0001</t>
  </si>
  <si>
    <t>Tire Company</t>
  </si>
  <si>
    <t>2,0,0,3,2,3,4,0,0,0</t>
  </si>
  <si>
    <t>Construct A New Plant</t>
  </si>
  <si>
    <t>Expand Existing</t>
  </si>
  <si>
    <t>Do Nothing</t>
  </si>
  <si>
    <t>Chance</t>
  </si>
  <si>
    <t>Market Outcomes</t>
  </si>
  <si>
    <t>4,0,0,0,2,0,0</t>
  </si>
  <si>
    <t>1,0,0,3,5,6,7,1,0,0</t>
  </si>
  <si>
    <t>Grows</t>
  </si>
  <si>
    <t>Remains Stable</t>
  </si>
  <si>
    <t>Contracts</t>
  </si>
  <si>
    <t>4,0,0,0,3,0,0</t>
  </si>
  <si>
    <t>1,0,0,3,8,9,10,1,0,0</t>
  </si>
  <si>
    <t>4,0,0,0,4,0,0</t>
  </si>
  <si>
    <t>1,0,0,3,11,12,13,1,0,0</t>
  </si>
  <si>
    <t>PrecisionTree Sensitivity Analysis - Sensitivity Graph</t>
  </si>
  <si>
    <r>
      <t>Performed By:</t>
    </r>
    <r>
      <rPr>
        <sz val="8"/>
        <color theme="1"/>
        <rFont val="Tahoma"/>
        <family val="2"/>
      </rPr>
      <t xml:space="preserve"> Nikhil Jain (Student)</t>
    </r>
  </si>
  <si>
    <r>
      <t>Date:</t>
    </r>
    <r>
      <rPr>
        <sz val="8"/>
        <color theme="1"/>
        <rFont val="Tahoma"/>
        <family val="2"/>
      </rPr>
      <t xml:space="preserve"> Wednesday, January 22, 2025 10:04:30 PM</t>
    </r>
  </si>
  <si>
    <r>
      <t>Output:</t>
    </r>
    <r>
      <rPr>
        <sz val="8"/>
        <color theme="1"/>
        <rFont val="Tahoma"/>
        <family val="2"/>
      </rPr>
      <t xml:space="preserve"> Decision Tree 'Tire Company' (Expected Value of Entire Model)</t>
    </r>
  </si>
  <si>
    <r>
      <t>Input:</t>
    </r>
    <r>
      <rPr>
        <sz val="8"/>
        <color theme="1"/>
        <rFont val="Tahoma"/>
        <family val="2"/>
      </rPr>
      <t xml:space="preserve"> Do nothing (C10)</t>
    </r>
  </si>
  <si>
    <t>Sensitivity Data</t>
  </si>
  <si>
    <t>#1</t>
  </si>
  <si>
    <t>#2</t>
  </si>
  <si>
    <t>#3</t>
  </si>
  <si>
    <t>#4</t>
  </si>
  <si>
    <t>#5</t>
  </si>
  <si>
    <t>#6</t>
  </si>
  <si>
    <t>#7</t>
  </si>
  <si>
    <t>#8</t>
  </si>
  <si>
    <t>#9</t>
  </si>
  <si>
    <t>#10</t>
  </si>
  <si>
    <t>#11</t>
  </si>
  <si>
    <t>Input</t>
  </si>
  <si>
    <t>Value</t>
  </si>
  <si>
    <t>Change (%)</t>
  </si>
  <si>
    <t>Output</t>
  </si>
  <si>
    <r>
      <t>Date:</t>
    </r>
    <r>
      <rPr>
        <sz val="8"/>
        <color theme="1"/>
        <rFont val="Tahoma"/>
        <family val="2"/>
      </rPr>
      <t xml:space="preserve"> Wednesday, January 22, 2025 10:04:31 PM</t>
    </r>
  </si>
  <si>
    <r>
      <t>Input:</t>
    </r>
    <r>
      <rPr>
        <sz val="8"/>
        <color theme="1"/>
        <rFont val="Tahoma"/>
        <family val="2"/>
      </rPr>
      <t xml:space="preserve"> (E10)</t>
    </r>
  </si>
  <si>
    <r>
      <t>Date:</t>
    </r>
    <r>
      <rPr>
        <sz val="8"/>
        <color theme="1"/>
        <rFont val="Tahoma"/>
        <family val="2"/>
      </rPr>
      <t xml:space="preserve"> Wednesday, January 22, 2025 10:04:32 PM</t>
    </r>
  </si>
  <si>
    <r>
      <t>Input:</t>
    </r>
    <r>
      <rPr>
        <sz val="8"/>
        <color theme="1"/>
        <rFont val="Tahoma"/>
        <family val="2"/>
      </rPr>
      <t xml:space="preserve"> Construct a new plant (C8)</t>
    </r>
  </si>
  <si>
    <r>
      <t>Date:</t>
    </r>
    <r>
      <rPr>
        <sz val="8"/>
        <color theme="1"/>
        <rFont val="Tahoma"/>
        <family val="2"/>
      </rPr>
      <t xml:space="preserve"> Wednesday, January 22, 2025 10:04:33 PM</t>
    </r>
  </si>
  <si>
    <r>
      <t>Input:</t>
    </r>
    <r>
      <rPr>
        <sz val="8"/>
        <color theme="1"/>
        <rFont val="Tahoma"/>
        <family val="2"/>
      </rPr>
      <t xml:space="preserve"> Remain stable (D8)</t>
    </r>
  </si>
  <si>
    <r>
      <t>Date:</t>
    </r>
    <r>
      <rPr>
        <sz val="8"/>
        <color theme="1"/>
        <rFont val="Tahoma"/>
        <family val="2"/>
      </rPr>
      <t xml:space="preserve"> Wednesday, January 22, 2025 10:04:34 PM</t>
    </r>
  </si>
  <si>
    <r>
      <t>Input:</t>
    </r>
    <r>
      <rPr>
        <sz val="8"/>
        <color theme="1"/>
        <rFont val="Tahoma"/>
        <family val="2"/>
      </rPr>
      <t xml:space="preserve"> (D9)</t>
    </r>
  </si>
  <si>
    <r>
      <t>Date:</t>
    </r>
    <r>
      <rPr>
        <sz val="8"/>
        <color theme="1"/>
        <rFont val="Tahoma"/>
        <family val="2"/>
      </rPr>
      <t xml:space="preserve"> Wednesday, January 22, 2025 10:04:35 PM</t>
    </r>
  </si>
  <si>
    <r>
      <t>Input:</t>
    </r>
    <r>
      <rPr>
        <sz val="8"/>
        <color theme="1"/>
        <rFont val="Tahoma"/>
        <family val="2"/>
      </rPr>
      <t xml:space="preserve"> Contract (E8)</t>
    </r>
  </si>
  <si>
    <r>
      <t>Date:</t>
    </r>
    <r>
      <rPr>
        <sz val="8"/>
        <color theme="1"/>
        <rFont val="Tahoma"/>
        <family val="2"/>
      </rPr>
      <t xml:space="preserve"> Wednesday, January 22, 2025 10:04:36 PM</t>
    </r>
  </si>
  <si>
    <r>
      <t>Input:</t>
    </r>
    <r>
      <rPr>
        <sz val="8"/>
        <color theme="1"/>
        <rFont val="Tahoma"/>
        <family val="2"/>
      </rPr>
      <t xml:space="preserve"> (E9)</t>
    </r>
  </si>
  <si>
    <r>
      <t>Date:</t>
    </r>
    <r>
      <rPr>
        <sz val="8"/>
        <color theme="1"/>
        <rFont val="Tahoma"/>
        <family val="2"/>
      </rPr>
      <t xml:space="preserve"> Wednesday, January 22, 2025 10:04:37 PM</t>
    </r>
  </si>
  <si>
    <r>
      <t>Input:</t>
    </r>
    <r>
      <rPr>
        <sz val="8"/>
        <color theme="1"/>
        <rFont val="Tahoma"/>
        <family val="2"/>
      </rPr>
      <t xml:space="preserve"> Expand existing plant (C9)</t>
    </r>
  </si>
  <si>
    <t>PrecisionTree Sensitivity Analysis - Strategy Region</t>
  </si>
  <si>
    <r>
      <t>Date:</t>
    </r>
    <r>
      <rPr>
        <sz val="8"/>
        <color theme="1"/>
        <rFont val="Tahoma"/>
        <family val="2"/>
      </rPr>
      <t xml:space="preserve"> Wednesday, January 22, 2025 10:04:38 PM</t>
    </r>
  </si>
  <si>
    <t>Strategy Region Data</t>
  </si>
  <si>
    <r>
      <t>Date:</t>
    </r>
    <r>
      <rPr>
        <sz val="8"/>
        <color theme="1"/>
        <rFont val="Tahoma"/>
        <family val="2"/>
      </rPr>
      <t xml:space="preserve"> Wednesday, January 22, 2025 10:04:39 PM</t>
    </r>
  </si>
  <si>
    <r>
      <t>Date:</t>
    </r>
    <r>
      <rPr>
        <sz val="8"/>
        <color theme="1"/>
        <rFont val="Tahoma"/>
        <family val="2"/>
      </rPr>
      <t xml:space="preserve"> Wednesday, January 22, 2025 10:04:41 PM</t>
    </r>
  </si>
  <si>
    <r>
      <t>Date:</t>
    </r>
    <r>
      <rPr>
        <sz val="8"/>
        <color theme="1"/>
        <rFont val="Tahoma"/>
        <family val="2"/>
      </rPr>
      <t xml:space="preserve"> Wednesday, January 22, 2025 10:04:42 PM</t>
    </r>
  </si>
  <si>
    <r>
      <t>Date:</t>
    </r>
    <r>
      <rPr>
        <sz val="8"/>
        <color theme="1"/>
        <rFont val="Tahoma"/>
        <family val="2"/>
      </rPr>
      <t xml:space="preserve"> Wednesday, January 22, 2025 10:04:43 PM</t>
    </r>
  </si>
  <si>
    <r>
      <t>Date:</t>
    </r>
    <r>
      <rPr>
        <sz val="8"/>
        <color theme="1"/>
        <rFont val="Tahoma"/>
        <family val="2"/>
      </rPr>
      <t xml:space="preserve"> Wednesday, January 22, 2025 10:04:45 PM</t>
    </r>
  </si>
  <si>
    <r>
      <t>Date:</t>
    </r>
    <r>
      <rPr>
        <sz val="8"/>
        <color theme="1"/>
        <rFont val="Tahoma"/>
        <family val="2"/>
      </rPr>
      <t xml:space="preserve"> Wednesday, January 22, 2025 10:04:46 PM</t>
    </r>
  </si>
  <si>
    <r>
      <t>Date:</t>
    </r>
    <r>
      <rPr>
        <sz val="8"/>
        <color theme="1"/>
        <rFont val="Tahoma"/>
        <family val="2"/>
      </rPr>
      <t xml:space="preserve"> Wednesday, January 22, 2025 10:04:47 PM</t>
    </r>
  </si>
  <si>
    <t>PrecisionTree Sensitivity Analysis - Tornado Graph</t>
  </si>
  <si>
    <r>
      <t>Date:</t>
    </r>
    <r>
      <rPr>
        <sz val="8"/>
        <color theme="1"/>
        <rFont val="Tahoma"/>
        <family val="2"/>
      </rPr>
      <t xml:space="preserve"> Wednesday, January 22, 2025 10:04:48 PM</t>
    </r>
  </si>
  <si>
    <t>Tornado Graph Data</t>
  </si>
  <si>
    <t>Decision Tree 'Tire Company' (Expected Value of Entire Model)</t>
  </si>
  <si>
    <t>Rank</t>
  </si>
  <si>
    <t>Input Name</t>
  </si>
  <si>
    <t>Cell</t>
  </si>
  <si>
    <t>Minimum</t>
  </si>
  <si>
    <t>Maximum</t>
  </si>
  <si>
    <t>Do nothing (C10)</t>
  </si>
  <si>
    <t>C10</t>
  </si>
  <si>
    <t>(E10)</t>
  </si>
  <si>
    <t>E10</t>
  </si>
  <si>
    <t>Construct a new plant (C8)</t>
  </si>
  <si>
    <t>C8</t>
  </si>
  <si>
    <t>Remain stable (D8)</t>
  </si>
  <si>
    <t>D8</t>
  </si>
  <si>
    <t>(D9)</t>
  </si>
  <si>
    <t>D9</t>
  </si>
  <si>
    <t>Contract (E8)</t>
  </si>
  <si>
    <t>E8</t>
  </si>
  <si>
    <t>(E9)</t>
  </si>
  <si>
    <t>E9</t>
  </si>
  <si>
    <t>Expand existing plant (C9)</t>
  </si>
  <si>
    <t>C9</t>
  </si>
  <si>
    <t>PrecisionTree Sensitivity Analysis - Spider Graph</t>
  </si>
  <si>
    <r>
      <t>Date:</t>
    </r>
    <r>
      <rPr>
        <sz val="8"/>
        <color theme="1"/>
        <rFont val="Tahoma"/>
        <family val="2"/>
      </rPr>
      <t xml:space="preserve"> Wednesday, January 22, 2025 10:04:49 PM</t>
    </r>
  </si>
  <si>
    <t>Spider Graph Data</t>
  </si>
  <si>
    <t>Step</t>
  </si>
  <si>
    <t>Change</t>
  </si>
  <si>
    <t>Input Variation</t>
  </si>
  <si>
    <t>Output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</si>
</sst>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gt;0.00001]0.0###%;[=0]0.0%;0.00E+00"/>
  </numFmts>
  <fonts count="17" x14ac:knownFonts="1">
    <font>
      <sz val="11"/>
      <color theme="1"/>
      <name val="Calibri"/>
      <family val="2"/>
      <scheme val="minor"/>
    </font>
    <font>
      <b/>
      <sz val="11"/>
      <name val="Calibri"/>
      <family val="2"/>
    </font>
    <font>
      <sz val="11"/>
      <name val="Calibri"/>
      <family val="2"/>
    </font>
    <font>
      <b/>
      <sz val="11"/>
      <color theme="1"/>
      <name val="Calibri"/>
      <family val="2"/>
      <scheme val="minor"/>
    </font>
    <font>
      <i/>
      <sz val="11"/>
      <color theme="1"/>
      <name val="Calibri"/>
      <family val="2"/>
      <scheme val="minor"/>
    </font>
    <font>
      <i/>
      <sz val="11"/>
      <name val="Calibri"/>
      <family val="2"/>
    </font>
    <font>
      <b/>
      <sz val="8"/>
      <color rgb="FF000080"/>
      <name val="Calibri"/>
      <family val="2"/>
      <scheme val="minor"/>
    </font>
    <font>
      <sz val="8"/>
      <color theme="1"/>
      <name val="Calibri"/>
      <family val="2"/>
      <scheme val="minor"/>
    </font>
    <font>
      <b/>
      <sz val="8"/>
      <color rgb="FF008000"/>
      <name val="Calibri"/>
      <family val="2"/>
      <scheme val="minor"/>
    </font>
    <font>
      <sz val="8"/>
      <color rgb="FF008000"/>
      <name val="Calibri"/>
      <family val="2"/>
      <scheme val="minor"/>
    </font>
    <font>
      <b/>
      <sz val="8"/>
      <color rgb="FF800000"/>
      <name val="Calibri"/>
      <family val="2"/>
      <scheme val="minor"/>
    </font>
    <font>
      <sz val="8"/>
      <color rgb="FF800000"/>
      <name val="Calibri"/>
      <family val="2"/>
      <scheme val="minor"/>
    </font>
    <font>
      <sz val="8"/>
      <color theme="1"/>
      <name val="Tahoma"/>
      <family val="2"/>
    </font>
    <font>
      <b/>
      <sz val="14"/>
      <color theme="1"/>
      <name val="Tahoma"/>
      <family val="2"/>
    </font>
    <font>
      <b/>
      <sz val="8"/>
      <color theme="1"/>
      <name val="Tahoma"/>
      <family val="2"/>
    </font>
    <font>
      <b/>
      <sz val="10"/>
      <color theme="1"/>
      <name val="Calibri"/>
      <family val="2"/>
      <scheme val="minor"/>
    </font>
    <font>
      <b/>
      <sz val="8"/>
      <color theme="1"/>
      <name val="Calibri"/>
      <family val="2"/>
      <scheme val="minor"/>
    </font>
  </fonts>
  <fills count="4">
    <fill>
      <patternFill patternType="none"/>
    </fill>
    <fill>
      <patternFill patternType="gray125"/>
    </fill>
    <fill>
      <patternFill patternType="solid">
        <fgColor rgb="FFC0C0C0"/>
        <bgColor indexed="64"/>
      </patternFill>
    </fill>
    <fill>
      <patternFill patternType="solid">
        <fgColor indexed="2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indexed="64"/>
      </bottom>
      <diagonal/>
    </border>
    <border>
      <left/>
      <right style="medium">
        <color rgb="FF000000"/>
      </right>
      <top/>
      <bottom style="thin">
        <color indexed="64"/>
      </bottom>
      <diagonal/>
    </border>
    <border>
      <left style="medium">
        <color rgb="FF000000"/>
      </left>
      <right style="thin">
        <color indexed="64"/>
      </right>
      <top style="medium">
        <color indexed="64"/>
      </top>
      <bottom/>
      <diagonal/>
    </border>
    <border>
      <left style="medium">
        <color rgb="FF000000"/>
      </left>
      <right style="thin">
        <color indexed="64"/>
      </right>
      <top/>
      <bottom style="thin">
        <color indexed="64"/>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thin">
        <color indexed="64"/>
      </left>
      <right/>
      <top style="medium">
        <color indexed="64"/>
      </top>
      <bottom/>
      <diagonal/>
    </border>
    <border>
      <left/>
      <right style="thin">
        <color indexed="22"/>
      </right>
      <top style="medium">
        <color indexed="64"/>
      </top>
      <bottom/>
      <diagonal/>
    </border>
    <border>
      <left/>
      <right style="thin">
        <color indexed="22"/>
      </right>
      <top/>
      <bottom style="thin">
        <color indexed="64"/>
      </bottom>
      <diagonal/>
    </border>
    <border>
      <left/>
      <right style="thin">
        <color indexed="22"/>
      </right>
      <top/>
      <bottom/>
      <diagonal/>
    </border>
    <border>
      <left/>
      <right style="thin">
        <color indexed="22"/>
      </right>
      <top/>
      <bottom style="medium">
        <color rgb="FF000000"/>
      </bottom>
      <diagonal/>
    </border>
    <border>
      <left style="thin">
        <color indexed="22"/>
      </left>
      <right/>
      <top style="medium">
        <color indexed="64"/>
      </top>
      <bottom/>
      <diagonal/>
    </border>
    <border>
      <left style="thin">
        <color indexed="22"/>
      </left>
      <right/>
      <top style="medium">
        <color indexed="64"/>
      </top>
      <bottom style="thin">
        <color rgb="FF808080"/>
      </bottom>
      <diagonal/>
    </border>
    <border>
      <left/>
      <right/>
      <top style="medium">
        <color indexed="64"/>
      </top>
      <bottom style="thin">
        <color rgb="FF808080"/>
      </bottom>
      <diagonal/>
    </border>
    <border>
      <left style="thin">
        <color indexed="22"/>
      </left>
      <right/>
      <top style="thin">
        <color rgb="FF808080"/>
      </top>
      <bottom/>
      <diagonal/>
    </border>
    <border>
      <left/>
      <right style="thin">
        <color indexed="22"/>
      </right>
      <top style="thin">
        <color rgb="FF808080"/>
      </top>
      <bottom/>
      <diagonal/>
    </border>
    <border>
      <left/>
      <right style="medium">
        <color rgb="FF000000"/>
      </right>
      <top style="medium">
        <color indexed="64"/>
      </top>
      <bottom style="thin">
        <color rgb="FF808080"/>
      </bottom>
      <diagonal/>
    </border>
    <border>
      <left style="medium">
        <color rgb="FF000000"/>
      </left>
      <right/>
      <top style="thin">
        <color indexed="64"/>
      </top>
      <bottom/>
      <diagonal/>
    </border>
    <border>
      <left/>
      <right/>
      <top style="thin">
        <color indexed="64"/>
      </top>
      <bottom/>
      <diagonal/>
    </border>
    <border>
      <left style="medium">
        <color rgb="FF000000"/>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medium">
        <color rgb="FF000000"/>
      </right>
      <top/>
      <bottom style="thin">
        <color indexed="22"/>
      </bottom>
      <diagonal/>
    </border>
    <border>
      <left style="medium">
        <color rgb="FF000000"/>
      </left>
      <right/>
      <top style="thin">
        <color indexed="22"/>
      </top>
      <bottom/>
      <diagonal/>
    </border>
    <border>
      <left/>
      <right/>
      <top style="thin">
        <color indexed="22"/>
      </top>
      <bottom/>
      <diagonal/>
    </border>
  </borders>
  <cellStyleXfs count="1">
    <xf numFmtId="0" fontId="0" fillId="0" borderId="0"/>
  </cellStyleXfs>
  <cellXfs count="106">
    <xf numFmtId="0" fontId="0" fillId="0" borderId="0" xfId="0"/>
    <xf numFmtId="0" fontId="1" fillId="0" borderId="0" xfId="0" applyFont="1"/>
    <xf numFmtId="0" fontId="2" fillId="0" borderId="0" xfId="0" applyFont="1"/>
    <xf numFmtId="0" fontId="0" fillId="0" borderId="1" xfId="0" applyBorder="1"/>
    <xf numFmtId="0" fontId="3" fillId="0" borderId="1" xfId="0" applyFont="1" applyBorder="1" applyAlignment="1">
      <alignment horizontal="center" vertical="center"/>
    </xf>
    <xf numFmtId="0" fontId="2" fillId="0" borderId="1" xfId="0" applyFont="1" applyFill="1" applyBorder="1" applyAlignment="1">
      <alignment horizontal="left"/>
    </xf>
    <xf numFmtId="0" fontId="2" fillId="0" borderId="1" xfId="0" applyFont="1" applyBorder="1" applyAlignment="1">
      <alignment horizontal="left"/>
    </xf>
    <xf numFmtId="164" fontId="0" fillId="0" borderId="1" xfId="0" applyNumberFormat="1" applyBorder="1"/>
    <xf numFmtId="0" fontId="4" fillId="0" borderId="1" xfId="0" applyFont="1" applyBorder="1"/>
    <xf numFmtId="0" fontId="5" fillId="0" borderId="1" xfId="0" applyFont="1" applyBorder="1" applyAlignment="1">
      <alignment horizontal="left"/>
    </xf>
    <xf numFmtId="0" fontId="2" fillId="0" borderId="1" xfId="0" applyFont="1" applyBorder="1"/>
    <xf numFmtId="0" fontId="2" fillId="0" borderId="1" xfId="0" applyFont="1" applyBorder="1" applyAlignment="1">
      <alignment horizontal="right"/>
    </xf>
    <xf numFmtId="164" fontId="2" fillId="0" borderId="1" xfId="0" applyNumberFormat="1" applyFont="1" applyBorder="1"/>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quotePrefix="1" applyAlignment="1">
      <alignment horizontal="left"/>
    </xf>
    <xf numFmtId="0" fontId="0" fillId="0" borderId="0" xfId="0" applyAlignment="1">
      <alignment horizontal="left"/>
    </xf>
    <xf numFmtId="0" fontId="0" fillId="0" borderId="0" xfId="0" applyNumberFormat="1" applyAlignment="1">
      <alignment horizontal="left"/>
    </xf>
    <xf numFmtId="0" fontId="6" fillId="0" borderId="0" xfId="0" applyFont="1" applyAlignment="1">
      <alignment horizontal="center"/>
    </xf>
    <xf numFmtId="165" fontId="6" fillId="0" borderId="0" xfId="0" applyNumberFormat="1" applyFont="1" applyAlignment="1">
      <alignment horizontal="center"/>
    </xf>
    <xf numFmtId="0" fontId="7" fillId="0" borderId="0" xfId="0" applyFont="1" applyAlignment="1">
      <alignment horizontal="right"/>
    </xf>
    <xf numFmtId="0" fontId="9" fillId="0" borderId="0" xfId="0" applyNumberFormat="1" applyFont="1" applyAlignment="1">
      <alignment horizontal="center"/>
    </xf>
    <xf numFmtId="0" fontId="8" fillId="0" borderId="0" xfId="0" applyFont="1" applyAlignment="1">
      <alignment horizontal="center"/>
    </xf>
    <xf numFmtId="0" fontId="8" fillId="0" borderId="0" xfId="0" applyFont="1" applyAlignment="1">
      <alignment horizontal="right"/>
    </xf>
    <xf numFmtId="164" fontId="7" fillId="0" borderId="0" xfId="0" applyNumberFormat="1" applyFont="1" applyAlignment="1">
      <alignment horizontal="right"/>
    </xf>
    <xf numFmtId="0" fontId="7" fillId="0" borderId="0" xfId="0" applyNumberFormat="1" applyFont="1" applyAlignment="1">
      <alignment horizontal="right"/>
    </xf>
    <xf numFmtId="0" fontId="11" fillId="0" borderId="0" xfId="0" applyNumberFormat="1" applyFont="1" applyAlignment="1">
      <alignment horizontal="center"/>
    </xf>
    <xf numFmtId="0" fontId="10" fillId="0" borderId="0" xfId="0" applyFont="1" applyAlignment="1">
      <alignment horizontal="center"/>
    </xf>
    <xf numFmtId="165" fontId="7" fillId="0" borderId="0" xfId="0" applyNumberFormat="1" applyFont="1" applyAlignment="1">
      <alignment horizontal="right"/>
    </xf>
    <xf numFmtId="0" fontId="6" fillId="0" borderId="0" xfId="0" applyNumberFormat="1" applyFont="1" applyAlignment="1">
      <alignment horizontal="center"/>
    </xf>
    <xf numFmtId="0" fontId="13" fillId="2" borderId="0" xfId="0" applyFont="1" applyFill="1" applyBorder="1"/>
    <xf numFmtId="0" fontId="12" fillId="2" borderId="0" xfId="0" applyFont="1" applyFill="1" applyBorder="1"/>
    <xf numFmtId="0" fontId="12" fillId="2" borderId="3" xfId="0" applyFont="1" applyFill="1" applyBorder="1"/>
    <xf numFmtId="0" fontId="13" fillId="2" borderId="0" xfId="0" quotePrefix="1" applyFont="1" applyFill="1" applyBorder="1"/>
    <xf numFmtId="0" fontId="14" fillId="2" borderId="0" xfId="0" applyFont="1" applyFill="1" applyBorder="1"/>
    <xf numFmtId="0" fontId="14" fillId="2" borderId="3" xfId="0" applyFont="1" applyFill="1" applyBorder="1"/>
    <xf numFmtId="0" fontId="15" fillId="3" borderId="9" xfId="0" quotePrefix="1" applyNumberFormat="1" applyFont="1" applyFill="1" applyBorder="1" applyAlignment="1">
      <alignment horizontal="left"/>
    </xf>
    <xf numFmtId="0" fontId="15" fillId="0" borderId="10" xfId="0" applyFont="1" applyBorder="1" applyAlignment="1">
      <alignment horizontal="left"/>
    </xf>
    <xf numFmtId="0" fontId="15" fillId="0" borderId="11" xfId="0" applyFont="1" applyBorder="1" applyAlignment="1">
      <alignment horizontal="left"/>
    </xf>
    <xf numFmtId="0" fontId="16" fillId="0" borderId="7" xfId="0" applyNumberFormat="1" applyFont="1" applyBorder="1" applyAlignment="1">
      <alignment horizontal="center"/>
    </xf>
    <xf numFmtId="0" fontId="16" fillId="0" borderId="2" xfId="0" applyNumberFormat="1" applyFont="1" applyBorder="1" applyAlignment="1">
      <alignment horizontal="center"/>
    </xf>
    <xf numFmtId="0" fontId="16" fillId="0" borderId="16" xfId="0" applyNumberFormat="1" applyFont="1" applyBorder="1" applyAlignment="1">
      <alignment horizontal="center"/>
    </xf>
    <xf numFmtId="0" fontId="16" fillId="0" borderId="17" xfId="0" applyNumberFormat="1" applyFont="1" applyBorder="1" applyAlignment="1">
      <alignment horizontal="left"/>
    </xf>
    <xf numFmtId="0" fontId="16" fillId="0" borderId="18" xfId="0" applyNumberFormat="1" applyFont="1" applyBorder="1" applyAlignment="1">
      <alignment horizontal="left"/>
    </xf>
    <xf numFmtId="0" fontId="16" fillId="0" borderId="19" xfId="0" applyNumberFormat="1" applyFont="1" applyBorder="1" applyAlignment="1">
      <alignment horizontal="center" vertical="top"/>
    </xf>
    <xf numFmtId="0" fontId="16" fillId="0" borderId="20" xfId="0" applyNumberFormat="1" applyFont="1" applyBorder="1" applyAlignment="1">
      <alignment horizontal="center" vertical="top"/>
    </xf>
    <xf numFmtId="0" fontId="7" fillId="0" borderId="0" xfId="0" applyNumberFormat="1" applyFont="1" applyBorder="1" applyAlignment="1">
      <alignment horizontal="right" vertical="top"/>
    </xf>
    <xf numFmtId="0" fontId="7" fillId="0" borderId="5" xfId="0" applyNumberFormat="1" applyFont="1" applyBorder="1" applyAlignment="1">
      <alignment horizontal="right" vertical="top"/>
    </xf>
    <xf numFmtId="0" fontId="7" fillId="0" borderId="13" xfId="0" applyNumberFormat="1" applyFont="1" applyBorder="1" applyAlignment="1">
      <alignment horizontal="right" vertical="top"/>
    </xf>
    <xf numFmtId="0" fontId="7" fillId="0" borderId="14" xfId="0" applyNumberFormat="1" applyFont="1" applyBorder="1" applyAlignment="1">
      <alignment horizontal="right" vertical="top"/>
    </xf>
    <xf numFmtId="0" fontId="16" fillId="0" borderId="21" xfId="0" applyNumberFormat="1" applyFont="1" applyBorder="1" applyAlignment="1">
      <alignment horizontal="center"/>
    </xf>
    <xf numFmtId="164" fontId="7" fillId="0" borderId="0" xfId="0" applyNumberFormat="1" applyFont="1" applyBorder="1" applyAlignment="1">
      <alignment horizontal="right" vertical="top"/>
    </xf>
    <xf numFmtId="164" fontId="7" fillId="0" borderId="13" xfId="0" applyNumberFormat="1" applyFont="1" applyBorder="1" applyAlignment="1">
      <alignment horizontal="right" vertical="top"/>
    </xf>
    <xf numFmtId="0" fontId="16" fillId="0" borderId="22" xfId="0" applyNumberFormat="1" applyFont="1" applyBorder="1" applyAlignment="1">
      <alignment horizontal="center"/>
    </xf>
    <xf numFmtId="0" fontId="16" fillId="0" borderId="23" xfId="0" applyNumberFormat="1" applyFont="1" applyBorder="1" applyAlignment="1">
      <alignment horizontal="center"/>
    </xf>
    <xf numFmtId="10" fontId="7" fillId="0" borderId="24" xfId="0" applyNumberFormat="1" applyFont="1" applyBorder="1" applyAlignment="1">
      <alignment horizontal="right" vertical="top"/>
    </xf>
    <xf numFmtId="10" fontId="7" fillId="0" borderId="25" xfId="0" applyNumberFormat="1" applyFont="1" applyBorder="1" applyAlignment="1">
      <alignment horizontal="right" vertical="top"/>
    </xf>
    <xf numFmtId="0" fontId="16" fillId="0" borderId="26" xfId="0" applyNumberFormat="1" applyFont="1" applyBorder="1" applyAlignment="1">
      <alignment horizontal="center"/>
    </xf>
    <xf numFmtId="0" fontId="16" fillId="0" borderId="8" xfId="0" applyNumberFormat="1" applyFont="1" applyBorder="1" applyAlignment="1">
      <alignment horizontal="center"/>
    </xf>
    <xf numFmtId="10" fontId="7" fillId="0" borderId="5" xfId="0" applyNumberFormat="1" applyFont="1" applyBorder="1" applyAlignment="1">
      <alignment horizontal="right" vertical="top"/>
    </xf>
    <xf numFmtId="10" fontId="7" fillId="0" borderId="14" xfId="0" applyNumberFormat="1" applyFont="1" applyBorder="1" applyAlignment="1">
      <alignment horizontal="right" vertical="top"/>
    </xf>
    <xf numFmtId="0" fontId="7" fillId="0" borderId="4" xfId="0" applyNumberFormat="1" applyFont="1" applyBorder="1" applyAlignment="1">
      <alignment horizontal="center" vertical="top"/>
    </xf>
    <xf numFmtId="0" fontId="7" fillId="0" borderId="12" xfId="0" applyNumberFormat="1" applyFont="1" applyBorder="1" applyAlignment="1">
      <alignment horizontal="center" vertical="top"/>
    </xf>
    <xf numFmtId="0" fontId="7" fillId="3" borderId="4" xfId="0" quotePrefix="1" applyNumberFormat="1" applyFont="1" applyFill="1" applyBorder="1" applyAlignment="1">
      <alignment horizontal="left"/>
    </xf>
    <xf numFmtId="0" fontId="7" fillId="0" borderId="0" xfId="0" applyFont="1" applyBorder="1" applyAlignment="1">
      <alignment horizontal="left"/>
    </xf>
    <xf numFmtId="0" fontId="7" fillId="0" borderId="5" xfId="0" applyFont="1" applyBorder="1" applyAlignment="1">
      <alignment horizontal="left"/>
    </xf>
    <xf numFmtId="0" fontId="16" fillId="0" borderId="6" xfId="0" applyNumberFormat="1" applyFont="1" applyBorder="1" applyAlignment="1">
      <alignment horizontal="center"/>
    </xf>
    <xf numFmtId="0" fontId="16" fillId="0" borderId="4" xfId="0" applyNumberFormat="1" applyFont="1" applyBorder="1" applyAlignment="1">
      <alignment horizontal="center"/>
    </xf>
    <xf numFmtId="0" fontId="16" fillId="0" borderId="0" xfId="0" applyNumberFormat="1" applyFont="1" applyBorder="1" applyAlignment="1">
      <alignment horizontal="center"/>
    </xf>
    <xf numFmtId="0" fontId="16" fillId="0" borderId="5" xfId="0" applyNumberFormat="1" applyFont="1" applyBorder="1" applyAlignment="1">
      <alignment horizontal="center"/>
    </xf>
    <xf numFmtId="0" fontId="16" fillId="0" borderId="15" xfId="0" applyNumberFormat="1" applyFont="1" applyBorder="1" applyAlignment="1">
      <alignment horizontal="center"/>
    </xf>
    <xf numFmtId="0" fontId="16" fillId="0" borderId="2" xfId="0" applyNumberFormat="1" applyFont="1" applyBorder="1" applyAlignment="1">
      <alignment horizontal="left"/>
    </xf>
    <xf numFmtId="0" fontId="16" fillId="0" borderId="22" xfId="0" applyNumberFormat="1" applyFont="1" applyBorder="1" applyAlignment="1">
      <alignment horizontal="center"/>
    </xf>
    <xf numFmtId="0" fontId="16" fillId="0" borderId="24" xfId="0" applyNumberFormat="1" applyFont="1" applyBorder="1" applyAlignment="1">
      <alignment horizontal="center"/>
    </xf>
    <xf numFmtId="0" fontId="16" fillId="0" borderId="23" xfId="0" applyNumberFormat="1" applyFont="1" applyBorder="1" applyAlignment="1">
      <alignment horizontal="left"/>
    </xf>
    <xf numFmtId="0" fontId="0" fillId="0" borderId="7" xfId="0" applyBorder="1" applyAlignment="1">
      <alignment horizontal="center"/>
    </xf>
    <xf numFmtId="0" fontId="16" fillId="0" borderId="27" xfId="0" applyNumberFormat="1" applyFont="1" applyBorder="1" applyAlignment="1">
      <alignment horizontal="center"/>
    </xf>
    <xf numFmtId="0" fontId="0" fillId="0" borderId="28" xfId="0" applyBorder="1" applyAlignment="1">
      <alignment horizontal="center"/>
    </xf>
    <xf numFmtId="0" fontId="16" fillId="0" borderId="29" xfId="0" applyNumberFormat="1" applyFont="1" applyBorder="1" applyAlignment="1">
      <alignment horizontal="center"/>
    </xf>
    <xf numFmtId="0" fontId="0" fillId="0" borderId="30" xfId="0" applyBorder="1" applyAlignment="1">
      <alignment horizontal="center"/>
    </xf>
    <xf numFmtId="0" fontId="7" fillId="0" borderId="24" xfId="0" applyNumberFormat="1" applyFont="1" applyBorder="1" applyAlignment="1">
      <alignment horizontal="right" vertical="top"/>
    </xf>
    <xf numFmtId="0" fontId="7" fillId="0" borderId="25" xfId="0" applyNumberFormat="1" applyFont="1" applyBorder="1" applyAlignment="1">
      <alignment horizontal="right" vertical="top"/>
    </xf>
    <xf numFmtId="0" fontId="0" fillId="0" borderId="8" xfId="0" applyBorder="1" applyAlignment="1">
      <alignment horizontal="center"/>
    </xf>
    <xf numFmtId="0" fontId="0" fillId="0" borderId="31" xfId="0" applyBorder="1" applyAlignment="1">
      <alignment horizontal="center"/>
    </xf>
    <xf numFmtId="0" fontId="7" fillId="0" borderId="0" xfId="0" quotePrefix="1" applyNumberFormat="1" applyFont="1" applyBorder="1" applyAlignment="1">
      <alignment horizontal="left" vertical="top" wrapText="1"/>
    </xf>
    <xf numFmtId="0" fontId="7" fillId="0" borderId="24" xfId="0" quotePrefix="1" applyNumberFormat="1" applyFont="1" applyBorder="1" applyAlignment="1">
      <alignment horizontal="left" vertical="top"/>
    </xf>
    <xf numFmtId="0" fontId="7" fillId="0" borderId="13" xfId="0" quotePrefix="1" applyNumberFormat="1" applyFont="1" applyBorder="1" applyAlignment="1">
      <alignment horizontal="left" vertical="top" wrapText="1"/>
    </xf>
    <xf numFmtId="0" fontId="7" fillId="0" borderId="25" xfId="0" quotePrefix="1" applyNumberFormat="1" applyFont="1" applyBorder="1" applyAlignment="1">
      <alignment horizontal="left" vertical="top"/>
    </xf>
    <xf numFmtId="0" fontId="16" fillId="0" borderId="15" xfId="0" applyNumberFormat="1" applyFont="1" applyBorder="1" applyAlignment="1">
      <alignment horizontal="left"/>
    </xf>
    <xf numFmtId="0" fontId="7" fillId="0" borderId="24" xfId="0" applyNumberFormat="1" applyFont="1" applyBorder="1" applyAlignment="1">
      <alignment horizontal="center" vertical="top"/>
    </xf>
    <xf numFmtId="0" fontId="7" fillId="0" borderId="25" xfId="0" applyNumberFormat="1" applyFont="1" applyBorder="1" applyAlignment="1">
      <alignment horizontal="center" vertical="top"/>
    </xf>
    <xf numFmtId="0" fontId="0" fillId="0" borderId="22" xfId="0" applyBorder="1" applyAlignment="1">
      <alignment horizontal="center"/>
    </xf>
    <xf numFmtId="0" fontId="0" fillId="0" borderId="4" xfId="0" applyBorder="1" applyAlignment="1">
      <alignment horizontal="left" vertical="top" wrapText="1"/>
    </xf>
    <xf numFmtId="0" fontId="7" fillId="0" borderId="32" xfId="0" quotePrefix="1" applyNumberFormat="1" applyFont="1" applyBorder="1" applyAlignment="1">
      <alignment horizontal="left" vertical="top" wrapText="1"/>
    </xf>
    <xf numFmtId="0" fontId="0" fillId="0" borderId="0" xfId="0" applyAlignment="1">
      <alignment horizontal="left" vertical="top"/>
    </xf>
    <xf numFmtId="0" fontId="7" fillId="0" borderId="33" xfId="0" quotePrefix="1" applyNumberFormat="1" applyFont="1" applyBorder="1" applyAlignment="1">
      <alignment horizontal="left" vertical="top"/>
    </xf>
    <xf numFmtId="0" fontId="0" fillId="0" borderId="34" xfId="0" applyBorder="1" applyAlignment="1">
      <alignment horizontal="left" vertical="top" wrapText="1"/>
    </xf>
    <xf numFmtId="0" fontId="0" fillId="0" borderId="35" xfId="0" applyBorder="1" applyAlignment="1">
      <alignment horizontal="left" vertical="top"/>
    </xf>
    <xf numFmtId="0" fontId="7" fillId="0" borderId="36" xfId="0" applyNumberFormat="1" applyFont="1" applyBorder="1" applyAlignment="1">
      <alignment horizontal="center" vertical="top"/>
    </xf>
    <xf numFmtId="0" fontId="7" fillId="0" borderId="35" xfId="0" applyNumberFormat="1" applyFont="1" applyBorder="1" applyAlignment="1">
      <alignment horizontal="right" vertical="top"/>
    </xf>
    <xf numFmtId="10" fontId="7" fillId="0" borderId="36" xfId="0" applyNumberFormat="1" applyFont="1" applyBorder="1" applyAlignment="1">
      <alignment horizontal="right" vertical="top"/>
    </xf>
    <xf numFmtId="10" fontId="7" fillId="0" borderId="37" xfId="0" applyNumberFormat="1" applyFont="1" applyBorder="1" applyAlignment="1">
      <alignment horizontal="right" vertical="top"/>
    </xf>
    <xf numFmtId="0" fontId="7" fillId="0" borderId="38" xfId="0" quotePrefix="1" applyNumberFormat="1" applyFont="1" applyBorder="1" applyAlignment="1">
      <alignment horizontal="left" vertical="top" wrapText="1"/>
    </xf>
    <xf numFmtId="0" fontId="7" fillId="0" borderId="39" xfId="0" quotePrefix="1" applyNumberFormat="1" applyFont="1" applyBorder="1" applyAlignment="1">
      <alignment horizontal="left" vertical="top"/>
    </xf>
    <xf numFmtId="0" fontId="0" fillId="0" borderId="12" xfId="0" applyBorder="1" applyAlignment="1">
      <alignment horizontal="left" vertical="top" wrapText="1"/>
    </xf>
    <xf numFmtId="0" fontId="0" fillId="0" borderId="13"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Do nothing (C10) </a:t>
            </a:r>
          </a:p>
        </c:rich>
      </c:tx>
      <c:overlay val="0"/>
    </c:title>
    <c:autoTitleDeleted val="0"/>
    <c:plotArea>
      <c:layout>
        <c:manualLayout>
          <c:xMode val="edge"/>
          <c:yMode val="edge"/>
          <c:x val="2.5700934579439252E-2"/>
          <c:y val="0.17227344992050875"/>
          <c:w val="0.94859813084112155"/>
          <c:h val="0.69810798292502785"/>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C10'!$C$32:$C$42</c:f>
              <c:numCache>
                <c:formatCode>"$"#,##0</c:formatCode>
                <c:ptCount val="11"/>
                <c:pt idx="0">
                  <c:v>45000</c:v>
                </c:pt>
                <c:pt idx="1">
                  <c:v>46000</c:v>
                </c:pt>
                <c:pt idx="2">
                  <c:v>47000</c:v>
                </c:pt>
                <c:pt idx="3">
                  <c:v>48000</c:v>
                </c:pt>
                <c:pt idx="4">
                  <c:v>49000</c:v>
                </c:pt>
                <c:pt idx="5">
                  <c:v>50000</c:v>
                </c:pt>
                <c:pt idx="6">
                  <c:v>51000</c:v>
                </c:pt>
                <c:pt idx="7">
                  <c:v>52000</c:v>
                </c:pt>
                <c:pt idx="8">
                  <c:v>53000</c:v>
                </c:pt>
                <c:pt idx="9">
                  <c:v>54000</c:v>
                </c:pt>
                <c:pt idx="10">
                  <c:v>55000</c:v>
                </c:pt>
              </c:numCache>
            </c:numRef>
          </c:xVal>
          <c:yVal>
            <c:numRef>
              <c:f>'Sensitivity C10'!$E$32:$E$42</c:f>
              <c:numCache>
                <c:formatCode>General</c:formatCode>
                <c:ptCount val="11"/>
                <c:pt idx="0">
                  <c:v>9749.9999999999982</c:v>
                </c:pt>
                <c:pt idx="1">
                  <c:v>10099.999999999998</c:v>
                </c:pt>
                <c:pt idx="2">
                  <c:v>10450</c:v>
                </c:pt>
                <c:pt idx="3">
                  <c:v>10800</c:v>
                </c:pt>
                <c:pt idx="4">
                  <c:v>11150</c:v>
                </c:pt>
                <c:pt idx="5">
                  <c:v>11500</c:v>
                </c:pt>
                <c:pt idx="6">
                  <c:v>11850</c:v>
                </c:pt>
                <c:pt idx="7">
                  <c:v>12200</c:v>
                </c:pt>
                <c:pt idx="8">
                  <c:v>12550</c:v>
                </c:pt>
                <c:pt idx="9">
                  <c:v>12900</c:v>
                </c:pt>
                <c:pt idx="10">
                  <c:v>13250</c:v>
                </c:pt>
              </c:numCache>
            </c:numRef>
          </c:yVal>
          <c:smooth val="0"/>
          <c:extLst>
            <c:ext xmlns:c16="http://schemas.microsoft.com/office/drawing/2014/chart" uri="{C3380CC4-5D6E-409C-BE32-E72D297353CC}">
              <c16:uniqueId val="{00000000-63F3-4CE7-AA7F-D1E7C2C4335B}"/>
            </c:ext>
          </c:extLst>
        </c:ser>
        <c:dLbls>
          <c:showLegendKey val="0"/>
          <c:showVal val="0"/>
          <c:showCatName val="0"/>
          <c:showSerName val="0"/>
          <c:showPercent val="0"/>
          <c:showBubbleSize val="0"/>
        </c:dLbls>
        <c:axId val="671527423"/>
        <c:axId val="671506623"/>
      </c:scatterChart>
      <c:valAx>
        <c:axId val="671527423"/>
        <c:scaling>
          <c:orientation val="minMax"/>
          <c:max val="56000"/>
          <c:min val="44000"/>
        </c:scaling>
        <c:delete val="0"/>
        <c:axPos val="b"/>
        <c:title>
          <c:tx>
            <c:rich>
              <a:bodyPr/>
              <a:lstStyle/>
              <a:p>
                <a:pPr>
                  <a:defRPr sz="800" b="0"/>
                </a:pPr>
                <a:r>
                  <a:rPr lang="en-US"/>
                  <a:t>Do nothing (C10)</a:t>
                </a:r>
              </a:p>
            </c:rich>
          </c:tx>
          <c:layout>
            <c:manualLayout>
              <c:xMode val="edge"/>
              <c:yMode val="edge"/>
              <c:x val="0.42862149532710281"/>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06623"/>
        <c:crossesAt val="-1.0000000000000001E+300"/>
        <c:crossBetween val="midCat"/>
        <c:majorUnit val="2000"/>
      </c:valAx>
      <c:valAx>
        <c:axId val="671506623"/>
        <c:scaling>
          <c:orientation val="minMax"/>
          <c:max val="13500"/>
          <c:min val="95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27423"/>
        <c:crossesAt val="-1.0000000000000001E+300"/>
        <c:crossBetween val="midCat"/>
        <c:majorUnit val="5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(E10) </a:t>
            </a:r>
          </a:p>
        </c:rich>
      </c:tx>
      <c:overlay val="0"/>
    </c:title>
    <c:autoTitleDeleted val="0"/>
    <c:plotArea>
      <c:layout>
        <c:manualLayout>
          <c:xMode val="edge"/>
          <c:yMode val="edge"/>
          <c:x val="2.5700934579439252E-2"/>
          <c:y val="0.17227344992050875"/>
          <c:w val="0.69352730149385533"/>
          <c:h val="0.68856903220960652"/>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E10'!$C$32:$C$42</c:f>
              <c:numCache>
                <c:formatCode>"$"#,##0</c:formatCode>
                <c:ptCount val="11"/>
                <c:pt idx="0">
                  <c:v>-33000</c:v>
                </c:pt>
                <c:pt idx="1">
                  <c:v>-32400</c:v>
                </c:pt>
                <c:pt idx="2">
                  <c:v>-31800</c:v>
                </c:pt>
                <c:pt idx="3">
                  <c:v>-31200</c:v>
                </c:pt>
                <c:pt idx="4">
                  <c:v>-30600</c:v>
                </c:pt>
                <c:pt idx="5">
                  <c:v>-30000</c:v>
                </c:pt>
                <c:pt idx="6">
                  <c:v>-29400</c:v>
                </c:pt>
                <c:pt idx="7">
                  <c:v>-28800</c:v>
                </c:pt>
                <c:pt idx="8">
                  <c:v>-28200</c:v>
                </c:pt>
                <c:pt idx="9">
                  <c:v>-27600</c:v>
                </c:pt>
                <c:pt idx="10">
                  <c:v>-27000</c:v>
                </c:pt>
              </c:numCache>
            </c:numRef>
          </c:xVal>
          <c:yVal>
            <c:numRef>
              <c:f>'Strategy E10'!$E$32:$E$42</c:f>
              <c:numCache>
                <c:formatCode>General</c:formatCode>
                <c:ptCount val="11"/>
                <c:pt idx="0">
                  <c:v>-45000</c:v>
                </c:pt>
                <c:pt idx="1">
                  <c:v>-45000</c:v>
                </c:pt>
                <c:pt idx="2">
                  <c:v>-45000</c:v>
                </c:pt>
                <c:pt idx="3">
                  <c:v>-45000</c:v>
                </c:pt>
                <c:pt idx="4">
                  <c:v>-45000</c:v>
                </c:pt>
                <c:pt idx="5">
                  <c:v>-45000</c:v>
                </c:pt>
                <c:pt idx="6">
                  <c:v>-45000</c:v>
                </c:pt>
                <c:pt idx="7">
                  <c:v>-45000</c:v>
                </c:pt>
                <c:pt idx="8">
                  <c:v>-45000</c:v>
                </c:pt>
                <c:pt idx="9">
                  <c:v>-45000</c:v>
                </c:pt>
                <c:pt idx="10">
                  <c:v>-45000</c:v>
                </c:pt>
              </c:numCache>
            </c:numRef>
          </c:yVal>
          <c:smooth val="0"/>
          <c:extLst>
            <c:ext xmlns:c16="http://schemas.microsoft.com/office/drawing/2014/chart" uri="{C3380CC4-5D6E-409C-BE32-E72D297353CC}">
              <c16:uniqueId val="{00000000-99BA-4B62-A8FB-6880464A3A0C}"/>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E10'!$C$32:$C$42</c:f>
              <c:numCache>
                <c:formatCode>"$"#,##0</c:formatCode>
                <c:ptCount val="11"/>
                <c:pt idx="0">
                  <c:v>-33000</c:v>
                </c:pt>
                <c:pt idx="1">
                  <c:v>-32400</c:v>
                </c:pt>
                <c:pt idx="2">
                  <c:v>-31800</c:v>
                </c:pt>
                <c:pt idx="3">
                  <c:v>-31200</c:v>
                </c:pt>
                <c:pt idx="4">
                  <c:v>-30600</c:v>
                </c:pt>
                <c:pt idx="5">
                  <c:v>-30000</c:v>
                </c:pt>
                <c:pt idx="6">
                  <c:v>-29400</c:v>
                </c:pt>
                <c:pt idx="7">
                  <c:v>-28800</c:v>
                </c:pt>
                <c:pt idx="8">
                  <c:v>-28200</c:v>
                </c:pt>
                <c:pt idx="9">
                  <c:v>-27600</c:v>
                </c:pt>
                <c:pt idx="10">
                  <c:v>-27000</c:v>
                </c:pt>
              </c:numCache>
            </c:numRef>
          </c:xVal>
          <c:yVal>
            <c:numRef>
              <c:f>'Strategy E10'!$G$32:$G$42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99BA-4B62-A8FB-6880464A3A0C}"/>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E10'!$C$32:$C$42</c:f>
              <c:numCache>
                <c:formatCode>"$"#,##0</c:formatCode>
                <c:ptCount val="11"/>
                <c:pt idx="0">
                  <c:v>-33000</c:v>
                </c:pt>
                <c:pt idx="1">
                  <c:v>-32400</c:v>
                </c:pt>
                <c:pt idx="2">
                  <c:v>-31800</c:v>
                </c:pt>
                <c:pt idx="3">
                  <c:v>-31200</c:v>
                </c:pt>
                <c:pt idx="4">
                  <c:v>-30600</c:v>
                </c:pt>
                <c:pt idx="5">
                  <c:v>-30000</c:v>
                </c:pt>
                <c:pt idx="6">
                  <c:v>-29400</c:v>
                </c:pt>
                <c:pt idx="7">
                  <c:v>-28800</c:v>
                </c:pt>
                <c:pt idx="8">
                  <c:v>-28200</c:v>
                </c:pt>
                <c:pt idx="9">
                  <c:v>-27600</c:v>
                </c:pt>
                <c:pt idx="10">
                  <c:v>-27000</c:v>
                </c:pt>
              </c:numCache>
            </c:numRef>
          </c:xVal>
          <c:yVal>
            <c:numRef>
              <c:f>'Strategy E10'!$I$32:$I$42</c:f>
              <c:numCache>
                <c:formatCode>General</c:formatCode>
                <c:ptCount val="11"/>
                <c:pt idx="0">
                  <c:v>10900</c:v>
                </c:pt>
                <c:pt idx="1">
                  <c:v>11020</c:v>
                </c:pt>
                <c:pt idx="2">
                  <c:v>11140</c:v>
                </c:pt>
                <c:pt idx="3">
                  <c:v>11260</c:v>
                </c:pt>
                <c:pt idx="4">
                  <c:v>11380</c:v>
                </c:pt>
                <c:pt idx="5">
                  <c:v>11500</c:v>
                </c:pt>
                <c:pt idx="6">
                  <c:v>11620</c:v>
                </c:pt>
                <c:pt idx="7">
                  <c:v>11740</c:v>
                </c:pt>
                <c:pt idx="8">
                  <c:v>11860</c:v>
                </c:pt>
                <c:pt idx="9">
                  <c:v>11980</c:v>
                </c:pt>
                <c:pt idx="10">
                  <c:v>12100</c:v>
                </c:pt>
              </c:numCache>
            </c:numRef>
          </c:yVal>
          <c:smooth val="0"/>
          <c:extLst>
            <c:ext xmlns:c16="http://schemas.microsoft.com/office/drawing/2014/chart" uri="{C3380CC4-5D6E-409C-BE32-E72D297353CC}">
              <c16:uniqueId val="{00000002-99BA-4B62-A8FB-6880464A3A0C}"/>
            </c:ext>
          </c:extLst>
        </c:ser>
        <c:dLbls>
          <c:showLegendKey val="0"/>
          <c:showVal val="0"/>
          <c:showCatName val="0"/>
          <c:showSerName val="0"/>
          <c:showPercent val="0"/>
          <c:showBubbleSize val="0"/>
        </c:dLbls>
        <c:axId val="671509951"/>
        <c:axId val="671514527"/>
      </c:scatterChart>
      <c:valAx>
        <c:axId val="671509951"/>
        <c:scaling>
          <c:orientation val="minMax"/>
          <c:max val="-26000"/>
          <c:min val="-34000"/>
        </c:scaling>
        <c:delete val="0"/>
        <c:axPos val="b"/>
        <c:title>
          <c:tx>
            <c:rich>
              <a:bodyPr/>
              <a:lstStyle/>
              <a:p>
                <a:pPr>
                  <a:defRPr sz="800" b="0"/>
                </a:pPr>
                <a:r>
                  <a:rPr lang="en-US"/>
                  <a:t>(E10)</a:t>
                </a:r>
              </a:p>
            </c:rich>
          </c:tx>
          <c:layout>
            <c:manualLayout>
              <c:xMode val="edge"/>
              <c:yMode val="edge"/>
              <c:x val="0.34575318272131872"/>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14527"/>
        <c:crossesAt val="-1.0000000000000001E+300"/>
        <c:crossBetween val="midCat"/>
        <c:majorUnit val="1000"/>
      </c:valAx>
      <c:valAx>
        <c:axId val="671514527"/>
        <c:scaling>
          <c:orientation val="minMax"/>
          <c:max val="20000"/>
          <c:min val="-5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09951"/>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Construct a new plant (C8) </a:t>
            </a:r>
          </a:p>
        </c:rich>
      </c:tx>
      <c:overlay val="0"/>
    </c:title>
    <c:autoTitleDeleted val="0"/>
    <c:plotArea>
      <c:layout>
        <c:manualLayout>
          <c:xMode val="edge"/>
          <c:yMode val="edge"/>
          <c:x val="2.5700934579439252E-2"/>
          <c:y val="0.17227344992050875"/>
          <c:w val="0.69352730149385533"/>
          <c:h val="0.68538938197113275"/>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C8'!$C$32:$C$42</c:f>
              <c:numCache>
                <c:formatCode>"$"#,##0</c:formatCode>
                <c:ptCount val="11"/>
                <c:pt idx="0">
                  <c:v>360000</c:v>
                </c:pt>
                <c:pt idx="1">
                  <c:v>368000</c:v>
                </c:pt>
                <c:pt idx="2">
                  <c:v>376000</c:v>
                </c:pt>
                <c:pt idx="3">
                  <c:v>384000</c:v>
                </c:pt>
                <c:pt idx="4">
                  <c:v>392000</c:v>
                </c:pt>
                <c:pt idx="5">
                  <c:v>400000</c:v>
                </c:pt>
                <c:pt idx="6">
                  <c:v>408000</c:v>
                </c:pt>
                <c:pt idx="7">
                  <c:v>416000</c:v>
                </c:pt>
                <c:pt idx="8">
                  <c:v>424000</c:v>
                </c:pt>
                <c:pt idx="9">
                  <c:v>432000</c:v>
                </c:pt>
                <c:pt idx="10">
                  <c:v>440000</c:v>
                </c:pt>
              </c:numCache>
            </c:numRef>
          </c:xVal>
          <c:yVal>
            <c:numRef>
              <c:f>'Strategy C8'!$E$32:$E$42</c:f>
              <c:numCache>
                <c:formatCode>General</c:formatCode>
                <c:ptCount val="11"/>
                <c:pt idx="0">
                  <c:v>-59000</c:v>
                </c:pt>
                <c:pt idx="1">
                  <c:v>-56200</c:v>
                </c:pt>
                <c:pt idx="2">
                  <c:v>-53400</c:v>
                </c:pt>
                <c:pt idx="3">
                  <c:v>-50600</c:v>
                </c:pt>
                <c:pt idx="4">
                  <c:v>-47800</c:v>
                </c:pt>
                <c:pt idx="5">
                  <c:v>-45000</c:v>
                </c:pt>
                <c:pt idx="6">
                  <c:v>-42200</c:v>
                </c:pt>
                <c:pt idx="7">
                  <c:v>-39400</c:v>
                </c:pt>
                <c:pt idx="8">
                  <c:v>-36600</c:v>
                </c:pt>
                <c:pt idx="9">
                  <c:v>-33800.000000000015</c:v>
                </c:pt>
                <c:pt idx="10">
                  <c:v>-31000.000000000015</c:v>
                </c:pt>
              </c:numCache>
            </c:numRef>
          </c:yVal>
          <c:smooth val="0"/>
          <c:extLst>
            <c:ext xmlns:c16="http://schemas.microsoft.com/office/drawing/2014/chart" uri="{C3380CC4-5D6E-409C-BE32-E72D297353CC}">
              <c16:uniqueId val="{00000000-F965-4943-B043-A40A28B3CFE9}"/>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C8'!$C$32:$C$42</c:f>
              <c:numCache>
                <c:formatCode>"$"#,##0</c:formatCode>
                <c:ptCount val="11"/>
                <c:pt idx="0">
                  <c:v>360000</c:v>
                </c:pt>
                <c:pt idx="1">
                  <c:v>368000</c:v>
                </c:pt>
                <c:pt idx="2">
                  <c:v>376000</c:v>
                </c:pt>
                <c:pt idx="3">
                  <c:v>384000</c:v>
                </c:pt>
                <c:pt idx="4">
                  <c:v>392000</c:v>
                </c:pt>
                <c:pt idx="5">
                  <c:v>400000</c:v>
                </c:pt>
                <c:pt idx="6">
                  <c:v>408000</c:v>
                </c:pt>
                <c:pt idx="7">
                  <c:v>416000</c:v>
                </c:pt>
                <c:pt idx="8">
                  <c:v>424000</c:v>
                </c:pt>
                <c:pt idx="9">
                  <c:v>432000</c:v>
                </c:pt>
                <c:pt idx="10">
                  <c:v>440000</c:v>
                </c:pt>
              </c:numCache>
            </c:numRef>
          </c:xVal>
          <c:yVal>
            <c:numRef>
              <c:f>'Strategy C8'!$G$32:$G$42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F965-4943-B043-A40A28B3CFE9}"/>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C8'!$C$32:$C$42</c:f>
              <c:numCache>
                <c:formatCode>"$"#,##0</c:formatCode>
                <c:ptCount val="11"/>
                <c:pt idx="0">
                  <c:v>360000</c:v>
                </c:pt>
                <c:pt idx="1">
                  <c:v>368000</c:v>
                </c:pt>
                <c:pt idx="2">
                  <c:v>376000</c:v>
                </c:pt>
                <c:pt idx="3">
                  <c:v>384000</c:v>
                </c:pt>
                <c:pt idx="4">
                  <c:v>392000</c:v>
                </c:pt>
                <c:pt idx="5">
                  <c:v>400000</c:v>
                </c:pt>
                <c:pt idx="6">
                  <c:v>408000</c:v>
                </c:pt>
                <c:pt idx="7">
                  <c:v>416000</c:v>
                </c:pt>
                <c:pt idx="8">
                  <c:v>424000</c:v>
                </c:pt>
                <c:pt idx="9">
                  <c:v>432000</c:v>
                </c:pt>
                <c:pt idx="10">
                  <c:v>440000</c:v>
                </c:pt>
              </c:numCache>
            </c:numRef>
          </c:xVal>
          <c:yVal>
            <c:numRef>
              <c:f>'Strategy C8'!$I$32:$I$42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F965-4943-B043-A40A28B3CFE9}"/>
            </c:ext>
          </c:extLst>
        </c:ser>
        <c:dLbls>
          <c:showLegendKey val="0"/>
          <c:showVal val="0"/>
          <c:showCatName val="0"/>
          <c:showSerName val="0"/>
          <c:showPercent val="0"/>
          <c:showBubbleSize val="0"/>
        </c:dLbls>
        <c:axId val="671524927"/>
        <c:axId val="671513279"/>
      </c:scatterChart>
      <c:valAx>
        <c:axId val="671524927"/>
        <c:scaling>
          <c:orientation val="minMax"/>
          <c:max val="450000"/>
          <c:min val="350000"/>
        </c:scaling>
        <c:delete val="0"/>
        <c:axPos val="b"/>
        <c:title>
          <c:tx>
            <c:rich>
              <a:bodyPr/>
              <a:lstStyle/>
              <a:p>
                <a:pPr>
                  <a:defRPr sz="800" b="0"/>
                </a:pPr>
                <a:r>
                  <a:rPr lang="en-US"/>
                  <a:t>Construct a new plant (C8)</a:t>
                </a:r>
              </a:p>
            </c:rich>
          </c:tx>
          <c:layout>
            <c:manualLayout>
              <c:xMode val="edge"/>
              <c:yMode val="edge"/>
              <c:x val="0.26445047464861282"/>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13279"/>
        <c:crossesAt val="-1.0000000000000001E+300"/>
        <c:crossBetween val="midCat"/>
        <c:majorUnit val="10000"/>
      </c:valAx>
      <c:valAx>
        <c:axId val="671513279"/>
        <c:scaling>
          <c:orientation val="minMax"/>
          <c:max val="20000"/>
          <c:min val="-7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24927"/>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Remain stable (D8) </a:t>
            </a:r>
          </a:p>
        </c:rich>
      </c:tx>
      <c:overlay val="0"/>
    </c:title>
    <c:autoTitleDeleted val="0"/>
    <c:plotArea>
      <c:layout>
        <c:manualLayout>
          <c:xMode val="edge"/>
          <c:yMode val="edge"/>
          <c:x val="2.5700934579439252E-2"/>
          <c:y val="0.17227344992050875"/>
          <c:w val="0.69352730149385533"/>
          <c:h val="0.67585043125571131"/>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D8'!$C$32:$C$42</c:f>
              <c:numCache>
                <c:formatCode>"$"#,##0</c:formatCode>
                <c:ptCount val="11"/>
                <c:pt idx="0">
                  <c:v>-110000</c:v>
                </c:pt>
                <c:pt idx="1">
                  <c:v>-108000</c:v>
                </c:pt>
                <c:pt idx="2">
                  <c:v>-106000</c:v>
                </c:pt>
                <c:pt idx="3">
                  <c:v>-104000</c:v>
                </c:pt>
                <c:pt idx="4">
                  <c:v>-102000</c:v>
                </c:pt>
                <c:pt idx="5">
                  <c:v>-100000</c:v>
                </c:pt>
                <c:pt idx="6">
                  <c:v>-98000</c:v>
                </c:pt>
                <c:pt idx="7">
                  <c:v>-96000</c:v>
                </c:pt>
                <c:pt idx="8">
                  <c:v>-94000</c:v>
                </c:pt>
                <c:pt idx="9">
                  <c:v>-92000</c:v>
                </c:pt>
                <c:pt idx="10">
                  <c:v>-90000</c:v>
                </c:pt>
              </c:numCache>
            </c:numRef>
          </c:xVal>
          <c:yVal>
            <c:numRef>
              <c:f>'Strategy D8'!$E$32:$E$42</c:f>
              <c:numCache>
                <c:formatCode>General</c:formatCode>
                <c:ptCount val="11"/>
                <c:pt idx="0">
                  <c:v>-59500</c:v>
                </c:pt>
                <c:pt idx="1">
                  <c:v>-56600</c:v>
                </c:pt>
                <c:pt idx="2">
                  <c:v>-53700</c:v>
                </c:pt>
                <c:pt idx="3">
                  <c:v>-50800</c:v>
                </c:pt>
                <c:pt idx="4">
                  <c:v>-47900</c:v>
                </c:pt>
                <c:pt idx="5">
                  <c:v>-45000</c:v>
                </c:pt>
                <c:pt idx="6">
                  <c:v>-42100</c:v>
                </c:pt>
                <c:pt idx="7">
                  <c:v>-39200</c:v>
                </c:pt>
                <c:pt idx="8">
                  <c:v>-36300</c:v>
                </c:pt>
                <c:pt idx="9">
                  <c:v>-33400</c:v>
                </c:pt>
                <c:pt idx="10">
                  <c:v>-30500</c:v>
                </c:pt>
              </c:numCache>
            </c:numRef>
          </c:yVal>
          <c:smooth val="0"/>
          <c:extLst>
            <c:ext xmlns:c16="http://schemas.microsoft.com/office/drawing/2014/chart" uri="{C3380CC4-5D6E-409C-BE32-E72D297353CC}">
              <c16:uniqueId val="{00000000-53BC-44BB-9B71-56359044F9AA}"/>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D8'!$C$32:$C$42</c:f>
              <c:numCache>
                <c:formatCode>"$"#,##0</c:formatCode>
                <c:ptCount val="11"/>
                <c:pt idx="0">
                  <c:v>-110000</c:v>
                </c:pt>
                <c:pt idx="1">
                  <c:v>-108000</c:v>
                </c:pt>
                <c:pt idx="2">
                  <c:v>-106000</c:v>
                </c:pt>
                <c:pt idx="3">
                  <c:v>-104000</c:v>
                </c:pt>
                <c:pt idx="4">
                  <c:v>-102000</c:v>
                </c:pt>
                <c:pt idx="5">
                  <c:v>-100000</c:v>
                </c:pt>
                <c:pt idx="6">
                  <c:v>-98000</c:v>
                </c:pt>
                <c:pt idx="7">
                  <c:v>-96000</c:v>
                </c:pt>
                <c:pt idx="8">
                  <c:v>-94000</c:v>
                </c:pt>
                <c:pt idx="9">
                  <c:v>-92000</c:v>
                </c:pt>
                <c:pt idx="10">
                  <c:v>-90000</c:v>
                </c:pt>
              </c:numCache>
            </c:numRef>
          </c:xVal>
          <c:yVal>
            <c:numRef>
              <c:f>'Strategy D8'!$G$32:$G$42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53BC-44BB-9B71-56359044F9AA}"/>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D8'!$C$32:$C$42</c:f>
              <c:numCache>
                <c:formatCode>"$"#,##0</c:formatCode>
                <c:ptCount val="11"/>
                <c:pt idx="0">
                  <c:v>-110000</c:v>
                </c:pt>
                <c:pt idx="1">
                  <c:v>-108000</c:v>
                </c:pt>
                <c:pt idx="2">
                  <c:v>-106000</c:v>
                </c:pt>
                <c:pt idx="3">
                  <c:v>-104000</c:v>
                </c:pt>
                <c:pt idx="4">
                  <c:v>-102000</c:v>
                </c:pt>
                <c:pt idx="5">
                  <c:v>-100000</c:v>
                </c:pt>
                <c:pt idx="6">
                  <c:v>-98000</c:v>
                </c:pt>
                <c:pt idx="7">
                  <c:v>-96000</c:v>
                </c:pt>
                <c:pt idx="8">
                  <c:v>-94000</c:v>
                </c:pt>
                <c:pt idx="9">
                  <c:v>-92000</c:v>
                </c:pt>
                <c:pt idx="10">
                  <c:v>-90000</c:v>
                </c:pt>
              </c:numCache>
            </c:numRef>
          </c:xVal>
          <c:yVal>
            <c:numRef>
              <c:f>'Strategy D8'!$I$32:$I$42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53BC-44BB-9B71-56359044F9AA}"/>
            </c:ext>
          </c:extLst>
        </c:ser>
        <c:dLbls>
          <c:showLegendKey val="0"/>
          <c:showVal val="0"/>
          <c:showCatName val="0"/>
          <c:showSerName val="0"/>
          <c:showPercent val="0"/>
          <c:showBubbleSize val="0"/>
        </c:dLbls>
        <c:axId val="671522847"/>
        <c:axId val="671559871"/>
      </c:scatterChart>
      <c:valAx>
        <c:axId val="671522847"/>
        <c:scaling>
          <c:orientation val="minMax"/>
          <c:max val="-85000"/>
          <c:min val="-115000"/>
        </c:scaling>
        <c:delete val="0"/>
        <c:axPos val="b"/>
        <c:title>
          <c:tx>
            <c:rich>
              <a:bodyPr/>
              <a:lstStyle/>
              <a:p>
                <a:pPr>
                  <a:defRPr sz="800" b="0"/>
                </a:pPr>
                <a:r>
                  <a:rPr lang="en-US"/>
                  <a:t>Remain stable (D8)</a:t>
                </a:r>
              </a:p>
            </c:rich>
          </c:tx>
          <c:layout>
            <c:manualLayout>
              <c:xMode val="edge"/>
              <c:yMode val="edge"/>
              <c:x val="0.29338748252262858"/>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59871"/>
        <c:crossesAt val="-1.0000000000000001E+300"/>
        <c:crossBetween val="midCat"/>
        <c:majorUnit val="5000"/>
      </c:valAx>
      <c:valAx>
        <c:axId val="671559871"/>
        <c:scaling>
          <c:orientation val="minMax"/>
          <c:max val="20000"/>
          <c:min val="-7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22847"/>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(D9) </a:t>
            </a:r>
          </a:p>
        </c:rich>
      </c:tx>
      <c:overlay val="0"/>
    </c:title>
    <c:autoTitleDeleted val="0"/>
    <c:plotArea>
      <c:layout>
        <c:manualLayout>
          <c:xMode val="edge"/>
          <c:yMode val="edge"/>
          <c:x val="2.5700934579439252E-2"/>
          <c:y val="0.17227344992050875"/>
          <c:w val="0.69352730149385533"/>
          <c:h val="0.68856903220960652"/>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D9'!$C$32:$C$42</c:f>
              <c:numCache>
                <c:formatCode>"$"#,##0</c:formatCode>
                <c:ptCount val="11"/>
                <c:pt idx="0">
                  <c:v>-55000</c:v>
                </c:pt>
                <c:pt idx="1">
                  <c:v>-54000</c:v>
                </c:pt>
                <c:pt idx="2">
                  <c:v>-53000</c:v>
                </c:pt>
                <c:pt idx="3">
                  <c:v>-52000</c:v>
                </c:pt>
                <c:pt idx="4">
                  <c:v>-51000</c:v>
                </c:pt>
                <c:pt idx="5">
                  <c:v>-50000</c:v>
                </c:pt>
                <c:pt idx="6">
                  <c:v>-49000</c:v>
                </c:pt>
                <c:pt idx="7">
                  <c:v>-48000</c:v>
                </c:pt>
                <c:pt idx="8">
                  <c:v>-47000</c:v>
                </c:pt>
                <c:pt idx="9">
                  <c:v>-46000</c:v>
                </c:pt>
                <c:pt idx="10">
                  <c:v>-45000</c:v>
                </c:pt>
              </c:numCache>
            </c:numRef>
          </c:xVal>
          <c:yVal>
            <c:numRef>
              <c:f>'Strategy D9'!$E$32:$E$42</c:f>
              <c:numCache>
                <c:formatCode>General</c:formatCode>
                <c:ptCount val="11"/>
                <c:pt idx="0">
                  <c:v>-45000</c:v>
                </c:pt>
                <c:pt idx="1">
                  <c:v>-45000</c:v>
                </c:pt>
                <c:pt idx="2">
                  <c:v>-45000</c:v>
                </c:pt>
                <c:pt idx="3">
                  <c:v>-45000</c:v>
                </c:pt>
                <c:pt idx="4">
                  <c:v>-45000</c:v>
                </c:pt>
                <c:pt idx="5">
                  <c:v>-45000</c:v>
                </c:pt>
                <c:pt idx="6">
                  <c:v>-45000</c:v>
                </c:pt>
                <c:pt idx="7">
                  <c:v>-45000</c:v>
                </c:pt>
                <c:pt idx="8">
                  <c:v>-45000</c:v>
                </c:pt>
                <c:pt idx="9">
                  <c:v>-45000</c:v>
                </c:pt>
                <c:pt idx="10">
                  <c:v>-45000</c:v>
                </c:pt>
              </c:numCache>
            </c:numRef>
          </c:yVal>
          <c:smooth val="0"/>
          <c:extLst>
            <c:ext xmlns:c16="http://schemas.microsoft.com/office/drawing/2014/chart" uri="{C3380CC4-5D6E-409C-BE32-E72D297353CC}">
              <c16:uniqueId val="{00000000-1BBD-4C6C-A71E-1FF65D111A98}"/>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D9'!$C$32:$C$42</c:f>
              <c:numCache>
                <c:formatCode>"$"#,##0</c:formatCode>
                <c:ptCount val="11"/>
                <c:pt idx="0">
                  <c:v>-55000</c:v>
                </c:pt>
                <c:pt idx="1">
                  <c:v>-54000</c:v>
                </c:pt>
                <c:pt idx="2">
                  <c:v>-53000</c:v>
                </c:pt>
                <c:pt idx="3">
                  <c:v>-52000</c:v>
                </c:pt>
                <c:pt idx="4">
                  <c:v>-51000</c:v>
                </c:pt>
                <c:pt idx="5">
                  <c:v>-50000</c:v>
                </c:pt>
                <c:pt idx="6">
                  <c:v>-49000</c:v>
                </c:pt>
                <c:pt idx="7">
                  <c:v>-48000</c:v>
                </c:pt>
                <c:pt idx="8">
                  <c:v>-47000</c:v>
                </c:pt>
                <c:pt idx="9">
                  <c:v>-46000</c:v>
                </c:pt>
                <c:pt idx="10">
                  <c:v>-45000</c:v>
                </c:pt>
              </c:numCache>
            </c:numRef>
          </c:xVal>
          <c:yVal>
            <c:numRef>
              <c:f>'Strategy D9'!$G$32:$G$42</c:f>
              <c:numCache>
                <c:formatCode>General</c:formatCode>
                <c:ptCount val="11"/>
                <c:pt idx="0">
                  <c:v>-7250</c:v>
                </c:pt>
                <c:pt idx="1">
                  <c:v>-5800</c:v>
                </c:pt>
                <c:pt idx="2">
                  <c:v>-4350</c:v>
                </c:pt>
                <c:pt idx="3">
                  <c:v>-2900</c:v>
                </c:pt>
                <c:pt idx="4">
                  <c:v>-1450</c:v>
                </c:pt>
                <c:pt idx="5">
                  <c:v>0</c:v>
                </c:pt>
                <c:pt idx="6">
                  <c:v>1450</c:v>
                </c:pt>
                <c:pt idx="7">
                  <c:v>2900</c:v>
                </c:pt>
                <c:pt idx="8">
                  <c:v>4350</c:v>
                </c:pt>
                <c:pt idx="9">
                  <c:v>5800</c:v>
                </c:pt>
                <c:pt idx="10">
                  <c:v>7250</c:v>
                </c:pt>
              </c:numCache>
            </c:numRef>
          </c:yVal>
          <c:smooth val="0"/>
          <c:extLst>
            <c:ext xmlns:c16="http://schemas.microsoft.com/office/drawing/2014/chart" uri="{C3380CC4-5D6E-409C-BE32-E72D297353CC}">
              <c16:uniqueId val="{00000001-1BBD-4C6C-A71E-1FF65D111A98}"/>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D9'!$C$32:$C$42</c:f>
              <c:numCache>
                <c:formatCode>"$"#,##0</c:formatCode>
                <c:ptCount val="11"/>
                <c:pt idx="0">
                  <c:v>-55000</c:v>
                </c:pt>
                <c:pt idx="1">
                  <c:v>-54000</c:v>
                </c:pt>
                <c:pt idx="2">
                  <c:v>-53000</c:v>
                </c:pt>
                <c:pt idx="3">
                  <c:v>-52000</c:v>
                </c:pt>
                <c:pt idx="4">
                  <c:v>-51000</c:v>
                </c:pt>
                <c:pt idx="5">
                  <c:v>-50000</c:v>
                </c:pt>
                <c:pt idx="6">
                  <c:v>-49000</c:v>
                </c:pt>
                <c:pt idx="7">
                  <c:v>-48000</c:v>
                </c:pt>
                <c:pt idx="8">
                  <c:v>-47000</c:v>
                </c:pt>
                <c:pt idx="9">
                  <c:v>-46000</c:v>
                </c:pt>
                <c:pt idx="10">
                  <c:v>-45000</c:v>
                </c:pt>
              </c:numCache>
            </c:numRef>
          </c:xVal>
          <c:yVal>
            <c:numRef>
              <c:f>'Strategy D9'!$I$32:$I$42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1BBD-4C6C-A71E-1FF65D111A98}"/>
            </c:ext>
          </c:extLst>
        </c:ser>
        <c:dLbls>
          <c:showLegendKey val="0"/>
          <c:showVal val="0"/>
          <c:showCatName val="0"/>
          <c:showSerName val="0"/>
          <c:showPercent val="0"/>
          <c:showBubbleSize val="0"/>
        </c:dLbls>
        <c:axId val="499787231"/>
        <c:axId val="1992838687"/>
      </c:scatterChart>
      <c:valAx>
        <c:axId val="499787231"/>
        <c:scaling>
          <c:orientation val="minMax"/>
          <c:max val="-44000"/>
          <c:min val="-56000"/>
        </c:scaling>
        <c:delete val="0"/>
        <c:axPos val="b"/>
        <c:title>
          <c:tx>
            <c:rich>
              <a:bodyPr/>
              <a:lstStyle/>
              <a:p>
                <a:pPr>
                  <a:defRPr sz="800" b="0"/>
                </a:pPr>
                <a:r>
                  <a:rPr lang="en-US"/>
                  <a:t>(D9)</a:t>
                </a:r>
              </a:p>
            </c:rich>
          </c:tx>
          <c:layout>
            <c:manualLayout>
              <c:xMode val="edge"/>
              <c:yMode val="edge"/>
              <c:x val="0.34930458459047758"/>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1992838687"/>
        <c:crossesAt val="-1.0000000000000001E+300"/>
        <c:crossBetween val="midCat"/>
        <c:majorUnit val="2000"/>
      </c:valAx>
      <c:valAx>
        <c:axId val="1992838687"/>
        <c:scaling>
          <c:orientation val="minMax"/>
          <c:max val="20000"/>
          <c:min val="-5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499787231"/>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Contract (E8) </a:t>
            </a:r>
          </a:p>
        </c:rich>
      </c:tx>
      <c:overlay val="0"/>
    </c:title>
    <c:autoTitleDeleted val="0"/>
    <c:plotArea>
      <c:layout>
        <c:manualLayout>
          <c:xMode val="edge"/>
          <c:yMode val="edge"/>
          <c:x val="2.5700934579439252E-2"/>
          <c:y val="0.17227344992050875"/>
          <c:w val="0.69352730149385533"/>
          <c:h val="0.67585043125571131"/>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E8'!$C$32:$C$42</c:f>
              <c:numCache>
                <c:formatCode>"$"#,##0</c:formatCode>
                <c:ptCount val="11"/>
                <c:pt idx="0">
                  <c:v>-220000</c:v>
                </c:pt>
                <c:pt idx="1">
                  <c:v>-216000</c:v>
                </c:pt>
                <c:pt idx="2">
                  <c:v>-212000</c:v>
                </c:pt>
                <c:pt idx="3">
                  <c:v>-208000</c:v>
                </c:pt>
                <c:pt idx="4">
                  <c:v>-204000</c:v>
                </c:pt>
                <c:pt idx="5">
                  <c:v>-200000</c:v>
                </c:pt>
                <c:pt idx="6">
                  <c:v>-196000</c:v>
                </c:pt>
                <c:pt idx="7">
                  <c:v>-192000</c:v>
                </c:pt>
                <c:pt idx="8">
                  <c:v>-188000</c:v>
                </c:pt>
                <c:pt idx="9">
                  <c:v>-184000</c:v>
                </c:pt>
                <c:pt idx="10">
                  <c:v>-180000</c:v>
                </c:pt>
              </c:numCache>
            </c:numRef>
          </c:xVal>
          <c:yVal>
            <c:numRef>
              <c:f>'Strategy E8'!$E$32:$E$42</c:f>
              <c:numCache>
                <c:formatCode>General</c:formatCode>
                <c:ptCount val="11"/>
                <c:pt idx="0">
                  <c:v>-49000</c:v>
                </c:pt>
                <c:pt idx="1">
                  <c:v>-48200</c:v>
                </c:pt>
                <c:pt idx="2">
                  <c:v>-47400</c:v>
                </c:pt>
                <c:pt idx="3">
                  <c:v>-46600</c:v>
                </c:pt>
                <c:pt idx="4">
                  <c:v>-45800</c:v>
                </c:pt>
                <c:pt idx="5">
                  <c:v>-45000</c:v>
                </c:pt>
                <c:pt idx="6">
                  <c:v>-44200</c:v>
                </c:pt>
                <c:pt idx="7">
                  <c:v>-43400</c:v>
                </c:pt>
                <c:pt idx="8">
                  <c:v>-42600</c:v>
                </c:pt>
                <c:pt idx="9">
                  <c:v>-41800</c:v>
                </c:pt>
                <c:pt idx="10">
                  <c:v>-41000</c:v>
                </c:pt>
              </c:numCache>
            </c:numRef>
          </c:yVal>
          <c:smooth val="0"/>
          <c:extLst>
            <c:ext xmlns:c16="http://schemas.microsoft.com/office/drawing/2014/chart" uri="{C3380CC4-5D6E-409C-BE32-E72D297353CC}">
              <c16:uniqueId val="{00000000-E863-478D-8752-36B364D69489}"/>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E8'!$C$32:$C$42</c:f>
              <c:numCache>
                <c:formatCode>"$"#,##0</c:formatCode>
                <c:ptCount val="11"/>
                <c:pt idx="0">
                  <c:v>-220000</c:v>
                </c:pt>
                <c:pt idx="1">
                  <c:v>-216000</c:v>
                </c:pt>
                <c:pt idx="2">
                  <c:v>-212000</c:v>
                </c:pt>
                <c:pt idx="3">
                  <c:v>-208000</c:v>
                </c:pt>
                <c:pt idx="4">
                  <c:v>-204000</c:v>
                </c:pt>
                <c:pt idx="5">
                  <c:v>-200000</c:v>
                </c:pt>
                <c:pt idx="6">
                  <c:v>-196000</c:v>
                </c:pt>
                <c:pt idx="7">
                  <c:v>-192000</c:v>
                </c:pt>
                <c:pt idx="8">
                  <c:v>-188000</c:v>
                </c:pt>
                <c:pt idx="9">
                  <c:v>-184000</c:v>
                </c:pt>
                <c:pt idx="10">
                  <c:v>-180000</c:v>
                </c:pt>
              </c:numCache>
            </c:numRef>
          </c:xVal>
          <c:yVal>
            <c:numRef>
              <c:f>'Strategy E8'!$G$32:$G$42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E863-478D-8752-36B364D69489}"/>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E8'!$C$32:$C$42</c:f>
              <c:numCache>
                <c:formatCode>"$"#,##0</c:formatCode>
                <c:ptCount val="11"/>
                <c:pt idx="0">
                  <c:v>-220000</c:v>
                </c:pt>
                <c:pt idx="1">
                  <c:v>-216000</c:v>
                </c:pt>
                <c:pt idx="2">
                  <c:v>-212000</c:v>
                </c:pt>
                <c:pt idx="3">
                  <c:v>-208000</c:v>
                </c:pt>
                <c:pt idx="4">
                  <c:v>-204000</c:v>
                </c:pt>
                <c:pt idx="5">
                  <c:v>-200000</c:v>
                </c:pt>
                <c:pt idx="6">
                  <c:v>-196000</c:v>
                </c:pt>
                <c:pt idx="7">
                  <c:v>-192000</c:v>
                </c:pt>
                <c:pt idx="8">
                  <c:v>-188000</c:v>
                </c:pt>
                <c:pt idx="9">
                  <c:v>-184000</c:v>
                </c:pt>
                <c:pt idx="10">
                  <c:v>-180000</c:v>
                </c:pt>
              </c:numCache>
            </c:numRef>
          </c:xVal>
          <c:yVal>
            <c:numRef>
              <c:f>'Strategy E8'!$I$32:$I$42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E863-478D-8752-36B364D69489}"/>
            </c:ext>
          </c:extLst>
        </c:ser>
        <c:dLbls>
          <c:showLegendKey val="0"/>
          <c:showVal val="0"/>
          <c:showCatName val="0"/>
          <c:showSerName val="0"/>
          <c:showPercent val="0"/>
          <c:showBubbleSize val="0"/>
        </c:dLbls>
        <c:axId val="677243007"/>
        <c:axId val="677250079"/>
      </c:scatterChart>
      <c:valAx>
        <c:axId val="677243007"/>
        <c:scaling>
          <c:orientation val="minMax"/>
          <c:max val="-175000"/>
          <c:min val="-225000"/>
        </c:scaling>
        <c:delete val="0"/>
        <c:axPos val="b"/>
        <c:title>
          <c:tx>
            <c:rich>
              <a:bodyPr/>
              <a:lstStyle/>
              <a:p>
                <a:pPr>
                  <a:defRPr sz="800" b="0"/>
                </a:pPr>
                <a:r>
                  <a:rPr lang="en-US"/>
                  <a:t>Contract (E8)</a:t>
                </a:r>
              </a:p>
            </c:rich>
          </c:tx>
          <c:layout>
            <c:manualLayout>
              <c:xMode val="edge"/>
              <c:yMode val="edge"/>
              <c:x val="0.3156012215762749"/>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7250079"/>
        <c:crossesAt val="-1.0000000000000001E+300"/>
        <c:crossBetween val="midCat"/>
        <c:majorUnit val="5000"/>
      </c:valAx>
      <c:valAx>
        <c:axId val="677250079"/>
        <c:scaling>
          <c:orientation val="minMax"/>
          <c:max val="20000"/>
          <c:min val="-6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7243007"/>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(E9) </a:t>
            </a:r>
          </a:p>
        </c:rich>
      </c:tx>
      <c:overlay val="0"/>
    </c:title>
    <c:autoTitleDeleted val="0"/>
    <c:plotArea>
      <c:layout>
        <c:manualLayout>
          <c:xMode val="edge"/>
          <c:yMode val="edge"/>
          <c:x val="2.5700934579439252E-2"/>
          <c:y val="0.17227344992050875"/>
          <c:w val="0.69352730149385533"/>
          <c:h val="0.68856903220960652"/>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E9'!$C$32:$C$42</c:f>
              <c:numCache>
                <c:formatCode>"$"#,##0</c:formatCode>
                <c:ptCount val="11"/>
                <c:pt idx="0">
                  <c:v>-82500</c:v>
                </c:pt>
                <c:pt idx="1">
                  <c:v>-81000</c:v>
                </c:pt>
                <c:pt idx="2">
                  <c:v>-79500</c:v>
                </c:pt>
                <c:pt idx="3">
                  <c:v>-78000</c:v>
                </c:pt>
                <c:pt idx="4">
                  <c:v>-76500</c:v>
                </c:pt>
                <c:pt idx="5">
                  <c:v>-75000</c:v>
                </c:pt>
                <c:pt idx="6">
                  <c:v>-73500</c:v>
                </c:pt>
                <c:pt idx="7">
                  <c:v>-72000</c:v>
                </c:pt>
                <c:pt idx="8">
                  <c:v>-70500</c:v>
                </c:pt>
                <c:pt idx="9">
                  <c:v>-69000</c:v>
                </c:pt>
                <c:pt idx="10">
                  <c:v>-67500</c:v>
                </c:pt>
              </c:numCache>
            </c:numRef>
          </c:xVal>
          <c:yVal>
            <c:numRef>
              <c:f>'Strategy E9'!$E$32:$E$42</c:f>
              <c:numCache>
                <c:formatCode>General</c:formatCode>
                <c:ptCount val="11"/>
                <c:pt idx="0">
                  <c:v>-45000</c:v>
                </c:pt>
                <c:pt idx="1">
                  <c:v>-45000</c:v>
                </c:pt>
                <c:pt idx="2">
                  <c:v>-45000</c:v>
                </c:pt>
                <c:pt idx="3">
                  <c:v>-45000</c:v>
                </c:pt>
                <c:pt idx="4">
                  <c:v>-45000</c:v>
                </c:pt>
                <c:pt idx="5">
                  <c:v>-45000</c:v>
                </c:pt>
                <c:pt idx="6">
                  <c:v>-45000</c:v>
                </c:pt>
                <c:pt idx="7">
                  <c:v>-45000</c:v>
                </c:pt>
                <c:pt idx="8">
                  <c:v>-45000</c:v>
                </c:pt>
                <c:pt idx="9">
                  <c:v>-45000</c:v>
                </c:pt>
                <c:pt idx="10">
                  <c:v>-45000</c:v>
                </c:pt>
              </c:numCache>
            </c:numRef>
          </c:yVal>
          <c:smooth val="0"/>
          <c:extLst>
            <c:ext xmlns:c16="http://schemas.microsoft.com/office/drawing/2014/chart" uri="{C3380CC4-5D6E-409C-BE32-E72D297353CC}">
              <c16:uniqueId val="{00000000-1F6D-471A-846A-0750E1E1B1ED}"/>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E9'!$C$32:$C$42</c:f>
              <c:numCache>
                <c:formatCode>"$"#,##0</c:formatCode>
                <c:ptCount val="11"/>
                <c:pt idx="0">
                  <c:v>-82500</c:v>
                </c:pt>
                <c:pt idx="1">
                  <c:v>-81000</c:v>
                </c:pt>
                <c:pt idx="2">
                  <c:v>-79500</c:v>
                </c:pt>
                <c:pt idx="3">
                  <c:v>-78000</c:v>
                </c:pt>
                <c:pt idx="4">
                  <c:v>-76500</c:v>
                </c:pt>
                <c:pt idx="5">
                  <c:v>-75000</c:v>
                </c:pt>
                <c:pt idx="6">
                  <c:v>-73500</c:v>
                </c:pt>
                <c:pt idx="7">
                  <c:v>-72000</c:v>
                </c:pt>
                <c:pt idx="8">
                  <c:v>-70500</c:v>
                </c:pt>
                <c:pt idx="9">
                  <c:v>-69000</c:v>
                </c:pt>
                <c:pt idx="10">
                  <c:v>-67500</c:v>
                </c:pt>
              </c:numCache>
            </c:numRef>
          </c:xVal>
          <c:yVal>
            <c:numRef>
              <c:f>'Strategy E9'!$G$32:$G$42</c:f>
              <c:numCache>
                <c:formatCode>General</c:formatCode>
                <c:ptCount val="11"/>
                <c:pt idx="0">
                  <c:v>-1500</c:v>
                </c:pt>
                <c:pt idx="1">
                  <c:v>-1200</c:v>
                </c:pt>
                <c:pt idx="2">
                  <c:v>-900</c:v>
                </c:pt>
                <c:pt idx="3">
                  <c:v>-600</c:v>
                </c:pt>
                <c:pt idx="4">
                  <c:v>-300</c:v>
                </c:pt>
                <c:pt idx="5">
                  <c:v>0</c:v>
                </c:pt>
                <c:pt idx="6">
                  <c:v>300</c:v>
                </c:pt>
                <c:pt idx="7">
                  <c:v>600</c:v>
                </c:pt>
                <c:pt idx="8">
                  <c:v>900</c:v>
                </c:pt>
                <c:pt idx="9">
                  <c:v>1200</c:v>
                </c:pt>
                <c:pt idx="10">
                  <c:v>1500</c:v>
                </c:pt>
              </c:numCache>
            </c:numRef>
          </c:yVal>
          <c:smooth val="0"/>
          <c:extLst>
            <c:ext xmlns:c16="http://schemas.microsoft.com/office/drawing/2014/chart" uri="{C3380CC4-5D6E-409C-BE32-E72D297353CC}">
              <c16:uniqueId val="{00000001-1F6D-471A-846A-0750E1E1B1ED}"/>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E9'!$C$32:$C$42</c:f>
              <c:numCache>
                <c:formatCode>"$"#,##0</c:formatCode>
                <c:ptCount val="11"/>
                <c:pt idx="0">
                  <c:v>-82500</c:v>
                </c:pt>
                <c:pt idx="1">
                  <c:v>-81000</c:v>
                </c:pt>
                <c:pt idx="2">
                  <c:v>-79500</c:v>
                </c:pt>
                <c:pt idx="3">
                  <c:v>-78000</c:v>
                </c:pt>
                <c:pt idx="4">
                  <c:v>-76500</c:v>
                </c:pt>
                <c:pt idx="5">
                  <c:v>-75000</c:v>
                </c:pt>
                <c:pt idx="6">
                  <c:v>-73500</c:v>
                </c:pt>
                <c:pt idx="7">
                  <c:v>-72000</c:v>
                </c:pt>
                <c:pt idx="8">
                  <c:v>-70500</c:v>
                </c:pt>
                <c:pt idx="9">
                  <c:v>-69000</c:v>
                </c:pt>
                <c:pt idx="10">
                  <c:v>-67500</c:v>
                </c:pt>
              </c:numCache>
            </c:numRef>
          </c:xVal>
          <c:yVal>
            <c:numRef>
              <c:f>'Strategy E9'!$I$32:$I$42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1F6D-471A-846A-0750E1E1B1ED}"/>
            </c:ext>
          </c:extLst>
        </c:ser>
        <c:dLbls>
          <c:showLegendKey val="0"/>
          <c:showVal val="0"/>
          <c:showCatName val="0"/>
          <c:showSerName val="0"/>
          <c:showPercent val="0"/>
          <c:showBubbleSize val="0"/>
        </c:dLbls>
        <c:axId val="677229279"/>
        <c:axId val="677235103"/>
      </c:scatterChart>
      <c:valAx>
        <c:axId val="677229279"/>
        <c:scaling>
          <c:orientation val="minMax"/>
          <c:max val="-66000"/>
          <c:min val="-84000"/>
        </c:scaling>
        <c:delete val="0"/>
        <c:axPos val="b"/>
        <c:title>
          <c:tx>
            <c:rich>
              <a:bodyPr/>
              <a:lstStyle/>
              <a:p>
                <a:pPr>
                  <a:defRPr sz="800" b="0"/>
                </a:pPr>
                <a:r>
                  <a:rPr lang="en-US"/>
                  <a:t>(E9)</a:t>
                </a:r>
              </a:p>
            </c:rich>
          </c:tx>
          <c:layout>
            <c:manualLayout>
              <c:xMode val="edge"/>
              <c:yMode val="edge"/>
              <c:x val="0.35049028626094636"/>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7235103"/>
        <c:crossesAt val="-1.0000000000000001E+300"/>
        <c:crossBetween val="midCat"/>
        <c:majorUnit val="2000"/>
      </c:valAx>
      <c:valAx>
        <c:axId val="677235103"/>
        <c:scaling>
          <c:orientation val="minMax"/>
          <c:max val="20000"/>
          <c:min val="-5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7229279"/>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Expand existing plant (C9) </a:t>
            </a:r>
          </a:p>
        </c:rich>
      </c:tx>
      <c:overlay val="0"/>
    </c:title>
    <c:autoTitleDeleted val="0"/>
    <c:plotArea>
      <c:layout>
        <c:manualLayout>
          <c:xMode val="edge"/>
          <c:yMode val="edge"/>
          <c:x val="2.5700934579439252E-2"/>
          <c:y val="0.17227344992050875"/>
          <c:w val="0.69352730149385533"/>
          <c:h val="0.68538938197113275"/>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C9'!$C$32:$C$42</c:f>
              <c:numCache>
                <c:formatCode>"$"#,##0</c:formatCode>
                <c:ptCount val="11"/>
                <c:pt idx="0">
                  <c:v>225000</c:v>
                </c:pt>
                <c:pt idx="1">
                  <c:v>230000</c:v>
                </c:pt>
                <c:pt idx="2">
                  <c:v>235000</c:v>
                </c:pt>
                <c:pt idx="3">
                  <c:v>240000</c:v>
                </c:pt>
                <c:pt idx="4">
                  <c:v>245000</c:v>
                </c:pt>
                <c:pt idx="5">
                  <c:v>250000</c:v>
                </c:pt>
                <c:pt idx="6">
                  <c:v>255000</c:v>
                </c:pt>
                <c:pt idx="7">
                  <c:v>260000</c:v>
                </c:pt>
                <c:pt idx="8">
                  <c:v>265000</c:v>
                </c:pt>
                <c:pt idx="9">
                  <c:v>270000</c:v>
                </c:pt>
                <c:pt idx="10">
                  <c:v>275000</c:v>
                </c:pt>
              </c:numCache>
            </c:numRef>
          </c:xVal>
          <c:yVal>
            <c:numRef>
              <c:f>'Strategy C9'!$E$32:$E$42</c:f>
              <c:numCache>
                <c:formatCode>General</c:formatCode>
                <c:ptCount val="11"/>
                <c:pt idx="0">
                  <c:v>-45000</c:v>
                </c:pt>
                <c:pt idx="1">
                  <c:v>-45000</c:v>
                </c:pt>
                <c:pt idx="2">
                  <c:v>-45000</c:v>
                </c:pt>
                <c:pt idx="3">
                  <c:v>-45000</c:v>
                </c:pt>
                <c:pt idx="4">
                  <c:v>-45000</c:v>
                </c:pt>
                <c:pt idx="5">
                  <c:v>-45000</c:v>
                </c:pt>
                <c:pt idx="6">
                  <c:v>-45000</c:v>
                </c:pt>
                <c:pt idx="7">
                  <c:v>-45000</c:v>
                </c:pt>
                <c:pt idx="8">
                  <c:v>-45000</c:v>
                </c:pt>
                <c:pt idx="9">
                  <c:v>-45000</c:v>
                </c:pt>
                <c:pt idx="10">
                  <c:v>-45000</c:v>
                </c:pt>
              </c:numCache>
            </c:numRef>
          </c:yVal>
          <c:smooth val="0"/>
          <c:extLst>
            <c:ext xmlns:c16="http://schemas.microsoft.com/office/drawing/2014/chart" uri="{C3380CC4-5D6E-409C-BE32-E72D297353CC}">
              <c16:uniqueId val="{00000000-1B85-4DF8-8644-19F97C12E53A}"/>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C9'!$C$32:$C$42</c:f>
              <c:numCache>
                <c:formatCode>"$"#,##0</c:formatCode>
                <c:ptCount val="11"/>
                <c:pt idx="0">
                  <c:v>225000</c:v>
                </c:pt>
                <c:pt idx="1">
                  <c:v>230000</c:v>
                </c:pt>
                <c:pt idx="2">
                  <c:v>235000</c:v>
                </c:pt>
                <c:pt idx="3">
                  <c:v>240000</c:v>
                </c:pt>
                <c:pt idx="4">
                  <c:v>245000</c:v>
                </c:pt>
                <c:pt idx="5">
                  <c:v>250000</c:v>
                </c:pt>
                <c:pt idx="6">
                  <c:v>255000</c:v>
                </c:pt>
                <c:pt idx="7">
                  <c:v>260000</c:v>
                </c:pt>
                <c:pt idx="8">
                  <c:v>265000</c:v>
                </c:pt>
                <c:pt idx="9">
                  <c:v>270000</c:v>
                </c:pt>
                <c:pt idx="10">
                  <c:v>275000</c:v>
                </c:pt>
              </c:numCache>
            </c:numRef>
          </c:xVal>
          <c:yVal>
            <c:numRef>
              <c:f>'Strategy C9'!$G$32:$G$42</c:f>
              <c:numCache>
                <c:formatCode>General</c:formatCode>
                <c:ptCount val="11"/>
                <c:pt idx="0">
                  <c:v>-8750.0000000000073</c:v>
                </c:pt>
                <c:pt idx="1">
                  <c:v>-7000.0000000000073</c:v>
                </c:pt>
                <c:pt idx="2">
                  <c:v>-5250.0000000000073</c:v>
                </c:pt>
                <c:pt idx="3">
                  <c:v>-3500</c:v>
                </c:pt>
                <c:pt idx="4">
                  <c:v>-1750</c:v>
                </c:pt>
                <c:pt idx="5">
                  <c:v>0</c:v>
                </c:pt>
                <c:pt idx="6">
                  <c:v>1750</c:v>
                </c:pt>
                <c:pt idx="7">
                  <c:v>3500</c:v>
                </c:pt>
                <c:pt idx="8">
                  <c:v>5250</c:v>
                </c:pt>
                <c:pt idx="9">
                  <c:v>7000</c:v>
                </c:pt>
                <c:pt idx="10">
                  <c:v>8750</c:v>
                </c:pt>
              </c:numCache>
            </c:numRef>
          </c:yVal>
          <c:smooth val="0"/>
          <c:extLst>
            <c:ext xmlns:c16="http://schemas.microsoft.com/office/drawing/2014/chart" uri="{C3380CC4-5D6E-409C-BE32-E72D297353CC}">
              <c16:uniqueId val="{00000001-1B85-4DF8-8644-19F97C12E53A}"/>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C9'!$C$32:$C$42</c:f>
              <c:numCache>
                <c:formatCode>"$"#,##0</c:formatCode>
                <c:ptCount val="11"/>
                <c:pt idx="0">
                  <c:v>225000</c:v>
                </c:pt>
                <c:pt idx="1">
                  <c:v>230000</c:v>
                </c:pt>
                <c:pt idx="2">
                  <c:v>235000</c:v>
                </c:pt>
                <c:pt idx="3">
                  <c:v>240000</c:v>
                </c:pt>
                <c:pt idx="4">
                  <c:v>245000</c:v>
                </c:pt>
                <c:pt idx="5">
                  <c:v>250000</c:v>
                </c:pt>
                <c:pt idx="6">
                  <c:v>255000</c:v>
                </c:pt>
                <c:pt idx="7">
                  <c:v>260000</c:v>
                </c:pt>
                <c:pt idx="8">
                  <c:v>265000</c:v>
                </c:pt>
                <c:pt idx="9">
                  <c:v>270000</c:v>
                </c:pt>
                <c:pt idx="10">
                  <c:v>275000</c:v>
                </c:pt>
              </c:numCache>
            </c:numRef>
          </c:xVal>
          <c:yVal>
            <c:numRef>
              <c:f>'Strategy C9'!$I$32:$I$42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1B85-4DF8-8644-19F97C12E53A}"/>
            </c:ext>
          </c:extLst>
        </c:ser>
        <c:dLbls>
          <c:showLegendKey val="0"/>
          <c:showVal val="0"/>
          <c:showCatName val="0"/>
          <c:showSerName val="0"/>
          <c:showPercent val="0"/>
          <c:showBubbleSize val="0"/>
        </c:dLbls>
        <c:axId val="677239679"/>
        <c:axId val="677232191"/>
      </c:scatterChart>
      <c:valAx>
        <c:axId val="677239679"/>
        <c:scaling>
          <c:orientation val="minMax"/>
          <c:max val="280000"/>
          <c:min val="220000"/>
        </c:scaling>
        <c:delete val="0"/>
        <c:axPos val="b"/>
        <c:title>
          <c:tx>
            <c:rich>
              <a:bodyPr/>
              <a:lstStyle/>
              <a:p>
                <a:pPr>
                  <a:defRPr sz="800" b="0"/>
                </a:pPr>
                <a:r>
                  <a:rPr lang="en-US"/>
                  <a:t>Expand existing plant (C9)</a:t>
                </a:r>
              </a:p>
            </c:rich>
          </c:tx>
          <c:layout>
            <c:manualLayout>
              <c:xMode val="edge"/>
              <c:yMode val="edge"/>
              <c:x val="0.26724850982412246"/>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7232191"/>
        <c:crossesAt val="-1.0000000000000001E+300"/>
        <c:crossBetween val="midCat"/>
        <c:majorUnit val="10000"/>
      </c:valAx>
      <c:valAx>
        <c:axId val="677232191"/>
        <c:scaling>
          <c:orientation val="minMax"/>
          <c:max val="20000"/>
          <c:min val="-5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7239679"/>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Tornado Graph of Decision Tree 'Tire Company'</a:t>
            </a:r>
            <a:r>
              <a:rPr lang="en-US" sz="800" b="0"/>
              <a:t>
Expected Value of Entire Model </a:t>
            </a:r>
          </a:p>
        </c:rich>
      </c:tx>
      <c:overlay val="0"/>
    </c:title>
    <c:autoTitleDeleted val="0"/>
    <c:plotArea>
      <c:layout>
        <c:manualLayout>
          <c:xMode val="edge"/>
          <c:yMode val="edge"/>
          <c:x val="2.5700934579439252E-2"/>
          <c:y val="0.14122429052489266"/>
          <c:w val="0.94859813084112155"/>
          <c:h val="0.74823504375148653"/>
        </c:manualLayout>
      </c:layout>
      <c:barChart>
        <c:barDir val="bar"/>
        <c:grouping val="stacked"/>
        <c:varyColors val="0"/>
        <c:ser>
          <c:idx val="0"/>
          <c:order val="0"/>
          <c:spPr>
            <a:noFill/>
            <a:ln w="25400">
              <a:noFill/>
            </a:ln>
          </c:spPr>
          <c:invertIfNegative val="0"/>
          <c:cat>
            <c:strRef>
              <c:f>Tornado!$C$33:$C$40</c:f>
              <c:strCache>
                <c:ptCount val="8"/>
                <c:pt idx="0">
                  <c:v>Do nothing (C10)</c:v>
                </c:pt>
                <c:pt idx="1">
                  <c:v>(E10)</c:v>
                </c:pt>
                <c:pt idx="2">
                  <c:v>Construct a new plant (C8)</c:v>
                </c:pt>
                <c:pt idx="3">
                  <c:v>Remain stable (D8)</c:v>
                </c:pt>
                <c:pt idx="4">
                  <c:v>(D9)</c:v>
                </c:pt>
                <c:pt idx="5">
                  <c:v>Contract (E8)</c:v>
                </c:pt>
                <c:pt idx="6">
                  <c:v>(E9)</c:v>
                </c:pt>
                <c:pt idx="7">
                  <c:v>Expand existing plant (C9)</c:v>
                </c:pt>
              </c:strCache>
            </c:strRef>
          </c:cat>
          <c:val>
            <c:numLit>
              <c:formatCode>General</c:formatCode>
              <c:ptCount val="8"/>
              <c:pt idx="0">
                <c:v>0</c:v>
              </c:pt>
              <c:pt idx="1">
                <c:v>0</c:v>
              </c:pt>
              <c:pt idx="2">
                <c:v>0</c:v>
              </c:pt>
              <c:pt idx="3">
                <c:v>0</c:v>
              </c:pt>
              <c:pt idx="4">
                <c:v>0</c:v>
              </c:pt>
              <c:pt idx="5">
                <c:v>0</c:v>
              </c:pt>
              <c:pt idx="6">
                <c:v>0</c:v>
              </c:pt>
              <c:pt idx="7">
                <c:v>0</c:v>
              </c:pt>
            </c:numLit>
          </c:val>
          <c:extLst>
            <c:ext xmlns:c16="http://schemas.microsoft.com/office/drawing/2014/chart" uri="{C3380CC4-5D6E-409C-BE32-E72D297353CC}">
              <c16:uniqueId val="{00000000-03E4-4873-A759-FA5C3B2E9363}"/>
            </c:ext>
          </c:extLst>
        </c:ser>
        <c:ser>
          <c:idx val="1"/>
          <c:order val="1"/>
          <c:spPr>
            <a:noFill/>
            <a:ln w="25400">
              <a:noFill/>
            </a:ln>
          </c:spPr>
          <c:invertIfNegative val="0"/>
          <c:cat>
            <c:strRef>
              <c:f>Tornado!$C$33:$C$40</c:f>
              <c:strCache>
                <c:ptCount val="8"/>
                <c:pt idx="0">
                  <c:v>Do nothing (C10)</c:v>
                </c:pt>
                <c:pt idx="1">
                  <c:v>(E10)</c:v>
                </c:pt>
                <c:pt idx="2">
                  <c:v>Construct a new plant (C8)</c:v>
                </c:pt>
                <c:pt idx="3">
                  <c:v>Remain stable (D8)</c:v>
                </c:pt>
                <c:pt idx="4">
                  <c:v>(D9)</c:v>
                </c:pt>
                <c:pt idx="5">
                  <c:v>Contract (E8)</c:v>
                </c:pt>
                <c:pt idx="6">
                  <c:v>(E9)</c:v>
                </c:pt>
                <c:pt idx="7">
                  <c:v>Expand existing plant (C9)</c:v>
                </c:pt>
              </c:strCache>
            </c:strRef>
          </c:cat>
          <c:val>
            <c:numLit>
              <c:formatCode>General</c:formatCode>
              <c:ptCount val="8"/>
              <c:pt idx="0">
                <c:v>9749.9999999999982</c:v>
              </c:pt>
              <c:pt idx="1">
                <c:v>10900</c:v>
              </c:pt>
              <c:pt idx="2">
                <c:v>11500</c:v>
              </c:pt>
              <c:pt idx="3">
                <c:v>11500</c:v>
              </c:pt>
              <c:pt idx="4">
                <c:v>11500</c:v>
              </c:pt>
              <c:pt idx="5">
                <c:v>11500</c:v>
              </c:pt>
              <c:pt idx="6">
                <c:v>11500</c:v>
              </c:pt>
              <c:pt idx="7">
                <c:v>11500</c:v>
              </c:pt>
            </c:numLit>
          </c:val>
          <c:extLst>
            <c:ext xmlns:c16="http://schemas.microsoft.com/office/drawing/2014/chart" uri="{C3380CC4-5D6E-409C-BE32-E72D297353CC}">
              <c16:uniqueId val="{00000001-03E4-4873-A759-FA5C3B2E9363}"/>
            </c:ext>
          </c:extLst>
        </c:ser>
        <c:ser>
          <c:idx val="2"/>
          <c:order val="2"/>
          <c:spPr>
            <a:solidFill>
              <a:srgbClr val="333399"/>
            </a:solidFill>
            <a:ln w="25400">
              <a:noFill/>
            </a:ln>
          </c:spPr>
          <c:invertIfNegative val="0"/>
          <c:cat>
            <c:strRef>
              <c:f>Tornado!$C$33:$C$40</c:f>
              <c:strCache>
                <c:ptCount val="8"/>
                <c:pt idx="0">
                  <c:v>Do nothing (C10)</c:v>
                </c:pt>
                <c:pt idx="1">
                  <c:v>(E10)</c:v>
                </c:pt>
                <c:pt idx="2">
                  <c:v>Construct a new plant (C8)</c:v>
                </c:pt>
                <c:pt idx="3">
                  <c:v>Remain stable (D8)</c:v>
                </c:pt>
                <c:pt idx="4">
                  <c:v>(D9)</c:v>
                </c:pt>
                <c:pt idx="5">
                  <c:v>Contract (E8)</c:v>
                </c:pt>
                <c:pt idx="6">
                  <c:v>(E9)</c:v>
                </c:pt>
                <c:pt idx="7">
                  <c:v>Expand existing plant (C9)</c:v>
                </c:pt>
              </c:strCache>
            </c:strRef>
          </c:cat>
          <c:val>
            <c:numLit>
              <c:formatCode>General</c:formatCode>
              <c:ptCount val="8"/>
              <c:pt idx="0">
                <c:v>0</c:v>
              </c:pt>
              <c:pt idx="1">
                <c:v>0</c:v>
              </c:pt>
              <c:pt idx="2">
                <c:v>0</c:v>
              </c:pt>
              <c:pt idx="3">
                <c:v>0</c:v>
              </c:pt>
              <c:pt idx="4">
                <c:v>0</c:v>
              </c:pt>
              <c:pt idx="5">
                <c:v>0</c:v>
              </c:pt>
              <c:pt idx="6">
                <c:v>0</c:v>
              </c:pt>
              <c:pt idx="7">
                <c:v>0</c:v>
              </c:pt>
            </c:numLit>
          </c:val>
          <c:extLst>
            <c:ext xmlns:c16="http://schemas.microsoft.com/office/drawing/2014/chart" uri="{C3380CC4-5D6E-409C-BE32-E72D297353CC}">
              <c16:uniqueId val="{00000002-03E4-4873-A759-FA5C3B2E9363}"/>
            </c:ext>
          </c:extLst>
        </c:ser>
        <c:ser>
          <c:idx val="3"/>
          <c:order val="3"/>
          <c:spPr>
            <a:solidFill>
              <a:srgbClr val="333399"/>
            </a:solidFill>
            <a:ln w="25400">
              <a:noFill/>
            </a:ln>
          </c:spPr>
          <c:invertIfNegative val="0"/>
          <c:cat>
            <c:strRef>
              <c:f>Tornado!$C$33:$C$40</c:f>
              <c:strCache>
                <c:ptCount val="8"/>
                <c:pt idx="0">
                  <c:v>Do nothing (C10)</c:v>
                </c:pt>
                <c:pt idx="1">
                  <c:v>(E10)</c:v>
                </c:pt>
                <c:pt idx="2">
                  <c:v>Construct a new plant (C8)</c:v>
                </c:pt>
                <c:pt idx="3">
                  <c:v>Remain stable (D8)</c:v>
                </c:pt>
                <c:pt idx="4">
                  <c:v>(D9)</c:v>
                </c:pt>
                <c:pt idx="5">
                  <c:v>Contract (E8)</c:v>
                </c:pt>
                <c:pt idx="6">
                  <c:v>(E9)</c:v>
                </c:pt>
                <c:pt idx="7">
                  <c:v>Expand existing plant (C9)</c:v>
                </c:pt>
              </c:strCache>
            </c:strRef>
          </c:cat>
          <c:val>
            <c:numLit>
              <c:formatCode>General</c:formatCode>
              <c:ptCount val="8"/>
              <c:pt idx="0">
                <c:v>3500.0000000000018</c:v>
              </c:pt>
              <c:pt idx="1">
                <c:v>1200</c:v>
              </c:pt>
              <c:pt idx="2">
                <c:v>0</c:v>
              </c:pt>
              <c:pt idx="3">
                <c:v>0</c:v>
              </c:pt>
              <c:pt idx="4">
                <c:v>0</c:v>
              </c:pt>
              <c:pt idx="5">
                <c:v>0</c:v>
              </c:pt>
              <c:pt idx="6">
                <c:v>0</c:v>
              </c:pt>
              <c:pt idx="7">
                <c:v>0</c:v>
              </c:pt>
            </c:numLit>
          </c:val>
          <c:extLst>
            <c:ext xmlns:c16="http://schemas.microsoft.com/office/drawing/2014/chart" uri="{C3380CC4-5D6E-409C-BE32-E72D297353CC}">
              <c16:uniqueId val="{00000003-03E4-4873-A759-FA5C3B2E9363}"/>
            </c:ext>
          </c:extLst>
        </c:ser>
        <c:dLbls>
          <c:showLegendKey val="0"/>
          <c:showVal val="0"/>
          <c:showCatName val="0"/>
          <c:showSerName val="0"/>
          <c:showPercent val="0"/>
          <c:showBubbleSize val="0"/>
        </c:dLbls>
        <c:gapWidth val="20"/>
        <c:overlap val="100"/>
        <c:axId val="677245919"/>
        <c:axId val="677247999"/>
      </c:barChart>
      <c:catAx>
        <c:axId val="677245919"/>
        <c:scaling>
          <c:orientation val="maxMin"/>
        </c:scaling>
        <c:delete val="0"/>
        <c:axPos val="l"/>
        <c:numFmt formatCode="General" sourceLinked="1"/>
        <c:majorTickMark val="none"/>
        <c:minorTickMark val="none"/>
        <c:tickLblPos val="low"/>
        <c:txPr>
          <a:bodyPr rot="0" vert="horz"/>
          <a:lstStyle/>
          <a:p>
            <a:pPr>
              <a:defRPr sz="800"/>
            </a:pPr>
            <a:endParaRPr lang="en-US"/>
          </a:p>
        </c:txPr>
        <c:crossAx val="677247999"/>
        <c:crossesAt val="-1.0000000000000001E+300"/>
        <c:auto val="1"/>
        <c:lblAlgn val="ctr"/>
        <c:lblOffset val="100"/>
        <c:noMultiLvlLbl val="0"/>
      </c:catAx>
      <c:valAx>
        <c:axId val="677247999"/>
        <c:scaling>
          <c:orientation val="minMax"/>
          <c:max val="13500"/>
          <c:min val="9500"/>
        </c:scaling>
        <c:delete val="0"/>
        <c:axPos val="b"/>
        <c:title>
          <c:tx>
            <c:rich>
              <a:bodyPr/>
              <a:lstStyle/>
              <a:p>
                <a:pPr>
                  <a:defRPr sz="800" b="0"/>
                </a:pPr>
                <a:r>
                  <a:rPr lang="en-US"/>
                  <a:t>Expected Value</a:t>
                </a:r>
              </a:p>
            </c:rich>
          </c:tx>
          <c:layout>
            <c:manualLayout>
              <c:xMode val="edge"/>
              <c:yMode val="edge"/>
              <c:x val="0.446075686216793"/>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677245919"/>
        <c:crosses val="max"/>
        <c:crossBetween val="between"/>
        <c:majorUnit val="5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Spider Graph of Decision Tree 'Tire Company'</a:t>
            </a:r>
            <a:r>
              <a:rPr lang="en-US" sz="800" b="0"/>
              <a:t>
Expected Value of Entire Model </a:t>
            </a:r>
          </a:p>
        </c:rich>
      </c:tx>
      <c:overlay val="0"/>
    </c:title>
    <c:autoTitleDeleted val="0"/>
    <c:plotArea>
      <c:layout>
        <c:manualLayout>
          <c:xMode val="edge"/>
          <c:yMode val="edge"/>
          <c:x val="5.5525792920744721E-2"/>
          <c:y val="0.14122429052489266"/>
          <c:w val="0.63265067333872982"/>
          <c:h val="0.74187574327453898"/>
        </c:manualLayout>
      </c:layout>
      <c:scatterChart>
        <c:scatterStyle val="lineMarker"/>
        <c:varyColors val="0"/>
        <c:ser>
          <c:idx val="0"/>
          <c:order val="0"/>
          <c:tx>
            <c:v>Do nothing (C10)</c:v>
          </c:tx>
          <c:spPr>
            <a:ln w="25400">
              <a:solidFill>
                <a:srgbClr val="333399"/>
              </a:solidFill>
              <a:prstDash val="solid"/>
            </a:ln>
          </c:spPr>
          <c:marker>
            <c:symbol val="none"/>
          </c:marker>
          <c:xVal>
            <c:numRef>
              <c:f>Spider!$G$32:$G$42</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Spider!$H$32:$H$42</c:f>
              <c:numCache>
                <c:formatCode>General</c:formatCode>
                <c:ptCount val="11"/>
                <c:pt idx="0">
                  <c:v>9749.9999999999982</c:v>
                </c:pt>
                <c:pt idx="1">
                  <c:v>10099.999999999998</c:v>
                </c:pt>
                <c:pt idx="2">
                  <c:v>10450</c:v>
                </c:pt>
                <c:pt idx="3">
                  <c:v>10800</c:v>
                </c:pt>
                <c:pt idx="4">
                  <c:v>11150</c:v>
                </c:pt>
                <c:pt idx="5">
                  <c:v>11500</c:v>
                </c:pt>
                <c:pt idx="6">
                  <c:v>11850</c:v>
                </c:pt>
                <c:pt idx="7">
                  <c:v>12200</c:v>
                </c:pt>
                <c:pt idx="8">
                  <c:v>12550</c:v>
                </c:pt>
                <c:pt idx="9">
                  <c:v>12900</c:v>
                </c:pt>
                <c:pt idx="10">
                  <c:v>13250</c:v>
                </c:pt>
              </c:numCache>
            </c:numRef>
          </c:yVal>
          <c:smooth val="0"/>
          <c:extLst>
            <c:ext xmlns:c16="http://schemas.microsoft.com/office/drawing/2014/chart" uri="{C3380CC4-5D6E-409C-BE32-E72D297353CC}">
              <c16:uniqueId val="{00000000-0855-465C-B740-C9D1529B9B08}"/>
            </c:ext>
          </c:extLst>
        </c:ser>
        <c:ser>
          <c:idx val="1"/>
          <c:order val="1"/>
          <c:tx>
            <c:v>(E10)</c:v>
          </c:tx>
          <c:spPr>
            <a:ln w="25400">
              <a:solidFill>
                <a:srgbClr val="993366"/>
              </a:solidFill>
              <a:prstDash val="solid"/>
            </a:ln>
          </c:spPr>
          <c:marker>
            <c:symbol val="none"/>
          </c:marker>
          <c:xVal>
            <c:numRef>
              <c:f>Spider!$G$43:$G$53</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Spider!$H$43:$H$53</c:f>
              <c:numCache>
                <c:formatCode>General</c:formatCode>
                <c:ptCount val="11"/>
                <c:pt idx="0">
                  <c:v>10900</c:v>
                </c:pt>
                <c:pt idx="1">
                  <c:v>11020</c:v>
                </c:pt>
                <c:pt idx="2">
                  <c:v>11140</c:v>
                </c:pt>
                <c:pt idx="3">
                  <c:v>11260</c:v>
                </c:pt>
                <c:pt idx="4">
                  <c:v>11380</c:v>
                </c:pt>
                <c:pt idx="5">
                  <c:v>11500</c:v>
                </c:pt>
                <c:pt idx="6">
                  <c:v>11620</c:v>
                </c:pt>
                <c:pt idx="7">
                  <c:v>11740</c:v>
                </c:pt>
                <c:pt idx="8">
                  <c:v>11860</c:v>
                </c:pt>
                <c:pt idx="9">
                  <c:v>11980</c:v>
                </c:pt>
                <c:pt idx="10">
                  <c:v>12100</c:v>
                </c:pt>
              </c:numCache>
            </c:numRef>
          </c:yVal>
          <c:smooth val="0"/>
          <c:extLst>
            <c:ext xmlns:c16="http://schemas.microsoft.com/office/drawing/2014/chart" uri="{C3380CC4-5D6E-409C-BE32-E72D297353CC}">
              <c16:uniqueId val="{00000001-0855-465C-B740-C9D1529B9B08}"/>
            </c:ext>
          </c:extLst>
        </c:ser>
        <c:ser>
          <c:idx val="2"/>
          <c:order val="2"/>
          <c:tx>
            <c:v>Construct a new plant (C8)</c:v>
          </c:tx>
          <c:spPr>
            <a:ln w="25400">
              <a:solidFill>
                <a:srgbClr val="339966"/>
              </a:solidFill>
              <a:prstDash val="solid"/>
            </a:ln>
          </c:spPr>
          <c:marker>
            <c:symbol val="none"/>
          </c:marker>
          <c:xVal>
            <c:numRef>
              <c:f>Spider!$G$54:$G$64</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Spider!$H$54:$H$64</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2-0855-465C-B740-C9D1529B9B08}"/>
            </c:ext>
          </c:extLst>
        </c:ser>
        <c:ser>
          <c:idx val="3"/>
          <c:order val="3"/>
          <c:tx>
            <c:v>Remain stable (D8)</c:v>
          </c:tx>
          <c:spPr>
            <a:ln w="25400">
              <a:solidFill>
                <a:srgbClr val="FFCC00"/>
              </a:solidFill>
              <a:prstDash val="solid"/>
            </a:ln>
          </c:spPr>
          <c:marker>
            <c:symbol val="none"/>
          </c:marker>
          <c:xVal>
            <c:numRef>
              <c:f>Spider!$G$65:$G$75</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Spider!$H$65:$H$75</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3-0855-465C-B740-C9D1529B9B08}"/>
            </c:ext>
          </c:extLst>
        </c:ser>
        <c:ser>
          <c:idx val="4"/>
          <c:order val="4"/>
          <c:tx>
            <c:v>(D9)</c:v>
          </c:tx>
          <c:spPr>
            <a:ln w="25400">
              <a:solidFill>
                <a:srgbClr val="0000FF"/>
              </a:solidFill>
              <a:prstDash val="solid"/>
            </a:ln>
          </c:spPr>
          <c:marker>
            <c:symbol val="none"/>
          </c:marker>
          <c:xVal>
            <c:numRef>
              <c:f>Spider!$G$76:$G$86</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Spider!$H$76:$H$86</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4-0855-465C-B740-C9D1529B9B08}"/>
            </c:ext>
          </c:extLst>
        </c:ser>
        <c:ser>
          <c:idx val="5"/>
          <c:order val="5"/>
          <c:tx>
            <c:v>Contract (E8)</c:v>
          </c:tx>
          <c:spPr>
            <a:ln w="25400">
              <a:solidFill>
                <a:srgbClr val="99CC00"/>
              </a:solidFill>
              <a:prstDash val="solid"/>
            </a:ln>
          </c:spPr>
          <c:marker>
            <c:symbol val="none"/>
          </c:marker>
          <c:xVal>
            <c:numRef>
              <c:f>Spider!$G$87:$G$97</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Spider!$H$87:$H$97</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5-0855-465C-B740-C9D1529B9B08}"/>
            </c:ext>
          </c:extLst>
        </c:ser>
        <c:ser>
          <c:idx val="6"/>
          <c:order val="6"/>
          <c:tx>
            <c:v>(E9)</c:v>
          </c:tx>
          <c:spPr>
            <a:ln w="25400">
              <a:solidFill>
                <a:srgbClr val="0066CC"/>
              </a:solidFill>
              <a:prstDash val="solid"/>
            </a:ln>
          </c:spPr>
          <c:marker>
            <c:symbol val="none"/>
          </c:marker>
          <c:xVal>
            <c:numRef>
              <c:f>Spider!$G$98:$G$108</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Spider!$H$98:$H$108</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6-0855-465C-B740-C9D1529B9B08}"/>
            </c:ext>
          </c:extLst>
        </c:ser>
        <c:ser>
          <c:idx val="7"/>
          <c:order val="7"/>
          <c:tx>
            <c:v>Expand existing plant (C9)</c:v>
          </c:tx>
          <c:spPr>
            <a:ln w="25400">
              <a:solidFill>
                <a:srgbClr val="808080"/>
              </a:solidFill>
              <a:prstDash val="solid"/>
            </a:ln>
          </c:spPr>
          <c:marker>
            <c:symbol val="none"/>
          </c:marker>
          <c:xVal>
            <c:numRef>
              <c:f>Spider!$G$109:$G$119</c:f>
              <c:numCache>
                <c:formatCode>0.00%</c:formatCode>
                <c:ptCount val="11"/>
                <c:pt idx="0">
                  <c:v>-0.1</c:v>
                </c:pt>
                <c:pt idx="1">
                  <c:v>-0.08</c:v>
                </c:pt>
                <c:pt idx="2">
                  <c:v>-0.06</c:v>
                </c:pt>
                <c:pt idx="3">
                  <c:v>-0.04</c:v>
                </c:pt>
                <c:pt idx="4">
                  <c:v>-0.02</c:v>
                </c:pt>
                <c:pt idx="5">
                  <c:v>0</c:v>
                </c:pt>
                <c:pt idx="6">
                  <c:v>0.02</c:v>
                </c:pt>
                <c:pt idx="7">
                  <c:v>0.04</c:v>
                </c:pt>
                <c:pt idx="8">
                  <c:v>0.06</c:v>
                </c:pt>
                <c:pt idx="9">
                  <c:v>0.08</c:v>
                </c:pt>
                <c:pt idx="10">
                  <c:v>0.1</c:v>
                </c:pt>
              </c:numCache>
            </c:numRef>
          </c:xVal>
          <c:yVal>
            <c:numRef>
              <c:f>Spider!$H$109:$H$119</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7-0855-465C-B740-C9D1529B9B08}"/>
            </c:ext>
          </c:extLst>
        </c:ser>
        <c:dLbls>
          <c:showLegendKey val="0"/>
          <c:showVal val="0"/>
          <c:showCatName val="0"/>
          <c:showSerName val="0"/>
          <c:showPercent val="0"/>
          <c:showBubbleSize val="0"/>
        </c:dLbls>
        <c:axId val="677230943"/>
        <c:axId val="677248831"/>
      </c:scatterChart>
      <c:valAx>
        <c:axId val="677230943"/>
        <c:scaling>
          <c:orientation val="minMax"/>
          <c:max val="0.15000000000000002"/>
          <c:min val="-0.15000000000000002"/>
        </c:scaling>
        <c:delete val="0"/>
        <c:axPos val="b"/>
        <c:title>
          <c:tx>
            <c:rich>
              <a:bodyPr/>
              <a:lstStyle/>
              <a:p>
                <a:pPr>
                  <a:defRPr sz="800" b="0"/>
                </a:pPr>
                <a:r>
                  <a:rPr lang="en-US"/>
                  <a:t>Change in Input (%)</a:t>
                </a:r>
              </a:p>
            </c:rich>
          </c:tx>
          <c:layout>
            <c:manualLayout>
              <c:xMode val="edge"/>
              <c:yMode val="edge"/>
              <c:x val="0.31764092280521011"/>
              <c:y val="0.92443548689959065"/>
            </c:manualLayout>
          </c:layout>
          <c:overlay val="0"/>
        </c:title>
        <c:numFmt formatCode="0.0###%" sourceLinked="0"/>
        <c:majorTickMark val="out"/>
        <c:minorTickMark val="none"/>
        <c:tickLblPos val="nextTo"/>
        <c:txPr>
          <a:bodyPr rot="-5400000" vert="horz"/>
          <a:lstStyle/>
          <a:p>
            <a:pPr>
              <a:defRPr sz="800" b="0"/>
            </a:pPr>
            <a:endParaRPr lang="en-US"/>
          </a:p>
        </c:txPr>
        <c:crossAx val="677248831"/>
        <c:crossesAt val="-1.0000000000000001E+300"/>
        <c:crossBetween val="midCat"/>
        <c:majorUnit val="5.000000000000001E-2"/>
      </c:valAx>
      <c:valAx>
        <c:axId val="677248831"/>
        <c:scaling>
          <c:orientation val="minMax"/>
          <c:max val="13500"/>
          <c:min val="95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7230943"/>
        <c:crossesAt val="-1.0000000000000001E+300"/>
        <c:crossBetween val="midCat"/>
        <c:majorUnit val="5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(E10) </a:t>
            </a:r>
          </a:p>
        </c:rich>
      </c:tx>
      <c:overlay val="0"/>
    </c:title>
    <c:autoTitleDeleted val="0"/>
    <c:plotArea>
      <c:layout>
        <c:manualLayout>
          <c:xMode val="edge"/>
          <c:yMode val="edge"/>
          <c:x val="2.5700934579439252E-2"/>
          <c:y val="0.17227344992050875"/>
          <c:w val="0.94859813084112155"/>
          <c:h val="0.68856903220960652"/>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E10'!$C$32:$C$42</c:f>
              <c:numCache>
                <c:formatCode>"$"#,##0</c:formatCode>
                <c:ptCount val="11"/>
                <c:pt idx="0">
                  <c:v>-33000</c:v>
                </c:pt>
                <c:pt idx="1">
                  <c:v>-32400</c:v>
                </c:pt>
                <c:pt idx="2">
                  <c:v>-31800</c:v>
                </c:pt>
                <c:pt idx="3">
                  <c:v>-31200</c:v>
                </c:pt>
                <c:pt idx="4">
                  <c:v>-30600</c:v>
                </c:pt>
                <c:pt idx="5">
                  <c:v>-30000</c:v>
                </c:pt>
                <c:pt idx="6">
                  <c:v>-29400</c:v>
                </c:pt>
                <c:pt idx="7">
                  <c:v>-28800</c:v>
                </c:pt>
                <c:pt idx="8">
                  <c:v>-28200</c:v>
                </c:pt>
                <c:pt idx="9">
                  <c:v>-27600</c:v>
                </c:pt>
                <c:pt idx="10">
                  <c:v>-27000</c:v>
                </c:pt>
              </c:numCache>
            </c:numRef>
          </c:xVal>
          <c:yVal>
            <c:numRef>
              <c:f>'Sensitivity E10'!$E$32:$E$42</c:f>
              <c:numCache>
                <c:formatCode>General</c:formatCode>
                <c:ptCount val="11"/>
                <c:pt idx="0">
                  <c:v>10900</c:v>
                </c:pt>
                <c:pt idx="1">
                  <c:v>11020</c:v>
                </c:pt>
                <c:pt idx="2">
                  <c:v>11140</c:v>
                </c:pt>
                <c:pt idx="3">
                  <c:v>11260</c:v>
                </c:pt>
                <c:pt idx="4">
                  <c:v>11380</c:v>
                </c:pt>
                <c:pt idx="5">
                  <c:v>11500</c:v>
                </c:pt>
                <c:pt idx="6">
                  <c:v>11620</c:v>
                </c:pt>
                <c:pt idx="7">
                  <c:v>11740</c:v>
                </c:pt>
                <c:pt idx="8">
                  <c:v>11860</c:v>
                </c:pt>
                <c:pt idx="9">
                  <c:v>11980</c:v>
                </c:pt>
                <c:pt idx="10">
                  <c:v>12100</c:v>
                </c:pt>
              </c:numCache>
            </c:numRef>
          </c:yVal>
          <c:smooth val="0"/>
          <c:extLst>
            <c:ext xmlns:c16="http://schemas.microsoft.com/office/drawing/2014/chart" uri="{C3380CC4-5D6E-409C-BE32-E72D297353CC}">
              <c16:uniqueId val="{00000000-EF5A-40BE-A236-1454CB1BF50B}"/>
            </c:ext>
          </c:extLst>
        </c:ser>
        <c:dLbls>
          <c:showLegendKey val="0"/>
          <c:showVal val="0"/>
          <c:showCatName val="0"/>
          <c:showSerName val="0"/>
          <c:showPercent val="0"/>
          <c:showBubbleSize val="0"/>
        </c:dLbls>
        <c:axId val="671515775"/>
        <c:axId val="671507455"/>
      </c:scatterChart>
      <c:valAx>
        <c:axId val="671515775"/>
        <c:scaling>
          <c:orientation val="minMax"/>
          <c:max val="-26000"/>
          <c:min val="-34000"/>
        </c:scaling>
        <c:delete val="0"/>
        <c:axPos val="b"/>
        <c:title>
          <c:tx>
            <c:rich>
              <a:bodyPr/>
              <a:lstStyle/>
              <a:p>
                <a:pPr>
                  <a:defRPr sz="800" b="0"/>
                </a:pPr>
                <a:r>
                  <a:rPr lang="en-US"/>
                  <a:t>(E10)</a:t>
                </a:r>
              </a:p>
            </c:rich>
          </c:tx>
          <c:layout>
            <c:manualLayout>
              <c:xMode val="edge"/>
              <c:yMode val="edge"/>
              <c:x val="0.47328850540878653"/>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07455"/>
        <c:crossesAt val="-1.0000000000000001E+300"/>
        <c:crossBetween val="midCat"/>
        <c:majorUnit val="1000"/>
      </c:valAx>
      <c:valAx>
        <c:axId val="671507455"/>
        <c:scaling>
          <c:orientation val="minMax"/>
          <c:max val="12200"/>
          <c:min val="108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5775"/>
        <c:crossesAt val="-1.0000000000000001E+300"/>
        <c:crossBetween val="midCat"/>
        <c:majorUnit val="2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Construct a new plant (C8) </a:t>
            </a:r>
          </a:p>
        </c:rich>
      </c:tx>
      <c:overlay val="0"/>
    </c:title>
    <c:autoTitleDeleted val="0"/>
    <c:plotArea>
      <c:layout>
        <c:manualLayout>
          <c:xMode val="edge"/>
          <c:yMode val="edge"/>
          <c:x val="2.5700934579439252E-2"/>
          <c:y val="0.17227344992050875"/>
          <c:w val="0.94859813084112155"/>
          <c:h val="0.68538938197113275"/>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C8'!$C$32:$C$42</c:f>
              <c:numCache>
                <c:formatCode>"$"#,##0</c:formatCode>
                <c:ptCount val="11"/>
                <c:pt idx="0">
                  <c:v>360000</c:v>
                </c:pt>
                <c:pt idx="1">
                  <c:v>368000</c:v>
                </c:pt>
                <c:pt idx="2">
                  <c:v>376000</c:v>
                </c:pt>
                <c:pt idx="3">
                  <c:v>384000</c:v>
                </c:pt>
                <c:pt idx="4">
                  <c:v>392000</c:v>
                </c:pt>
                <c:pt idx="5">
                  <c:v>400000</c:v>
                </c:pt>
                <c:pt idx="6">
                  <c:v>408000</c:v>
                </c:pt>
                <c:pt idx="7">
                  <c:v>416000</c:v>
                </c:pt>
                <c:pt idx="8">
                  <c:v>424000</c:v>
                </c:pt>
                <c:pt idx="9">
                  <c:v>432000</c:v>
                </c:pt>
                <c:pt idx="10">
                  <c:v>440000</c:v>
                </c:pt>
              </c:numCache>
            </c:numRef>
          </c:xVal>
          <c:yVal>
            <c:numRef>
              <c:f>'Sensitivity C8'!$E$32:$E$42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480D-4C54-8834-5776D17768DE}"/>
            </c:ext>
          </c:extLst>
        </c:ser>
        <c:dLbls>
          <c:showLegendKey val="0"/>
          <c:showVal val="0"/>
          <c:showCatName val="0"/>
          <c:showSerName val="0"/>
          <c:showPercent val="0"/>
          <c:showBubbleSize val="0"/>
        </c:dLbls>
        <c:axId val="671512447"/>
        <c:axId val="671502463"/>
      </c:scatterChart>
      <c:valAx>
        <c:axId val="671512447"/>
        <c:scaling>
          <c:orientation val="minMax"/>
          <c:max val="450000"/>
          <c:min val="350000"/>
        </c:scaling>
        <c:delete val="0"/>
        <c:axPos val="b"/>
        <c:title>
          <c:tx>
            <c:rich>
              <a:bodyPr/>
              <a:lstStyle/>
              <a:p>
                <a:pPr>
                  <a:defRPr sz="800" b="0"/>
                </a:pPr>
                <a:r>
                  <a:rPr lang="en-US"/>
                  <a:t>Construct a new plant (C8)</a:t>
                </a:r>
              </a:p>
            </c:rich>
          </c:tx>
          <c:layout>
            <c:manualLayout>
              <c:xMode val="edge"/>
              <c:yMode val="edge"/>
              <c:x val="0.39198598130841122"/>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02463"/>
        <c:crossesAt val="-1.0000000000000001E+300"/>
        <c:crossBetween val="midCat"/>
        <c:majorUnit val="10000"/>
      </c:valAx>
      <c:valAx>
        <c:axId val="671502463"/>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2447"/>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Remain stable (D8) </a:t>
            </a:r>
          </a:p>
        </c:rich>
      </c:tx>
      <c:overlay val="0"/>
    </c:title>
    <c:autoTitleDeleted val="0"/>
    <c:plotArea>
      <c:layout>
        <c:manualLayout>
          <c:xMode val="edge"/>
          <c:yMode val="edge"/>
          <c:x val="2.5700934579439252E-2"/>
          <c:y val="0.17227344992050875"/>
          <c:w val="0.94859813084112155"/>
          <c:h val="0.67585043125571131"/>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D8'!$C$32:$C$42</c:f>
              <c:numCache>
                <c:formatCode>"$"#,##0</c:formatCode>
                <c:ptCount val="11"/>
                <c:pt idx="0">
                  <c:v>-110000</c:v>
                </c:pt>
                <c:pt idx="1">
                  <c:v>-108000</c:v>
                </c:pt>
                <c:pt idx="2">
                  <c:v>-106000</c:v>
                </c:pt>
                <c:pt idx="3">
                  <c:v>-104000</c:v>
                </c:pt>
                <c:pt idx="4">
                  <c:v>-102000</c:v>
                </c:pt>
                <c:pt idx="5">
                  <c:v>-100000</c:v>
                </c:pt>
                <c:pt idx="6">
                  <c:v>-98000</c:v>
                </c:pt>
                <c:pt idx="7">
                  <c:v>-96000</c:v>
                </c:pt>
                <c:pt idx="8">
                  <c:v>-94000</c:v>
                </c:pt>
                <c:pt idx="9">
                  <c:v>-92000</c:v>
                </c:pt>
                <c:pt idx="10">
                  <c:v>-90000</c:v>
                </c:pt>
              </c:numCache>
            </c:numRef>
          </c:xVal>
          <c:yVal>
            <c:numRef>
              <c:f>'Sensitivity D8'!$E$32:$E$42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D4FE-4B86-8578-C3F4904DDE4A}"/>
            </c:ext>
          </c:extLst>
        </c:ser>
        <c:dLbls>
          <c:showLegendKey val="0"/>
          <c:showVal val="0"/>
          <c:showCatName val="0"/>
          <c:showSerName val="0"/>
          <c:showPercent val="0"/>
          <c:showBubbleSize val="0"/>
        </c:dLbls>
        <c:axId val="671513279"/>
        <c:axId val="671517439"/>
      </c:scatterChart>
      <c:valAx>
        <c:axId val="671513279"/>
        <c:scaling>
          <c:orientation val="minMax"/>
          <c:max val="-85000"/>
          <c:min val="-115000"/>
        </c:scaling>
        <c:delete val="0"/>
        <c:axPos val="b"/>
        <c:title>
          <c:tx>
            <c:rich>
              <a:bodyPr/>
              <a:lstStyle/>
              <a:p>
                <a:pPr>
                  <a:defRPr sz="800" b="0"/>
                </a:pPr>
                <a:r>
                  <a:rPr lang="en-US"/>
                  <a:t>Remain stable (D8)</a:t>
                </a:r>
              </a:p>
            </c:rich>
          </c:tx>
          <c:layout>
            <c:manualLayout>
              <c:xMode val="edge"/>
              <c:yMode val="edge"/>
              <c:x val="0.4209228052100964"/>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17439"/>
        <c:crossesAt val="-1.0000000000000001E+300"/>
        <c:crossBetween val="midCat"/>
        <c:majorUnit val="5000"/>
      </c:valAx>
      <c:valAx>
        <c:axId val="671517439"/>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3279"/>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(D9) </a:t>
            </a:r>
          </a:p>
        </c:rich>
      </c:tx>
      <c:overlay val="0"/>
    </c:title>
    <c:autoTitleDeleted val="0"/>
    <c:plotArea>
      <c:layout>
        <c:manualLayout>
          <c:xMode val="edge"/>
          <c:yMode val="edge"/>
          <c:x val="2.5700934579439252E-2"/>
          <c:y val="0.17227344992050875"/>
          <c:w val="0.94859813084112155"/>
          <c:h val="0.68856903220960652"/>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D9'!$C$32:$C$42</c:f>
              <c:numCache>
                <c:formatCode>"$"#,##0</c:formatCode>
                <c:ptCount val="11"/>
                <c:pt idx="0">
                  <c:v>-55000</c:v>
                </c:pt>
                <c:pt idx="1">
                  <c:v>-54000</c:v>
                </c:pt>
                <c:pt idx="2">
                  <c:v>-53000</c:v>
                </c:pt>
                <c:pt idx="3">
                  <c:v>-52000</c:v>
                </c:pt>
                <c:pt idx="4">
                  <c:v>-51000</c:v>
                </c:pt>
                <c:pt idx="5">
                  <c:v>-50000</c:v>
                </c:pt>
                <c:pt idx="6">
                  <c:v>-49000</c:v>
                </c:pt>
                <c:pt idx="7">
                  <c:v>-48000</c:v>
                </c:pt>
                <c:pt idx="8">
                  <c:v>-47000</c:v>
                </c:pt>
                <c:pt idx="9">
                  <c:v>-46000</c:v>
                </c:pt>
                <c:pt idx="10">
                  <c:v>-45000</c:v>
                </c:pt>
              </c:numCache>
            </c:numRef>
          </c:xVal>
          <c:yVal>
            <c:numRef>
              <c:f>'Sensitivity D9'!$E$32:$E$42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4C84-48D0-9501-9F1BF6D2C95A}"/>
            </c:ext>
          </c:extLst>
        </c:ser>
        <c:dLbls>
          <c:showLegendKey val="0"/>
          <c:showVal val="0"/>
          <c:showCatName val="0"/>
          <c:showSerName val="0"/>
          <c:showPercent val="0"/>
          <c:showBubbleSize val="0"/>
        </c:dLbls>
        <c:axId val="671518271"/>
        <c:axId val="671520767"/>
      </c:scatterChart>
      <c:valAx>
        <c:axId val="671518271"/>
        <c:scaling>
          <c:orientation val="minMax"/>
          <c:max val="-44000"/>
          <c:min val="-56000"/>
        </c:scaling>
        <c:delete val="0"/>
        <c:axPos val="b"/>
        <c:title>
          <c:tx>
            <c:rich>
              <a:bodyPr/>
              <a:lstStyle/>
              <a:p>
                <a:pPr>
                  <a:defRPr sz="800" b="0"/>
                </a:pPr>
                <a:r>
                  <a:rPr lang="en-US"/>
                  <a:t>(D9)</a:t>
                </a:r>
              </a:p>
            </c:rich>
          </c:tx>
          <c:layout>
            <c:manualLayout>
              <c:xMode val="edge"/>
              <c:yMode val="edge"/>
              <c:x val="0.4768399072779454"/>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20767"/>
        <c:crossesAt val="-1.0000000000000001E+300"/>
        <c:crossBetween val="midCat"/>
        <c:majorUnit val="2000"/>
      </c:valAx>
      <c:valAx>
        <c:axId val="671520767"/>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8271"/>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Contract (E8) </a:t>
            </a:r>
          </a:p>
        </c:rich>
      </c:tx>
      <c:overlay val="0"/>
    </c:title>
    <c:autoTitleDeleted val="0"/>
    <c:plotArea>
      <c:layout>
        <c:manualLayout>
          <c:xMode val="edge"/>
          <c:yMode val="edge"/>
          <c:x val="2.5700934579439252E-2"/>
          <c:y val="0.17227344992050875"/>
          <c:w val="0.94859813084112155"/>
          <c:h val="0.67585043125571131"/>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E8'!$C$32:$C$42</c:f>
              <c:numCache>
                <c:formatCode>"$"#,##0</c:formatCode>
                <c:ptCount val="11"/>
                <c:pt idx="0">
                  <c:v>-220000</c:v>
                </c:pt>
                <c:pt idx="1">
                  <c:v>-216000</c:v>
                </c:pt>
                <c:pt idx="2">
                  <c:v>-212000</c:v>
                </c:pt>
                <c:pt idx="3">
                  <c:v>-208000</c:v>
                </c:pt>
                <c:pt idx="4">
                  <c:v>-204000</c:v>
                </c:pt>
                <c:pt idx="5">
                  <c:v>-200000</c:v>
                </c:pt>
                <c:pt idx="6">
                  <c:v>-196000</c:v>
                </c:pt>
                <c:pt idx="7">
                  <c:v>-192000</c:v>
                </c:pt>
                <c:pt idx="8">
                  <c:v>-188000</c:v>
                </c:pt>
                <c:pt idx="9">
                  <c:v>-184000</c:v>
                </c:pt>
                <c:pt idx="10">
                  <c:v>-180000</c:v>
                </c:pt>
              </c:numCache>
            </c:numRef>
          </c:xVal>
          <c:yVal>
            <c:numRef>
              <c:f>'Sensitivity E8'!$E$32:$E$42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80F0-4A27-B15A-D5CE98E02AD4}"/>
            </c:ext>
          </c:extLst>
        </c:ser>
        <c:dLbls>
          <c:showLegendKey val="0"/>
          <c:showVal val="0"/>
          <c:showCatName val="0"/>
          <c:showSerName val="0"/>
          <c:showPercent val="0"/>
          <c:showBubbleSize val="0"/>
        </c:dLbls>
        <c:axId val="671503295"/>
        <c:axId val="671504543"/>
      </c:scatterChart>
      <c:valAx>
        <c:axId val="671503295"/>
        <c:scaling>
          <c:orientation val="minMax"/>
          <c:max val="-175000"/>
          <c:min val="-225000"/>
        </c:scaling>
        <c:delete val="0"/>
        <c:axPos val="b"/>
        <c:title>
          <c:tx>
            <c:rich>
              <a:bodyPr/>
              <a:lstStyle/>
              <a:p>
                <a:pPr>
                  <a:defRPr sz="800" b="0"/>
                </a:pPr>
                <a:r>
                  <a:rPr lang="en-US"/>
                  <a:t>Contract (E8)</a:t>
                </a:r>
              </a:p>
            </c:rich>
          </c:tx>
          <c:layout>
            <c:manualLayout>
              <c:xMode val="edge"/>
              <c:yMode val="edge"/>
              <c:x val="0.44313654426374272"/>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04543"/>
        <c:crossesAt val="-1.0000000000000001E+300"/>
        <c:crossBetween val="midCat"/>
        <c:majorUnit val="5000"/>
      </c:valAx>
      <c:valAx>
        <c:axId val="671504543"/>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03295"/>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(E9) </a:t>
            </a:r>
          </a:p>
        </c:rich>
      </c:tx>
      <c:overlay val="0"/>
    </c:title>
    <c:autoTitleDeleted val="0"/>
    <c:plotArea>
      <c:layout>
        <c:manualLayout>
          <c:xMode val="edge"/>
          <c:yMode val="edge"/>
          <c:x val="2.5700934579439252E-2"/>
          <c:y val="0.17227344992050875"/>
          <c:w val="0.94859813084112155"/>
          <c:h val="0.68856903220960652"/>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E9'!$C$32:$C$42</c:f>
              <c:numCache>
                <c:formatCode>"$"#,##0</c:formatCode>
                <c:ptCount val="11"/>
                <c:pt idx="0">
                  <c:v>-82500</c:v>
                </c:pt>
                <c:pt idx="1">
                  <c:v>-81000</c:v>
                </c:pt>
                <c:pt idx="2">
                  <c:v>-79500</c:v>
                </c:pt>
                <c:pt idx="3">
                  <c:v>-78000</c:v>
                </c:pt>
                <c:pt idx="4">
                  <c:v>-76500</c:v>
                </c:pt>
                <c:pt idx="5">
                  <c:v>-75000</c:v>
                </c:pt>
                <c:pt idx="6">
                  <c:v>-73500</c:v>
                </c:pt>
                <c:pt idx="7">
                  <c:v>-72000</c:v>
                </c:pt>
                <c:pt idx="8">
                  <c:v>-70500</c:v>
                </c:pt>
                <c:pt idx="9">
                  <c:v>-69000</c:v>
                </c:pt>
                <c:pt idx="10">
                  <c:v>-67500</c:v>
                </c:pt>
              </c:numCache>
            </c:numRef>
          </c:xVal>
          <c:yVal>
            <c:numRef>
              <c:f>'Sensitivity E9'!$E$32:$E$42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5314-465A-8CF4-26B07E7517B6}"/>
            </c:ext>
          </c:extLst>
        </c:ser>
        <c:dLbls>
          <c:showLegendKey val="0"/>
          <c:showVal val="0"/>
          <c:showCatName val="0"/>
          <c:showSerName val="0"/>
          <c:showPercent val="0"/>
          <c:showBubbleSize val="0"/>
        </c:dLbls>
        <c:axId val="671516191"/>
        <c:axId val="671522431"/>
      </c:scatterChart>
      <c:valAx>
        <c:axId val="671516191"/>
        <c:scaling>
          <c:orientation val="minMax"/>
          <c:max val="-66000"/>
          <c:min val="-84000"/>
        </c:scaling>
        <c:delete val="0"/>
        <c:axPos val="b"/>
        <c:title>
          <c:tx>
            <c:rich>
              <a:bodyPr/>
              <a:lstStyle/>
              <a:p>
                <a:pPr>
                  <a:defRPr sz="800" b="0"/>
                </a:pPr>
                <a:r>
                  <a:rPr lang="en-US"/>
                  <a:t>(E9)</a:t>
                </a:r>
              </a:p>
            </c:rich>
          </c:tx>
          <c:layout>
            <c:manualLayout>
              <c:xMode val="edge"/>
              <c:yMode val="edge"/>
              <c:x val="0.47802560894841417"/>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22431"/>
        <c:crossesAt val="-1.0000000000000001E+300"/>
        <c:crossBetween val="midCat"/>
        <c:majorUnit val="2000"/>
      </c:valAx>
      <c:valAx>
        <c:axId val="671522431"/>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6191"/>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Sensitivity of Decision Tree 'Tire Company'</a:t>
            </a:r>
            <a:r>
              <a:rPr lang="en-US" sz="800" b="0"/>
              <a:t>
Expected Value of Node 'Decision' (B32)
With Variation of Expand existing plant (C9) </a:t>
            </a:r>
          </a:p>
        </c:rich>
      </c:tx>
      <c:overlay val="0"/>
    </c:title>
    <c:autoTitleDeleted val="0"/>
    <c:plotArea>
      <c:layout>
        <c:manualLayout>
          <c:xMode val="edge"/>
          <c:yMode val="edge"/>
          <c:x val="2.5700934579439252E-2"/>
          <c:y val="0.17227344992050875"/>
          <c:w val="0.94859813084112155"/>
          <c:h val="0.68538938197113275"/>
        </c:manualLayout>
      </c:layout>
      <c:scatterChart>
        <c:scatterStyle val="lineMarker"/>
        <c:varyColors val="0"/>
        <c:ser>
          <c:idx val="0"/>
          <c:order val="0"/>
          <c:spPr>
            <a:ln w="25400">
              <a:solidFill>
                <a:srgbClr val="333399"/>
              </a:solidFill>
              <a:prstDash val="solid"/>
            </a:ln>
          </c:spPr>
          <c:marker>
            <c:symbol val="diamond"/>
            <c:size val="5"/>
            <c:spPr>
              <a:solidFill>
                <a:srgbClr val="333399"/>
              </a:solidFill>
              <a:ln>
                <a:solidFill>
                  <a:srgbClr val="333399"/>
                </a:solidFill>
                <a:prstDash val="solid"/>
              </a:ln>
            </c:spPr>
          </c:marker>
          <c:xVal>
            <c:numRef>
              <c:f>'Sensitivity C9'!$C$32:$C$42</c:f>
              <c:numCache>
                <c:formatCode>"$"#,##0</c:formatCode>
                <c:ptCount val="11"/>
                <c:pt idx="0">
                  <c:v>225000</c:v>
                </c:pt>
                <c:pt idx="1">
                  <c:v>230000</c:v>
                </c:pt>
                <c:pt idx="2">
                  <c:v>235000</c:v>
                </c:pt>
                <c:pt idx="3">
                  <c:v>240000</c:v>
                </c:pt>
                <c:pt idx="4">
                  <c:v>245000</c:v>
                </c:pt>
                <c:pt idx="5">
                  <c:v>250000</c:v>
                </c:pt>
                <c:pt idx="6">
                  <c:v>255000</c:v>
                </c:pt>
                <c:pt idx="7">
                  <c:v>260000</c:v>
                </c:pt>
                <c:pt idx="8">
                  <c:v>265000</c:v>
                </c:pt>
                <c:pt idx="9">
                  <c:v>270000</c:v>
                </c:pt>
                <c:pt idx="10">
                  <c:v>275000</c:v>
                </c:pt>
              </c:numCache>
            </c:numRef>
          </c:xVal>
          <c:yVal>
            <c:numRef>
              <c:f>'Sensitivity C9'!$E$32:$E$42</c:f>
              <c:numCache>
                <c:formatCode>General</c:formatCode>
                <c:ptCount val="11"/>
                <c:pt idx="0">
                  <c:v>11500</c:v>
                </c:pt>
                <c:pt idx="1">
                  <c:v>11500</c:v>
                </c:pt>
                <c:pt idx="2">
                  <c:v>11500</c:v>
                </c:pt>
                <c:pt idx="3">
                  <c:v>11500</c:v>
                </c:pt>
                <c:pt idx="4">
                  <c:v>11500</c:v>
                </c:pt>
                <c:pt idx="5">
                  <c:v>11500</c:v>
                </c:pt>
                <c:pt idx="6">
                  <c:v>11500</c:v>
                </c:pt>
                <c:pt idx="7">
                  <c:v>11500</c:v>
                </c:pt>
                <c:pt idx="8">
                  <c:v>11500</c:v>
                </c:pt>
                <c:pt idx="9">
                  <c:v>11500</c:v>
                </c:pt>
                <c:pt idx="10">
                  <c:v>11500</c:v>
                </c:pt>
              </c:numCache>
            </c:numRef>
          </c:yVal>
          <c:smooth val="0"/>
          <c:extLst>
            <c:ext xmlns:c16="http://schemas.microsoft.com/office/drawing/2014/chart" uri="{C3380CC4-5D6E-409C-BE32-E72D297353CC}">
              <c16:uniqueId val="{00000000-4DFD-4627-8A4A-032C160BC623}"/>
            </c:ext>
          </c:extLst>
        </c:ser>
        <c:dLbls>
          <c:showLegendKey val="0"/>
          <c:showVal val="0"/>
          <c:showCatName val="0"/>
          <c:showSerName val="0"/>
          <c:showPercent val="0"/>
          <c:showBubbleSize val="0"/>
        </c:dLbls>
        <c:axId val="671519103"/>
        <c:axId val="671512031"/>
      </c:scatterChart>
      <c:valAx>
        <c:axId val="671519103"/>
        <c:scaling>
          <c:orientation val="minMax"/>
          <c:max val="280000"/>
          <c:min val="220000"/>
        </c:scaling>
        <c:delete val="0"/>
        <c:axPos val="b"/>
        <c:title>
          <c:tx>
            <c:rich>
              <a:bodyPr/>
              <a:lstStyle/>
              <a:p>
                <a:pPr>
                  <a:defRPr sz="800" b="0"/>
                </a:pPr>
                <a:r>
                  <a:rPr lang="en-US"/>
                  <a:t>Expand existing plant (C9)</a:t>
                </a:r>
              </a:p>
            </c:rich>
          </c:tx>
          <c:layout>
            <c:manualLayout>
              <c:xMode val="edge"/>
              <c:yMode val="edge"/>
              <c:x val="0.39478383251159027"/>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12031"/>
        <c:crossesAt val="-1.0000000000000001E+300"/>
        <c:crossBetween val="midCat"/>
        <c:majorUnit val="10000"/>
      </c:valAx>
      <c:valAx>
        <c:axId val="671512031"/>
        <c:scaling>
          <c:orientation val="minMax"/>
          <c:max val="11500.600000000002"/>
          <c:min val="11499.400000000001"/>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19103"/>
        <c:crossesAt val="-1.0000000000000001E+300"/>
        <c:crossBetween val="midCat"/>
        <c:majorUnit val="0.20000000000012128"/>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'Tire Company'</a:t>
            </a:r>
            <a:r>
              <a:rPr lang="en-US" sz="800" b="0"/>
              <a:t>
Expected Value of Node 'Decision' (B32)
With Variation of Do nothing (C10) </a:t>
            </a:r>
          </a:p>
        </c:rich>
      </c:tx>
      <c:overlay val="0"/>
    </c:title>
    <c:autoTitleDeleted val="0"/>
    <c:plotArea>
      <c:layout>
        <c:manualLayout>
          <c:xMode val="edge"/>
          <c:yMode val="edge"/>
          <c:x val="2.5700934579439252E-2"/>
          <c:y val="0.17227344992050875"/>
          <c:w val="0.69352730149385533"/>
          <c:h val="0.69810798292502785"/>
        </c:manualLayout>
      </c:layout>
      <c:scatterChart>
        <c:scatterStyle val="lineMarker"/>
        <c:varyColors val="0"/>
        <c:ser>
          <c:idx val="0"/>
          <c:order val="0"/>
          <c:tx>
            <c:v>Construct A New Plant</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'Strategy C10'!$C$32:$C$42</c:f>
              <c:numCache>
                <c:formatCode>"$"#,##0</c:formatCode>
                <c:ptCount val="11"/>
                <c:pt idx="0">
                  <c:v>45000</c:v>
                </c:pt>
                <c:pt idx="1">
                  <c:v>46000</c:v>
                </c:pt>
                <c:pt idx="2">
                  <c:v>47000</c:v>
                </c:pt>
                <c:pt idx="3">
                  <c:v>48000</c:v>
                </c:pt>
                <c:pt idx="4">
                  <c:v>49000</c:v>
                </c:pt>
                <c:pt idx="5">
                  <c:v>50000</c:v>
                </c:pt>
                <c:pt idx="6">
                  <c:v>51000</c:v>
                </c:pt>
                <c:pt idx="7">
                  <c:v>52000</c:v>
                </c:pt>
                <c:pt idx="8">
                  <c:v>53000</c:v>
                </c:pt>
                <c:pt idx="9">
                  <c:v>54000</c:v>
                </c:pt>
                <c:pt idx="10">
                  <c:v>55000</c:v>
                </c:pt>
              </c:numCache>
            </c:numRef>
          </c:xVal>
          <c:yVal>
            <c:numRef>
              <c:f>'Strategy C10'!$E$32:$E$42</c:f>
              <c:numCache>
                <c:formatCode>General</c:formatCode>
                <c:ptCount val="11"/>
                <c:pt idx="0">
                  <c:v>-45000</c:v>
                </c:pt>
                <c:pt idx="1">
                  <c:v>-45000</c:v>
                </c:pt>
                <c:pt idx="2">
                  <c:v>-45000</c:v>
                </c:pt>
                <c:pt idx="3">
                  <c:v>-45000</c:v>
                </c:pt>
                <c:pt idx="4">
                  <c:v>-45000</c:v>
                </c:pt>
                <c:pt idx="5">
                  <c:v>-45000</c:v>
                </c:pt>
                <c:pt idx="6">
                  <c:v>-45000</c:v>
                </c:pt>
                <c:pt idx="7">
                  <c:v>-45000</c:v>
                </c:pt>
                <c:pt idx="8">
                  <c:v>-45000</c:v>
                </c:pt>
                <c:pt idx="9">
                  <c:v>-45000</c:v>
                </c:pt>
                <c:pt idx="10">
                  <c:v>-45000</c:v>
                </c:pt>
              </c:numCache>
            </c:numRef>
          </c:yVal>
          <c:smooth val="0"/>
          <c:extLst>
            <c:ext xmlns:c16="http://schemas.microsoft.com/office/drawing/2014/chart" uri="{C3380CC4-5D6E-409C-BE32-E72D297353CC}">
              <c16:uniqueId val="{00000000-ECF8-4791-A984-45E8E8341F1C}"/>
            </c:ext>
          </c:extLst>
        </c:ser>
        <c:ser>
          <c:idx val="1"/>
          <c:order val="1"/>
          <c:tx>
            <c:v>Expand Existing</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'Strategy C10'!$C$32:$C$42</c:f>
              <c:numCache>
                <c:formatCode>"$"#,##0</c:formatCode>
                <c:ptCount val="11"/>
                <c:pt idx="0">
                  <c:v>45000</c:v>
                </c:pt>
                <c:pt idx="1">
                  <c:v>46000</c:v>
                </c:pt>
                <c:pt idx="2">
                  <c:v>47000</c:v>
                </c:pt>
                <c:pt idx="3">
                  <c:v>48000</c:v>
                </c:pt>
                <c:pt idx="4">
                  <c:v>49000</c:v>
                </c:pt>
                <c:pt idx="5">
                  <c:v>50000</c:v>
                </c:pt>
                <c:pt idx="6">
                  <c:v>51000</c:v>
                </c:pt>
                <c:pt idx="7">
                  <c:v>52000</c:v>
                </c:pt>
                <c:pt idx="8">
                  <c:v>53000</c:v>
                </c:pt>
                <c:pt idx="9">
                  <c:v>54000</c:v>
                </c:pt>
                <c:pt idx="10">
                  <c:v>55000</c:v>
                </c:pt>
              </c:numCache>
            </c:numRef>
          </c:xVal>
          <c:yVal>
            <c:numRef>
              <c:f>'Strategy C10'!$G$32:$G$42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ECF8-4791-A984-45E8E8341F1C}"/>
            </c:ext>
          </c:extLst>
        </c:ser>
        <c:ser>
          <c:idx val="2"/>
          <c:order val="2"/>
          <c:tx>
            <c:v>Do Nothing</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'Strategy C10'!$C$32:$C$42</c:f>
              <c:numCache>
                <c:formatCode>"$"#,##0</c:formatCode>
                <c:ptCount val="11"/>
                <c:pt idx="0">
                  <c:v>45000</c:v>
                </c:pt>
                <c:pt idx="1">
                  <c:v>46000</c:v>
                </c:pt>
                <c:pt idx="2">
                  <c:v>47000</c:v>
                </c:pt>
                <c:pt idx="3">
                  <c:v>48000</c:v>
                </c:pt>
                <c:pt idx="4">
                  <c:v>49000</c:v>
                </c:pt>
                <c:pt idx="5">
                  <c:v>50000</c:v>
                </c:pt>
                <c:pt idx="6">
                  <c:v>51000</c:v>
                </c:pt>
                <c:pt idx="7">
                  <c:v>52000</c:v>
                </c:pt>
                <c:pt idx="8">
                  <c:v>53000</c:v>
                </c:pt>
                <c:pt idx="9">
                  <c:v>54000</c:v>
                </c:pt>
                <c:pt idx="10">
                  <c:v>55000</c:v>
                </c:pt>
              </c:numCache>
            </c:numRef>
          </c:xVal>
          <c:yVal>
            <c:numRef>
              <c:f>'Strategy C10'!$I$32:$I$42</c:f>
              <c:numCache>
                <c:formatCode>General</c:formatCode>
                <c:ptCount val="11"/>
                <c:pt idx="0">
                  <c:v>9749.9999999999982</c:v>
                </c:pt>
                <c:pt idx="1">
                  <c:v>10099.999999999998</c:v>
                </c:pt>
                <c:pt idx="2">
                  <c:v>10450</c:v>
                </c:pt>
                <c:pt idx="3">
                  <c:v>10800</c:v>
                </c:pt>
                <c:pt idx="4">
                  <c:v>11150</c:v>
                </c:pt>
                <c:pt idx="5">
                  <c:v>11500</c:v>
                </c:pt>
                <c:pt idx="6">
                  <c:v>11850</c:v>
                </c:pt>
                <c:pt idx="7">
                  <c:v>12200</c:v>
                </c:pt>
                <c:pt idx="8">
                  <c:v>12550</c:v>
                </c:pt>
                <c:pt idx="9">
                  <c:v>12900</c:v>
                </c:pt>
                <c:pt idx="10">
                  <c:v>13250</c:v>
                </c:pt>
              </c:numCache>
            </c:numRef>
          </c:yVal>
          <c:smooth val="0"/>
          <c:extLst>
            <c:ext xmlns:c16="http://schemas.microsoft.com/office/drawing/2014/chart" uri="{C3380CC4-5D6E-409C-BE32-E72D297353CC}">
              <c16:uniqueId val="{00000002-ECF8-4791-A984-45E8E8341F1C}"/>
            </c:ext>
          </c:extLst>
        </c:ser>
        <c:dLbls>
          <c:showLegendKey val="0"/>
          <c:showVal val="0"/>
          <c:showCatName val="0"/>
          <c:showSerName val="0"/>
          <c:showPercent val="0"/>
          <c:showBubbleSize val="0"/>
        </c:dLbls>
        <c:axId val="671509951"/>
        <c:axId val="671512863"/>
      </c:scatterChart>
      <c:valAx>
        <c:axId val="671509951"/>
        <c:scaling>
          <c:orientation val="minMax"/>
          <c:max val="56000"/>
          <c:min val="44000"/>
        </c:scaling>
        <c:delete val="0"/>
        <c:axPos val="b"/>
        <c:title>
          <c:tx>
            <c:rich>
              <a:bodyPr/>
              <a:lstStyle/>
              <a:p>
                <a:pPr>
                  <a:defRPr sz="800" b="0"/>
                </a:pPr>
                <a:r>
                  <a:rPr lang="en-US"/>
                  <a:t>Do nothing (C10)</a:t>
                </a:r>
              </a:p>
            </c:rich>
          </c:tx>
          <c:layout>
            <c:manualLayout>
              <c:xMode val="edge"/>
              <c:yMode val="edge"/>
              <c:x val="0.30108598866730446"/>
              <c:y val="0.92443548689959065"/>
            </c:manualLayout>
          </c:layout>
          <c:overlay val="0"/>
        </c:title>
        <c:numFmt formatCode="&quot;$&quot;#,##0" sourceLinked="0"/>
        <c:majorTickMark val="out"/>
        <c:minorTickMark val="none"/>
        <c:tickLblPos val="nextTo"/>
        <c:txPr>
          <a:bodyPr rot="-5400000" vert="horz"/>
          <a:lstStyle/>
          <a:p>
            <a:pPr>
              <a:defRPr sz="800" b="0"/>
            </a:pPr>
            <a:endParaRPr lang="en-US"/>
          </a:p>
        </c:txPr>
        <c:crossAx val="671512863"/>
        <c:crossesAt val="-1.0000000000000001E+300"/>
        <c:crossBetween val="midCat"/>
        <c:majorUnit val="2000"/>
      </c:valAx>
      <c:valAx>
        <c:axId val="671512863"/>
        <c:scaling>
          <c:orientation val="minMax"/>
          <c:max val="20000"/>
          <c:min val="-50000"/>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671509951"/>
        <c:crossesAt val="-1.0000000000000001E+300"/>
        <c:crossBetween val="midCat"/>
        <c:majorUnit val="10000"/>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242697</xdr:colOff>
      <xdr:row>24</xdr:row>
      <xdr:rowOff>185420</xdr:rowOff>
    </xdr:from>
    <xdr:to>
      <xdr:col>2</xdr:col>
      <xdr:colOff>127</xdr:colOff>
      <xdr:row>24</xdr:row>
      <xdr:rowOff>185420</xdr:rowOff>
    </xdr:to>
    <xdr:cxnSp macro="_xll.PtreeEvent_ObjectClick">
      <xdr:nvCxnSpPr>
        <xdr:cNvPr id="108" name="PTObj_DBranchHLine_1_2">
          <a:extLst>
            <a:ext uri="{FF2B5EF4-FFF2-40B4-BE49-F238E27FC236}">
              <a16:creationId xmlns:a16="http://schemas.microsoft.com/office/drawing/2014/main" id="{7E4C51A3-27A0-44C0-9894-CAA2AE51E6FD}"/>
            </a:ext>
          </a:extLst>
        </xdr:cNvPr>
        <xdr:cNvCxnSpPr/>
      </xdr:nvCxnSpPr>
      <xdr:spPr>
        <a:xfrm>
          <a:off x="1519047" y="4757420"/>
          <a:ext cx="15957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24</xdr:row>
      <xdr:rowOff>185420</xdr:rowOff>
    </xdr:from>
    <xdr:to>
      <xdr:col>1</xdr:col>
      <xdr:colOff>242697</xdr:colOff>
      <xdr:row>30</xdr:row>
      <xdr:rowOff>180340</xdr:rowOff>
    </xdr:to>
    <xdr:cxnSp macro="_xll.PtreeEvent_ObjectClick">
      <xdr:nvCxnSpPr>
        <xdr:cNvPr id="107" name="PTObj_DBranchDLine_1_2">
          <a:extLst>
            <a:ext uri="{FF2B5EF4-FFF2-40B4-BE49-F238E27FC236}">
              <a16:creationId xmlns:a16="http://schemas.microsoft.com/office/drawing/2014/main" id="{828B2512-EFDF-4E8C-9BA8-C21FC508B186}"/>
            </a:ext>
          </a:extLst>
        </xdr:cNvPr>
        <xdr:cNvCxnSpPr/>
      </xdr:nvCxnSpPr>
      <xdr:spPr>
        <a:xfrm flipV="1">
          <a:off x="1366647" y="4757420"/>
          <a:ext cx="152400" cy="1137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34</xdr:row>
      <xdr:rowOff>185420</xdr:rowOff>
    </xdr:from>
    <xdr:to>
      <xdr:col>2</xdr:col>
      <xdr:colOff>127</xdr:colOff>
      <xdr:row>34</xdr:row>
      <xdr:rowOff>185420</xdr:rowOff>
    </xdr:to>
    <xdr:cxnSp macro="_xll.PtreeEvent_ObjectClick">
      <xdr:nvCxnSpPr>
        <xdr:cNvPr id="102" name="PTObj_DBranchHLine_1_3">
          <a:extLst>
            <a:ext uri="{FF2B5EF4-FFF2-40B4-BE49-F238E27FC236}">
              <a16:creationId xmlns:a16="http://schemas.microsoft.com/office/drawing/2014/main" id="{73CD21EF-70BB-4E5F-83C2-B42BF9A17E0B}"/>
            </a:ext>
          </a:extLst>
        </xdr:cNvPr>
        <xdr:cNvCxnSpPr/>
      </xdr:nvCxnSpPr>
      <xdr:spPr>
        <a:xfrm>
          <a:off x="1519047" y="6662420"/>
          <a:ext cx="15957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30</xdr:row>
      <xdr:rowOff>180340</xdr:rowOff>
    </xdr:from>
    <xdr:to>
      <xdr:col>1</xdr:col>
      <xdr:colOff>242697</xdr:colOff>
      <xdr:row>34</xdr:row>
      <xdr:rowOff>185420</xdr:rowOff>
    </xdr:to>
    <xdr:cxnSp macro="_xll.PtreeEvent_ObjectClick">
      <xdr:nvCxnSpPr>
        <xdr:cNvPr id="101" name="PTObj_DBranchDLine_1_3">
          <a:extLst>
            <a:ext uri="{FF2B5EF4-FFF2-40B4-BE49-F238E27FC236}">
              <a16:creationId xmlns:a16="http://schemas.microsoft.com/office/drawing/2014/main" id="{11F75680-90EE-41A1-B186-05334477F568}"/>
            </a:ext>
          </a:extLst>
        </xdr:cNvPr>
        <xdr:cNvCxnSpPr/>
      </xdr:nvCxnSpPr>
      <xdr:spPr>
        <a:xfrm>
          <a:off x="1366647" y="5895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42</xdr:row>
      <xdr:rowOff>185420</xdr:rowOff>
    </xdr:from>
    <xdr:to>
      <xdr:col>2</xdr:col>
      <xdr:colOff>127</xdr:colOff>
      <xdr:row>42</xdr:row>
      <xdr:rowOff>185420</xdr:rowOff>
    </xdr:to>
    <xdr:cxnSp macro="_xll.PtreeEvent_ObjectClick">
      <xdr:nvCxnSpPr>
        <xdr:cNvPr id="99" name="PTObj_DBranchHLine_1_4">
          <a:extLst>
            <a:ext uri="{FF2B5EF4-FFF2-40B4-BE49-F238E27FC236}">
              <a16:creationId xmlns:a16="http://schemas.microsoft.com/office/drawing/2014/main" id="{0F56FA64-A040-4E5A-9BD4-E25CC9CA8369}"/>
            </a:ext>
          </a:extLst>
        </xdr:cNvPr>
        <xdr:cNvCxnSpPr/>
      </xdr:nvCxnSpPr>
      <xdr:spPr>
        <a:xfrm>
          <a:off x="1519047" y="8186420"/>
          <a:ext cx="15957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30</xdr:row>
      <xdr:rowOff>180340</xdr:rowOff>
    </xdr:from>
    <xdr:to>
      <xdr:col>1</xdr:col>
      <xdr:colOff>242697</xdr:colOff>
      <xdr:row>42</xdr:row>
      <xdr:rowOff>185420</xdr:rowOff>
    </xdr:to>
    <xdr:cxnSp macro="_xll.PtreeEvent_ObjectClick">
      <xdr:nvCxnSpPr>
        <xdr:cNvPr id="98" name="PTObj_DBranchDLine_1_4">
          <a:extLst>
            <a:ext uri="{FF2B5EF4-FFF2-40B4-BE49-F238E27FC236}">
              <a16:creationId xmlns:a16="http://schemas.microsoft.com/office/drawing/2014/main" id="{587749AA-2107-44A6-830B-E963CDA29C6A}"/>
            </a:ext>
          </a:extLst>
        </xdr:cNvPr>
        <xdr:cNvCxnSpPr/>
      </xdr:nvCxnSpPr>
      <xdr:spPr>
        <a:xfrm>
          <a:off x="1366647" y="5895340"/>
          <a:ext cx="152400" cy="2291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30</xdr:row>
      <xdr:rowOff>185420</xdr:rowOff>
    </xdr:from>
    <xdr:to>
      <xdr:col>1</xdr:col>
      <xdr:colOff>127</xdr:colOff>
      <xdr:row>30</xdr:row>
      <xdr:rowOff>185420</xdr:rowOff>
    </xdr:to>
    <xdr:cxnSp macro="_xll.PtreeEvent_ObjectClick">
      <xdr:nvCxnSpPr>
        <xdr:cNvPr id="90" name="PTObj_DBranchHLine_1_1">
          <a:extLst>
            <a:ext uri="{FF2B5EF4-FFF2-40B4-BE49-F238E27FC236}">
              <a16:creationId xmlns:a16="http://schemas.microsoft.com/office/drawing/2014/main" id="{02986D82-3662-47FE-A6DC-1AC2986A896D}"/>
            </a:ext>
          </a:extLst>
        </xdr:cNvPr>
        <xdr:cNvCxnSpPr/>
      </xdr:nvCxnSpPr>
      <xdr:spPr>
        <a:xfrm>
          <a:off x="177800" y="5900420"/>
          <a:ext cx="1098677"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46</xdr:row>
      <xdr:rowOff>185420</xdr:rowOff>
    </xdr:from>
    <xdr:to>
      <xdr:col>3</xdr:col>
      <xdr:colOff>127</xdr:colOff>
      <xdr:row>46</xdr:row>
      <xdr:rowOff>185420</xdr:rowOff>
    </xdr:to>
    <xdr:cxnSp macro="_xll.PtreeEvent_ObjectClick">
      <xdr:nvCxnSpPr>
        <xdr:cNvPr id="66" name="PTObj_DBranchHLine_1_13">
          <a:extLst>
            <a:ext uri="{FF2B5EF4-FFF2-40B4-BE49-F238E27FC236}">
              <a16:creationId xmlns:a16="http://schemas.microsoft.com/office/drawing/2014/main" id="{D99DB65E-8A5D-477C-8E75-7C771B4AAB25}"/>
            </a:ext>
          </a:extLst>
        </xdr:cNvPr>
        <xdr:cNvCxnSpPr/>
      </xdr:nvCxnSpPr>
      <xdr:spPr>
        <a:xfrm>
          <a:off x="3357372" y="894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42</xdr:row>
      <xdr:rowOff>180339</xdr:rowOff>
    </xdr:from>
    <xdr:to>
      <xdr:col>2</xdr:col>
      <xdr:colOff>242697</xdr:colOff>
      <xdr:row>46</xdr:row>
      <xdr:rowOff>185420</xdr:rowOff>
    </xdr:to>
    <xdr:cxnSp macro="_xll.PtreeEvent_ObjectClick">
      <xdr:nvCxnSpPr>
        <xdr:cNvPr id="65" name="PTObj_DBranchDLine_1_13">
          <a:extLst>
            <a:ext uri="{FF2B5EF4-FFF2-40B4-BE49-F238E27FC236}">
              <a16:creationId xmlns:a16="http://schemas.microsoft.com/office/drawing/2014/main" id="{B1D509AD-F0E5-4F29-9120-17A365085CDB}"/>
            </a:ext>
          </a:extLst>
        </xdr:cNvPr>
        <xdr:cNvCxnSpPr/>
      </xdr:nvCxnSpPr>
      <xdr:spPr>
        <a:xfrm>
          <a:off x="3204972" y="8181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44</xdr:row>
      <xdr:rowOff>185420</xdr:rowOff>
    </xdr:from>
    <xdr:to>
      <xdr:col>3</xdr:col>
      <xdr:colOff>127</xdr:colOff>
      <xdr:row>44</xdr:row>
      <xdr:rowOff>185420</xdr:rowOff>
    </xdr:to>
    <xdr:cxnSp macro="_xll.PtreeEvent_ObjectClick">
      <xdr:nvCxnSpPr>
        <xdr:cNvPr id="62" name="PTObj_DBranchHLine_1_12">
          <a:extLst>
            <a:ext uri="{FF2B5EF4-FFF2-40B4-BE49-F238E27FC236}">
              <a16:creationId xmlns:a16="http://schemas.microsoft.com/office/drawing/2014/main" id="{AEB310BD-7B11-48E4-99FF-8D64790A57C6}"/>
            </a:ext>
          </a:extLst>
        </xdr:cNvPr>
        <xdr:cNvCxnSpPr/>
      </xdr:nvCxnSpPr>
      <xdr:spPr>
        <a:xfrm>
          <a:off x="3357372" y="856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42</xdr:row>
      <xdr:rowOff>180339</xdr:rowOff>
    </xdr:from>
    <xdr:to>
      <xdr:col>2</xdr:col>
      <xdr:colOff>242697</xdr:colOff>
      <xdr:row>44</xdr:row>
      <xdr:rowOff>185420</xdr:rowOff>
    </xdr:to>
    <xdr:cxnSp macro="_xll.PtreeEvent_ObjectClick">
      <xdr:nvCxnSpPr>
        <xdr:cNvPr id="61" name="PTObj_DBranchDLine_1_12">
          <a:extLst>
            <a:ext uri="{FF2B5EF4-FFF2-40B4-BE49-F238E27FC236}">
              <a16:creationId xmlns:a16="http://schemas.microsoft.com/office/drawing/2014/main" id="{5D0D5E37-C8E0-4821-88EA-7D5216292555}"/>
            </a:ext>
          </a:extLst>
        </xdr:cNvPr>
        <xdr:cNvCxnSpPr/>
      </xdr:nvCxnSpPr>
      <xdr:spPr>
        <a:xfrm>
          <a:off x="3204972" y="8181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40</xdr:row>
      <xdr:rowOff>185420</xdr:rowOff>
    </xdr:from>
    <xdr:to>
      <xdr:col>3</xdr:col>
      <xdr:colOff>127</xdr:colOff>
      <xdr:row>40</xdr:row>
      <xdr:rowOff>185420</xdr:rowOff>
    </xdr:to>
    <xdr:cxnSp macro="_xll.PtreeEvent_ObjectClick">
      <xdr:nvCxnSpPr>
        <xdr:cNvPr id="58" name="PTObj_DBranchHLine_1_11">
          <a:extLst>
            <a:ext uri="{FF2B5EF4-FFF2-40B4-BE49-F238E27FC236}">
              <a16:creationId xmlns:a16="http://schemas.microsoft.com/office/drawing/2014/main" id="{F16DFC1A-0FD1-41A8-8447-6E804E444533}"/>
            </a:ext>
          </a:extLst>
        </xdr:cNvPr>
        <xdr:cNvCxnSpPr/>
      </xdr:nvCxnSpPr>
      <xdr:spPr>
        <a:xfrm>
          <a:off x="3357372" y="780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40</xdr:row>
      <xdr:rowOff>185420</xdr:rowOff>
    </xdr:from>
    <xdr:to>
      <xdr:col>2</xdr:col>
      <xdr:colOff>242697</xdr:colOff>
      <xdr:row>42</xdr:row>
      <xdr:rowOff>180339</xdr:rowOff>
    </xdr:to>
    <xdr:cxnSp macro="_xll.PtreeEvent_ObjectClick">
      <xdr:nvCxnSpPr>
        <xdr:cNvPr id="57" name="PTObj_DBranchDLine_1_11">
          <a:extLst>
            <a:ext uri="{FF2B5EF4-FFF2-40B4-BE49-F238E27FC236}">
              <a16:creationId xmlns:a16="http://schemas.microsoft.com/office/drawing/2014/main" id="{554131C2-0327-4540-BA1F-54BC391DAFF9}"/>
            </a:ext>
          </a:extLst>
        </xdr:cNvPr>
        <xdr:cNvCxnSpPr/>
      </xdr:nvCxnSpPr>
      <xdr:spPr>
        <a:xfrm flipV="1">
          <a:off x="3204972" y="7805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38</xdr:row>
      <xdr:rowOff>185420</xdr:rowOff>
    </xdr:from>
    <xdr:to>
      <xdr:col>3</xdr:col>
      <xdr:colOff>127</xdr:colOff>
      <xdr:row>38</xdr:row>
      <xdr:rowOff>185420</xdr:rowOff>
    </xdr:to>
    <xdr:cxnSp macro="_xll.PtreeEvent_ObjectClick">
      <xdr:nvCxnSpPr>
        <xdr:cNvPr id="50" name="PTObj_DBranchHLine_1_10">
          <a:extLst>
            <a:ext uri="{FF2B5EF4-FFF2-40B4-BE49-F238E27FC236}">
              <a16:creationId xmlns:a16="http://schemas.microsoft.com/office/drawing/2014/main" id="{1048E7F9-35B3-4988-BDF2-159BE9FBA372}"/>
            </a:ext>
          </a:extLst>
        </xdr:cNvPr>
        <xdr:cNvCxnSpPr/>
      </xdr:nvCxnSpPr>
      <xdr:spPr>
        <a:xfrm>
          <a:off x="3357372" y="742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34</xdr:row>
      <xdr:rowOff>180339</xdr:rowOff>
    </xdr:from>
    <xdr:to>
      <xdr:col>2</xdr:col>
      <xdr:colOff>242697</xdr:colOff>
      <xdr:row>38</xdr:row>
      <xdr:rowOff>185420</xdr:rowOff>
    </xdr:to>
    <xdr:cxnSp macro="_xll.PtreeEvent_ObjectClick">
      <xdr:nvCxnSpPr>
        <xdr:cNvPr id="49" name="PTObj_DBranchDLine_1_10">
          <a:extLst>
            <a:ext uri="{FF2B5EF4-FFF2-40B4-BE49-F238E27FC236}">
              <a16:creationId xmlns:a16="http://schemas.microsoft.com/office/drawing/2014/main" id="{FB45DEB5-BEE4-4480-851C-4E951F5EAF52}"/>
            </a:ext>
          </a:extLst>
        </xdr:cNvPr>
        <xdr:cNvCxnSpPr/>
      </xdr:nvCxnSpPr>
      <xdr:spPr>
        <a:xfrm>
          <a:off x="3204972" y="6657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36</xdr:row>
      <xdr:rowOff>185420</xdr:rowOff>
    </xdr:from>
    <xdr:to>
      <xdr:col>3</xdr:col>
      <xdr:colOff>127</xdr:colOff>
      <xdr:row>36</xdr:row>
      <xdr:rowOff>185420</xdr:rowOff>
    </xdr:to>
    <xdr:cxnSp macro="_xll.PtreeEvent_ObjectClick">
      <xdr:nvCxnSpPr>
        <xdr:cNvPr id="46" name="PTObj_DBranchHLine_1_9">
          <a:extLst>
            <a:ext uri="{FF2B5EF4-FFF2-40B4-BE49-F238E27FC236}">
              <a16:creationId xmlns:a16="http://schemas.microsoft.com/office/drawing/2014/main" id="{3D8E6BA3-59D5-4C60-8A32-C01209A19A82}"/>
            </a:ext>
          </a:extLst>
        </xdr:cNvPr>
        <xdr:cNvCxnSpPr/>
      </xdr:nvCxnSpPr>
      <xdr:spPr>
        <a:xfrm>
          <a:off x="3357372" y="704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34</xdr:row>
      <xdr:rowOff>180339</xdr:rowOff>
    </xdr:from>
    <xdr:to>
      <xdr:col>2</xdr:col>
      <xdr:colOff>242697</xdr:colOff>
      <xdr:row>36</xdr:row>
      <xdr:rowOff>185420</xdr:rowOff>
    </xdr:to>
    <xdr:cxnSp macro="_xll.PtreeEvent_ObjectClick">
      <xdr:nvCxnSpPr>
        <xdr:cNvPr id="45" name="PTObj_DBranchDLine_1_9">
          <a:extLst>
            <a:ext uri="{FF2B5EF4-FFF2-40B4-BE49-F238E27FC236}">
              <a16:creationId xmlns:a16="http://schemas.microsoft.com/office/drawing/2014/main" id="{999AA627-FDB5-4C70-9056-128A1327DDCF}"/>
            </a:ext>
          </a:extLst>
        </xdr:cNvPr>
        <xdr:cNvCxnSpPr/>
      </xdr:nvCxnSpPr>
      <xdr:spPr>
        <a:xfrm>
          <a:off x="3204972" y="6657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32</xdr:row>
      <xdr:rowOff>185420</xdr:rowOff>
    </xdr:from>
    <xdr:to>
      <xdr:col>3</xdr:col>
      <xdr:colOff>127</xdr:colOff>
      <xdr:row>32</xdr:row>
      <xdr:rowOff>185420</xdr:rowOff>
    </xdr:to>
    <xdr:cxnSp macro="_xll.PtreeEvent_ObjectClick">
      <xdr:nvCxnSpPr>
        <xdr:cNvPr id="42" name="PTObj_DBranchHLine_1_8">
          <a:extLst>
            <a:ext uri="{FF2B5EF4-FFF2-40B4-BE49-F238E27FC236}">
              <a16:creationId xmlns:a16="http://schemas.microsoft.com/office/drawing/2014/main" id="{660AA5EC-BBAB-4E90-A023-DFBC0EBF1D80}"/>
            </a:ext>
          </a:extLst>
        </xdr:cNvPr>
        <xdr:cNvCxnSpPr/>
      </xdr:nvCxnSpPr>
      <xdr:spPr>
        <a:xfrm>
          <a:off x="3357372" y="628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32</xdr:row>
      <xdr:rowOff>185420</xdr:rowOff>
    </xdr:from>
    <xdr:to>
      <xdr:col>2</xdr:col>
      <xdr:colOff>242697</xdr:colOff>
      <xdr:row>34</xdr:row>
      <xdr:rowOff>180339</xdr:rowOff>
    </xdr:to>
    <xdr:cxnSp macro="_xll.PtreeEvent_ObjectClick">
      <xdr:nvCxnSpPr>
        <xdr:cNvPr id="41" name="PTObj_DBranchDLine_1_8">
          <a:extLst>
            <a:ext uri="{FF2B5EF4-FFF2-40B4-BE49-F238E27FC236}">
              <a16:creationId xmlns:a16="http://schemas.microsoft.com/office/drawing/2014/main" id="{B83FB502-7094-422A-A49F-B4B6022AC8DB}"/>
            </a:ext>
          </a:extLst>
        </xdr:cNvPr>
        <xdr:cNvCxnSpPr/>
      </xdr:nvCxnSpPr>
      <xdr:spPr>
        <a:xfrm flipV="1">
          <a:off x="3204972" y="6281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28</xdr:row>
      <xdr:rowOff>185420</xdr:rowOff>
    </xdr:from>
    <xdr:to>
      <xdr:col>3</xdr:col>
      <xdr:colOff>127</xdr:colOff>
      <xdr:row>28</xdr:row>
      <xdr:rowOff>185420</xdr:rowOff>
    </xdr:to>
    <xdr:cxnSp macro="_xll.PtreeEvent_ObjectClick">
      <xdr:nvCxnSpPr>
        <xdr:cNvPr id="34" name="PTObj_DBranchHLine_1_7">
          <a:extLst>
            <a:ext uri="{FF2B5EF4-FFF2-40B4-BE49-F238E27FC236}">
              <a16:creationId xmlns:a16="http://schemas.microsoft.com/office/drawing/2014/main" id="{0E07AD70-0B5B-4C3B-9A13-D8B7980584DB}"/>
            </a:ext>
          </a:extLst>
        </xdr:cNvPr>
        <xdr:cNvCxnSpPr/>
      </xdr:nvCxnSpPr>
      <xdr:spPr>
        <a:xfrm>
          <a:off x="3357372" y="55194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24</xdr:row>
      <xdr:rowOff>180340</xdr:rowOff>
    </xdr:from>
    <xdr:to>
      <xdr:col>2</xdr:col>
      <xdr:colOff>242697</xdr:colOff>
      <xdr:row>28</xdr:row>
      <xdr:rowOff>185420</xdr:rowOff>
    </xdr:to>
    <xdr:cxnSp macro="_xll.PtreeEvent_ObjectClick">
      <xdr:nvCxnSpPr>
        <xdr:cNvPr id="33" name="PTObj_DBranchDLine_1_7">
          <a:extLst>
            <a:ext uri="{FF2B5EF4-FFF2-40B4-BE49-F238E27FC236}">
              <a16:creationId xmlns:a16="http://schemas.microsoft.com/office/drawing/2014/main" id="{B14FBFA1-1B82-468A-8226-1D949B8228F6}"/>
            </a:ext>
          </a:extLst>
        </xdr:cNvPr>
        <xdr:cNvCxnSpPr/>
      </xdr:nvCxnSpPr>
      <xdr:spPr>
        <a:xfrm>
          <a:off x="3204972" y="4752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26</xdr:row>
      <xdr:rowOff>185420</xdr:rowOff>
    </xdr:from>
    <xdr:to>
      <xdr:col>3</xdr:col>
      <xdr:colOff>127</xdr:colOff>
      <xdr:row>26</xdr:row>
      <xdr:rowOff>185420</xdr:rowOff>
    </xdr:to>
    <xdr:cxnSp macro="_xll.PtreeEvent_ObjectClick">
      <xdr:nvCxnSpPr>
        <xdr:cNvPr id="30" name="PTObj_DBranchHLine_1_6">
          <a:extLst>
            <a:ext uri="{FF2B5EF4-FFF2-40B4-BE49-F238E27FC236}">
              <a16:creationId xmlns:a16="http://schemas.microsoft.com/office/drawing/2014/main" id="{9DF4B0DF-B95F-4194-AA7E-1346C4A36ABE}"/>
            </a:ext>
          </a:extLst>
        </xdr:cNvPr>
        <xdr:cNvCxnSpPr/>
      </xdr:nvCxnSpPr>
      <xdr:spPr>
        <a:xfrm>
          <a:off x="3357372" y="51384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24</xdr:row>
      <xdr:rowOff>180340</xdr:rowOff>
    </xdr:from>
    <xdr:to>
      <xdr:col>2</xdr:col>
      <xdr:colOff>242697</xdr:colOff>
      <xdr:row>26</xdr:row>
      <xdr:rowOff>185420</xdr:rowOff>
    </xdr:to>
    <xdr:cxnSp macro="_xll.PtreeEvent_ObjectClick">
      <xdr:nvCxnSpPr>
        <xdr:cNvPr id="29" name="PTObj_DBranchDLine_1_6">
          <a:extLst>
            <a:ext uri="{FF2B5EF4-FFF2-40B4-BE49-F238E27FC236}">
              <a16:creationId xmlns:a16="http://schemas.microsoft.com/office/drawing/2014/main" id="{1A597302-2079-4489-89A2-B1B8ACB972AE}"/>
            </a:ext>
          </a:extLst>
        </xdr:cNvPr>
        <xdr:cNvCxnSpPr/>
      </xdr:nvCxnSpPr>
      <xdr:spPr>
        <a:xfrm>
          <a:off x="3204972" y="4752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22</xdr:row>
      <xdr:rowOff>185420</xdr:rowOff>
    </xdr:from>
    <xdr:to>
      <xdr:col>3</xdr:col>
      <xdr:colOff>127</xdr:colOff>
      <xdr:row>22</xdr:row>
      <xdr:rowOff>185420</xdr:rowOff>
    </xdr:to>
    <xdr:cxnSp macro="_xll.PtreeEvent_ObjectClick">
      <xdr:nvCxnSpPr>
        <xdr:cNvPr id="26" name="PTObj_DBranchHLine_1_5">
          <a:extLst>
            <a:ext uri="{FF2B5EF4-FFF2-40B4-BE49-F238E27FC236}">
              <a16:creationId xmlns:a16="http://schemas.microsoft.com/office/drawing/2014/main" id="{F05D7934-3DB9-4F8F-9BD6-7FE854AC8093}"/>
            </a:ext>
          </a:extLst>
        </xdr:cNvPr>
        <xdr:cNvCxnSpPr/>
      </xdr:nvCxnSpPr>
      <xdr:spPr>
        <a:xfrm>
          <a:off x="3357372" y="43764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22</xdr:row>
      <xdr:rowOff>185420</xdr:rowOff>
    </xdr:from>
    <xdr:to>
      <xdr:col>2</xdr:col>
      <xdr:colOff>242697</xdr:colOff>
      <xdr:row>24</xdr:row>
      <xdr:rowOff>180340</xdr:rowOff>
    </xdr:to>
    <xdr:cxnSp macro="_xll.PtreeEvent_ObjectClick">
      <xdr:nvCxnSpPr>
        <xdr:cNvPr id="25" name="PTObj_DBranchDLine_1_5">
          <a:extLst>
            <a:ext uri="{FF2B5EF4-FFF2-40B4-BE49-F238E27FC236}">
              <a16:creationId xmlns:a16="http://schemas.microsoft.com/office/drawing/2014/main" id="{2266BB28-2385-4D78-B614-BB14C3E63B1F}"/>
            </a:ext>
          </a:extLst>
        </xdr:cNvPr>
        <xdr:cNvCxnSpPr/>
      </xdr:nvCxnSpPr>
      <xdr:spPr>
        <a:xfrm flipV="1">
          <a:off x="3204972" y="4376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127</xdr:colOff>
      <xdr:row>24</xdr:row>
      <xdr:rowOff>90170</xdr:rowOff>
    </xdr:from>
    <xdr:to>
      <xdr:col>2</xdr:col>
      <xdr:colOff>190627</xdr:colOff>
      <xdr:row>25</xdr:row>
      <xdr:rowOff>90170</xdr:rowOff>
    </xdr:to>
    <xdr:sp macro="_xll.PtreeEvent_ObjectClick" textlink="">
      <xdr:nvSpPr>
        <xdr:cNvPr id="20" name="PTObj_DNode_1_2">
          <a:extLst>
            <a:ext uri="{FF2B5EF4-FFF2-40B4-BE49-F238E27FC236}">
              <a16:creationId xmlns:a16="http://schemas.microsoft.com/office/drawing/2014/main" id="{1BAFB30F-F531-4027-81C1-094C85C8DAEE}"/>
            </a:ext>
          </a:extLst>
        </xdr:cNvPr>
        <xdr:cNvSpPr/>
      </xdr:nvSpPr>
      <xdr:spPr>
        <a:xfrm>
          <a:off x="3105277" y="4281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127</xdr:colOff>
      <xdr:row>22</xdr:row>
      <xdr:rowOff>90170</xdr:rowOff>
    </xdr:from>
    <xdr:to>
      <xdr:col>3</xdr:col>
      <xdr:colOff>190627</xdr:colOff>
      <xdr:row>23</xdr:row>
      <xdr:rowOff>90170</xdr:rowOff>
    </xdr:to>
    <xdr:sp macro="_xll.PtreeEvent_ObjectClick" textlink="">
      <xdr:nvSpPr>
        <xdr:cNvPr id="24" name="PTObj_DNode_1_5">
          <a:extLst>
            <a:ext uri="{FF2B5EF4-FFF2-40B4-BE49-F238E27FC236}">
              <a16:creationId xmlns:a16="http://schemas.microsoft.com/office/drawing/2014/main" id="{7F165B97-5E49-4182-ACCF-191C2BF2CF64}"/>
            </a:ext>
          </a:extLst>
        </xdr:cNvPr>
        <xdr:cNvSpPr/>
      </xdr:nvSpPr>
      <xdr:spPr>
        <a:xfrm rot="-5400000">
          <a:off x="4229227" y="428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22</xdr:row>
      <xdr:rowOff>95107</xdr:rowOff>
    </xdr:from>
    <xdr:ext cx="323486" cy="180627"/>
    <xdr:sp macro="_xll.PtreeEvent_ObjectClick" textlink="">
      <xdr:nvSpPr>
        <xdr:cNvPr id="27" name="PTObj_DBranchName_1_5">
          <a:extLst>
            <a:ext uri="{FF2B5EF4-FFF2-40B4-BE49-F238E27FC236}">
              <a16:creationId xmlns:a16="http://schemas.microsoft.com/office/drawing/2014/main" id="{A0D720FC-9D6F-4D84-B9E4-C7CD0BC33565}"/>
            </a:ext>
          </a:extLst>
        </xdr:cNvPr>
        <xdr:cNvSpPr txBox="1"/>
      </xdr:nvSpPr>
      <xdr:spPr>
        <a:xfrm>
          <a:off x="3395472" y="4286107"/>
          <a:ext cx="32348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Grows</a:t>
          </a:r>
        </a:p>
      </xdr:txBody>
    </xdr:sp>
    <xdr:clientData/>
  </xdr:oneCellAnchor>
  <xdr:twoCellAnchor editAs="oneCell">
    <xdr:from>
      <xdr:col>3</xdr:col>
      <xdr:colOff>127</xdr:colOff>
      <xdr:row>26</xdr:row>
      <xdr:rowOff>90170</xdr:rowOff>
    </xdr:from>
    <xdr:to>
      <xdr:col>3</xdr:col>
      <xdr:colOff>190627</xdr:colOff>
      <xdr:row>27</xdr:row>
      <xdr:rowOff>90170</xdr:rowOff>
    </xdr:to>
    <xdr:sp macro="_xll.PtreeEvent_ObjectClick" textlink="">
      <xdr:nvSpPr>
        <xdr:cNvPr id="28" name="PTObj_DNode_1_6">
          <a:extLst>
            <a:ext uri="{FF2B5EF4-FFF2-40B4-BE49-F238E27FC236}">
              <a16:creationId xmlns:a16="http://schemas.microsoft.com/office/drawing/2014/main" id="{F72EF032-D66A-43DA-BC52-DABD174D66E7}"/>
            </a:ext>
          </a:extLst>
        </xdr:cNvPr>
        <xdr:cNvSpPr/>
      </xdr:nvSpPr>
      <xdr:spPr>
        <a:xfrm rot="-5400000">
          <a:off x="4505452" y="504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26</xdr:row>
      <xdr:rowOff>95107</xdr:rowOff>
    </xdr:from>
    <xdr:ext cx="698589" cy="180627"/>
    <xdr:sp macro="_xll.PtreeEvent_ObjectClick" textlink="">
      <xdr:nvSpPr>
        <xdr:cNvPr id="31" name="PTObj_DBranchName_1_6">
          <a:extLst>
            <a:ext uri="{FF2B5EF4-FFF2-40B4-BE49-F238E27FC236}">
              <a16:creationId xmlns:a16="http://schemas.microsoft.com/office/drawing/2014/main" id="{1831DAA1-B03C-4EB9-8641-1A3B353E58BC}"/>
            </a:ext>
          </a:extLst>
        </xdr:cNvPr>
        <xdr:cNvSpPr txBox="1"/>
      </xdr:nvSpPr>
      <xdr:spPr>
        <a:xfrm>
          <a:off x="3395472" y="5048107"/>
          <a:ext cx="69858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Remains Stable</a:t>
          </a:r>
        </a:p>
      </xdr:txBody>
    </xdr:sp>
    <xdr:clientData/>
  </xdr:oneCellAnchor>
  <xdr:twoCellAnchor editAs="oneCell">
    <xdr:from>
      <xdr:col>3</xdr:col>
      <xdr:colOff>127</xdr:colOff>
      <xdr:row>28</xdr:row>
      <xdr:rowOff>90170</xdr:rowOff>
    </xdr:from>
    <xdr:to>
      <xdr:col>3</xdr:col>
      <xdr:colOff>190627</xdr:colOff>
      <xdr:row>29</xdr:row>
      <xdr:rowOff>90170</xdr:rowOff>
    </xdr:to>
    <xdr:sp macro="_xll.PtreeEvent_ObjectClick" textlink="">
      <xdr:nvSpPr>
        <xdr:cNvPr id="32" name="PTObj_DNode_1_7">
          <a:extLst>
            <a:ext uri="{FF2B5EF4-FFF2-40B4-BE49-F238E27FC236}">
              <a16:creationId xmlns:a16="http://schemas.microsoft.com/office/drawing/2014/main" id="{DAEF06F6-362D-4094-9E31-E18EDF78BB2A}"/>
            </a:ext>
          </a:extLst>
        </xdr:cNvPr>
        <xdr:cNvSpPr/>
      </xdr:nvSpPr>
      <xdr:spPr>
        <a:xfrm rot="-5400000">
          <a:off x="4648327" y="542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28</xdr:row>
      <xdr:rowOff>95107</xdr:rowOff>
    </xdr:from>
    <xdr:ext cx="455317" cy="180627"/>
    <xdr:sp macro="_xll.PtreeEvent_ObjectClick" textlink="">
      <xdr:nvSpPr>
        <xdr:cNvPr id="35" name="PTObj_DBranchName_1_7">
          <a:extLst>
            <a:ext uri="{FF2B5EF4-FFF2-40B4-BE49-F238E27FC236}">
              <a16:creationId xmlns:a16="http://schemas.microsoft.com/office/drawing/2014/main" id="{33DE1AFB-AF1F-4D65-B949-364847924114}"/>
            </a:ext>
          </a:extLst>
        </xdr:cNvPr>
        <xdr:cNvSpPr txBox="1"/>
      </xdr:nvSpPr>
      <xdr:spPr>
        <a:xfrm>
          <a:off x="3395472" y="5429107"/>
          <a:ext cx="45531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Contracts</a:t>
          </a:r>
        </a:p>
      </xdr:txBody>
    </xdr:sp>
    <xdr:clientData/>
  </xdr:oneCellAnchor>
  <xdr:twoCellAnchor editAs="oneCell">
    <xdr:from>
      <xdr:col>2</xdr:col>
      <xdr:colOff>127</xdr:colOff>
      <xdr:row>34</xdr:row>
      <xdr:rowOff>90170</xdr:rowOff>
    </xdr:from>
    <xdr:to>
      <xdr:col>2</xdr:col>
      <xdr:colOff>190627</xdr:colOff>
      <xdr:row>35</xdr:row>
      <xdr:rowOff>90170</xdr:rowOff>
    </xdr:to>
    <xdr:sp macro="_xll.PtreeEvent_ObjectClick" textlink="">
      <xdr:nvSpPr>
        <xdr:cNvPr id="36" name="PTObj_DNode_1_3">
          <a:extLst>
            <a:ext uri="{FF2B5EF4-FFF2-40B4-BE49-F238E27FC236}">
              <a16:creationId xmlns:a16="http://schemas.microsoft.com/office/drawing/2014/main" id="{C30A7122-6AE0-4344-BD0B-B39E5888ECEC}"/>
            </a:ext>
          </a:extLst>
        </xdr:cNvPr>
        <xdr:cNvSpPr/>
      </xdr:nvSpPr>
      <xdr:spPr>
        <a:xfrm>
          <a:off x="3114802" y="6186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127</xdr:colOff>
      <xdr:row>32</xdr:row>
      <xdr:rowOff>90170</xdr:rowOff>
    </xdr:from>
    <xdr:to>
      <xdr:col>3</xdr:col>
      <xdr:colOff>190627</xdr:colOff>
      <xdr:row>33</xdr:row>
      <xdr:rowOff>90170</xdr:rowOff>
    </xdr:to>
    <xdr:sp macro="_xll.PtreeEvent_ObjectClick" textlink="">
      <xdr:nvSpPr>
        <xdr:cNvPr id="40" name="PTObj_DNode_1_8">
          <a:extLst>
            <a:ext uri="{FF2B5EF4-FFF2-40B4-BE49-F238E27FC236}">
              <a16:creationId xmlns:a16="http://schemas.microsoft.com/office/drawing/2014/main" id="{C93228F6-B70A-413F-BAC5-F02F9E82AF1A}"/>
            </a:ext>
          </a:extLst>
        </xdr:cNvPr>
        <xdr:cNvSpPr/>
      </xdr:nvSpPr>
      <xdr:spPr>
        <a:xfrm rot="-5400000">
          <a:off x="4657852" y="6186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32</xdr:row>
      <xdr:rowOff>95107</xdr:rowOff>
    </xdr:from>
    <xdr:ext cx="323486" cy="180627"/>
    <xdr:sp macro="_xll.PtreeEvent_ObjectClick" textlink="">
      <xdr:nvSpPr>
        <xdr:cNvPr id="43" name="PTObj_DBranchName_1_8">
          <a:extLst>
            <a:ext uri="{FF2B5EF4-FFF2-40B4-BE49-F238E27FC236}">
              <a16:creationId xmlns:a16="http://schemas.microsoft.com/office/drawing/2014/main" id="{DE887D9D-0B8F-462B-888F-37A575B031EF}"/>
            </a:ext>
          </a:extLst>
        </xdr:cNvPr>
        <xdr:cNvSpPr txBox="1"/>
      </xdr:nvSpPr>
      <xdr:spPr>
        <a:xfrm>
          <a:off x="3395472" y="6191107"/>
          <a:ext cx="32348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Grows</a:t>
          </a:r>
        </a:p>
      </xdr:txBody>
    </xdr:sp>
    <xdr:clientData/>
  </xdr:oneCellAnchor>
  <xdr:twoCellAnchor editAs="oneCell">
    <xdr:from>
      <xdr:col>3</xdr:col>
      <xdr:colOff>127</xdr:colOff>
      <xdr:row>36</xdr:row>
      <xdr:rowOff>90170</xdr:rowOff>
    </xdr:from>
    <xdr:to>
      <xdr:col>3</xdr:col>
      <xdr:colOff>190627</xdr:colOff>
      <xdr:row>37</xdr:row>
      <xdr:rowOff>90170</xdr:rowOff>
    </xdr:to>
    <xdr:sp macro="_xll.PtreeEvent_ObjectClick" textlink="">
      <xdr:nvSpPr>
        <xdr:cNvPr id="44" name="PTObj_DNode_1_9">
          <a:extLst>
            <a:ext uri="{FF2B5EF4-FFF2-40B4-BE49-F238E27FC236}">
              <a16:creationId xmlns:a16="http://schemas.microsoft.com/office/drawing/2014/main" id="{94ABD29E-4A5F-4301-92F7-651FAA831F61}"/>
            </a:ext>
          </a:extLst>
        </xdr:cNvPr>
        <xdr:cNvSpPr/>
      </xdr:nvSpPr>
      <xdr:spPr>
        <a:xfrm rot="-5400000">
          <a:off x="4657852" y="694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36</xdr:row>
      <xdr:rowOff>95107</xdr:rowOff>
    </xdr:from>
    <xdr:ext cx="698589" cy="180627"/>
    <xdr:sp macro="_xll.PtreeEvent_ObjectClick" textlink="">
      <xdr:nvSpPr>
        <xdr:cNvPr id="47" name="PTObj_DBranchName_1_9">
          <a:extLst>
            <a:ext uri="{FF2B5EF4-FFF2-40B4-BE49-F238E27FC236}">
              <a16:creationId xmlns:a16="http://schemas.microsoft.com/office/drawing/2014/main" id="{753C9C39-B8C3-40E5-B3FC-DC79870763BE}"/>
            </a:ext>
          </a:extLst>
        </xdr:cNvPr>
        <xdr:cNvSpPr txBox="1"/>
      </xdr:nvSpPr>
      <xdr:spPr>
        <a:xfrm>
          <a:off x="3395472" y="6953107"/>
          <a:ext cx="69858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Remains Stable</a:t>
          </a:r>
        </a:p>
      </xdr:txBody>
    </xdr:sp>
    <xdr:clientData/>
  </xdr:oneCellAnchor>
  <xdr:twoCellAnchor editAs="oneCell">
    <xdr:from>
      <xdr:col>3</xdr:col>
      <xdr:colOff>127</xdr:colOff>
      <xdr:row>38</xdr:row>
      <xdr:rowOff>90170</xdr:rowOff>
    </xdr:from>
    <xdr:to>
      <xdr:col>3</xdr:col>
      <xdr:colOff>190627</xdr:colOff>
      <xdr:row>39</xdr:row>
      <xdr:rowOff>90170</xdr:rowOff>
    </xdr:to>
    <xdr:sp macro="_xll.PtreeEvent_ObjectClick" textlink="">
      <xdr:nvSpPr>
        <xdr:cNvPr id="48" name="PTObj_DNode_1_10">
          <a:extLst>
            <a:ext uri="{FF2B5EF4-FFF2-40B4-BE49-F238E27FC236}">
              <a16:creationId xmlns:a16="http://schemas.microsoft.com/office/drawing/2014/main" id="{64734575-190D-44DC-838E-F7D5401C9BB3}"/>
            </a:ext>
          </a:extLst>
        </xdr:cNvPr>
        <xdr:cNvSpPr/>
      </xdr:nvSpPr>
      <xdr:spPr>
        <a:xfrm rot="-5400000">
          <a:off x="4657852" y="732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38</xdr:row>
      <xdr:rowOff>95107</xdr:rowOff>
    </xdr:from>
    <xdr:ext cx="455317" cy="180627"/>
    <xdr:sp macro="_xll.PtreeEvent_ObjectClick" textlink="">
      <xdr:nvSpPr>
        <xdr:cNvPr id="51" name="PTObj_DBranchName_1_10">
          <a:extLst>
            <a:ext uri="{FF2B5EF4-FFF2-40B4-BE49-F238E27FC236}">
              <a16:creationId xmlns:a16="http://schemas.microsoft.com/office/drawing/2014/main" id="{84AD8BFC-551B-4260-A373-04C1BAA6429F}"/>
            </a:ext>
          </a:extLst>
        </xdr:cNvPr>
        <xdr:cNvSpPr txBox="1"/>
      </xdr:nvSpPr>
      <xdr:spPr>
        <a:xfrm>
          <a:off x="3395472" y="7334107"/>
          <a:ext cx="45531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Contracts</a:t>
          </a:r>
        </a:p>
      </xdr:txBody>
    </xdr:sp>
    <xdr:clientData/>
  </xdr:oneCellAnchor>
  <xdr:twoCellAnchor editAs="oneCell">
    <xdr:from>
      <xdr:col>2</xdr:col>
      <xdr:colOff>127</xdr:colOff>
      <xdr:row>42</xdr:row>
      <xdr:rowOff>90170</xdr:rowOff>
    </xdr:from>
    <xdr:to>
      <xdr:col>2</xdr:col>
      <xdr:colOff>190627</xdr:colOff>
      <xdr:row>43</xdr:row>
      <xdr:rowOff>90170</xdr:rowOff>
    </xdr:to>
    <xdr:sp macro="_xll.PtreeEvent_ObjectClick" textlink="">
      <xdr:nvSpPr>
        <xdr:cNvPr id="52" name="PTObj_DNode_1_4">
          <a:extLst>
            <a:ext uri="{FF2B5EF4-FFF2-40B4-BE49-F238E27FC236}">
              <a16:creationId xmlns:a16="http://schemas.microsoft.com/office/drawing/2014/main" id="{D16764F8-9455-4C4D-B12C-2B86D8447DDE}"/>
            </a:ext>
          </a:extLst>
        </xdr:cNvPr>
        <xdr:cNvSpPr/>
      </xdr:nvSpPr>
      <xdr:spPr>
        <a:xfrm>
          <a:off x="3114802" y="7710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127</xdr:colOff>
      <xdr:row>40</xdr:row>
      <xdr:rowOff>90170</xdr:rowOff>
    </xdr:from>
    <xdr:to>
      <xdr:col>3</xdr:col>
      <xdr:colOff>190627</xdr:colOff>
      <xdr:row>41</xdr:row>
      <xdr:rowOff>90170</xdr:rowOff>
    </xdr:to>
    <xdr:sp macro="_xll.PtreeEvent_ObjectClick" textlink="">
      <xdr:nvSpPr>
        <xdr:cNvPr id="56" name="PTObj_DNode_1_11">
          <a:extLst>
            <a:ext uri="{FF2B5EF4-FFF2-40B4-BE49-F238E27FC236}">
              <a16:creationId xmlns:a16="http://schemas.microsoft.com/office/drawing/2014/main" id="{B5672A4A-AD2E-4F68-942B-59ADD4F9EAC7}"/>
            </a:ext>
          </a:extLst>
        </xdr:cNvPr>
        <xdr:cNvSpPr/>
      </xdr:nvSpPr>
      <xdr:spPr>
        <a:xfrm rot="-5400000">
          <a:off x="4657852" y="771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40</xdr:row>
      <xdr:rowOff>95107</xdr:rowOff>
    </xdr:from>
    <xdr:ext cx="323486" cy="180627"/>
    <xdr:sp macro="_xll.PtreeEvent_ObjectClick" textlink="">
      <xdr:nvSpPr>
        <xdr:cNvPr id="59" name="PTObj_DBranchName_1_11">
          <a:extLst>
            <a:ext uri="{FF2B5EF4-FFF2-40B4-BE49-F238E27FC236}">
              <a16:creationId xmlns:a16="http://schemas.microsoft.com/office/drawing/2014/main" id="{6302AB47-69C3-401F-A761-36F61A5AD556}"/>
            </a:ext>
          </a:extLst>
        </xdr:cNvPr>
        <xdr:cNvSpPr txBox="1"/>
      </xdr:nvSpPr>
      <xdr:spPr>
        <a:xfrm>
          <a:off x="3395472" y="7715107"/>
          <a:ext cx="32348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Grows</a:t>
          </a:r>
        </a:p>
      </xdr:txBody>
    </xdr:sp>
    <xdr:clientData/>
  </xdr:oneCellAnchor>
  <xdr:twoCellAnchor editAs="oneCell">
    <xdr:from>
      <xdr:col>3</xdr:col>
      <xdr:colOff>127</xdr:colOff>
      <xdr:row>44</xdr:row>
      <xdr:rowOff>90170</xdr:rowOff>
    </xdr:from>
    <xdr:to>
      <xdr:col>3</xdr:col>
      <xdr:colOff>190627</xdr:colOff>
      <xdr:row>45</xdr:row>
      <xdr:rowOff>90170</xdr:rowOff>
    </xdr:to>
    <xdr:sp macro="_xll.PtreeEvent_ObjectClick" textlink="">
      <xdr:nvSpPr>
        <xdr:cNvPr id="60" name="PTObj_DNode_1_12">
          <a:extLst>
            <a:ext uri="{FF2B5EF4-FFF2-40B4-BE49-F238E27FC236}">
              <a16:creationId xmlns:a16="http://schemas.microsoft.com/office/drawing/2014/main" id="{F8CF67F9-AA80-4DC1-8502-CCA45D29C37D}"/>
            </a:ext>
          </a:extLst>
        </xdr:cNvPr>
        <xdr:cNvSpPr/>
      </xdr:nvSpPr>
      <xdr:spPr>
        <a:xfrm rot="-5400000">
          <a:off x="4657852" y="847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44</xdr:row>
      <xdr:rowOff>95107</xdr:rowOff>
    </xdr:from>
    <xdr:ext cx="698589" cy="180627"/>
    <xdr:sp macro="_xll.PtreeEvent_ObjectClick" textlink="">
      <xdr:nvSpPr>
        <xdr:cNvPr id="63" name="PTObj_DBranchName_1_12">
          <a:extLst>
            <a:ext uri="{FF2B5EF4-FFF2-40B4-BE49-F238E27FC236}">
              <a16:creationId xmlns:a16="http://schemas.microsoft.com/office/drawing/2014/main" id="{BE2224CF-A570-46D2-A6CA-02891EA1B5F6}"/>
            </a:ext>
          </a:extLst>
        </xdr:cNvPr>
        <xdr:cNvSpPr txBox="1"/>
      </xdr:nvSpPr>
      <xdr:spPr>
        <a:xfrm>
          <a:off x="3395472" y="8477107"/>
          <a:ext cx="69858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Remains Stable</a:t>
          </a:r>
        </a:p>
      </xdr:txBody>
    </xdr:sp>
    <xdr:clientData/>
  </xdr:oneCellAnchor>
  <xdr:twoCellAnchor editAs="oneCell">
    <xdr:from>
      <xdr:col>3</xdr:col>
      <xdr:colOff>127</xdr:colOff>
      <xdr:row>46</xdr:row>
      <xdr:rowOff>90170</xdr:rowOff>
    </xdr:from>
    <xdr:to>
      <xdr:col>3</xdr:col>
      <xdr:colOff>190627</xdr:colOff>
      <xdr:row>47</xdr:row>
      <xdr:rowOff>90170</xdr:rowOff>
    </xdr:to>
    <xdr:sp macro="_xll.PtreeEvent_ObjectClick" textlink="">
      <xdr:nvSpPr>
        <xdr:cNvPr id="64" name="PTObj_DNode_1_13">
          <a:extLst>
            <a:ext uri="{FF2B5EF4-FFF2-40B4-BE49-F238E27FC236}">
              <a16:creationId xmlns:a16="http://schemas.microsoft.com/office/drawing/2014/main" id="{24E3195E-2763-464E-B86B-3631C62896F3}"/>
            </a:ext>
          </a:extLst>
        </xdr:cNvPr>
        <xdr:cNvSpPr/>
      </xdr:nvSpPr>
      <xdr:spPr>
        <a:xfrm rot="-5400000">
          <a:off x="4657852" y="885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46</xdr:row>
      <xdr:rowOff>95107</xdr:rowOff>
    </xdr:from>
    <xdr:ext cx="455317" cy="180627"/>
    <xdr:sp macro="_xll.PtreeEvent_ObjectClick" textlink="">
      <xdr:nvSpPr>
        <xdr:cNvPr id="67" name="PTObj_DBranchName_1_13">
          <a:extLst>
            <a:ext uri="{FF2B5EF4-FFF2-40B4-BE49-F238E27FC236}">
              <a16:creationId xmlns:a16="http://schemas.microsoft.com/office/drawing/2014/main" id="{729B6198-003C-46F3-80C4-01AE2ADBD94A}"/>
            </a:ext>
          </a:extLst>
        </xdr:cNvPr>
        <xdr:cNvSpPr txBox="1"/>
      </xdr:nvSpPr>
      <xdr:spPr>
        <a:xfrm>
          <a:off x="3395472" y="8858107"/>
          <a:ext cx="45531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Contracts</a:t>
          </a:r>
        </a:p>
      </xdr:txBody>
    </xdr:sp>
    <xdr:clientData/>
  </xdr:oneCellAnchor>
  <xdr:twoCellAnchor editAs="oneCell">
    <xdr:from>
      <xdr:col>1</xdr:col>
      <xdr:colOff>127</xdr:colOff>
      <xdr:row>30</xdr:row>
      <xdr:rowOff>90170</xdr:rowOff>
    </xdr:from>
    <xdr:to>
      <xdr:col>1</xdr:col>
      <xdr:colOff>190627</xdr:colOff>
      <xdr:row>31</xdr:row>
      <xdr:rowOff>90170</xdr:rowOff>
    </xdr:to>
    <xdr:sp macro="_xll.PtreeEvent_ObjectClick" textlink="">
      <xdr:nvSpPr>
        <xdr:cNvPr id="89" name="PTObj_DNode_1_1">
          <a:extLst>
            <a:ext uri="{FF2B5EF4-FFF2-40B4-BE49-F238E27FC236}">
              <a16:creationId xmlns:a16="http://schemas.microsoft.com/office/drawing/2014/main" id="{3030FB0F-0657-42FE-A644-7C04735D690F}"/>
            </a:ext>
          </a:extLst>
        </xdr:cNvPr>
        <xdr:cNvSpPr/>
      </xdr:nvSpPr>
      <xdr:spPr>
        <a:xfrm>
          <a:off x="1276477" y="5805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215900</xdr:colOff>
      <xdr:row>30</xdr:row>
      <xdr:rowOff>95107</xdr:rowOff>
    </xdr:from>
    <xdr:ext cx="633122" cy="180627"/>
    <xdr:sp macro="_xll.PtreeEvent_ObjectClick" textlink="">
      <xdr:nvSpPr>
        <xdr:cNvPr id="91" name="PTObj_DBranchName_1_1">
          <a:extLst>
            <a:ext uri="{FF2B5EF4-FFF2-40B4-BE49-F238E27FC236}">
              <a16:creationId xmlns:a16="http://schemas.microsoft.com/office/drawing/2014/main" id="{134FD7D2-FBEC-4611-B45E-AD2134434DF1}"/>
            </a:ext>
          </a:extLst>
        </xdr:cNvPr>
        <xdr:cNvSpPr txBox="1"/>
      </xdr:nvSpPr>
      <xdr:spPr>
        <a:xfrm>
          <a:off x="215900" y="5810107"/>
          <a:ext cx="633122"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Tire Company</a:t>
          </a:r>
        </a:p>
      </xdr:txBody>
    </xdr:sp>
    <xdr:clientData/>
  </xdr:oneCellAnchor>
  <xdr:oneCellAnchor>
    <xdr:from>
      <xdr:col>1</xdr:col>
      <xdr:colOff>280797</xdr:colOff>
      <xdr:row>42</xdr:row>
      <xdr:rowOff>95107</xdr:rowOff>
    </xdr:from>
    <xdr:ext cx="530209" cy="180627"/>
    <xdr:sp macro="_xll.PtreeEvent_ObjectClick" textlink="">
      <xdr:nvSpPr>
        <xdr:cNvPr id="100" name="PTObj_DBranchName_1_4">
          <a:extLst>
            <a:ext uri="{FF2B5EF4-FFF2-40B4-BE49-F238E27FC236}">
              <a16:creationId xmlns:a16="http://schemas.microsoft.com/office/drawing/2014/main" id="{9D8E7078-CD7C-4691-BB63-D4AD9402F032}"/>
            </a:ext>
          </a:extLst>
        </xdr:cNvPr>
        <xdr:cNvSpPr txBox="1"/>
      </xdr:nvSpPr>
      <xdr:spPr>
        <a:xfrm>
          <a:off x="1557147" y="8096107"/>
          <a:ext cx="53020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Do Nothing</a:t>
          </a:r>
        </a:p>
      </xdr:txBody>
    </xdr:sp>
    <xdr:clientData/>
  </xdr:oneCellAnchor>
  <xdr:oneCellAnchor>
    <xdr:from>
      <xdr:col>1</xdr:col>
      <xdr:colOff>280797</xdr:colOff>
      <xdr:row>34</xdr:row>
      <xdr:rowOff>95107</xdr:rowOff>
    </xdr:from>
    <xdr:ext cx="702307" cy="180627"/>
    <xdr:sp macro="_xll.PtreeEvent_ObjectClick" textlink="">
      <xdr:nvSpPr>
        <xdr:cNvPr id="103" name="PTObj_DBranchName_1_3">
          <a:extLst>
            <a:ext uri="{FF2B5EF4-FFF2-40B4-BE49-F238E27FC236}">
              <a16:creationId xmlns:a16="http://schemas.microsoft.com/office/drawing/2014/main" id="{F9DDBDF9-A91E-472C-A563-60F60279F9C5}"/>
            </a:ext>
          </a:extLst>
        </xdr:cNvPr>
        <xdr:cNvSpPr txBox="1"/>
      </xdr:nvSpPr>
      <xdr:spPr>
        <a:xfrm>
          <a:off x="1557147" y="6572107"/>
          <a:ext cx="70230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Expand Existing</a:t>
          </a:r>
        </a:p>
      </xdr:txBody>
    </xdr:sp>
    <xdr:clientData/>
  </xdr:oneCellAnchor>
  <xdr:oneCellAnchor>
    <xdr:from>
      <xdr:col>1</xdr:col>
      <xdr:colOff>280797</xdr:colOff>
      <xdr:row>24</xdr:row>
      <xdr:rowOff>95107</xdr:rowOff>
    </xdr:from>
    <xdr:ext cx="993734" cy="180627"/>
    <xdr:sp macro="_xll.PtreeEvent_ObjectClick" textlink="">
      <xdr:nvSpPr>
        <xdr:cNvPr id="109" name="PTObj_DBranchName_1_2">
          <a:extLst>
            <a:ext uri="{FF2B5EF4-FFF2-40B4-BE49-F238E27FC236}">
              <a16:creationId xmlns:a16="http://schemas.microsoft.com/office/drawing/2014/main" id="{A69B45D8-DB89-475E-9081-9CD577BC44F3}"/>
            </a:ext>
          </a:extLst>
        </xdr:cNvPr>
        <xdr:cNvSpPr txBox="1"/>
      </xdr:nvSpPr>
      <xdr:spPr>
        <a:xfrm>
          <a:off x="1557147" y="4667107"/>
          <a:ext cx="99373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Construct A New Plant</a:t>
          </a:r>
        </a:p>
      </xdr:txBody>
    </xdr:sp>
    <xdr:clientData/>
  </xdr:oneCellAnchor>
  <xdr:oneCellAnchor>
    <xdr:from>
      <xdr:col>9</xdr:col>
      <xdr:colOff>171450</xdr:colOff>
      <xdr:row>19</xdr:row>
      <xdr:rowOff>19049</xdr:rowOff>
    </xdr:from>
    <xdr:ext cx="6657975" cy="3536866"/>
    <xdr:sp macro="" textlink="">
      <xdr:nvSpPr>
        <xdr:cNvPr id="110" name="TextBox 109">
          <a:extLst>
            <a:ext uri="{FF2B5EF4-FFF2-40B4-BE49-F238E27FC236}">
              <a16:creationId xmlns:a16="http://schemas.microsoft.com/office/drawing/2014/main" id="{F3F7AAAB-3015-4A84-9CA1-3079129E0595}"/>
            </a:ext>
          </a:extLst>
        </xdr:cNvPr>
        <xdr:cNvSpPr txBox="1"/>
      </xdr:nvSpPr>
      <xdr:spPr>
        <a:xfrm>
          <a:off x="8839200" y="3638549"/>
          <a:ext cx="6657975" cy="35368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Interpretation of Graphs and Decision Tree</a:t>
          </a:r>
        </a:p>
        <a:p>
          <a:r>
            <a:rPr lang="en-US" sz="1100"/>
            <a:t>Tornado Sensitivity:</a:t>
          </a:r>
        </a:p>
        <a:p>
          <a:endParaRPr lang="en-US" sz="1100"/>
        </a:p>
        <a:p>
          <a:r>
            <a:rPr lang="en-US" sz="1100"/>
            <a:t>The most sensitive factor impacting the decision tree's expected value is "Do nothing (C10)."</a:t>
          </a:r>
        </a:p>
        <a:p>
          <a:r>
            <a:rPr lang="en-US" sz="1100"/>
            <a:t>Small changes in this parameter result in a significant variation in outcomes, highlighting its critical importance in decision-making.</a:t>
          </a:r>
        </a:p>
        <a:p>
          <a:r>
            <a:rPr lang="en-US" sz="1100"/>
            <a:t>Parameters like "Construct a new plant (C8)" have relatively less influence on the outcomes, indicating they are less critical for sensitivity considerations.</a:t>
          </a:r>
        </a:p>
        <a:p>
          <a:r>
            <a:rPr lang="en-US" sz="1100"/>
            <a:t>Spider Sensitivity:</a:t>
          </a:r>
        </a:p>
        <a:p>
          <a:endParaRPr lang="en-US" sz="1100"/>
        </a:p>
        <a:p>
          <a:r>
            <a:rPr lang="en-US" sz="1100"/>
            <a:t>For "Do nothing (C10)," changes in input values result in nonlinear changes to the expected output.</a:t>
          </a:r>
        </a:p>
        <a:p>
          <a:r>
            <a:rPr lang="en-US" sz="1100"/>
            <a:t>A 10% reduction in input value can cause an almost 20% reduction in the expected output, demonstrating the high stakes associated with this scenario.</a:t>
          </a:r>
        </a:p>
        <a:p>
          <a:r>
            <a:rPr lang="en-US" sz="1100"/>
            <a:t>Decision Tree:</a:t>
          </a:r>
        </a:p>
        <a:p>
          <a:endParaRPr lang="en-US" sz="1100"/>
        </a:p>
        <a:p>
          <a:r>
            <a:rPr lang="en-US" sz="1100"/>
            <a:t>The embedded calculations and expected values suggest that the company should carefully weigh the "Do nothing" strategy against others like "Construct a new plant" or "Remain stable."</a:t>
          </a:r>
        </a:p>
        <a:p>
          <a:r>
            <a:rPr lang="en-US" sz="1100"/>
            <a:t>The decision tree likely incorporates probabilities and payoffs, favoring strategies that balance risk and reward effectively.</a:t>
          </a:r>
        </a:p>
        <a:p>
          <a:endParaRPr lang="en-US" sz="1100"/>
        </a:p>
      </xdr:txBody>
    </xdr:sp>
    <xdr:clientData/>
  </xdr:oneCellAnchor>
  <xdr:oneCellAnchor>
    <xdr:from>
      <xdr:col>9</xdr:col>
      <xdr:colOff>304800</xdr:colOff>
      <xdr:row>3</xdr:row>
      <xdr:rowOff>95250</xdr:rowOff>
    </xdr:from>
    <xdr:ext cx="6448425" cy="2838450"/>
    <xdr:sp macro="" textlink="">
      <xdr:nvSpPr>
        <xdr:cNvPr id="113" name="TextBox 112">
          <a:extLst>
            <a:ext uri="{FF2B5EF4-FFF2-40B4-BE49-F238E27FC236}">
              <a16:creationId xmlns:a16="http://schemas.microsoft.com/office/drawing/2014/main" id="{D5D8850A-E69E-4CF0-B214-72A951843B5C}"/>
            </a:ext>
          </a:extLst>
        </xdr:cNvPr>
        <xdr:cNvSpPr txBox="1"/>
      </xdr:nvSpPr>
      <xdr:spPr>
        <a:xfrm>
          <a:off x="8972550" y="666750"/>
          <a:ext cx="6448425" cy="283845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company should focus on the "Do nothing (C10)" scenario as it has the greatest sensitivity and the potential to significantly impact the expected value. However, if the risks associated with inaction are high (e.g., market shifts or competitor actions), the company should prioritize a more proactive strategy, such as "Construct a new plant (C8)" or "Remain stable (D8)."</a:t>
          </a:r>
        </a:p>
        <a:p>
          <a:endParaRPr lang="en-US" sz="1100"/>
        </a:p>
        <a:p>
          <a:r>
            <a:rPr lang="en-US" sz="1100" b="1"/>
            <a:t>Recommendation:</a:t>
          </a:r>
        </a:p>
        <a:p>
          <a:r>
            <a:rPr lang="en-US" sz="1100"/>
            <a:t>Short-Term: Perform detailed scenario analysis to quantify risks for "Do nothing (C10)" and evaluate if it aligns with market conditions.</a:t>
          </a:r>
        </a:p>
        <a:p>
          <a:r>
            <a:rPr lang="en-US" sz="1100"/>
            <a:t>Long-Term: Consider investment in the "Construct a new plant (C8)" option if market growth is anticipated, as it provides stable but lower sensitivity outcomes, reducing uncertainty.</a:t>
          </a:r>
        </a:p>
        <a:p>
          <a:r>
            <a:rPr lang="en-US" sz="1100"/>
            <a:t>Why?:</a:t>
          </a:r>
        </a:p>
        <a:p>
          <a:r>
            <a:rPr lang="en-US" sz="1100"/>
            <a:t>The sensitivity analysis highlights that inaction carries substantial risk, but it may also provide cost-saving opportunities in stable markets.</a:t>
          </a:r>
        </a:p>
        <a:p>
          <a:r>
            <a:rPr lang="en-US" sz="1100"/>
            <a:t>Building a new plant mitigates the downside by expanding capacity for future growth while keeping risks manageable.</a:t>
          </a:r>
        </a:p>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254000</xdr:colOff>
      <xdr:row>26</xdr:row>
      <xdr:rowOff>184150</xdr:rowOff>
    </xdr:to>
    <xdr:graphicFrame macro="">
      <xdr:nvGraphicFramePr>
        <xdr:cNvPr id="2" name="Chart 1">
          <a:extLst>
            <a:ext uri="{FF2B5EF4-FFF2-40B4-BE49-F238E27FC236}">
              <a16:creationId xmlns:a16="http://schemas.microsoft.com/office/drawing/2014/main" id="{BE144679-54F4-4D8D-8F5D-3E1DFAD49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6526          ">
          <a:extLst xmlns:a="http://schemas.openxmlformats.org/drawingml/2006/main">
            <a:ext uri="{FF2B5EF4-FFF2-40B4-BE49-F238E27FC236}">
              <a16:creationId xmlns:a16="http://schemas.microsoft.com/office/drawing/2014/main" id="{17D7B1E1-F1FF-4565-94B0-71DB08FBE5A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6526         ">
          <a:extLst xmlns:a="http://schemas.openxmlformats.org/drawingml/2006/main">
            <a:ext uri="{FF2B5EF4-FFF2-40B4-BE49-F238E27FC236}">
              <a16:creationId xmlns:a16="http://schemas.microsoft.com/office/drawing/2014/main" id="{879605C9-AE52-4E4D-94F3-0F189EA57E9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6526        ">
          <a:extLst xmlns:a="http://schemas.openxmlformats.org/drawingml/2006/main">
            <a:ext uri="{FF2B5EF4-FFF2-40B4-BE49-F238E27FC236}">
              <a16:creationId xmlns:a16="http://schemas.microsoft.com/office/drawing/2014/main" id="{6423645E-492F-4250-9964-62F5225D584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6526       ">
          <a:extLst xmlns:a="http://schemas.openxmlformats.org/drawingml/2006/main">
            <a:ext uri="{FF2B5EF4-FFF2-40B4-BE49-F238E27FC236}">
              <a16:creationId xmlns:a16="http://schemas.microsoft.com/office/drawing/2014/main" id="{8E2C1DF3-C5D9-4847-B101-B050686FE49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6526      ">
          <a:extLst xmlns:a="http://schemas.openxmlformats.org/drawingml/2006/main">
            <a:ext uri="{FF2B5EF4-FFF2-40B4-BE49-F238E27FC236}">
              <a16:creationId xmlns:a16="http://schemas.microsoft.com/office/drawing/2014/main" id="{EE799492-11A2-4935-A913-8ED4E472A8A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1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196850</xdr:colOff>
      <xdr:row>26</xdr:row>
      <xdr:rowOff>184150</xdr:rowOff>
    </xdr:to>
    <xdr:graphicFrame macro="">
      <xdr:nvGraphicFramePr>
        <xdr:cNvPr id="2" name="Chart 1">
          <a:extLst>
            <a:ext uri="{FF2B5EF4-FFF2-40B4-BE49-F238E27FC236}">
              <a16:creationId xmlns:a16="http://schemas.microsoft.com/office/drawing/2014/main" id="{1C92898B-707F-4C84-9AD8-0D3037F29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2880          ">
          <a:extLst xmlns:a="http://schemas.openxmlformats.org/drawingml/2006/main">
            <a:ext uri="{FF2B5EF4-FFF2-40B4-BE49-F238E27FC236}">
              <a16:creationId xmlns:a16="http://schemas.microsoft.com/office/drawing/2014/main" id="{3D2D7BE7-3264-4DA7-A21A-63C5C59E166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2880         ">
          <a:extLst xmlns:a="http://schemas.openxmlformats.org/drawingml/2006/main">
            <a:ext uri="{FF2B5EF4-FFF2-40B4-BE49-F238E27FC236}">
              <a16:creationId xmlns:a16="http://schemas.microsoft.com/office/drawing/2014/main" id="{C24BE89A-562B-4162-8C0D-B2871091BBBE}"/>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2880        ">
          <a:extLst xmlns:a="http://schemas.openxmlformats.org/drawingml/2006/main">
            <a:ext uri="{FF2B5EF4-FFF2-40B4-BE49-F238E27FC236}">
              <a16:creationId xmlns:a16="http://schemas.microsoft.com/office/drawing/2014/main" id="{ACBC3197-F123-4B37-B160-826ABDE4D37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2880       ">
          <a:extLst xmlns:a="http://schemas.openxmlformats.org/drawingml/2006/main">
            <a:ext uri="{FF2B5EF4-FFF2-40B4-BE49-F238E27FC236}">
              <a16:creationId xmlns:a16="http://schemas.microsoft.com/office/drawing/2014/main" id="{BAEFFC7B-DC86-4226-BB48-329B58F1D32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2880      ">
          <a:extLst xmlns:a="http://schemas.openxmlformats.org/drawingml/2006/main">
            <a:ext uri="{FF2B5EF4-FFF2-40B4-BE49-F238E27FC236}">
              <a16:creationId xmlns:a16="http://schemas.microsoft.com/office/drawing/2014/main" id="{BF2998AD-A0B3-4DD1-B7EE-B4425DC5F62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254000</xdr:colOff>
      <xdr:row>26</xdr:row>
      <xdr:rowOff>184150</xdr:rowOff>
    </xdr:to>
    <xdr:graphicFrame macro="">
      <xdr:nvGraphicFramePr>
        <xdr:cNvPr id="2" name="Chart 1">
          <a:extLst>
            <a:ext uri="{FF2B5EF4-FFF2-40B4-BE49-F238E27FC236}">
              <a16:creationId xmlns:a16="http://schemas.microsoft.com/office/drawing/2014/main" id="{64A62F88-094F-4DE3-ABCC-D22F9EADB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6622          ">
          <a:extLst xmlns:a="http://schemas.openxmlformats.org/drawingml/2006/main">
            <a:ext uri="{FF2B5EF4-FFF2-40B4-BE49-F238E27FC236}">
              <a16:creationId xmlns:a16="http://schemas.microsoft.com/office/drawing/2014/main" id="{B2BDDADA-D7F7-4A49-B923-5D4C445C698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6622         ">
          <a:extLst xmlns:a="http://schemas.openxmlformats.org/drawingml/2006/main">
            <a:ext uri="{FF2B5EF4-FFF2-40B4-BE49-F238E27FC236}">
              <a16:creationId xmlns:a16="http://schemas.microsoft.com/office/drawing/2014/main" id="{168F0582-E28B-4428-B595-575DD4B9C7E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6622        ">
          <a:extLst xmlns:a="http://schemas.openxmlformats.org/drawingml/2006/main">
            <a:ext uri="{FF2B5EF4-FFF2-40B4-BE49-F238E27FC236}">
              <a16:creationId xmlns:a16="http://schemas.microsoft.com/office/drawing/2014/main" id="{0AAE60FF-3871-4EF6-BFA7-0C6AEDC1DB7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6622       ">
          <a:extLst xmlns:a="http://schemas.openxmlformats.org/drawingml/2006/main">
            <a:ext uri="{FF2B5EF4-FFF2-40B4-BE49-F238E27FC236}">
              <a16:creationId xmlns:a16="http://schemas.microsoft.com/office/drawing/2014/main" id="{1AA7A906-C3D6-45E7-97F2-184D192000C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6622      ">
          <a:extLst xmlns:a="http://schemas.openxmlformats.org/drawingml/2006/main">
            <a:ext uri="{FF2B5EF4-FFF2-40B4-BE49-F238E27FC236}">
              <a16:creationId xmlns:a16="http://schemas.microsoft.com/office/drawing/2014/main" id="{A2248D6D-519C-4A1B-8054-6F1AFB646E4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225425</xdr:colOff>
      <xdr:row>26</xdr:row>
      <xdr:rowOff>184150</xdr:rowOff>
    </xdr:to>
    <xdr:graphicFrame macro="">
      <xdr:nvGraphicFramePr>
        <xdr:cNvPr id="2" name="Chart 1">
          <a:extLst>
            <a:ext uri="{FF2B5EF4-FFF2-40B4-BE49-F238E27FC236}">
              <a16:creationId xmlns:a16="http://schemas.microsoft.com/office/drawing/2014/main" id="{E8C76645-0809-4297-BE37-E9386ADFC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8296          ">
          <a:extLst xmlns:a="http://schemas.openxmlformats.org/drawingml/2006/main">
            <a:ext uri="{FF2B5EF4-FFF2-40B4-BE49-F238E27FC236}">
              <a16:creationId xmlns:a16="http://schemas.microsoft.com/office/drawing/2014/main" id="{4CA58A2C-DCD6-4A9E-A267-CE2B57466EB3}"/>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8296         ">
          <a:extLst xmlns:a="http://schemas.openxmlformats.org/drawingml/2006/main">
            <a:ext uri="{FF2B5EF4-FFF2-40B4-BE49-F238E27FC236}">
              <a16:creationId xmlns:a16="http://schemas.microsoft.com/office/drawing/2014/main" id="{8131289E-7346-43F7-B5F0-175AA4D92DF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8296        ">
          <a:extLst xmlns:a="http://schemas.openxmlformats.org/drawingml/2006/main">
            <a:ext uri="{FF2B5EF4-FFF2-40B4-BE49-F238E27FC236}">
              <a16:creationId xmlns:a16="http://schemas.microsoft.com/office/drawing/2014/main" id="{645EE85C-2D84-40C9-999D-1CFD8E574A9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8296       ">
          <a:extLst xmlns:a="http://schemas.openxmlformats.org/drawingml/2006/main">
            <a:ext uri="{FF2B5EF4-FFF2-40B4-BE49-F238E27FC236}">
              <a16:creationId xmlns:a16="http://schemas.microsoft.com/office/drawing/2014/main" id="{E67216F4-D267-4F6A-8414-C147CE211BA3}"/>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8296      ">
          <a:extLst xmlns:a="http://schemas.openxmlformats.org/drawingml/2006/main">
            <a:ext uri="{FF2B5EF4-FFF2-40B4-BE49-F238E27FC236}">
              <a16:creationId xmlns:a16="http://schemas.microsoft.com/office/drawing/2014/main" id="{877457A1-B939-4756-8D6B-0BD4D3BFCDB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1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596900</xdr:colOff>
      <xdr:row>26</xdr:row>
      <xdr:rowOff>184150</xdr:rowOff>
    </xdr:to>
    <xdr:graphicFrame macro="">
      <xdr:nvGraphicFramePr>
        <xdr:cNvPr id="2" name="Chart 1">
          <a:extLst>
            <a:ext uri="{FF2B5EF4-FFF2-40B4-BE49-F238E27FC236}">
              <a16:creationId xmlns:a16="http://schemas.microsoft.com/office/drawing/2014/main" id="{40C49757-D80C-400E-805B-E4AF5C0F1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3132          ">
          <a:extLst xmlns:a="http://schemas.openxmlformats.org/drawingml/2006/main">
            <a:ext uri="{FF2B5EF4-FFF2-40B4-BE49-F238E27FC236}">
              <a16:creationId xmlns:a16="http://schemas.microsoft.com/office/drawing/2014/main" id="{3C47A419-93F4-4175-8872-7C986DC0618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3132         ">
          <a:extLst xmlns:a="http://schemas.openxmlformats.org/drawingml/2006/main">
            <a:ext uri="{FF2B5EF4-FFF2-40B4-BE49-F238E27FC236}">
              <a16:creationId xmlns:a16="http://schemas.microsoft.com/office/drawing/2014/main" id="{3BD3CAE2-2450-44AE-BBB2-A96D77CD182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3132        ">
          <a:extLst xmlns:a="http://schemas.openxmlformats.org/drawingml/2006/main">
            <a:ext uri="{FF2B5EF4-FFF2-40B4-BE49-F238E27FC236}">
              <a16:creationId xmlns:a16="http://schemas.microsoft.com/office/drawing/2014/main" id="{032CA70B-6183-4724-9FC0-9E055F7BBE0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3132       ">
          <a:extLst xmlns:a="http://schemas.openxmlformats.org/drawingml/2006/main">
            <a:ext uri="{FF2B5EF4-FFF2-40B4-BE49-F238E27FC236}">
              <a16:creationId xmlns:a16="http://schemas.microsoft.com/office/drawing/2014/main" id="{BC0C6B9C-0458-44D0-B74B-6D75972207E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3132      ">
          <a:extLst xmlns:a="http://schemas.openxmlformats.org/drawingml/2006/main">
            <a:ext uri="{FF2B5EF4-FFF2-40B4-BE49-F238E27FC236}">
              <a16:creationId xmlns:a16="http://schemas.microsoft.com/office/drawing/2014/main" id="{5FCD8AE6-4084-4F74-A8B2-24CC0BCEEA5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282575</xdr:colOff>
      <xdr:row>26</xdr:row>
      <xdr:rowOff>184150</xdr:rowOff>
    </xdr:to>
    <xdr:graphicFrame macro="">
      <xdr:nvGraphicFramePr>
        <xdr:cNvPr id="2" name="Chart 1">
          <a:extLst>
            <a:ext uri="{FF2B5EF4-FFF2-40B4-BE49-F238E27FC236}">
              <a16:creationId xmlns:a16="http://schemas.microsoft.com/office/drawing/2014/main" id="{9D1DF2FC-B4A1-44CD-925A-3EB4B6F59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568325</xdr:colOff>
      <xdr:row>26</xdr:row>
      <xdr:rowOff>184150</xdr:rowOff>
    </xdr:to>
    <xdr:graphicFrame macro="">
      <xdr:nvGraphicFramePr>
        <xdr:cNvPr id="2" name="Chart 1">
          <a:extLst>
            <a:ext uri="{FF2B5EF4-FFF2-40B4-BE49-F238E27FC236}">
              <a16:creationId xmlns:a16="http://schemas.microsoft.com/office/drawing/2014/main" id="{10CFD23E-2ADA-44D0-8430-B45754F75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3251          ">
          <a:extLst xmlns:a="http://schemas.openxmlformats.org/drawingml/2006/main">
            <a:ext uri="{FF2B5EF4-FFF2-40B4-BE49-F238E27FC236}">
              <a16:creationId xmlns:a16="http://schemas.microsoft.com/office/drawing/2014/main" id="{76B99BFE-0EC8-481F-946D-08402801E8C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3251         ">
          <a:extLst xmlns:a="http://schemas.openxmlformats.org/drawingml/2006/main">
            <a:ext uri="{FF2B5EF4-FFF2-40B4-BE49-F238E27FC236}">
              <a16:creationId xmlns:a16="http://schemas.microsoft.com/office/drawing/2014/main" id="{9655093B-7790-4CF0-9DAE-0A936252626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3251        ">
          <a:extLst xmlns:a="http://schemas.openxmlformats.org/drawingml/2006/main">
            <a:ext uri="{FF2B5EF4-FFF2-40B4-BE49-F238E27FC236}">
              <a16:creationId xmlns:a16="http://schemas.microsoft.com/office/drawing/2014/main" id="{A89C13B1-8469-47A9-A3DF-F47C3764E5B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3251       ">
          <a:extLst xmlns:a="http://schemas.openxmlformats.org/drawingml/2006/main">
            <a:ext uri="{FF2B5EF4-FFF2-40B4-BE49-F238E27FC236}">
              <a16:creationId xmlns:a16="http://schemas.microsoft.com/office/drawing/2014/main" id="{B90EC74C-222F-42E6-A758-C31253B31F7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3251      ">
          <a:extLst xmlns:a="http://schemas.openxmlformats.org/drawingml/2006/main">
            <a:ext uri="{FF2B5EF4-FFF2-40B4-BE49-F238E27FC236}">
              <a16:creationId xmlns:a16="http://schemas.microsoft.com/office/drawing/2014/main" id="{F0DC365B-6971-41EC-908E-D5D54FD6C2F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2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539750</xdr:colOff>
      <xdr:row>26</xdr:row>
      <xdr:rowOff>184150</xdr:rowOff>
    </xdr:to>
    <xdr:graphicFrame macro="">
      <xdr:nvGraphicFramePr>
        <xdr:cNvPr id="2" name="Chart 1">
          <a:extLst>
            <a:ext uri="{FF2B5EF4-FFF2-40B4-BE49-F238E27FC236}">
              <a16:creationId xmlns:a16="http://schemas.microsoft.com/office/drawing/2014/main" id="{A21CD87C-01A4-4D7F-8870-38BED88AB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8634          ">
          <a:extLst xmlns:a="http://schemas.openxmlformats.org/drawingml/2006/main">
            <a:ext uri="{FF2B5EF4-FFF2-40B4-BE49-F238E27FC236}">
              <a16:creationId xmlns:a16="http://schemas.microsoft.com/office/drawing/2014/main" id="{E7556A87-71E1-40CE-8352-8C0C90057D8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8634         ">
          <a:extLst xmlns:a="http://schemas.openxmlformats.org/drawingml/2006/main">
            <a:ext uri="{FF2B5EF4-FFF2-40B4-BE49-F238E27FC236}">
              <a16:creationId xmlns:a16="http://schemas.microsoft.com/office/drawing/2014/main" id="{BFC052FC-F95A-4CAF-A2D3-76F038E1755A}"/>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8634        ">
          <a:extLst xmlns:a="http://schemas.openxmlformats.org/drawingml/2006/main">
            <a:ext uri="{FF2B5EF4-FFF2-40B4-BE49-F238E27FC236}">
              <a16:creationId xmlns:a16="http://schemas.microsoft.com/office/drawing/2014/main" id="{FA2605FC-E8FA-4E01-ACD6-97915D969DC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8634       ">
          <a:extLst xmlns:a="http://schemas.openxmlformats.org/drawingml/2006/main">
            <a:ext uri="{FF2B5EF4-FFF2-40B4-BE49-F238E27FC236}">
              <a16:creationId xmlns:a16="http://schemas.microsoft.com/office/drawing/2014/main" id="{D0E8B6AE-C940-41B6-93F6-CAD231B4737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8634      ">
          <a:extLst xmlns:a="http://schemas.openxmlformats.org/drawingml/2006/main">
            <a:ext uri="{FF2B5EF4-FFF2-40B4-BE49-F238E27FC236}">
              <a16:creationId xmlns:a16="http://schemas.microsoft.com/office/drawing/2014/main" id="{200E9AE4-629D-4189-9828-16DBA11E5F4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2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511175</xdr:colOff>
      <xdr:row>26</xdr:row>
      <xdr:rowOff>184150</xdr:rowOff>
    </xdr:to>
    <xdr:graphicFrame macro="">
      <xdr:nvGraphicFramePr>
        <xdr:cNvPr id="2" name="Chart 1">
          <a:extLst>
            <a:ext uri="{FF2B5EF4-FFF2-40B4-BE49-F238E27FC236}">
              <a16:creationId xmlns:a16="http://schemas.microsoft.com/office/drawing/2014/main" id="{2D9061CA-8DE5-4328-9280-501991FFE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1999          ">
          <a:extLst xmlns:a="http://schemas.openxmlformats.org/drawingml/2006/main">
            <a:ext uri="{FF2B5EF4-FFF2-40B4-BE49-F238E27FC236}">
              <a16:creationId xmlns:a16="http://schemas.microsoft.com/office/drawing/2014/main" id="{283749BC-4815-494F-B18A-EDA83B467A7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1999         ">
          <a:extLst xmlns:a="http://schemas.openxmlformats.org/drawingml/2006/main">
            <a:ext uri="{FF2B5EF4-FFF2-40B4-BE49-F238E27FC236}">
              <a16:creationId xmlns:a16="http://schemas.microsoft.com/office/drawing/2014/main" id="{8E1E36FE-3617-4FFC-81EC-4CCAE7F8E5A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1999        ">
          <a:extLst xmlns:a="http://schemas.openxmlformats.org/drawingml/2006/main">
            <a:ext uri="{FF2B5EF4-FFF2-40B4-BE49-F238E27FC236}">
              <a16:creationId xmlns:a16="http://schemas.microsoft.com/office/drawing/2014/main" id="{ADC14A00-B32A-4FEB-89B6-8686B20C511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1999       ">
          <a:extLst xmlns:a="http://schemas.openxmlformats.org/drawingml/2006/main">
            <a:ext uri="{FF2B5EF4-FFF2-40B4-BE49-F238E27FC236}">
              <a16:creationId xmlns:a16="http://schemas.microsoft.com/office/drawing/2014/main" id="{95C23DAB-C42D-49B7-AA82-9B5B231B4B9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1999      ">
          <a:extLst xmlns:a="http://schemas.openxmlformats.org/drawingml/2006/main">
            <a:ext uri="{FF2B5EF4-FFF2-40B4-BE49-F238E27FC236}">
              <a16:creationId xmlns:a16="http://schemas.microsoft.com/office/drawing/2014/main" id="{519D0C92-CAE1-4E9D-860D-D9B70B928C3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26.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568325</xdr:colOff>
      <xdr:row>26</xdr:row>
      <xdr:rowOff>184150</xdr:rowOff>
    </xdr:to>
    <xdr:graphicFrame macro="">
      <xdr:nvGraphicFramePr>
        <xdr:cNvPr id="2" name="Chart 1">
          <a:extLst>
            <a:ext uri="{FF2B5EF4-FFF2-40B4-BE49-F238E27FC236}">
              <a16:creationId xmlns:a16="http://schemas.microsoft.com/office/drawing/2014/main" id="{AC14E115-1D82-4347-B9FC-73770D806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0006          ">
          <a:extLst xmlns:a="http://schemas.openxmlformats.org/drawingml/2006/main">
            <a:ext uri="{FF2B5EF4-FFF2-40B4-BE49-F238E27FC236}">
              <a16:creationId xmlns:a16="http://schemas.microsoft.com/office/drawing/2014/main" id="{25C007C1-68DF-45E0-A4BA-1AEE119788B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0006         ">
          <a:extLst xmlns:a="http://schemas.openxmlformats.org/drawingml/2006/main">
            <a:ext uri="{FF2B5EF4-FFF2-40B4-BE49-F238E27FC236}">
              <a16:creationId xmlns:a16="http://schemas.microsoft.com/office/drawing/2014/main" id="{D85B83D0-CE88-4435-B660-A127607B623A}"/>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0006        ">
          <a:extLst xmlns:a="http://schemas.openxmlformats.org/drawingml/2006/main">
            <a:ext uri="{FF2B5EF4-FFF2-40B4-BE49-F238E27FC236}">
              <a16:creationId xmlns:a16="http://schemas.microsoft.com/office/drawing/2014/main" id="{62E4CDAB-4C20-4D87-8AE6-DFC1CED7225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0006       ">
          <a:extLst xmlns:a="http://schemas.openxmlformats.org/drawingml/2006/main">
            <a:ext uri="{FF2B5EF4-FFF2-40B4-BE49-F238E27FC236}">
              <a16:creationId xmlns:a16="http://schemas.microsoft.com/office/drawing/2014/main" id="{9D1D687A-724D-4FE3-92AC-FE8AFBC465D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0006      ">
          <a:extLst xmlns:a="http://schemas.openxmlformats.org/drawingml/2006/main">
            <a:ext uri="{FF2B5EF4-FFF2-40B4-BE49-F238E27FC236}">
              <a16:creationId xmlns:a16="http://schemas.microsoft.com/office/drawing/2014/main" id="{2A826A35-7028-4DE0-BF8F-52E1A3B7A15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2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511175</xdr:colOff>
      <xdr:row>26</xdr:row>
      <xdr:rowOff>184150</xdr:rowOff>
    </xdr:to>
    <xdr:graphicFrame macro="">
      <xdr:nvGraphicFramePr>
        <xdr:cNvPr id="2" name="Chart 1">
          <a:extLst>
            <a:ext uri="{FF2B5EF4-FFF2-40B4-BE49-F238E27FC236}">
              <a16:creationId xmlns:a16="http://schemas.microsoft.com/office/drawing/2014/main" id="{1340B1CF-105F-419C-A50E-8B6D08788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9819          ">
          <a:extLst xmlns:a="http://schemas.openxmlformats.org/drawingml/2006/main">
            <a:ext uri="{FF2B5EF4-FFF2-40B4-BE49-F238E27FC236}">
              <a16:creationId xmlns:a16="http://schemas.microsoft.com/office/drawing/2014/main" id="{BEF64CF5-E1B2-4A08-80F8-D2C9D33F33C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9819         ">
          <a:extLst xmlns:a="http://schemas.openxmlformats.org/drawingml/2006/main">
            <a:ext uri="{FF2B5EF4-FFF2-40B4-BE49-F238E27FC236}">
              <a16:creationId xmlns:a16="http://schemas.microsoft.com/office/drawing/2014/main" id="{758124FF-A560-492C-B068-D44D5CECFA9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9819        ">
          <a:extLst xmlns:a="http://schemas.openxmlformats.org/drawingml/2006/main">
            <a:ext uri="{FF2B5EF4-FFF2-40B4-BE49-F238E27FC236}">
              <a16:creationId xmlns:a16="http://schemas.microsoft.com/office/drawing/2014/main" id="{81DBAE5E-F948-4984-9A28-D22B9267334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9819       ">
          <a:extLst xmlns:a="http://schemas.openxmlformats.org/drawingml/2006/main">
            <a:ext uri="{FF2B5EF4-FFF2-40B4-BE49-F238E27FC236}">
              <a16:creationId xmlns:a16="http://schemas.microsoft.com/office/drawing/2014/main" id="{9A64C3BE-D3FE-4846-85A8-8C52FD339F3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9819      ">
          <a:extLst xmlns:a="http://schemas.openxmlformats.org/drawingml/2006/main">
            <a:ext uri="{FF2B5EF4-FFF2-40B4-BE49-F238E27FC236}">
              <a16:creationId xmlns:a16="http://schemas.microsoft.com/office/drawing/2014/main" id="{216E734C-EAAB-4F7D-86EA-13861D0101F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3.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4152          ">
          <a:extLst xmlns:a="http://schemas.openxmlformats.org/drawingml/2006/main">
            <a:ext uri="{FF2B5EF4-FFF2-40B4-BE49-F238E27FC236}">
              <a16:creationId xmlns:a16="http://schemas.microsoft.com/office/drawing/2014/main" id="{83B2FA99-FF20-4985-929F-D4F884292F7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4152         ">
          <a:extLst xmlns:a="http://schemas.openxmlformats.org/drawingml/2006/main">
            <a:ext uri="{FF2B5EF4-FFF2-40B4-BE49-F238E27FC236}">
              <a16:creationId xmlns:a16="http://schemas.microsoft.com/office/drawing/2014/main" id="{602B549F-6486-4390-A5D5-95E23D65907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4152        ">
          <a:extLst xmlns:a="http://schemas.openxmlformats.org/drawingml/2006/main">
            <a:ext uri="{FF2B5EF4-FFF2-40B4-BE49-F238E27FC236}">
              <a16:creationId xmlns:a16="http://schemas.microsoft.com/office/drawing/2014/main" id="{DA4FF47A-53D1-4DF5-AC51-E1B3D0BFF5CA}"/>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4152       ">
          <a:extLst xmlns:a="http://schemas.openxmlformats.org/drawingml/2006/main">
            <a:ext uri="{FF2B5EF4-FFF2-40B4-BE49-F238E27FC236}">
              <a16:creationId xmlns:a16="http://schemas.microsoft.com/office/drawing/2014/main" id="{8174C7F8-2C59-4FE9-8145-12AFB26872C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4152      ">
          <a:extLst xmlns:a="http://schemas.openxmlformats.org/drawingml/2006/main">
            <a:ext uri="{FF2B5EF4-FFF2-40B4-BE49-F238E27FC236}">
              <a16:creationId xmlns:a16="http://schemas.microsoft.com/office/drawing/2014/main" id="{BDB6C6E8-F927-4C58-BAB8-5096AD01845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30.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568325</xdr:colOff>
      <xdr:row>26</xdr:row>
      <xdr:rowOff>184150</xdr:rowOff>
    </xdr:to>
    <xdr:graphicFrame macro="">
      <xdr:nvGraphicFramePr>
        <xdr:cNvPr id="2" name="Chart 1">
          <a:extLst>
            <a:ext uri="{FF2B5EF4-FFF2-40B4-BE49-F238E27FC236}">
              <a16:creationId xmlns:a16="http://schemas.microsoft.com/office/drawing/2014/main" id="{C53396CB-E804-4CF3-9AB6-6D94367AF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3810          ">
          <a:extLst xmlns:a="http://schemas.openxmlformats.org/drawingml/2006/main">
            <a:ext uri="{FF2B5EF4-FFF2-40B4-BE49-F238E27FC236}">
              <a16:creationId xmlns:a16="http://schemas.microsoft.com/office/drawing/2014/main" id="{ED832E25-A6F1-4DEA-9E9A-A05989F2C74E}"/>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3810         ">
          <a:extLst xmlns:a="http://schemas.openxmlformats.org/drawingml/2006/main">
            <a:ext uri="{FF2B5EF4-FFF2-40B4-BE49-F238E27FC236}">
              <a16:creationId xmlns:a16="http://schemas.microsoft.com/office/drawing/2014/main" id="{4744D116-98DD-4C5B-9208-5F1A51E3DBC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3810        ">
          <a:extLst xmlns:a="http://schemas.openxmlformats.org/drawingml/2006/main">
            <a:ext uri="{FF2B5EF4-FFF2-40B4-BE49-F238E27FC236}">
              <a16:creationId xmlns:a16="http://schemas.microsoft.com/office/drawing/2014/main" id="{FC6786AD-E4C8-4E7F-ADE8-697E75D97BB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3810       ">
          <a:extLst xmlns:a="http://schemas.openxmlformats.org/drawingml/2006/main">
            <a:ext uri="{FF2B5EF4-FFF2-40B4-BE49-F238E27FC236}">
              <a16:creationId xmlns:a16="http://schemas.microsoft.com/office/drawing/2014/main" id="{E2C3E084-2CD2-450D-A053-2248215C9BD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3810      ">
          <a:extLst xmlns:a="http://schemas.openxmlformats.org/drawingml/2006/main">
            <a:ext uri="{FF2B5EF4-FFF2-40B4-BE49-F238E27FC236}">
              <a16:creationId xmlns:a16="http://schemas.microsoft.com/office/drawing/2014/main" id="{E7A8FEB3-8636-4165-AC1F-1B64B3D1866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3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539750</xdr:colOff>
      <xdr:row>26</xdr:row>
      <xdr:rowOff>184150</xdr:rowOff>
    </xdr:to>
    <xdr:graphicFrame macro="">
      <xdr:nvGraphicFramePr>
        <xdr:cNvPr id="2" name="Chart 1">
          <a:extLst>
            <a:ext uri="{FF2B5EF4-FFF2-40B4-BE49-F238E27FC236}">
              <a16:creationId xmlns:a16="http://schemas.microsoft.com/office/drawing/2014/main" id="{F3642E71-4648-47B6-86BE-1FC0AF296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6680          ">
          <a:extLst xmlns:a="http://schemas.openxmlformats.org/drawingml/2006/main">
            <a:ext uri="{FF2B5EF4-FFF2-40B4-BE49-F238E27FC236}">
              <a16:creationId xmlns:a16="http://schemas.microsoft.com/office/drawing/2014/main" id="{6E005B57-CAE7-4D1B-A367-BF253438358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6680         ">
          <a:extLst xmlns:a="http://schemas.openxmlformats.org/drawingml/2006/main">
            <a:ext uri="{FF2B5EF4-FFF2-40B4-BE49-F238E27FC236}">
              <a16:creationId xmlns:a16="http://schemas.microsoft.com/office/drawing/2014/main" id="{C5016B70-3C7F-4A7A-9AA4-E465E207609A}"/>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6680        ">
          <a:extLst xmlns:a="http://schemas.openxmlformats.org/drawingml/2006/main">
            <a:ext uri="{FF2B5EF4-FFF2-40B4-BE49-F238E27FC236}">
              <a16:creationId xmlns:a16="http://schemas.microsoft.com/office/drawing/2014/main" id="{8008D29B-99F7-4FAA-8B49-73BF378D81B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6680       ">
          <a:extLst xmlns:a="http://schemas.openxmlformats.org/drawingml/2006/main">
            <a:ext uri="{FF2B5EF4-FFF2-40B4-BE49-F238E27FC236}">
              <a16:creationId xmlns:a16="http://schemas.microsoft.com/office/drawing/2014/main" id="{C9B55489-2ACB-43C7-ACA4-15E86011C16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6680      ">
          <a:extLst xmlns:a="http://schemas.openxmlformats.org/drawingml/2006/main">
            <a:ext uri="{FF2B5EF4-FFF2-40B4-BE49-F238E27FC236}">
              <a16:creationId xmlns:a16="http://schemas.microsoft.com/office/drawing/2014/main" id="{1097B32F-7167-42FB-B428-49BE00B8AB7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3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206375</xdr:colOff>
      <xdr:row>25</xdr:row>
      <xdr:rowOff>184150</xdr:rowOff>
    </xdr:to>
    <xdr:graphicFrame macro="">
      <xdr:nvGraphicFramePr>
        <xdr:cNvPr id="2" name="Chart 1">
          <a:extLst>
            <a:ext uri="{FF2B5EF4-FFF2-40B4-BE49-F238E27FC236}">
              <a16:creationId xmlns:a16="http://schemas.microsoft.com/office/drawing/2014/main" id="{6E9D2241-735B-436E-B9B5-B34BF7162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7600          ">
          <a:extLst xmlns:a="http://schemas.openxmlformats.org/drawingml/2006/main">
            <a:ext uri="{FF2B5EF4-FFF2-40B4-BE49-F238E27FC236}">
              <a16:creationId xmlns:a16="http://schemas.microsoft.com/office/drawing/2014/main" id="{4CE9DE64-5F63-4E8E-A39C-C9C809AEE6E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7600         ">
          <a:extLst xmlns:a="http://schemas.openxmlformats.org/drawingml/2006/main">
            <a:ext uri="{FF2B5EF4-FFF2-40B4-BE49-F238E27FC236}">
              <a16:creationId xmlns:a16="http://schemas.microsoft.com/office/drawing/2014/main" id="{CC017408-DF3A-4378-8CF0-5850C8B4806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7600        ">
          <a:extLst xmlns:a="http://schemas.openxmlformats.org/drawingml/2006/main">
            <a:ext uri="{FF2B5EF4-FFF2-40B4-BE49-F238E27FC236}">
              <a16:creationId xmlns:a16="http://schemas.microsoft.com/office/drawing/2014/main" id="{0A771EED-C0D7-4095-BA0C-8CAA4DF31F4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7600       ">
          <a:extLst xmlns:a="http://schemas.openxmlformats.org/drawingml/2006/main">
            <a:ext uri="{FF2B5EF4-FFF2-40B4-BE49-F238E27FC236}">
              <a16:creationId xmlns:a16="http://schemas.microsoft.com/office/drawing/2014/main" id="{D9ACA086-B704-4CA3-827B-3F86A4D7CAD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7600      ">
          <a:extLst xmlns:a="http://schemas.openxmlformats.org/drawingml/2006/main">
            <a:ext uri="{FF2B5EF4-FFF2-40B4-BE49-F238E27FC236}">
              <a16:creationId xmlns:a16="http://schemas.microsoft.com/office/drawing/2014/main" id="{784C12BC-C285-4C11-97E3-3B114C0896F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36.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225425</xdr:colOff>
      <xdr:row>25</xdr:row>
      <xdr:rowOff>184150</xdr:rowOff>
    </xdr:to>
    <xdr:graphicFrame macro="">
      <xdr:nvGraphicFramePr>
        <xdr:cNvPr id="2" name="Chart 1">
          <a:extLst>
            <a:ext uri="{FF2B5EF4-FFF2-40B4-BE49-F238E27FC236}">
              <a16:creationId xmlns:a16="http://schemas.microsoft.com/office/drawing/2014/main" id="{913D8E71-79A2-41E2-8496-8E74409D8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6766          ">
          <a:extLst xmlns:a="http://schemas.openxmlformats.org/drawingml/2006/main">
            <a:ext uri="{FF2B5EF4-FFF2-40B4-BE49-F238E27FC236}">
              <a16:creationId xmlns:a16="http://schemas.microsoft.com/office/drawing/2014/main" id="{13DACCF8-7B92-4127-B3C4-46A494E662D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6766         ">
          <a:extLst xmlns:a="http://schemas.openxmlformats.org/drawingml/2006/main">
            <a:ext uri="{FF2B5EF4-FFF2-40B4-BE49-F238E27FC236}">
              <a16:creationId xmlns:a16="http://schemas.microsoft.com/office/drawing/2014/main" id="{9A19BE39-8600-45D7-9008-616550ED3B1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6766        ">
          <a:extLst xmlns:a="http://schemas.openxmlformats.org/drawingml/2006/main">
            <a:ext uri="{FF2B5EF4-FFF2-40B4-BE49-F238E27FC236}">
              <a16:creationId xmlns:a16="http://schemas.microsoft.com/office/drawing/2014/main" id="{D2B72B7F-C248-42DF-86B8-C9A44717BEA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6766       ">
          <a:extLst xmlns:a="http://schemas.openxmlformats.org/drawingml/2006/main">
            <a:ext uri="{FF2B5EF4-FFF2-40B4-BE49-F238E27FC236}">
              <a16:creationId xmlns:a16="http://schemas.microsoft.com/office/drawing/2014/main" id="{22B7DA5B-E478-4688-9267-2F980206264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6766      ">
          <a:extLst xmlns:a="http://schemas.openxmlformats.org/drawingml/2006/main">
            <a:ext uri="{FF2B5EF4-FFF2-40B4-BE49-F238E27FC236}">
              <a16:creationId xmlns:a16="http://schemas.microsoft.com/office/drawing/2014/main" id="{ED71AE4B-71EA-4D47-AF0A-FFEAC20279B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254000</xdr:colOff>
      <xdr:row>26</xdr:row>
      <xdr:rowOff>184150</xdr:rowOff>
    </xdr:to>
    <xdr:graphicFrame macro="">
      <xdr:nvGraphicFramePr>
        <xdr:cNvPr id="2" name="Chart 1">
          <a:extLst>
            <a:ext uri="{FF2B5EF4-FFF2-40B4-BE49-F238E27FC236}">
              <a16:creationId xmlns:a16="http://schemas.microsoft.com/office/drawing/2014/main" id="{F2CC0817-D990-4F7F-908D-A34F05115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8936          ">
          <a:extLst xmlns:a="http://schemas.openxmlformats.org/drawingml/2006/main">
            <a:ext uri="{FF2B5EF4-FFF2-40B4-BE49-F238E27FC236}">
              <a16:creationId xmlns:a16="http://schemas.microsoft.com/office/drawing/2014/main" id="{857F70B2-224F-4734-A513-8A5956F8EDC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8936         ">
          <a:extLst xmlns:a="http://schemas.openxmlformats.org/drawingml/2006/main">
            <a:ext uri="{FF2B5EF4-FFF2-40B4-BE49-F238E27FC236}">
              <a16:creationId xmlns:a16="http://schemas.microsoft.com/office/drawing/2014/main" id="{A211EBD8-3EF6-4177-A2EF-798062A5F36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8936        ">
          <a:extLst xmlns:a="http://schemas.openxmlformats.org/drawingml/2006/main">
            <a:ext uri="{FF2B5EF4-FFF2-40B4-BE49-F238E27FC236}">
              <a16:creationId xmlns:a16="http://schemas.microsoft.com/office/drawing/2014/main" id="{3D1BE7C9-7A7E-4BDF-92CD-50801353A8D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8936       ">
          <a:extLst xmlns:a="http://schemas.openxmlformats.org/drawingml/2006/main">
            <a:ext uri="{FF2B5EF4-FFF2-40B4-BE49-F238E27FC236}">
              <a16:creationId xmlns:a16="http://schemas.microsoft.com/office/drawing/2014/main" id="{24ECB89F-270C-44BA-ADBF-EC874159406A}"/>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8936      ">
          <a:extLst xmlns:a="http://schemas.openxmlformats.org/drawingml/2006/main">
            <a:ext uri="{FF2B5EF4-FFF2-40B4-BE49-F238E27FC236}">
              <a16:creationId xmlns:a16="http://schemas.microsoft.com/office/drawing/2014/main" id="{4495C7F3-12F7-45A2-8949-1C3DB5C2F67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225425</xdr:colOff>
      <xdr:row>26</xdr:row>
      <xdr:rowOff>184150</xdr:rowOff>
    </xdr:to>
    <xdr:graphicFrame macro="">
      <xdr:nvGraphicFramePr>
        <xdr:cNvPr id="2" name="Chart 1">
          <a:extLst>
            <a:ext uri="{FF2B5EF4-FFF2-40B4-BE49-F238E27FC236}">
              <a16:creationId xmlns:a16="http://schemas.microsoft.com/office/drawing/2014/main" id="{8380339B-4025-4F3B-AFEB-D090E37C2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691          ">
          <a:extLst xmlns:a="http://schemas.openxmlformats.org/drawingml/2006/main">
            <a:ext uri="{FF2B5EF4-FFF2-40B4-BE49-F238E27FC236}">
              <a16:creationId xmlns:a16="http://schemas.microsoft.com/office/drawing/2014/main" id="{66FF8EE6-22E6-4601-93AB-908B2DD1115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691         ">
          <a:extLst xmlns:a="http://schemas.openxmlformats.org/drawingml/2006/main">
            <a:ext uri="{FF2B5EF4-FFF2-40B4-BE49-F238E27FC236}">
              <a16:creationId xmlns:a16="http://schemas.microsoft.com/office/drawing/2014/main" id="{C49FEE1F-7C38-4D25-B78B-6DD65659039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691        ">
          <a:extLst xmlns:a="http://schemas.openxmlformats.org/drawingml/2006/main">
            <a:ext uri="{FF2B5EF4-FFF2-40B4-BE49-F238E27FC236}">
              <a16:creationId xmlns:a16="http://schemas.microsoft.com/office/drawing/2014/main" id="{684FF421-B1BA-4CEE-8EFF-29AF75FFE793}"/>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691       ">
          <a:extLst xmlns:a="http://schemas.openxmlformats.org/drawingml/2006/main">
            <a:ext uri="{FF2B5EF4-FFF2-40B4-BE49-F238E27FC236}">
              <a16:creationId xmlns:a16="http://schemas.microsoft.com/office/drawing/2014/main" id="{87EA47AE-BF79-4D02-BA96-C16CFE8869B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691      ">
          <a:extLst xmlns:a="http://schemas.openxmlformats.org/drawingml/2006/main">
            <a:ext uri="{FF2B5EF4-FFF2-40B4-BE49-F238E27FC236}">
              <a16:creationId xmlns:a16="http://schemas.microsoft.com/office/drawing/2014/main" id="{BE9E603C-7D42-4621-ABB0-962AA1F9D15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196850</xdr:colOff>
      <xdr:row>26</xdr:row>
      <xdr:rowOff>184150</xdr:rowOff>
    </xdr:to>
    <xdr:graphicFrame macro="">
      <xdr:nvGraphicFramePr>
        <xdr:cNvPr id="2" name="Chart 1">
          <a:extLst>
            <a:ext uri="{FF2B5EF4-FFF2-40B4-BE49-F238E27FC236}">
              <a16:creationId xmlns:a16="http://schemas.microsoft.com/office/drawing/2014/main" id="{6E56CB45-66EF-4114-B321-375F805A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4134          ">
          <a:extLst xmlns:a="http://schemas.openxmlformats.org/drawingml/2006/main">
            <a:ext uri="{FF2B5EF4-FFF2-40B4-BE49-F238E27FC236}">
              <a16:creationId xmlns:a16="http://schemas.microsoft.com/office/drawing/2014/main" id="{AE2CE0CB-090B-4683-BCC6-7619F036F08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4134         ">
          <a:extLst xmlns:a="http://schemas.openxmlformats.org/drawingml/2006/main">
            <a:ext uri="{FF2B5EF4-FFF2-40B4-BE49-F238E27FC236}">
              <a16:creationId xmlns:a16="http://schemas.microsoft.com/office/drawing/2014/main" id="{23BD071F-FDFB-4360-B2DC-C28EEA877E4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4134        ">
          <a:extLst xmlns:a="http://schemas.openxmlformats.org/drawingml/2006/main">
            <a:ext uri="{FF2B5EF4-FFF2-40B4-BE49-F238E27FC236}">
              <a16:creationId xmlns:a16="http://schemas.microsoft.com/office/drawing/2014/main" id="{C6EA9350-578E-46E9-A315-B5BCA03A4243}"/>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4134       ">
          <a:extLst xmlns:a="http://schemas.openxmlformats.org/drawingml/2006/main">
            <a:ext uri="{FF2B5EF4-FFF2-40B4-BE49-F238E27FC236}">
              <a16:creationId xmlns:a16="http://schemas.microsoft.com/office/drawing/2014/main" id="{63B21DBF-2E52-4524-82C9-92509A7139E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4134      ">
          <a:extLst xmlns:a="http://schemas.openxmlformats.org/drawingml/2006/main">
            <a:ext uri="{FF2B5EF4-FFF2-40B4-BE49-F238E27FC236}">
              <a16:creationId xmlns:a16="http://schemas.microsoft.com/office/drawing/2014/main" id="{C58AD2DE-3FB3-4790-9C1C-81AF64418C4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Course Version</a:t>
          </a:r>
        </a:p>
        <a:p xmlns:a="http://schemas.openxmlformats.org/drawingml/2006/main">
          <a:pPr algn="ctr"/>
          <a:r>
            <a:rPr lang="en-US" sz="1400" b="0" i="0">
              <a:solidFill>
                <a:srgbClr val="C0C0C0"/>
              </a:solidFill>
              <a:latin typeface="Arial" panose="020B0604020202020204" pitchFamily="34" charset="0"/>
            </a:rPr>
            <a:t>A</a:t>
          </a:r>
          <a:r>
            <a:rPr lang="en-US" sz="1000" b="0" i="0">
              <a:solidFill>
                <a:srgbClr val="C0C0C0"/>
              </a:solidFill>
              <a:latin typeface="Arial" panose="020B0604020202020204" pitchFamily="34" charset="0"/>
            </a:rPr>
            <a:t>rizona State University</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Palisade/PrecisionTree8/Ptre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PTreeMain"/>
    </sheetNames>
    <definedNames>
      <definedName name="PtreeEvent_WatermarkClick"/>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F48"/>
  <sheetViews>
    <sheetView tabSelected="1" topLeftCell="D1" zoomScaleNormal="100" workbookViewId="0">
      <selection activeCell="H4" sqref="H4"/>
    </sheetView>
  </sheetViews>
  <sheetFormatPr defaultColWidth="8.85546875" defaultRowHeight="15" x14ac:dyDescent="0.25"/>
  <cols>
    <col min="1" max="1" width="19.140625" customWidth="1"/>
    <col min="2" max="2" width="27.5703125" customWidth="1"/>
    <col min="3" max="3" width="23.140625" customWidth="1"/>
    <col min="4" max="4" width="16.7109375" customWidth="1"/>
    <col min="5" max="5" width="9.140625" bestFit="1" customWidth="1"/>
    <col min="6" max="6" width="7.7109375" bestFit="1" customWidth="1"/>
  </cols>
  <sheetData>
    <row r="2" spans="1:6" x14ac:dyDescent="0.25">
      <c r="B2" s="1" t="s">
        <v>6</v>
      </c>
      <c r="C2" s="2"/>
      <c r="D2" s="2"/>
    </row>
    <row r="3" spans="1:6" x14ac:dyDescent="0.25">
      <c r="A3" s="1"/>
      <c r="B3" s="2"/>
      <c r="C3" s="2"/>
      <c r="D3" s="2"/>
    </row>
    <row r="4" spans="1:6" x14ac:dyDescent="0.25">
      <c r="A4" s="1"/>
      <c r="B4" s="2"/>
      <c r="C4" s="2"/>
      <c r="D4" s="2"/>
    </row>
    <row r="6" spans="1:6" x14ac:dyDescent="0.25">
      <c r="A6" s="3"/>
      <c r="B6" s="3"/>
      <c r="C6" s="3" t="s">
        <v>8</v>
      </c>
      <c r="D6" s="3"/>
      <c r="E6" s="3"/>
      <c r="F6" s="3"/>
    </row>
    <row r="7" spans="1:6" x14ac:dyDescent="0.25">
      <c r="A7" s="3"/>
      <c r="B7" s="10"/>
      <c r="C7" s="11" t="s">
        <v>0</v>
      </c>
      <c r="D7" s="11" t="s">
        <v>1</v>
      </c>
      <c r="E7" s="11" t="s">
        <v>2</v>
      </c>
      <c r="F7" s="3"/>
    </row>
    <row r="8" spans="1:6" x14ac:dyDescent="0.25">
      <c r="A8" s="3" t="s">
        <v>7</v>
      </c>
      <c r="B8" s="6" t="s">
        <v>3</v>
      </c>
      <c r="C8" s="12">
        <v>400000</v>
      </c>
      <c r="D8" s="12">
        <v>-100000</v>
      </c>
      <c r="E8" s="12">
        <v>-200000</v>
      </c>
      <c r="F8" s="3"/>
    </row>
    <row r="9" spans="1:6" x14ac:dyDescent="0.25">
      <c r="A9" s="3"/>
      <c r="B9" s="6" t="s">
        <v>4</v>
      </c>
      <c r="C9" s="12">
        <v>250000</v>
      </c>
      <c r="D9" s="12">
        <v>-50000</v>
      </c>
      <c r="E9" s="12">
        <v>-75000</v>
      </c>
      <c r="F9" s="3"/>
    </row>
    <row r="10" spans="1:6" x14ac:dyDescent="0.25">
      <c r="A10" s="3"/>
      <c r="B10" s="6" t="s">
        <v>5</v>
      </c>
      <c r="C10" s="12">
        <v>50000</v>
      </c>
      <c r="D10" s="12">
        <v>0</v>
      </c>
      <c r="E10" s="12">
        <v>-30000</v>
      </c>
      <c r="F10" s="3"/>
    </row>
    <row r="11" spans="1:6" x14ac:dyDescent="0.25">
      <c r="A11" s="3"/>
      <c r="B11" s="6"/>
      <c r="C11" s="12"/>
      <c r="D11" s="12"/>
      <c r="E11" s="12"/>
      <c r="F11" s="3"/>
    </row>
    <row r="12" spans="1:6" x14ac:dyDescent="0.25">
      <c r="A12" s="3"/>
      <c r="B12" s="3"/>
      <c r="C12" s="13" t="s">
        <v>11</v>
      </c>
      <c r="D12" s="14"/>
      <c r="E12" s="14"/>
      <c r="F12" s="3"/>
    </row>
    <row r="13" spans="1:6" x14ac:dyDescent="0.25">
      <c r="A13" s="3"/>
      <c r="B13" s="3"/>
      <c r="C13" s="8" t="s">
        <v>0</v>
      </c>
      <c r="D13" s="8" t="s">
        <v>9</v>
      </c>
      <c r="E13" s="8" t="s">
        <v>2</v>
      </c>
      <c r="F13" s="4" t="s">
        <v>10</v>
      </c>
    </row>
    <row r="14" spans="1:6" x14ac:dyDescent="0.25">
      <c r="A14" s="3"/>
      <c r="B14" s="5"/>
      <c r="C14" s="3">
        <v>0.35</v>
      </c>
      <c r="D14" s="3">
        <v>0.45</v>
      </c>
      <c r="E14" s="3">
        <v>0.2</v>
      </c>
      <c r="F14" s="3"/>
    </row>
    <row r="15" spans="1:6" x14ac:dyDescent="0.25">
      <c r="A15" s="13" t="s">
        <v>7</v>
      </c>
      <c r="B15" s="9" t="s">
        <v>3</v>
      </c>
      <c r="C15" s="7">
        <f t="shared" ref="C15:E17" si="0">C$14*C8</f>
        <v>140000</v>
      </c>
      <c r="D15" s="7">
        <f t="shared" si="0"/>
        <v>-45000</v>
      </c>
      <c r="E15" s="7">
        <f t="shared" si="0"/>
        <v>-40000</v>
      </c>
      <c r="F15" s="7">
        <f>SUM(C15:E15)</f>
        <v>55000</v>
      </c>
    </row>
    <row r="16" spans="1:6" x14ac:dyDescent="0.25">
      <c r="A16" s="13"/>
      <c r="B16" s="9" t="s">
        <v>4</v>
      </c>
      <c r="C16" s="7">
        <f t="shared" si="0"/>
        <v>87500</v>
      </c>
      <c r="D16" s="7">
        <f t="shared" si="0"/>
        <v>-22500</v>
      </c>
      <c r="E16" s="7">
        <f t="shared" si="0"/>
        <v>-15000</v>
      </c>
      <c r="F16" s="7">
        <f>SUM(C16:E16)</f>
        <v>50000</v>
      </c>
    </row>
    <row r="17" spans="1:6" x14ac:dyDescent="0.25">
      <c r="A17" s="13"/>
      <c r="B17" s="9" t="s">
        <v>5</v>
      </c>
      <c r="C17" s="7">
        <f t="shared" si="0"/>
        <v>17500</v>
      </c>
      <c r="D17" s="7">
        <f t="shared" si="0"/>
        <v>0</v>
      </c>
      <c r="E17" s="7">
        <f t="shared" si="0"/>
        <v>-6000</v>
      </c>
      <c r="F17" s="7">
        <f>SUM(C17:E17)</f>
        <v>11500</v>
      </c>
    </row>
    <row r="23" spans="1:6" ht="15" customHeight="1" x14ac:dyDescent="0.25">
      <c r="C23" s="28">
        <f>$C$14</f>
        <v>0.35</v>
      </c>
      <c r="D23" s="19">
        <f>_xll.PTreeNodeProbability(treeCalc_1!$F$2,5)</f>
        <v>0</v>
      </c>
    </row>
    <row r="24" spans="1:6" ht="15" customHeight="1" x14ac:dyDescent="0.25">
      <c r="C24" s="24">
        <f>$C$8</f>
        <v>400000</v>
      </c>
      <c r="D24" s="18">
        <f>_xll.PTreeNodeValue(treeCalc_1!$F$2,5)</f>
        <v>300000</v>
      </c>
    </row>
    <row r="25" spans="1:6" ht="15" customHeight="1" x14ac:dyDescent="0.25">
      <c r="B25" s="23" t="b">
        <f>_xll.PTreeNodeDecision(treeCalc_1!$F$2,2)</f>
        <v>0</v>
      </c>
      <c r="C25" s="26" t="s">
        <v>64</v>
      </c>
    </row>
    <row r="26" spans="1:6" ht="15" customHeight="1" x14ac:dyDescent="0.25">
      <c r="B26" s="25">
        <f>$D$8</f>
        <v>-100000</v>
      </c>
      <c r="C26" s="27">
        <f>_xll.PTreeNodeValue(treeCalc_1!$F$2,2)</f>
        <v>-45000</v>
      </c>
    </row>
    <row r="27" spans="1:6" ht="15" customHeight="1" x14ac:dyDescent="0.25">
      <c r="C27" s="28">
        <f>$D$14</f>
        <v>0.45</v>
      </c>
      <c r="D27" s="19">
        <f>_xll.PTreeNodeProbability(treeCalc_1!$F$2,6)</f>
        <v>0</v>
      </c>
    </row>
    <row r="28" spans="1:6" ht="15" customHeight="1" x14ac:dyDescent="0.25">
      <c r="C28" s="24">
        <f>$D$8</f>
        <v>-100000</v>
      </c>
      <c r="D28" s="18">
        <f>_xll.PTreeNodeValue(treeCalc_1!$F$2,6)</f>
        <v>-200000</v>
      </c>
    </row>
    <row r="29" spans="1:6" ht="15" customHeight="1" x14ac:dyDescent="0.25">
      <c r="C29" s="28">
        <f>$E$14</f>
        <v>0.2</v>
      </c>
      <c r="D29" s="19">
        <f>_xll.PTreeNodeProbability(treeCalc_1!$F$2,7)</f>
        <v>0</v>
      </c>
    </row>
    <row r="30" spans="1:6" ht="15" customHeight="1" x14ac:dyDescent="0.25">
      <c r="C30" s="24">
        <f>$E$8</f>
        <v>-200000</v>
      </c>
      <c r="D30" s="18">
        <f>_xll.PTreeNodeValue(treeCalc_1!$F$2,7)</f>
        <v>-300000</v>
      </c>
    </row>
    <row r="31" spans="1:6" ht="15" customHeight="1" x14ac:dyDescent="0.25">
      <c r="A31" s="20"/>
      <c r="B31" s="21" t="s">
        <v>7</v>
      </c>
    </row>
    <row r="32" spans="1:6" ht="15" customHeight="1" x14ac:dyDescent="0.25">
      <c r="A32" s="20"/>
      <c r="B32" s="22">
        <f>_xll.PTreeNodeValue(treeCalc_1!$F$2,1)</f>
        <v>12100</v>
      </c>
    </row>
    <row r="33" spans="2:4" ht="15" customHeight="1" x14ac:dyDescent="0.25">
      <c r="C33" s="28">
        <f>$C$14</f>
        <v>0.35</v>
      </c>
      <c r="D33" s="19">
        <f>_xll.PTreeNodeProbability(treeCalc_1!$F$2,8)</f>
        <v>0</v>
      </c>
    </row>
    <row r="34" spans="2:4" ht="15" customHeight="1" x14ac:dyDescent="0.25">
      <c r="C34" s="25">
        <f>$C$9</f>
        <v>250000</v>
      </c>
      <c r="D34" s="18">
        <f>_xll.PTreeNodeValue(treeCalc_1!$F$2,8)</f>
        <v>200000</v>
      </c>
    </row>
    <row r="35" spans="2:4" ht="15" customHeight="1" x14ac:dyDescent="0.25">
      <c r="B35" s="23" t="b">
        <f>_xll.PTreeNodeDecision(treeCalc_1!$F$2,3)</f>
        <v>0</v>
      </c>
      <c r="C35" s="26" t="s">
        <v>63</v>
      </c>
    </row>
    <row r="36" spans="2:4" ht="15" customHeight="1" x14ac:dyDescent="0.25">
      <c r="B36" s="25">
        <f>$D$9</f>
        <v>-50000</v>
      </c>
      <c r="C36" s="27">
        <f>_xll.PTreeNodeValue(treeCalc_1!$F$2,3)</f>
        <v>0</v>
      </c>
    </row>
    <row r="37" spans="2:4" ht="15" customHeight="1" x14ac:dyDescent="0.25">
      <c r="C37" s="28">
        <f>$D$14</f>
        <v>0.45</v>
      </c>
      <c r="D37" s="19">
        <f>_xll.PTreeNodeProbability(treeCalc_1!$F$2,9)</f>
        <v>0</v>
      </c>
    </row>
    <row r="38" spans="2:4" ht="15" customHeight="1" x14ac:dyDescent="0.25">
      <c r="C38" s="25">
        <f>$D$9</f>
        <v>-50000</v>
      </c>
      <c r="D38" s="18">
        <f>_xll.PTreeNodeValue(treeCalc_1!$F$2,9)</f>
        <v>-100000</v>
      </c>
    </row>
    <row r="39" spans="2:4" ht="15" customHeight="1" x14ac:dyDescent="0.25">
      <c r="C39" s="28">
        <f>$E$14</f>
        <v>0.2</v>
      </c>
      <c r="D39" s="19">
        <f>_xll.PTreeNodeProbability(treeCalc_1!$F$2,10)</f>
        <v>0</v>
      </c>
    </row>
    <row r="40" spans="2:4" ht="15" customHeight="1" x14ac:dyDescent="0.25">
      <c r="C40" s="25">
        <f>$E$9</f>
        <v>-75000</v>
      </c>
      <c r="D40" s="29">
        <f>_xll.PTreeNodeValue(treeCalc_1!$F$2,10)</f>
        <v>-125000</v>
      </c>
    </row>
    <row r="41" spans="2:4" ht="15" customHeight="1" x14ac:dyDescent="0.25">
      <c r="C41" s="28">
        <f>$C$14</f>
        <v>0.35</v>
      </c>
      <c r="D41" s="19">
        <f>_xll.PTreeNodeProbability(treeCalc_1!$F$2,11)</f>
        <v>0.35</v>
      </c>
    </row>
    <row r="42" spans="2:4" ht="15" customHeight="1" x14ac:dyDescent="0.25">
      <c r="C42" s="25">
        <f>$C$10</f>
        <v>50000</v>
      </c>
      <c r="D42" s="18">
        <f>_xll.PTreeNodeValue(treeCalc_1!$F$2,11)</f>
        <v>50000</v>
      </c>
    </row>
    <row r="43" spans="2:4" ht="15" customHeight="1" x14ac:dyDescent="0.25">
      <c r="B43" s="23" t="b">
        <f>_xll.PTreeNodeDecision(treeCalc_1!$F$2,4)</f>
        <v>1</v>
      </c>
      <c r="C43" s="26" t="s">
        <v>63</v>
      </c>
    </row>
    <row r="44" spans="2:4" ht="15" customHeight="1" x14ac:dyDescent="0.25">
      <c r="B44" s="25">
        <f>$D$10</f>
        <v>0</v>
      </c>
      <c r="C44" s="27">
        <f>_xll.PTreeNodeValue(treeCalc_1!$F$2,4)</f>
        <v>12100</v>
      </c>
    </row>
    <row r="45" spans="2:4" ht="15" customHeight="1" x14ac:dyDescent="0.25">
      <c r="C45" s="28">
        <f>$D$14</f>
        <v>0.45</v>
      </c>
      <c r="D45" s="19">
        <f>_xll.PTreeNodeProbability(treeCalc_1!$F$2,12)</f>
        <v>0.45</v>
      </c>
    </row>
    <row r="46" spans="2:4" ht="15" customHeight="1" x14ac:dyDescent="0.25">
      <c r="C46" s="25">
        <f>$D$10</f>
        <v>0</v>
      </c>
      <c r="D46" s="18">
        <f>_xll.PTreeNodeValue(treeCalc_1!$F$2,12)</f>
        <v>0</v>
      </c>
    </row>
    <row r="47" spans="2:4" ht="15" customHeight="1" x14ac:dyDescent="0.25">
      <c r="C47" s="28">
        <f>$E$14</f>
        <v>0.2</v>
      </c>
      <c r="D47" s="19">
        <f>_xll.PTreeNodeProbability(treeCalc_1!$F$2,13)</f>
        <v>0.2</v>
      </c>
    </row>
    <row r="48" spans="2:4" ht="15" customHeight="1" x14ac:dyDescent="0.25">
      <c r="C48" s="25">
        <f>$E$10</f>
        <v>-30000</v>
      </c>
      <c r="D48" s="18">
        <f>_xll.PTreeNodeValue(treeCalc_1!$F$2,13)</f>
        <v>-27000</v>
      </c>
    </row>
  </sheetData>
  <mergeCells count="2">
    <mergeCell ref="A15:A17"/>
    <mergeCell ref="C12:E12"/>
  </mergeCells>
  <pageMargins left="0.7" right="0.7" top="0.75" bottom="0.75" header="0.3" footer="0.3"/>
  <pageSetup orientation="portrait" horizontalDpi="30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B302-5FD1-4B0A-BD1E-0C7CF7EFF3BB}">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105</v>
      </c>
    </row>
    <row r="4" spans="2:2" s="31" customFormat="1" ht="10.5" x14ac:dyDescent="0.15">
      <c r="B4" s="34" t="s">
        <v>77</v>
      </c>
    </row>
    <row r="5" spans="2:2" s="32" customFormat="1" ht="10.5" x14ac:dyDescent="0.15">
      <c r="B5" s="35" t="s">
        <v>106</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-82500</v>
      </c>
      <c r="D32" s="55">
        <v>-0.1</v>
      </c>
      <c r="E32" s="46">
        <v>11500</v>
      </c>
      <c r="F32" s="59">
        <v>-4.9586776859504134E-2</v>
      </c>
    </row>
    <row r="33" spans="2:6" x14ac:dyDescent="0.25">
      <c r="B33" s="44" t="s">
        <v>81</v>
      </c>
      <c r="C33" s="51">
        <v>-81000</v>
      </c>
      <c r="D33" s="55">
        <v>-0.08</v>
      </c>
      <c r="E33" s="46">
        <v>11500</v>
      </c>
      <c r="F33" s="59">
        <v>-4.9586776859504134E-2</v>
      </c>
    </row>
    <row r="34" spans="2:6" x14ac:dyDescent="0.25">
      <c r="B34" s="44" t="s">
        <v>82</v>
      </c>
      <c r="C34" s="51">
        <v>-79500</v>
      </c>
      <c r="D34" s="55">
        <v>-0.06</v>
      </c>
      <c r="E34" s="46">
        <v>11500</v>
      </c>
      <c r="F34" s="59">
        <v>-4.9586776859504134E-2</v>
      </c>
    </row>
    <row r="35" spans="2:6" x14ac:dyDescent="0.25">
      <c r="B35" s="44" t="s">
        <v>83</v>
      </c>
      <c r="C35" s="51">
        <v>-78000</v>
      </c>
      <c r="D35" s="55">
        <v>-0.04</v>
      </c>
      <c r="E35" s="46">
        <v>11500</v>
      </c>
      <c r="F35" s="59">
        <v>-4.9586776859504134E-2</v>
      </c>
    </row>
    <row r="36" spans="2:6" x14ac:dyDescent="0.25">
      <c r="B36" s="44" t="s">
        <v>84</v>
      </c>
      <c r="C36" s="51">
        <v>-76500</v>
      </c>
      <c r="D36" s="55">
        <v>-0.02</v>
      </c>
      <c r="E36" s="46">
        <v>11500</v>
      </c>
      <c r="F36" s="59">
        <v>-4.9586776859504134E-2</v>
      </c>
    </row>
    <row r="37" spans="2:6" x14ac:dyDescent="0.25">
      <c r="B37" s="44" t="s">
        <v>85</v>
      </c>
      <c r="C37" s="51">
        <v>-75000</v>
      </c>
      <c r="D37" s="55">
        <v>0</v>
      </c>
      <c r="E37" s="46">
        <v>11500</v>
      </c>
      <c r="F37" s="59">
        <v>-4.9586776859504134E-2</v>
      </c>
    </row>
    <row r="38" spans="2:6" x14ac:dyDescent="0.25">
      <c r="B38" s="44" t="s">
        <v>86</v>
      </c>
      <c r="C38" s="51">
        <v>-73500</v>
      </c>
      <c r="D38" s="55">
        <v>0.02</v>
      </c>
      <c r="E38" s="46">
        <v>11500</v>
      </c>
      <c r="F38" s="59">
        <v>-4.9586776859504134E-2</v>
      </c>
    </row>
    <row r="39" spans="2:6" x14ac:dyDescent="0.25">
      <c r="B39" s="44" t="s">
        <v>87</v>
      </c>
      <c r="C39" s="51">
        <v>-72000</v>
      </c>
      <c r="D39" s="55">
        <v>0.04</v>
      </c>
      <c r="E39" s="46">
        <v>11500</v>
      </c>
      <c r="F39" s="59">
        <v>-4.9586776859504134E-2</v>
      </c>
    </row>
    <row r="40" spans="2:6" x14ac:dyDescent="0.25">
      <c r="B40" s="44" t="s">
        <v>88</v>
      </c>
      <c r="C40" s="51">
        <v>-70500</v>
      </c>
      <c r="D40" s="55">
        <v>0.06</v>
      </c>
      <c r="E40" s="46">
        <v>11500</v>
      </c>
      <c r="F40" s="59">
        <v>-4.9586776859504134E-2</v>
      </c>
    </row>
    <row r="41" spans="2:6" x14ac:dyDescent="0.25">
      <c r="B41" s="44" t="s">
        <v>89</v>
      </c>
      <c r="C41" s="51">
        <v>-69000</v>
      </c>
      <c r="D41" s="55">
        <v>0.08</v>
      </c>
      <c r="E41" s="46">
        <v>11500</v>
      </c>
      <c r="F41" s="59">
        <v>-4.9586776859504134E-2</v>
      </c>
    </row>
    <row r="42" spans="2:6" ht="15.75" thickBot="1" x14ac:dyDescent="0.3">
      <c r="B42" s="45" t="s">
        <v>90</v>
      </c>
      <c r="C42" s="52">
        <v>-67500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5C9D-F358-45F7-81C1-572B6FB303C5}">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42578125"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107</v>
      </c>
    </row>
    <row r="4" spans="2:2" s="31" customFormat="1" ht="10.5" x14ac:dyDescent="0.15">
      <c r="B4" s="34" t="s">
        <v>77</v>
      </c>
    </row>
    <row r="5" spans="2:2" s="32" customFormat="1" ht="10.5" x14ac:dyDescent="0.15">
      <c r="B5" s="35" t="s">
        <v>108</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225000</v>
      </c>
      <c r="D32" s="55">
        <v>-0.1</v>
      </c>
      <c r="E32" s="46">
        <v>11500</v>
      </c>
      <c r="F32" s="59">
        <v>-4.9586776859504134E-2</v>
      </c>
    </row>
    <row r="33" spans="2:6" x14ac:dyDescent="0.25">
      <c r="B33" s="44" t="s">
        <v>81</v>
      </c>
      <c r="C33" s="51">
        <v>230000</v>
      </c>
      <c r="D33" s="55">
        <v>-0.08</v>
      </c>
      <c r="E33" s="46">
        <v>11500</v>
      </c>
      <c r="F33" s="59">
        <v>-4.9586776859504134E-2</v>
      </c>
    </row>
    <row r="34" spans="2:6" x14ac:dyDescent="0.25">
      <c r="B34" s="44" t="s">
        <v>82</v>
      </c>
      <c r="C34" s="51">
        <v>235000</v>
      </c>
      <c r="D34" s="55">
        <v>-0.06</v>
      </c>
      <c r="E34" s="46">
        <v>11500</v>
      </c>
      <c r="F34" s="59">
        <v>-4.9586776859504134E-2</v>
      </c>
    </row>
    <row r="35" spans="2:6" x14ac:dyDescent="0.25">
      <c r="B35" s="44" t="s">
        <v>83</v>
      </c>
      <c r="C35" s="51">
        <v>240000</v>
      </c>
      <c r="D35" s="55">
        <v>-0.04</v>
      </c>
      <c r="E35" s="46">
        <v>11500</v>
      </c>
      <c r="F35" s="59">
        <v>-4.9586776859504134E-2</v>
      </c>
    </row>
    <row r="36" spans="2:6" x14ac:dyDescent="0.25">
      <c r="B36" s="44" t="s">
        <v>84</v>
      </c>
      <c r="C36" s="51">
        <v>245000</v>
      </c>
      <c r="D36" s="55">
        <v>-0.02</v>
      </c>
      <c r="E36" s="46">
        <v>11500</v>
      </c>
      <c r="F36" s="59">
        <v>-4.9586776859504134E-2</v>
      </c>
    </row>
    <row r="37" spans="2:6" x14ac:dyDescent="0.25">
      <c r="B37" s="44" t="s">
        <v>85</v>
      </c>
      <c r="C37" s="51">
        <v>250000</v>
      </c>
      <c r="D37" s="55">
        <v>0</v>
      </c>
      <c r="E37" s="46">
        <v>11500</v>
      </c>
      <c r="F37" s="59">
        <v>-4.9586776859504134E-2</v>
      </c>
    </row>
    <row r="38" spans="2:6" x14ac:dyDescent="0.25">
      <c r="B38" s="44" t="s">
        <v>86</v>
      </c>
      <c r="C38" s="51">
        <v>255000</v>
      </c>
      <c r="D38" s="55">
        <v>0.02</v>
      </c>
      <c r="E38" s="46">
        <v>11500</v>
      </c>
      <c r="F38" s="59">
        <v>-4.9586776859504134E-2</v>
      </c>
    </row>
    <row r="39" spans="2:6" x14ac:dyDescent="0.25">
      <c r="B39" s="44" t="s">
        <v>87</v>
      </c>
      <c r="C39" s="51">
        <v>260000</v>
      </c>
      <c r="D39" s="55">
        <v>0.04</v>
      </c>
      <c r="E39" s="46">
        <v>11500</v>
      </c>
      <c r="F39" s="59">
        <v>-4.9586776859504134E-2</v>
      </c>
    </row>
    <row r="40" spans="2:6" x14ac:dyDescent="0.25">
      <c r="B40" s="44" t="s">
        <v>88</v>
      </c>
      <c r="C40" s="51">
        <v>265000</v>
      </c>
      <c r="D40" s="55">
        <v>0.06</v>
      </c>
      <c r="E40" s="46">
        <v>11500</v>
      </c>
      <c r="F40" s="59">
        <v>-4.9586776859504134E-2</v>
      </c>
    </row>
    <row r="41" spans="2:6" x14ac:dyDescent="0.25">
      <c r="B41" s="44" t="s">
        <v>89</v>
      </c>
      <c r="C41" s="51">
        <v>270000</v>
      </c>
      <c r="D41" s="55">
        <v>0.08</v>
      </c>
      <c r="E41" s="46">
        <v>11500</v>
      </c>
      <c r="F41" s="59">
        <v>-4.9586776859504134E-2</v>
      </c>
    </row>
    <row r="42" spans="2:6" ht="15.75" thickBot="1" x14ac:dyDescent="0.3">
      <c r="B42" s="45" t="s">
        <v>90</v>
      </c>
      <c r="C42" s="52">
        <v>275000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C250-9FD6-4B65-94C3-7061EAF30BF8}">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6.5703125"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110</v>
      </c>
    </row>
    <row r="4" spans="2:2" s="31" customFormat="1" ht="10.5" x14ac:dyDescent="0.15">
      <c r="B4" s="34" t="s">
        <v>77</v>
      </c>
    </row>
    <row r="5" spans="2:2" s="32" customFormat="1" ht="10.5" x14ac:dyDescent="0.15">
      <c r="B5" s="35" t="s">
        <v>78</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45000</v>
      </c>
      <c r="D32" s="55">
        <v>-0.1</v>
      </c>
      <c r="E32" s="46">
        <v>-45000</v>
      </c>
      <c r="F32" s="55">
        <v>-4.7190082644628095</v>
      </c>
      <c r="G32" s="46">
        <v>0</v>
      </c>
      <c r="H32" s="55">
        <v>-1</v>
      </c>
      <c r="I32" s="46">
        <v>9749.9999999999982</v>
      </c>
      <c r="J32" s="59">
        <v>-0.19421487603305801</v>
      </c>
    </row>
    <row r="33" spans="2:10" x14ac:dyDescent="0.25">
      <c r="B33" s="44" t="s">
        <v>81</v>
      </c>
      <c r="C33" s="51">
        <v>46000</v>
      </c>
      <c r="D33" s="55">
        <v>-0.08</v>
      </c>
      <c r="E33" s="46">
        <v>-45000</v>
      </c>
      <c r="F33" s="55">
        <v>-4.7190082644628095</v>
      </c>
      <c r="G33" s="46">
        <v>0</v>
      </c>
      <c r="H33" s="55">
        <v>-1</v>
      </c>
      <c r="I33" s="46">
        <v>10099.999999999998</v>
      </c>
      <c r="J33" s="59">
        <v>-0.16528925619834725</v>
      </c>
    </row>
    <row r="34" spans="2:10" x14ac:dyDescent="0.25">
      <c r="B34" s="44" t="s">
        <v>82</v>
      </c>
      <c r="C34" s="51">
        <v>47000</v>
      </c>
      <c r="D34" s="55">
        <v>-0.06</v>
      </c>
      <c r="E34" s="46">
        <v>-45000</v>
      </c>
      <c r="F34" s="55">
        <v>-4.7190082644628095</v>
      </c>
      <c r="G34" s="46">
        <v>0</v>
      </c>
      <c r="H34" s="55">
        <v>-1</v>
      </c>
      <c r="I34" s="46">
        <v>10450</v>
      </c>
      <c r="J34" s="59">
        <v>-0.13636363636363635</v>
      </c>
    </row>
    <row r="35" spans="2:10" x14ac:dyDescent="0.25">
      <c r="B35" s="44" t="s">
        <v>83</v>
      </c>
      <c r="C35" s="51">
        <v>48000</v>
      </c>
      <c r="D35" s="55">
        <v>-0.04</v>
      </c>
      <c r="E35" s="46">
        <v>-45000</v>
      </c>
      <c r="F35" s="55">
        <v>-4.7190082644628095</v>
      </c>
      <c r="G35" s="46">
        <v>0</v>
      </c>
      <c r="H35" s="55">
        <v>-1</v>
      </c>
      <c r="I35" s="46">
        <v>10800</v>
      </c>
      <c r="J35" s="59">
        <v>-0.10743801652892562</v>
      </c>
    </row>
    <row r="36" spans="2:10" x14ac:dyDescent="0.25">
      <c r="B36" s="44" t="s">
        <v>84</v>
      </c>
      <c r="C36" s="51">
        <v>49000</v>
      </c>
      <c r="D36" s="55">
        <v>-0.02</v>
      </c>
      <c r="E36" s="46">
        <v>-45000</v>
      </c>
      <c r="F36" s="55">
        <v>-4.7190082644628095</v>
      </c>
      <c r="G36" s="46">
        <v>0</v>
      </c>
      <c r="H36" s="55">
        <v>-1</v>
      </c>
      <c r="I36" s="46">
        <v>11150</v>
      </c>
      <c r="J36" s="59">
        <v>-7.8512396694214878E-2</v>
      </c>
    </row>
    <row r="37" spans="2:10" x14ac:dyDescent="0.25">
      <c r="B37" s="44" t="s">
        <v>85</v>
      </c>
      <c r="C37" s="51">
        <v>50000</v>
      </c>
      <c r="D37" s="55">
        <v>0</v>
      </c>
      <c r="E37" s="46">
        <v>-45000</v>
      </c>
      <c r="F37" s="55">
        <v>-4.7190082644628095</v>
      </c>
      <c r="G37" s="46">
        <v>0</v>
      </c>
      <c r="H37" s="55">
        <v>-1</v>
      </c>
      <c r="I37" s="46">
        <v>11500</v>
      </c>
      <c r="J37" s="59">
        <v>-4.9586776859504134E-2</v>
      </c>
    </row>
    <row r="38" spans="2:10" x14ac:dyDescent="0.25">
      <c r="B38" s="44" t="s">
        <v>86</v>
      </c>
      <c r="C38" s="51">
        <v>51000</v>
      </c>
      <c r="D38" s="55">
        <v>0.02</v>
      </c>
      <c r="E38" s="46">
        <v>-45000</v>
      </c>
      <c r="F38" s="55">
        <v>-4.7190082644628095</v>
      </c>
      <c r="G38" s="46">
        <v>0</v>
      </c>
      <c r="H38" s="55">
        <v>-1</v>
      </c>
      <c r="I38" s="46">
        <v>11850</v>
      </c>
      <c r="J38" s="59">
        <v>-2.0661157024793389E-2</v>
      </c>
    </row>
    <row r="39" spans="2:10" x14ac:dyDescent="0.25">
      <c r="B39" s="44" t="s">
        <v>87</v>
      </c>
      <c r="C39" s="51">
        <v>52000</v>
      </c>
      <c r="D39" s="55">
        <v>0.04</v>
      </c>
      <c r="E39" s="46">
        <v>-45000</v>
      </c>
      <c r="F39" s="55">
        <v>-4.7190082644628095</v>
      </c>
      <c r="G39" s="46">
        <v>0</v>
      </c>
      <c r="H39" s="55">
        <v>-1</v>
      </c>
      <c r="I39" s="46">
        <v>12200</v>
      </c>
      <c r="J39" s="59">
        <v>8.2644628099173556E-3</v>
      </c>
    </row>
    <row r="40" spans="2:10" x14ac:dyDescent="0.25">
      <c r="B40" s="44" t="s">
        <v>88</v>
      </c>
      <c r="C40" s="51">
        <v>53000</v>
      </c>
      <c r="D40" s="55">
        <v>0.06</v>
      </c>
      <c r="E40" s="46">
        <v>-45000</v>
      </c>
      <c r="F40" s="55">
        <v>-4.7190082644628095</v>
      </c>
      <c r="G40" s="46">
        <v>0</v>
      </c>
      <c r="H40" s="55">
        <v>-1</v>
      </c>
      <c r="I40" s="46">
        <v>12550</v>
      </c>
      <c r="J40" s="59">
        <v>3.71900826446281E-2</v>
      </c>
    </row>
    <row r="41" spans="2:10" x14ac:dyDescent="0.25">
      <c r="B41" s="44" t="s">
        <v>89</v>
      </c>
      <c r="C41" s="51">
        <v>54000</v>
      </c>
      <c r="D41" s="55">
        <v>0.08</v>
      </c>
      <c r="E41" s="46">
        <v>-45000</v>
      </c>
      <c r="F41" s="55">
        <v>-4.7190082644628095</v>
      </c>
      <c r="G41" s="46">
        <v>0</v>
      </c>
      <c r="H41" s="55">
        <v>-1</v>
      </c>
      <c r="I41" s="46">
        <v>12900</v>
      </c>
      <c r="J41" s="59">
        <v>6.6115702479338845E-2</v>
      </c>
    </row>
    <row r="42" spans="2:10" ht="15.75" thickBot="1" x14ac:dyDescent="0.3">
      <c r="B42" s="45" t="s">
        <v>90</v>
      </c>
      <c r="C42" s="52">
        <v>55000</v>
      </c>
      <c r="D42" s="56">
        <v>0.1</v>
      </c>
      <c r="E42" s="48">
        <v>-45000</v>
      </c>
      <c r="F42" s="56">
        <v>-4.7190082644628095</v>
      </c>
      <c r="G42" s="48">
        <v>0</v>
      </c>
      <c r="H42" s="56">
        <v>-1</v>
      </c>
      <c r="I42" s="48">
        <v>13250</v>
      </c>
      <c r="J42" s="60">
        <v>9.5041322314049589E-2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CC0C-1C79-49A5-AD53-D8F78D8344CF}">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112</v>
      </c>
    </row>
    <row r="4" spans="2:2" s="31" customFormat="1" ht="10.5" x14ac:dyDescent="0.15">
      <c r="B4" s="34" t="s">
        <v>77</v>
      </c>
    </row>
    <row r="5" spans="2:2" s="32" customFormat="1" ht="10.5" x14ac:dyDescent="0.15">
      <c r="B5" s="35" t="s">
        <v>96</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-33000</v>
      </c>
      <c r="D32" s="55">
        <v>-0.1</v>
      </c>
      <c r="E32" s="46">
        <v>-45000</v>
      </c>
      <c r="F32" s="55">
        <v>-4.7190082644628095</v>
      </c>
      <c r="G32" s="46">
        <v>0</v>
      </c>
      <c r="H32" s="55">
        <v>-1</v>
      </c>
      <c r="I32" s="46">
        <v>10900</v>
      </c>
      <c r="J32" s="59">
        <v>-9.9173553719008267E-2</v>
      </c>
    </row>
    <row r="33" spans="2:10" x14ac:dyDescent="0.25">
      <c r="B33" s="44" t="s">
        <v>81</v>
      </c>
      <c r="C33" s="51">
        <v>-32400</v>
      </c>
      <c r="D33" s="55">
        <v>-0.08</v>
      </c>
      <c r="E33" s="46">
        <v>-45000</v>
      </c>
      <c r="F33" s="55">
        <v>-4.7190082644628095</v>
      </c>
      <c r="G33" s="46">
        <v>0</v>
      </c>
      <c r="H33" s="55">
        <v>-1</v>
      </c>
      <c r="I33" s="46">
        <v>11020</v>
      </c>
      <c r="J33" s="59">
        <v>-8.9256198347107435E-2</v>
      </c>
    </row>
    <row r="34" spans="2:10" x14ac:dyDescent="0.25">
      <c r="B34" s="44" t="s">
        <v>82</v>
      </c>
      <c r="C34" s="51">
        <v>-31800</v>
      </c>
      <c r="D34" s="55">
        <v>-0.06</v>
      </c>
      <c r="E34" s="46">
        <v>-45000</v>
      </c>
      <c r="F34" s="55">
        <v>-4.7190082644628095</v>
      </c>
      <c r="G34" s="46">
        <v>0</v>
      </c>
      <c r="H34" s="55">
        <v>-1</v>
      </c>
      <c r="I34" s="46">
        <v>11140</v>
      </c>
      <c r="J34" s="59">
        <v>-7.9338842975206617E-2</v>
      </c>
    </row>
    <row r="35" spans="2:10" x14ac:dyDescent="0.25">
      <c r="B35" s="44" t="s">
        <v>83</v>
      </c>
      <c r="C35" s="51">
        <v>-31200</v>
      </c>
      <c r="D35" s="55">
        <v>-0.04</v>
      </c>
      <c r="E35" s="46">
        <v>-45000</v>
      </c>
      <c r="F35" s="55">
        <v>-4.7190082644628095</v>
      </c>
      <c r="G35" s="46">
        <v>0</v>
      </c>
      <c r="H35" s="55">
        <v>-1</v>
      </c>
      <c r="I35" s="46">
        <v>11260</v>
      </c>
      <c r="J35" s="59">
        <v>-6.9421487603305784E-2</v>
      </c>
    </row>
    <row r="36" spans="2:10" x14ac:dyDescent="0.25">
      <c r="B36" s="44" t="s">
        <v>84</v>
      </c>
      <c r="C36" s="51">
        <v>-30600</v>
      </c>
      <c r="D36" s="55">
        <v>-0.02</v>
      </c>
      <c r="E36" s="46">
        <v>-45000</v>
      </c>
      <c r="F36" s="55">
        <v>-4.7190082644628095</v>
      </c>
      <c r="G36" s="46">
        <v>0</v>
      </c>
      <c r="H36" s="55">
        <v>-1</v>
      </c>
      <c r="I36" s="46">
        <v>11380</v>
      </c>
      <c r="J36" s="59">
        <v>-5.9504132231404959E-2</v>
      </c>
    </row>
    <row r="37" spans="2:10" x14ac:dyDescent="0.25">
      <c r="B37" s="44" t="s">
        <v>85</v>
      </c>
      <c r="C37" s="51">
        <v>-30000</v>
      </c>
      <c r="D37" s="55">
        <v>0</v>
      </c>
      <c r="E37" s="46">
        <v>-45000</v>
      </c>
      <c r="F37" s="55">
        <v>-4.7190082644628095</v>
      </c>
      <c r="G37" s="46">
        <v>0</v>
      </c>
      <c r="H37" s="55">
        <v>-1</v>
      </c>
      <c r="I37" s="46">
        <v>11500</v>
      </c>
      <c r="J37" s="59">
        <v>-4.9586776859504134E-2</v>
      </c>
    </row>
    <row r="38" spans="2:10" x14ac:dyDescent="0.25">
      <c r="B38" s="44" t="s">
        <v>86</v>
      </c>
      <c r="C38" s="51">
        <v>-29400</v>
      </c>
      <c r="D38" s="55">
        <v>0.02</v>
      </c>
      <c r="E38" s="46">
        <v>-45000</v>
      </c>
      <c r="F38" s="55">
        <v>-4.7190082644628095</v>
      </c>
      <c r="G38" s="46">
        <v>0</v>
      </c>
      <c r="H38" s="55">
        <v>-1</v>
      </c>
      <c r="I38" s="46">
        <v>11620</v>
      </c>
      <c r="J38" s="59">
        <v>-3.9669421487603308E-2</v>
      </c>
    </row>
    <row r="39" spans="2:10" x14ac:dyDescent="0.25">
      <c r="B39" s="44" t="s">
        <v>87</v>
      </c>
      <c r="C39" s="51">
        <v>-28800</v>
      </c>
      <c r="D39" s="55">
        <v>0.04</v>
      </c>
      <c r="E39" s="46">
        <v>-45000</v>
      </c>
      <c r="F39" s="55">
        <v>-4.7190082644628095</v>
      </c>
      <c r="G39" s="46">
        <v>0</v>
      </c>
      <c r="H39" s="55">
        <v>-1</v>
      </c>
      <c r="I39" s="46">
        <v>11740</v>
      </c>
      <c r="J39" s="59">
        <v>-2.9752066115702479E-2</v>
      </c>
    </row>
    <row r="40" spans="2:10" x14ac:dyDescent="0.25">
      <c r="B40" s="44" t="s">
        <v>88</v>
      </c>
      <c r="C40" s="51">
        <v>-28200</v>
      </c>
      <c r="D40" s="55">
        <v>0.06</v>
      </c>
      <c r="E40" s="46">
        <v>-45000</v>
      </c>
      <c r="F40" s="55">
        <v>-4.7190082644628095</v>
      </c>
      <c r="G40" s="46">
        <v>0</v>
      </c>
      <c r="H40" s="55">
        <v>-1</v>
      </c>
      <c r="I40" s="46">
        <v>11860</v>
      </c>
      <c r="J40" s="59">
        <v>-1.9834710743801654E-2</v>
      </c>
    </row>
    <row r="41" spans="2:10" x14ac:dyDescent="0.25">
      <c r="B41" s="44" t="s">
        <v>89</v>
      </c>
      <c r="C41" s="51">
        <v>-27600</v>
      </c>
      <c r="D41" s="55">
        <v>0.08</v>
      </c>
      <c r="E41" s="46">
        <v>-45000</v>
      </c>
      <c r="F41" s="55">
        <v>-4.7190082644628095</v>
      </c>
      <c r="G41" s="46">
        <v>0</v>
      </c>
      <c r="H41" s="55">
        <v>-1</v>
      </c>
      <c r="I41" s="46">
        <v>11980</v>
      </c>
      <c r="J41" s="59">
        <v>-9.9173553719008271E-3</v>
      </c>
    </row>
    <row r="42" spans="2:10" ht="15.75" thickBot="1" x14ac:dyDescent="0.3">
      <c r="B42" s="45" t="s">
        <v>90</v>
      </c>
      <c r="C42" s="52">
        <v>-27000</v>
      </c>
      <c r="D42" s="56">
        <v>0.1</v>
      </c>
      <c r="E42" s="48">
        <v>-45000</v>
      </c>
      <c r="F42" s="56">
        <v>-4.7190082644628095</v>
      </c>
      <c r="G42" s="48">
        <v>0</v>
      </c>
      <c r="H42" s="56">
        <v>-1</v>
      </c>
      <c r="I42" s="48">
        <v>12100</v>
      </c>
      <c r="J42" s="60">
        <v>0</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FC24C-478F-48EC-8CCC-D98165F9EDD0}">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42578125"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113</v>
      </c>
    </row>
    <row r="4" spans="2:2" s="31" customFormat="1" ht="10.5" x14ac:dyDescent="0.15">
      <c r="B4" s="34" t="s">
        <v>77</v>
      </c>
    </row>
    <row r="5" spans="2:2" s="32" customFormat="1" ht="10.5" x14ac:dyDescent="0.15">
      <c r="B5" s="35" t="s">
        <v>98</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360000</v>
      </c>
      <c r="D32" s="55">
        <v>-0.1</v>
      </c>
      <c r="E32" s="46">
        <v>-59000</v>
      </c>
      <c r="F32" s="55">
        <v>-5.8760330578512399</v>
      </c>
      <c r="G32" s="46">
        <v>0</v>
      </c>
      <c r="H32" s="55">
        <v>-1</v>
      </c>
      <c r="I32" s="46">
        <v>11500</v>
      </c>
      <c r="J32" s="59">
        <v>-4.9586776859504134E-2</v>
      </c>
    </row>
    <row r="33" spans="2:10" x14ac:dyDescent="0.25">
      <c r="B33" s="44" t="s">
        <v>81</v>
      </c>
      <c r="C33" s="51">
        <v>368000</v>
      </c>
      <c r="D33" s="55">
        <v>-0.08</v>
      </c>
      <c r="E33" s="46">
        <v>-56200</v>
      </c>
      <c r="F33" s="55">
        <v>-5.6446280991735538</v>
      </c>
      <c r="G33" s="46">
        <v>0</v>
      </c>
      <c r="H33" s="55">
        <v>-1</v>
      </c>
      <c r="I33" s="46">
        <v>11500</v>
      </c>
      <c r="J33" s="59">
        <v>-4.9586776859504134E-2</v>
      </c>
    </row>
    <row r="34" spans="2:10" x14ac:dyDescent="0.25">
      <c r="B34" s="44" t="s">
        <v>82</v>
      </c>
      <c r="C34" s="51">
        <v>376000</v>
      </c>
      <c r="D34" s="55">
        <v>-0.06</v>
      </c>
      <c r="E34" s="46">
        <v>-53400</v>
      </c>
      <c r="F34" s="55">
        <v>-5.4132231404958677</v>
      </c>
      <c r="G34" s="46">
        <v>0</v>
      </c>
      <c r="H34" s="55">
        <v>-1</v>
      </c>
      <c r="I34" s="46">
        <v>11500</v>
      </c>
      <c r="J34" s="59">
        <v>-4.9586776859504134E-2</v>
      </c>
    </row>
    <row r="35" spans="2:10" x14ac:dyDescent="0.25">
      <c r="B35" s="44" t="s">
        <v>83</v>
      </c>
      <c r="C35" s="51">
        <v>384000</v>
      </c>
      <c r="D35" s="55">
        <v>-0.04</v>
      </c>
      <c r="E35" s="46">
        <v>-50600</v>
      </c>
      <c r="F35" s="55">
        <v>-5.1818181818181817</v>
      </c>
      <c r="G35" s="46">
        <v>0</v>
      </c>
      <c r="H35" s="55">
        <v>-1</v>
      </c>
      <c r="I35" s="46">
        <v>11500</v>
      </c>
      <c r="J35" s="59">
        <v>-4.9586776859504134E-2</v>
      </c>
    </row>
    <row r="36" spans="2:10" x14ac:dyDescent="0.25">
      <c r="B36" s="44" t="s">
        <v>84</v>
      </c>
      <c r="C36" s="51">
        <v>392000</v>
      </c>
      <c r="D36" s="55">
        <v>-0.02</v>
      </c>
      <c r="E36" s="46">
        <v>-47800</v>
      </c>
      <c r="F36" s="55">
        <v>-4.9504132231404956</v>
      </c>
      <c r="G36" s="46">
        <v>0</v>
      </c>
      <c r="H36" s="55">
        <v>-1</v>
      </c>
      <c r="I36" s="46">
        <v>11500</v>
      </c>
      <c r="J36" s="59">
        <v>-4.9586776859504134E-2</v>
      </c>
    </row>
    <row r="37" spans="2:10" x14ac:dyDescent="0.25">
      <c r="B37" s="44" t="s">
        <v>85</v>
      </c>
      <c r="C37" s="51">
        <v>400000</v>
      </c>
      <c r="D37" s="55">
        <v>0</v>
      </c>
      <c r="E37" s="46">
        <v>-45000</v>
      </c>
      <c r="F37" s="55">
        <v>-4.7190082644628095</v>
      </c>
      <c r="G37" s="46">
        <v>0</v>
      </c>
      <c r="H37" s="55">
        <v>-1</v>
      </c>
      <c r="I37" s="46">
        <v>11500</v>
      </c>
      <c r="J37" s="59">
        <v>-4.9586776859504134E-2</v>
      </c>
    </row>
    <row r="38" spans="2:10" x14ac:dyDescent="0.25">
      <c r="B38" s="44" t="s">
        <v>86</v>
      </c>
      <c r="C38" s="51">
        <v>408000</v>
      </c>
      <c r="D38" s="55">
        <v>0.02</v>
      </c>
      <c r="E38" s="46">
        <v>-42200</v>
      </c>
      <c r="F38" s="55">
        <v>-4.4876033057851243</v>
      </c>
      <c r="G38" s="46">
        <v>0</v>
      </c>
      <c r="H38" s="55">
        <v>-1</v>
      </c>
      <c r="I38" s="46">
        <v>11500</v>
      </c>
      <c r="J38" s="59">
        <v>-4.9586776859504134E-2</v>
      </c>
    </row>
    <row r="39" spans="2:10" x14ac:dyDescent="0.25">
      <c r="B39" s="44" t="s">
        <v>87</v>
      </c>
      <c r="C39" s="51">
        <v>416000</v>
      </c>
      <c r="D39" s="55">
        <v>0.04</v>
      </c>
      <c r="E39" s="46">
        <v>-39400</v>
      </c>
      <c r="F39" s="55">
        <v>-4.2561983471074383</v>
      </c>
      <c r="G39" s="46">
        <v>0</v>
      </c>
      <c r="H39" s="55">
        <v>-1</v>
      </c>
      <c r="I39" s="46">
        <v>11500</v>
      </c>
      <c r="J39" s="59">
        <v>-4.9586776859504134E-2</v>
      </c>
    </row>
    <row r="40" spans="2:10" x14ac:dyDescent="0.25">
      <c r="B40" s="44" t="s">
        <v>88</v>
      </c>
      <c r="C40" s="51">
        <v>424000</v>
      </c>
      <c r="D40" s="55">
        <v>0.06</v>
      </c>
      <c r="E40" s="46">
        <v>-36600</v>
      </c>
      <c r="F40" s="55">
        <v>-4.0247933884297522</v>
      </c>
      <c r="G40" s="46">
        <v>0</v>
      </c>
      <c r="H40" s="55">
        <v>-1</v>
      </c>
      <c r="I40" s="46">
        <v>11500</v>
      </c>
      <c r="J40" s="59">
        <v>-4.9586776859504134E-2</v>
      </c>
    </row>
    <row r="41" spans="2:10" x14ac:dyDescent="0.25">
      <c r="B41" s="44" t="s">
        <v>89</v>
      </c>
      <c r="C41" s="51">
        <v>432000</v>
      </c>
      <c r="D41" s="55">
        <v>0.08</v>
      </c>
      <c r="E41" s="46">
        <v>-33800.000000000015</v>
      </c>
      <c r="F41" s="55">
        <v>-3.7933884297520675</v>
      </c>
      <c r="G41" s="46">
        <v>0</v>
      </c>
      <c r="H41" s="55">
        <v>-1</v>
      </c>
      <c r="I41" s="46">
        <v>11500</v>
      </c>
      <c r="J41" s="59">
        <v>-4.9586776859504134E-2</v>
      </c>
    </row>
    <row r="42" spans="2:10" ht="15.75" thickBot="1" x14ac:dyDescent="0.3">
      <c r="B42" s="45" t="s">
        <v>90</v>
      </c>
      <c r="C42" s="52">
        <v>440000</v>
      </c>
      <c r="D42" s="56">
        <v>0.1</v>
      </c>
      <c r="E42" s="48">
        <v>-31000.000000000015</v>
      </c>
      <c r="F42" s="56">
        <v>-3.5619834710743814</v>
      </c>
      <c r="G42" s="48">
        <v>0</v>
      </c>
      <c r="H42" s="56">
        <v>-1</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EA0F-6FE7-4065-AC51-175B9B10B1F5}">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85546875"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114</v>
      </c>
    </row>
    <row r="4" spans="2:2" s="31" customFormat="1" ht="10.5" x14ac:dyDescent="0.15">
      <c r="B4" s="34" t="s">
        <v>77</v>
      </c>
    </row>
    <row r="5" spans="2:2" s="32" customFormat="1" ht="10.5" x14ac:dyDescent="0.15">
      <c r="B5" s="35" t="s">
        <v>100</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-110000</v>
      </c>
      <c r="D32" s="55">
        <v>-0.1</v>
      </c>
      <c r="E32" s="46">
        <v>-59500</v>
      </c>
      <c r="F32" s="55">
        <v>-5.9173553719008263</v>
      </c>
      <c r="G32" s="46">
        <v>0</v>
      </c>
      <c r="H32" s="55">
        <v>-1</v>
      </c>
      <c r="I32" s="46">
        <v>11500</v>
      </c>
      <c r="J32" s="59">
        <v>-4.9586776859504134E-2</v>
      </c>
    </row>
    <row r="33" spans="2:10" x14ac:dyDescent="0.25">
      <c r="B33" s="44" t="s">
        <v>81</v>
      </c>
      <c r="C33" s="51">
        <v>-108000</v>
      </c>
      <c r="D33" s="55">
        <v>-0.08</v>
      </c>
      <c r="E33" s="46">
        <v>-56600</v>
      </c>
      <c r="F33" s="55">
        <v>-5.6776859504132231</v>
      </c>
      <c r="G33" s="46">
        <v>0</v>
      </c>
      <c r="H33" s="55">
        <v>-1</v>
      </c>
      <c r="I33" s="46">
        <v>11500</v>
      </c>
      <c r="J33" s="59">
        <v>-4.9586776859504134E-2</v>
      </c>
    </row>
    <row r="34" spans="2:10" x14ac:dyDescent="0.25">
      <c r="B34" s="44" t="s">
        <v>82</v>
      </c>
      <c r="C34" s="51">
        <v>-106000</v>
      </c>
      <c r="D34" s="55">
        <v>-0.06</v>
      </c>
      <c r="E34" s="46">
        <v>-53700</v>
      </c>
      <c r="F34" s="55">
        <v>-5.4380165289256199</v>
      </c>
      <c r="G34" s="46">
        <v>0</v>
      </c>
      <c r="H34" s="55">
        <v>-1</v>
      </c>
      <c r="I34" s="46">
        <v>11500</v>
      </c>
      <c r="J34" s="59">
        <v>-4.9586776859504134E-2</v>
      </c>
    </row>
    <row r="35" spans="2:10" x14ac:dyDescent="0.25">
      <c r="B35" s="44" t="s">
        <v>83</v>
      </c>
      <c r="C35" s="51">
        <v>-104000</v>
      </c>
      <c r="D35" s="55">
        <v>-0.04</v>
      </c>
      <c r="E35" s="46">
        <v>-50800</v>
      </c>
      <c r="F35" s="55">
        <v>-5.1983471074380168</v>
      </c>
      <c r="G35" s="46">
        <v>0</v>
      </c>
      <c r="H35" s="55">
        <v>-1</v>
      </c>
      <c r="I35" s="46">
        <v>11500</v>
      </c>
      <c r="J35" s="59">
        <v>-4.9586776859504134E-2</v>
      </c>
    </row>
    <row r="36" spans="2:10" x14ac:dyDescent="0.25">
      <c r="B36" s="44" t="s">
        <v>84</v>
      </c>
      <c r="C36" s="51">
        <v>-102000</v>
      </c>
      <c r="D36" s="55">
        <v>-0.02</v>
      </c>
      <c r="E36" s="46">
        <v>-47900</v>
      </c>
      <c r="F36" s="55">
        <v>-4.9586776859504136</v>
      </c>
      <c r="G36" s="46">
        <v>0</v>
      </c>
      <c r="H36" s="55">
        <v>-1</v>
      </c>
      <c r="I36" s="46">
        <v>11500</v>
      </c>
      <c r="J36" s="59">
        <v>-4.9586776859504134E-2</v>
      </c>
    </row>
    <row r="37" spans="2:10" x14ac:dyDescent="0.25">
      <c r="B37" s="44" t="s">
        <v>85</v>
      </c>
      <c r="C37" s="51">
        <v>-100000</v>
      </c>
      <c r="D37" s="55">
        <v>0</v>
      </c>
      <c r="E37" s="46">
        <v>-45000</v>
      </c>
      <c r="F37" s="55">
        <v>-4.7190082644628095</v>
      </c>
      <c r="G37" s="46">
        <v>0</v>
      </c>
      <c r="H37" s="55">
        <v>-1</v>
      </c>
      <c r="I37" s="46">
        <v>11500</v>
      </c>
      <c r="J37" s="59">
        <v>-4.9586776859504134E-2</v>
      </c>
    </row>
    <row r="38" spans="2:10" x14ac:dyDescent="0.25">
      <c r="B38" s="44" t="s">
        <v>86</v>
      </c>
      <c r="C38" s="51">
        <v>-98000</v>
      </c>
      <c r="D38" s="55">
        <v>0.02</v>
      </c>
      <c r="E38" s="46">
        <v>-42100</v>
      </c>
      <c r="F38" s="55">
        <v>-4.4793388429752063</v>
      </c>
      <c r="G38" s="46">
        <v>0</v>
      </c>
      <c r="H38" s="55">
        <v>-1</v>
      </c>
      <c r="I38" s="46">
        <v>11500</v>
      </c>
      <c r="J38" s="59">
        <v>-4.9586776859504134E-2</v>
      </c>
    </row>
    <row r="39" spans="2:10" x14ac:dyDescent="0.25">
      <c r="B39" s="44" t="s">
        <v>87</v>
      </c>
      <c r="C39" s="51">
        <v>-96000</v>
      </c>
      <c r="D39" s="55">
        <v>0.04</v>
      </c>
      <c r="E39" s="46">
        <v>-39200</v>
      </c>
      <c r="F39" s="55">
        <v>-4.2396694214876032</v>
      </c>
      <c r="G39" s="46">
        <v>0</v>
      </c>
      <c r="H39" s="55">
        <v>-1</v>
      </c>
      <c r="I39" s="46">
        <v>11500</v>
      </c>
      <c r="J39" s="59">
        <v>-4.9586776859504134E-2</v>
      </c>
    </row>
    <row r="40" spans="2:10" x14ac:dyDescent="0.25">
      <c r="B40" s="44" t="s">
        <v>88</v>
      </c>
      <c r="C40" s="51">
        <v>-94000</v>
      </c>
      <c r="D40" s="55">
        <v>0.06</v>
      </c>
      <c r="E40" s="46">
        <v>-36300</v>
      </c>
      <c r="F40" s="55">
        <v>-4</v>
      </c>
      <c r="G40" s="46">
        <v>0</v>
      </c>
      <c r="H40" s="55">
        <v>-1</v>
      </c>
      <c r="I40" s="46">
        <v>11500</v>
      </c>
      <c r="J40" s="59">
        <v>-4.9586776859504134E-2</v>
      </c>
    </row>
    <row r="41" spans="2:10" x14ac:dyDescent="0.25">
      <c r="B41" s="44" t="s">
        <v>89</v>
      </c>
      <c r="C41" s="51">
        <v>-92000</v>
      </c>
      <c r="D41" s="55">
        <v>0.08</v>
      </c>
      <c r="E41" s="46">
        <v>-33400</v>
      </c>
      <c r="F41" s="55">
        <v>-3.7603305785123968</v>
      </c>
      <c r="G41" s="46">
        <v>0</v>
      </c>
      <c r="H41" s="55">
        <v>-1</v>
      </c>
      <c r="I41" s="46">
        <v>11500</v>
      </c>
      <c r="J41" s="59">
        <v>-4.9586776859504134E-2</v>
      </c>
    </row>
    <row r="42" spans="2:10" ht="15.75" thickBot="1" x14ac:dyDescent="0.3">
      <c r="B42" s="45" t="s">
        <v>90</v>
      </c>
      <c r="C42" s="52">
        <v>-90000</v>
      </c>
      <c r="D42" s="56">
        <v>0.1</v>
      </c>
      <c r="E42" s="48">
        <v>-30500</v>
      </c>
      <c r="F42" s="56">
        <v>-3.5206611570247932</v>
      </c>
      <c r="G42" s="48">
        <v>0</v>
      </c>
      <c r="H42" s="56">
        <v>-1</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6786-5C44-4579-968E-88F4A512BA8B}">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115</v>
      </c>
    </row>
    <row r="4" spans="2:2" s="31" customFormat="1" ht="10.5" x14ac:dyDescent="0.15">
      <c r="B4" s="34" t="s">
        <v>77</v>
      </c>
    </row>
    <row r="5" spans="2:2" s="32" customFormat="1" ht="10.5" x14ac:dyDescent="0.15">
      <c r="B5" s="35" t="s">
        <v>102</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-55000</v>
      </c>
      <c r="D32" s="55">
        <v>-0.1</v>
      </c>
      <c r="E32" s="46">
        <v>-45000</v>
      </c>
      <c r="F32" s="55">
        <v>-4.7190082644628095</v>
      </c>
      <c r="G32" s="46">
        <v>-7250</v>
      </c>
      <c r="H32" s="55">
        <v>-1.5991735537190082</v>
      </c>
      <c r="I32" s="46">
        <v>11500</v>
      </c>
      <c r="J32" s="59">
        <v>-4.9586776859504134E-2</v>
      </c>
    </row>
    <row r="33" spans="2:10" x14ac:dyDescent="0.25">
      <c r="B33" s="44" t="s">
        <v>81</v>
      </c>
      <c r="C33" s="51">
        <v>-54000</v>
      </c>
      <c r="D33" s="55">
        <v>-0.08</v>
      </c>
      <c r="E33" s="46">
        <v>-45000</v>
      </c>
      <c r="F33" s="55">
        <v>-4.7190082644628095</v>
      </c>
      <c r="G33" s="46">
        <v>-5800</v>
      </c>
      <c r="H33" s="55">
        <v>-1.4793388429752066</v>
      </c>
      <c r="I33" s="46">
        <v>11500</v>
      </c>
      <c r="J33" s="59">
        <v>-4.9586776859504134E-2</v>
      </c>
    </row>
    <row r="34" spans="2:10" x14ac:dyDescent="0.25">
      <c r="B34" s="44" t="s">
        <v>82</v>
      </c>
      <c r="C34" s="51">
        <v>-53000</v>
      </c>
      <c r="D34" s="55">
        <v>-0.06</v>
      </c>
      <c r="E34" s="46">
        <v>-45000</v>
      </c>
      <c r="F34" s="55">
        <v>-4.7190082644628095</v>
      </c>
      <c r="G34" s="46">
        <v>-4350</v>
      </c>
      <c r="H34" s="55">
        <v>-1.359504132231405</v>
      </c>
      <c r="I34" s="46">
        <v>11500</v>
      </c>
      <c r="J34" s="59">
        <v>-4.9586776859504134E-2</v>
      </c>
    </row>
    <row r="35" spans="2:10" x14ac:dyDescent="0.25">
      <c r="B35" s="44" t="s">
        <v>83</v>
      </c>
      <c r="C35" s="51">
        <v>-52000</v>
      </c>
      <c r="D35" s="55">
        <v>-0.04</v>
      </c>
      <c r="E35" s="46">
        <v>-45000</v>
      </c>
      <c r="F35" s="55">
        <v>-4.7190082644628095</v>
      </c>
      <c r="G35" s="46">
        <v>-2900</v>
      </c>
      <c r="H35" s="55">
        <v>-1.2396694214876034</v>
      </c>
      <c r="I35" s="46">
        <v>11500</v>
      </c>
      <c r="J35" s="59">
        <v>-4.9586776859504134E-2</v>
      </c>
    </row>
    <row r="36" spans="2:10" x14ac:dyDescent="0.25">
      <c r="B36" s="44" t="s">
        <v>84</v>
      </c>
      <c r="C36" s="51">
        <v>-51000</v>
      </c>
      <c r="D36" s="55">
        <v>-0.02</v>
      </c>
      <c r="E36" s="46">
        <v>-45000</v>
      </c>
      <c r="F36" s="55">
        <v>-4.7190082644628095</v>
      </c>
      <c r="G36" s="46">
        <v>-1450</v>
      </c>
      <c r="H36" s="55">
        <v>-1.1198347107438016</v>
      </c>
      <c r="I36" s="46">
        <v>11500</v>
      </c>
      <c r="J36" s="59">
        <v>-4.9586776859504134E-2</v>
      </c>
    </row>
    <row r="37" spans="2:10" x14ac:dyDescent="0.25">
      <c r="B37" s="44" t="s">
        <v>85</v>
      </c>
      <c r="C37" s="51">
        <v>-50000</v>
      </c>
      <c r="D37" s="55">
        <v>0</v>
      </c>
      <c r="E37" s="46">
        <v>-45000</v>
      </c>
      <c r="F37" s="55">
        <v>-4.7190082644628095</v>
      </c>
      <c r="G37" s="46">
        <v>0</v>
      </c>
      <c r="H37" s="55">
        <v>-1</v>
      </c>
      <c r="I37" s="46">
        <v>11500</v>
      </c>
      <c r="J37" s="59">
        <v>-4.9586776859504134E-2</v>
      </c>
    </row>
    <row r="38" spans="2:10" x14ac:dyDescent="0.25">
      <c r="B38" s="44" t="s">
        <v>86</v>
      </c>
      <c r="C38" s="51">
        <v>-49000</v>
      </c>
      <c r="D38" s="55">
        <v>0.02</v>
      </c>
      <c r="E38" s="46">
        <v>-45000</v>
      </c>
      <c r="F38" s="55">
        <v>-4.7190082644628095</v>
      </c>
      <c r="G38" s="46">
        <v>1450</v>
      </c>
      <c r="H38" s="55">
        <v>-0.8801652892561983</v>
      </c>
      <c r="I38" s="46">
        <v>11500</v>
      </c>
      <c r="J38" s="59">
        <v>-4.9586776859504134E-2</v>
      </c>
    </row>
    <row r="39" spans="2:10" x14ac:dyDescent="0.25">
      <c r="B39" s="44" t="s">
        <v>87</v>
      </c>
      <c r="C39" s="51">
        <v>-48000</v>
      </c>
      <c r="D39" s="55">
        <v>0.04</v>
      </c>
      <c r="E39" s="46">
        <v>-45000</v>
      </c>
      <c r="F39" s="55">
        <v>-4.7190082644628095</v>
      </c>
      <c r="G39" s="46">
        <v>2900</v>
      </c>
      <c r="H39" s="55">
        <v>-0.76033057851239672</v>
      </c>
      <c r="I39" s="46">
        <v>11500</v>
      </c>
      <c r="J39" s="59">
        <v>-4.9586776859504134E-2</v>
      </c>
    </row>
    <row r="40" spans="2:10" x14ac:dyDescent="0.25">
      <c r="B40" s="44" t="s">
        <v>88</v>
      </c>
      <c r="C40" s="51">
        <v>-47000</v>
      </c>
      <c r="D40" s="55">
        <v>0.06</v>
      </c>
      <c r="E40" s="46">
        <v>-45000</v>
      </c>
      <c r="F40" s="55">
        <v>-4.7190082644628095</v>
      </c>
      <c r="G40" s="46">
        <v>4350</v>
      </c>
      <c r="H40" s="55">
        <v>-0.64049586776859502</v>
      </c>
      <c r="I40" s="46">
        <v>11500</v>
      </c>
      <c r="J40" s="59">
        <v>-4.9586776859504134E-2</v>
      </c>
    </row>
    <row r="41" spans="2:10" x14ac:dyDescent="0.25">
      <c r="B41" s="44" t="s">
        <v>89</v>
      </c>
      <c r="C41" s="51">
        <v>-46000</v>
      </c>
      <c r="D41" s="55">
        <v>0.08</v>
      </c>
      <c r="E41" s="46">
        <v>-45000</v>
      </c>
      <c r="F41" s="55">
        <v>-4.7190082644628095</v>
      </c>
      <c r="G41" s="46">
        <v>5800</v>
      </c>
      <c r="H41" s="55">
        <v>-0.52066115702479343</v>
      </c>
      <c r="I41" s="46">
        <v>11500</v>
      </c>
      <c r="J41" s="59">
        <v>-4.9586776859504134E-2</v>
      </c>
    </row>
    <row r="42" spans="2:10" ht="15.75" thickBot="1" x14ac:dyDescent="0.3">
      <c r="B42" s="45" t="s">
        <v>90</v>
      </c>
      <c r="C42" s="52">
        <v>-45000</v>
      </c>
      <c r="D42" s="56">
        <v>0.1</v>
      </c>
      <c r="E42" s="48">
        <v>-45000</v>
      </c>
      <c r="F42" s="56">
        <v>-4.7190082644628095</v>
      </c>
      <c r="G42" s="48">
        <v>7250</v>
      </c>
      <c r="H42" s="56">
        <v>-0.40082644628099173</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7B87-5C7D-4E81-9DD1-3116B3DFE37C}">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85546875"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116</v>
      </c>
    </row>
    <row r="4" spans="2:2" s="31" customFormat="1" ht="10.5" x14ac:dyDescent="0.15">
      <c r="B4" s="34" t="s">
        <v>77</v>
      </c>
    </row>
    <row r="5" spans="2:2" s="32" customFormat="1" ht="10.5" x14ac:dyDescent="0.15">
      <c r="B5" s="35" t="s">
        <v>104</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-220000</v>
      </c>
      <c r="D32" s="55">
        <v>-0.1</v>
      </c>
      <c r="E32" s="46">
        <v>-49000</v>
      </c>
      <c r="F32" s="55">
        <v>-5.0495867768595044</v>
      </c>
      <c r="G32" s="46">
        <v>0</v>
      </c>
      <c r="H32" s="55">
        <v>-1</v>
      </c>
      <c r="I32" s="46">
        <v>11500</v>
      </c>
      <c r="J32" s="59">
        <v>-4.9586776859504134E-2</v>
      </c>
    </row>
    <row r="33" spans="2:10" x14ac:dyDescent="0.25">
      <c r="B33" s="44" t="s">
        <v>81</v>
      </c>
      <c r="C33" s="51">
        <v>-216000</v>
      </c>
      <c r="D33" s="55">
        <v>-0.08</v>
      </c>
      <c r="E33" s="46">
        <v>-48200</v>
      </c>
      <c r="F33" s="55">
        <v>-4.9834710743801649</v>
      </c>
      <c r="G33" s="46">
        <v>0</v>
      </c>
      <c r="H33" s="55">
        <v>-1</v>
      </c>
      <c r="I33" s="46">
        <v>11500</v>
      </c>
      <c r="J33" s="59">
        <v>-4.9586776859504134E-2</v>
      </c>
    </row>
    <row r="34" spans="2:10" x14ac:dyDescent="0.25">
      <c r="B34" s="44" t="s">
        <v>82</v>
      </c>
      <c r="C34" s="51">
        <v>-212000</v>
      </c>
      <c r="D34" s="55">
        <v>-0.06</v>
      </c>
      <c r="E34" s="46">
        <v>-47400</v>
      </c>
      <c r="F34" s="55">
        <v>-4.9173553719008263</v>
      </c>
      <c r="G34" s="46">
        <v>0</v>
      </c>
      <c r="H34" s="55">
        <v>-1</v>
      </c>
      <c r="I34" s="46">
        <v>11500</v>
      </c>
      <c r="J34" s="59">
        <v>-4.9586776859504134E-2</v>
      </c>
    </row>
    <row r="35" spans="2:10" x14ac:dyDescent="0.25">
      <c r="B35" s="44" t="s">
        <v>83</v>
      </c>
      <c r="C35" s="51">
        <v>-208000</v>
      </c>
      <c r="D35" s="55">
        <v>-0.04</v>
      </c>
      <c r="E35" s="46">
        <v>-46600</v>
      </c>
      <c r="F35" s="55">
        <v>-4.8512396694214877</v>
      </c>
      <c r="G35" s="46">
        <v>0</v>
      </c>
      <c r="H35" s="55">
        <v>-1</v>
      </c>
      <c r="I35" s="46">
        <v>11500</v>
      </c>
      <c r="J35" s="59">
        <v>-4.9586776859504134E-2</v>
      </c>
    </row>
    <row r="36" spans="2:10" x14ac:dyDescent="0.25">
      <c r="B36" s="44" t="s">
        <v>84</v>
      </c>
      <c r="C36" s="51">
        <v>-204000</v>
      </c>
      <c r="D36" s="55">
        <v>-0.02</v>
      </c>
      <c r="E36" s="46">
        <v>-45800</v>
      </c>
      <c r="F36" s="55">
        <v>-4.785123966942149</v>
      </c>
      <c r="G36" s="46">
        <v>0</v>
      </c>
      <c r="H36" s="55">
        <v>-1</v>
      </c>
      <c r="I36" s="46">
        <v>11500</v>
      </c>
      <c r="J36" s="59">
        <v>-4.9586776859504134E-2</v>
      </c>
    </row>
    <row r="37" spans="2:10" x14ac:dyDescent="0.25">
      <c r="B37" s="44" t="s">
        <v>85</v>
      </c>
      <c r="C37" s="51">
        <v>-200000</v>
      </c>
      <c r="D37" s="55">
        <v>0</v>
      </c>
      <c r="E37" s="46">
        <v>-45000</v>
      </c>
      <c r="F37" s="55">
        <v>-4.7190082644628095</v>
      </c>
      <c r="G37" s="46">
        <v>0</v>
      </c>
      <c r="H37" s="55">
        <v>-1</v>
      </c>
      <c r="I37" s="46">
        <v>11500</v>
      </c>
      <c r="J37" s="59">
        <v>-4.9586776859504134E-2</v>
      </c>
    </row>
    <row r="38" spans="2:10" x14ac:dyDescent="0.25">
      <c r="B38" s="44" t="s">
        <v>86</v>
      </c>
      <c r="C38" s="51">
        <v>-196000</v>
      </c>
      <c r="D38" s="55">
        <v>0.02</v>
      </c>
      <c r="E38" s="46">
        <v>-44200</v>
      </c>
      <c r="F38" s="55">
        <v>-4.6528925619834709</v>
      </c>
      <c r="G38" s="46">
        <v>0</v>
      </c>
      <c r="H38" s="55">
        <v>-1</v>
      </c>
      <c r="I38" s="46">
        <v>11500</v>
      </c>
      <c r="J38" s="59">
        <v>-4.9586776859504134E-2</v>
      </c>
    </row>
    <row r="39" spans="2:10" x14ac:dyDescent="0.25">
      <c r="B39" s="44" t="s">
        <v>87</v>
      </c>
      <c r="C39" s="51">
        <v>-192000</v>
      </c>
      <c r="D39" s="55">
        <v>0.04</v>
      </c>
      <c r="E39" s="46">
        <v>-43400</v>
      </c>
      <c r="F39" s="55">
        <v>-4.5867768595041323</v>
      </c>
      <c r="G39" s="46">
        <v>0</v>
      </c>
      <c r="H39" s="55">
        <v>-1</v>
      </c>
      <c r="I39" s="46">
        <v>11500</v>
      </c>
      <c r="J39" s="59">
        <v>-4.9586776859504134E-2</v>
      </c>
    </row>
    <row r="40" spans="2:10" x14ac:dyDescent="0.25">
      <c r="B40" s="44" t="s">
        <v>88</v>
      </c>
      <c r="C40" s="51">
        <v>-188000</v>
      </c>
      <c r="D40" s="55">
        <v>0.06</v>
      </c>
      <c r="E40" s="46">
        <v>-42600</v>
      </c>
      <c r="F40" s="55">
        <v>-4.5206611570247937</v>
      </c>
      <c r="G40" s="46">
        <v>0</v>
      </c>
      <c r="H40" s="55">
        <v>-1</v>
      </c>
      <c r="I40" s="46">
        <v>11500</v>
      </c>
      <c r="J40" s="59">
        <v>-4.9586776859504134E-2</v>
      </c>
    </row>
    <row r="41" spans="2:10" x14ac:dyDescent="0.25">
      <c r="B41" s="44" t="s">
        <v>89</v>
      </c>
      <c r="C41" s="51">
        <v>-184000</v>
      </c>
      <c r="D41" s="55">
        <v>0.08</v>
      </c>
      <c r="E41" s="46">
        <v>-41800</v>
      </c>
      <c r="F41" s="55">
        <v>-4.4545454545454541</v>
      </c>
      <c r="G41" s="46">
        <v>0</v>
      </c>
      <c r="H41" s="55">
        <v>-1</v>
      </c>
      <c r="I41" s="46">
        <v>11500</v>
      </c>
      <c r="J41" s="59">
        <v>-4.9586776859504134E-2</v>
      </c>
    </row>
    <row r="42" spans="2:10" ht="15.75" thickBot="1" x14ac:dyDescent="0.3">
      <c r="B42" s="45" t="s">
        <v>90</v>
      </c>
      <c r="C42" s="52">
        <v>-180000</v>
      </c>
      <c r="D42" s="56">
        <v>0.1</v>
      </c>
      <c r="E42" s="48">
        <v>-41000</v>
      </c>
      <c r="F42" s="56">
        <v>-4.3884297520661155</v>
      </c>
      <c r="G42" s="48">
        <v>0</v>
      </c>
      <c r="H42" s="56">
        <v>-1</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B28D-0A6C-4777-9827-8CA709F73C36}">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117</v>
      </c>
    </row>
    <row r="4" spans="2:2" s="31" customFormat="1" ht="10.5" x14ac:dyDescent="0.15">
      <c r="B4" s="34" t="s">
        <v>77</v>
      </c>
    </row>
    <row r="5" spans="2:2" s="32" customFormat="1" ht="10.5" x14ac:dyDescent="0.15">
      <c r="B5" s="35" t="s">
        <v>106</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-82500</v>
      </c>
      <c r="D32" s="55">
        <v>-0.1</v>
      </c>
      <c r="E32" s="46">
        <v>-45000</v>
      </c>
      <c r="F32" s="55">
        <v>-4.7190082644628095</v>
      </c>
      <c r="G32" s="46">
        <v>-1500</v>
      </c>
      <c r="H32" s="55">
        <v>-1.1239669421487604</v>
      </c>
      <c r="I32" s="46">
        <v>11500</v>
      </c>
      <c r="J32" s="59">
        <v>-4.9586776859504134E-2</v>
      </c>
    </row>
    <row r="33" spans="2:10" x14ac:dyDescent="0.25">
      <c r="B33" s="44" t="s">
        <v>81</v>
      </c>
      <c r="C33" s="51">
        <v>-81000</v>
      </c>
      <c r="D33" s="55">
        <v>-0.08</v>
      </c>
      <c r="E33" s="46">
        <v>-45000</v>
      </c>
      <c r="F33" s="55">
        <v>-4.7190082644628095</v>
      </c>
      <c r="G33" s="46">
        <v>-1200</v>
      </c>
      <c r="H33" s="55">
        <v>-1.0991735537190082</v>
      </c>
      <c r="I33" s="46">
        <v>11500</v>
      </c>
      <c r="J33" s="59">
        <v>-4.9586776859504134E-2</v>
      </c>
    </row>
    <row r="34" spans="2:10" x14ac:dyDescent="0.25">
      <c r="B34" s="44" t="s">
        <v>82</v>
      </c>
      <c r="C34" s="51">
        <v>-79500</v>
      </c>
      <c r="D34" s="55">
        <v>-0.06</v>
      </c>
      <c r="E34" s="46">
        <v>-45000</v>
      </c>
      <c r="F34" s="55">
        <v>-4.7190082644628095</v>
      </c>
      <c r="G34" s="46">
        <v>-900</v>
      </c>
      <c r="H34" s="55">
        <v>-1.0743801652892562</v>
      </c>
      <c r="I34" s="46">
        <v>11500</v>
      </c>
      <c r="J34" s="59">
        <v>-4.9586776859504134E-2</v>
      </c>
    </row>
    <row r="35" spans="2:10" x14ac:dyDescent="0.25">
      <c r="B35" s="44" t="s">
        <v>83</v>
      </c>
      <c r="C35" s="51">
        <v>-78000</v>
      </c>
      <c r="D35" s="55">
        <v>-0.04</v>
      </c>
      <c r="E35" s="46">
        <v>-45000</v>
      </c>
      <c r="F35" s="55">
        <v>-4.7190082644628095</v>
      </c>
      <c r="G35" s="46">
        <v>-600</v>
      </c>
      <c r="H35" s="55">
        <v>-1.0495867768595042</v>
      </c>
      <c r="I35" s="46">
        <v>11500</v>
      </c>
      <c r="J35" s="59">
        <v>-4.9586776859504134E-2</v>
      </c>
    </row>
    <row r="36" spans="2:10" x14ac:dyDescent="0.25">
      <c r="B36" s="44" t="s">
        <v>84</v>
      </c>
      <c r="C36" s="51">
        <v>-76500</v>
      </c>
      <c r="D36" s="55">
        <v>-0.02</v>
      </c>
      <c r="E36" s="46">
        <v>-45000</v>
      </c>
      <c r="F36" s="55">
        <v>-4.7190082644628095</v>
      </c>
      <c r="G36" s="46">
        <v>-300</v>
      </c>
      <c r="H36" s="55">
        <v>-1.024793388429752</v>
      </c>
      <c r="I36" s="46">
        <v>11500</v>
      </c>
      <c r="J36" s="59">
        <v>-4.9586776859504134E-2</v>
      </c>
    </row>
    <row r="37" spans="2:10" x14ac:dyDescent="0.25">
      <c r="B37" s="44" t="s">
        <v>85</v>
      </c>
      <c r="C37" s="51">
        <v>-75000</v>
      </c>
      <c r="D37" s="55">
        <v>0</v>
      </c>
      <c r="E37" s="46">
        <v>-45000</v>
      </c>
      <c r="F37" s="55">
        <v>-4.7190082644628095</v>
      </c>
      <c r="G37" s="46">
        <v>0</v>
      </c>
      <c r="H37" s="55">
        <v>-1</v>
      </c>
      <c r="I37" s="46">
        <v>11500</v>
      </c>
      <c r="J37" s="59">
        <v>-4.9586776859504134E-2</v>
      </c>
    </row>
    <row r="38" spans="2:10" x14ac:dyDescent="0.25">
      <c r="B38" s="44" t="s">
        <v>86</v>
      </c>
      <c r="C38" s="51">
        <v>-73500</v>
      </c>
      <c r="D38" s="55">
        <v>0.02</v>
      </c>
      <c r="E38" s="46">
        <v>-45000</v>
      </c>
      <c r="F38" s="55">
        <v>-4.7190082644628095</v>
      </c>
      <c r="G38" s="46">
        <v>300</v>
      </c>
      <c r="H38" s="55">
        <v>-0.97520661157024791</v>
      </c>
      <c r="I38" s="46">
        <v>11500</v>
      </c>
      <c r="J38" s="59">
        <v>-4.9586776859504134E-2</v>
      </c>
    </row>
    <row r="39" spans="2:10" x14ac:dyDescent="0.25">
      <c r="B39" s="44" t="s">
        <v>87</v>
      </c>
      <c r="C39" s="51">
        <v>-72000</v>
      </c>
      <c r="D39" s="55">
        <v>0.04</v>
      </c>
      <c r="E39" s="46">
        <v>-45000</v>
      </c>
      <c r="F39" s="55">
        <v>-4.7190082644628095</v>
      </c>
      <c r="G39" s="46">
        <v>600</v>
      </c>
      <c r="H39" s="55">
        <v>-0.95041322314049592</v>
      </c>
      <c r="I39" s="46">
        <v>11500</v>
      </c>
      <c r="J39" s="59">
        <v>-4.9586776859504134E-2</v>
      </c>
    </row>
    <row r="40" spans="2:10" x14ac:dyDescent="0.25">
      <c r="B40" s="44" t="s">
        <v>88</v>
      </c>
      <c r="C40" s="51">
        <v>-70500</v>
      </c>
      <c r="D40" s="55">
        <v>0.06</v>
      </c>
      <c r="E40" s="46">
        <v>-45000</v>
      </c>
      <c r="F40" s="55">
        <v>-4.7190082644628095</v>
      </c>
      <c r="G40" s="46">
        <v>900</v>
      </c>
      <c r="H40" s="55">
        <v>-0.92561983471074383</v>
      </c>
      <c r="I40" s="46">
        <v>11500</v>
      </c>
      <c r="J40" s="59">
        <v>-4.9586776859504134E-2</v>
      </c>
    </row>
    <row r="41" spans="2:10" x14ac:dyDescent="0.25">
      <c r="B41" s="44" t="s">
        <v>89</v>
      </c>
      <c r="C41" s="51">
        <v>-69000</v>
      </c>
      <c r="D41" s="55">
        <v>0.08</v>
      </c>
      <c r="E41" s="46">
        <v>-45000</v>
      </c>
      <c r="F41" s="55">
        <v>-4.7190082644628095</v>
      </c>
      <c r="G41" s="46">
        <v>1200</v>
      </c>
      <c r="H41" s="55">
        <v>-0.90082644628099173</v>
      </c>
      <c r="I41" s="46">
        <v>11500</v>
      </c>
      <c r="J41" s="59">
        <v>-4.9586776859504134E-2</v>
      </c>
    </row>
    <row r="42" spans="2:10" ht="15.75" thickBot="1" x14ac:dyDescent="0.3">
      <c r="B42" s="45" t="s">
        <v>90</v>
      </c>
      <c r="C42" s="52">
        <v>-67500</v>
      </c>
      <c r="D42" s="56">
        <v>0.1</v>
      </c>
      <c r="E42" s="48">
        <v>-45000</v>
      </c>
      <c r="F42" s="56">
        <v>-4.7190082644628095</v>
      </c>
      <c r="G42" s="48">
        <v>1500</v>
      </c>
      <c r="H42" s="56">
        <v>-0.87603305785123964</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FD18-1502-4421-ABF6-989FDC18F488}">
  <dimension ref="B1:J42"/>
  <sheetViews>
    <sheetView showGridLines="0" workbookViewId="0">
      <selection activeCell="A7" sqref="A7"/>
    </sheetView>
  </sheetViews>
  <sheetFormatPr defaultRowHeight="15" x14ac:dyDescent="0.25"/>
  <cols>
    <col min="1" max="1" width="0.28515625" customWidth="1"/>
    <col min="2" max="2" width="3.42578125" bestFit="1" customWidth="1"/>
    <col min="3" max="3" width="7.42578125" bestFit="1" customWidth="1"/>
    <col min="5" max="5" width="7.7109375" bestFit="1" customWidth="1"/>
    <col min="6" max="6" width="9" bestFit="1" customWidth="1"/>
    <col min="7" max="7" width="6" bestFit="1" customWidth="1"/>
    <col min="8" max="8" width="8.140625" bestFit="1" customWidth="1"/>
    <col min="9" max="9" width="5.28515625" bestFit="1" customWidth="1"/>
    <col min="10" max="10" width="8.140625" bestFit="1" customWidth="1"/>
  </cols>
  <sheetData>
    <row r="1" spans="2:2" s="30" customFormat="1" ht="18" x14ac:dyDescent="0.25">
      <c r="B1" s="33" t="s">
        <v>109</v>
      </c>
    </row>
    <row r="2" spans="2:2" s="31" customFormat="1" ht="10.5" x14ac:dyDescent="0.15">
      <c r="B2" s="34" t="s">
        <v>75</v>
      </c>
    </row>
    <row r="3" spans="2:2" s="31" customFormat="1" ht="10.5" x14ac:dyDescent="0.15">
      <c r="B3" s="34" t="s">
        <v>118</v>
      </c>
    </row>
    <row r="4" spans="2:2" s="31" customFormat="1" ht="10.5" x14ac:dyDescent="0.15">
      <c r="B4" s="34" t="s">
        <v>77</v>
      </c>
    </row>
    <row r="5" spans="2:2" s="32" customFormat="1" ht="10.5" x14ac:dyDescent="0.15">
      <c r="B5" s="35" t="s">
        <v>108</v>
      </c>
    </row>
    <row r="28" spans="2:10" ht="15.75" thickBot="1" x14ac:dyDescent="0.3"/>
    <row r="29" spans="2:10" ht="15.75" thickBot="1" x14ac:dyDescent="0.3">
      <c r="B29" s="36" t="s">
        <v>111</v>
      </c>
      <c r="C29" s="37"/>
      <c r="D29" s="37"/>
      <c r="E29" s="37"/>
      <c r="F29" s="37"/>
      <c r="G29" s="37"/>
      <c r="H29" s="37"/>
      <c r="I29" s="37"/>
      <c r="J29" s="38"/>
    </row>
    <row r="30" spans="2:10" x14ac:dyDescent="0.25">
      <c r="B30" s="42"/>
      <c r="C30" s="50" t="s">
        <v>91</v>
      </c>
      <c r="D30" s="53"/>
      <c r="E30" s="57" t="s">
        <v>60</v>
      </c>
      <c r="F30" s="53"/>
      <c r="G30" s="57" t="s">
        <v>61</v>
      </c>
      <c r="H30" s="53"/>
      <c r="I30" s="57" t="s">
        <v>62</v>
      </c>
      <c r="J30" s="58"/>
    </row>
    <row r="31" spans="2:10" x14ac:dyDescent="0.25">
      <c r="B31" s="43"/>
      <c r="C31" s="40" t="s">
        <v>92</v>
      </c>
      <c r="D31" s="54" t="s">
        <v>93</v>
      </c>
      <c r="E31" s="40" t="s">
        <v>92</v>
      </c>
      <c r="F31" s="54" t="s">
        <v>93</v>
      </c>
      <c r="G31" s="40" t="s">
        <v>92</v>
      </c>
      <c r="H31" s="54" t="s">
        <v>93</v>
      </c>
      <c r="I31" s="40" t="s">
        <v>92</v>
      </c>
      <c r="J31" s="41" t="s">
        <v>93</v>
      </c>
    </row>
    <row r="32" spans="2:10" x14ac:dyDescent="0.25">
      <c r="B32" s="44" t="s">
        <v>80</v>
      </c>
      <c r="C32" s="51">
        <v>225000</v>
      </c>
      <c r="D32" s="55">
        <v>-0.1</v>
      </c>
      <c r="E32" s="46">
        <v>-45000</v>
      </c>
      <c r="F32" s="55">
        <v>-4.7190082644628095</v>
      </c>
      <c r="G32" s="46">
        <v>-8750.0000000000073</v>
      </c>
      <c r="H32" s="55">
        <v>-1.7231404958677692</v>
      </c>
      <c r="I32" s="46">
        <v>11500</v>
      </c>
      <c r="J32" s="59">
        <v>-4.9586776859504134E-2</v>
      </c>
    </row>
    <row r="33" spans="2:10" x14ac:dyDescent="0.25">
      <c r="B33" s="44" t="s">
        <v>81</v>
      </c>
      <c r="C33" s="51">
        <v>230000</v>
      </c>
      <c r="D33" s="55">
        <v>-0.08</v>
      </c>
      <c r="E33" s="46">
        <v>-45000</v>
      </c>
      <c r="F33" s="55">
        <v>-4.7190082644628095</v>
      </c>
      <c r="G33" s="46">
        <v>-7000.0000000000073</v>
      </c>
      <c r="H33" s="55">
        <v>-1.5785123966942154</v>
      </c>
      <c r="I33" s="46">
        <v>11500</v>
      </c>
      <c r="J33" s="59">
        <v>-4.9586776859504134E-2</v>
      </c>
    </row>
    <row r="34" spans="2:10" x14ac:dyDescent="0.25">
      <c r="B34" s="44" t="s">
        <v>82</v>
      </c>
      <c r="C34" s="51">
        <v>235000</v>
      </c>
      <c r="D34" s="55">
        <v>-0.06</v>
      </c>
      <c r="E34" s="46">
        <v>-45000</v>
      </c>
      <c r="F34" s="55">
        <v>-4.7190082644628095</v>
      </c>
      <c r="G34" s="46">
        <v>-5250.0000000000073</v>
      </c>
      <c r="H34" s="55">
        <v>-1.4338842975206618</v>
      </c>
      <c r="I34" s="46">
        <v>11500</v>
      </c>
      <c r="J34" s="59">
        <v>-4.9586776859504134E-2</v>
      </c>
    </row>
    <row r="35" spans="2:10" x14ac:dyDescent="0.25">
      <c r="B35" s="44" t="s">
        <v>83</v>
      </c>
      <c r="C35" s="51">
        <v>240000</v>
      </c>
      <c r="D35" s="55">
        <v>-0.04</v>
      </c>
      <c r="E35" s="46">
        <v>-45000</v>
      </c>
      <c r="F35" s="55">
        <v>-4.7190082644628095</v>
      </c>
      <c r="G35" s="46">
        <v>-3500</v>
      </c>
      <c r="H35" s="55">
        <v>-1.2892561983471074</v>
      </c>
      <c r="I35" s="46">
        <v>11500</v>
      </c>
      <c r="J35" s="59">
        <v>-4.9586776859504134E-2</v>
      </c>
    </row>
    <row r="36" spans="2:10" x14ac:dyDescent="0.25">
      <c r="B36" s="44" t="s">
        <v>84</v>
      </c>
      <c r="C36" s="51">
        <v>245000</v>
      </c>
      <c r="D36" s="55">
        <v>-0.02</v>
      </c>
      <c r="E36" s="46">
        <v>-45000</v>
      </c>
      <c r="F36" s="55">
        <v>-4.7190082644628095</v>
      </c>
      <c r="G36" s="46">
        <v>-1750</v>
      </c>
      <c r="H36" s="55">
        <v>-1.1446280991735538</v>
      </c>
      <c r="I36" s="46">
        <v>11500</v>
      </c>
      <c r="J36" s="59">
        <v>-4.9586776859504134E-2</v>
      </c>
    </row>
    <row r="37" spans="2:10" x14ac:dyDescent="0.25">
      <c r="B37" s="44" t="s">
        <v>85</v>
      </c>
      <c r="C37" s="51">
        <v>250000</v>
      </c>
      <c r="D37" s="55">
        <v>0</v>
      </c>
      <c r="E37" s="46">
        <v>-45000</v>
      </c>
      <c r="F37" s="55">
        <v>-4.7190082644628095</v>
      </c>
      <c r="G37" s="46">
        <v>0</v>
      </c>
      <c r="H37" s="55">
        <v>-1</v>
      </c>
      <c r="I37" s="46">
        <v>11500</v>
      </c>
      <c r="J37" s="59">
        <v>-4.9586776859504134E-2</v>
      </c>
    </row>
    <row r="38" spans="2:10" x14ac:dyDescent="0.25">
      <c r="B38" s="44" t="s">
        <v>86</v>
      </c>
      <c r="C38" s="51">
        <v>255000</v>
      </c>
      <c r="D38" s="55">
        <v>0.02</v>
      </c>
      <c r="E38" s="46">
        <v>-45000</v>
      </c>
      <c r="F38" s="55">
        <v>-4.7190082644628095</v>
      </c>
      <c r="G38" s="46">
        <v>1750</v>
      </c>
      <c r="H38" s="55">
        <v>-0.85537190082644632</v>
      </c>
      <c r="I38" s="46">
        <v>11500</v>
      </c>
      <c r="J38" s="59">
        <v>-4.9586776859504134E-2</v>
      </c>
    </row>
    <row r="39" spans="2:10" x14ac:dyDescent="0.25">
      <c r="B39" s="44" t="s">
        <v>87</v>
      </c>
      <c r="C39" s="51">
        <v>260000</v>
      </c>
      <c r="D39" s="55">
        <v>0.04</v>
      </c>
      <c r="E39" s="46">
        <v>-45000</v>
      </c>
      <c r="F39" s="55">
        <v>-4.7190082644628095</v>
      </c>
      <c r="G39" s="46">
        <v>3500</v>
      </c>
      <c r="H39" s="55">
        <v>-0.71074380165289253</v>
      </c>
      <c r="I39" s="46">
        <v>11500</v>
      </c>
      <c r="J39" s="59">
        <v>-4.9586776859504134E-2</v>
      </c>
    </row>
    <row r="40" spans="2:10" x14ac:dyDescent="0.25">
      <c r="B40" s="44" t="s">
        <v>88</v>
      </c>
      <c r="C40" s="51">
        <v>265000</v>
      </c>
      <c r="D40" s="55">
        <v>0.06</v>
      </c>
      <c r="E40" s="46">
        <v>-45000</v>
      </c>
      <c r="F40" s="55">
        <v>-4.7190082644628095</v>
      </c>
      <c r="G40" s="46">
        <v>5250</v>
      </c>
      <c r="H40" s="55">
        <v>-0.56611570247933884</v>
      </c>
      <c r="I40" s="46">
        <v>11500</v>
      </c>
      <c r="J40" s="59">
        <v>-4.9586776859504134E-2</v>
      </c>
    </row>
    <row r="41" spans="2:10" x14ac:dyDescent="0.25">
      <c r="B41" s="44" t="s">
        <v>89</v>
      </c>
      <c r="C41" s="51">
        <v>270000</v>
      </c>
      <c r="D41" s="55">
        <v>0.08</v>
      </c>
      <c r="E41" s="46">
        <v>-45000</v>
      </c>
      <c r="F41" s="55">
        <v>-4.7190082644628095</v>
      </c>
      <c r="G41" s="46">
        <v>7000</v>
      </c>
      <c r="H41" s="55">
        <v>-0.42148760330578511</v>
      </c>
      <c r="I41" s="46">
        <v>11500</v>
      </c>
      <c r="J41" s="59">
        <v>-4.9586776859504134E-2</v>
      </c>
    </row>
    <row r="42" spans="2:10" ht="15.75" thickBot="1" x14ac:dyDescent="0.3">
      <c r="B42" s="45" t="s">
        <v>90</v>
      </c>
      <c r="C42" s="52">
        <v>275000</v>
      </c>
      <c r="D42" s="56">
        <v>0.1</v>
      </c>
      <c r="E42" s="48">
        <v>-45000</v>
      </c>
      <c r="F42" s="56">
        <v>-4.7190082644628095</v>
      </c>
      <c r="G42" s="48">
        <v>8750</v>
      </c>
      <c r="H42" s="56">
        <v>-0.27685950413223143</v>
      </c>
      <c r="I42" s="48">
        <v>11500</v>
      </c>
      <c r="J42" s="60">
        <v>-4.9586776859504134E-2</v>
      </c>
    </row>
  </sheetData>
  <mergeCells count="5">
    <mergeCell ref="B29:J29"/>
    <mergeCell ref="C30:D30"/>
    <mergeCell ref="E30:F30"/>
    <mergeCell ref="G30:H30"/>
    <mergeCell ref="I30:J30"/>
  </mergeCells>
  <pageMargins left="0.7" right="0.7" top="0.75" bottom="0.75" header="0.3" footer="0.3"/>
  <pageSetup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BDA4-5B37-4C8D-8876-A84732EE0C43}">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0575-C6CB-4DF3-8E7E-A87ADD1BC553}">
  <dimension ref="B1:J40"/>
  <sheetViews>
    <sheetView showGridLines="0" workbookViewId="0">
      <selection activeCell="A6" sqref="A6"/>
    </sheetView>
  </sheetViews>
  <sheetFormatPr defaultRowHeight="15" x14ac:dyDescent="0.25"/>
  <cols>
    <col min="1" max="1" width="0.28515625" customWidth="1"/>
    <col min="2" max="2" width="4.140625" bestFit="1" customWidth="1"/>
    <col min="3" max="3" width="30.7109375" customWidth="1"/>
    <col min="4" max="4" width="3.5703125" bestFit="1" customWidth="1"/>
    <col min="5" max="5" width="5.28515625" bestFit="1" customWidth="1"/>
    <col min="6" max="6" width="8.140625" bestFit="1" customWidth="1"/>
    <col min="7" max="7" width="6.5703125" bestFit="1" customWidth="1"/>
    <col min="8" max="8" width="5.28515625" bestFit="1" customWidth="1"/>
    <col min="9" max="9" width="8.140625" bestFit="1" customWidth="1"/>
    <col min="10" max="10" width="6.5703125" bestFit="1" customWidth="1"/>
  </cols>
  <sheetData>
    <row r="1" spans="2:2" s="30" customFormat="1" ht="18" x14ac:dyDescent="0.25">
      <c r="B1" s="33" t="s">
        <v>119</v>
      </c>
    </row>
    <row r="2" spans="2:2" s="31" customFormat="1" ht="10.5" x14ac:dyDescent="0.15">
      <c r="B2" s="34" t="s">
        <v>75</v>
      </c>
    </row>
    <row r="3" spans="2:2" s="31" customFormat="1" ht="10.5" x14ac:dyDescent="0.15">
      <c r="B3" s="34" t="s">
        <v>120</v>
      </c>
    </row>
    <row r="4" spans="2:2" s="32" customFormat="1" ht="10.5" x14ac:dyDescent="0.15">
      <c r="B4" s="35" t="s">
        <v>77</v>
      </c>
    </row>
    <row r="27" spans="2:10" ht="15.75" thickBot="1" x14ac:dyDescent="0.3"/>
    <row r="28" spans="2:10" x14ac:dyDescent="0.25">
      <c r="B28" s="36" t="s">
        <v>121</v>
      </c>
      <c r="C28" s="37"/>
      <c r="D28" s="37"/>
      <c r="E28" s="37"/>
      <c r="F28" s="37"/>
      <c r="G28" s="37"/>
      <c r="H28" s="37"/>
      <c r="I28" s="37"/>
      <c r="J28" s="38"/>
    </row>
    <row r="29" spans="2:10" ht="15.75" thickBot="1" x14ac:dyDescent="0.3">
      <c r="B29" s="63" t="s">
        <v>122</v>
      </c>
      <c r="C29" s="64"/>
      <c r="D29" s="64"/>
      <c r="E29" s="64"/>
      <c r="F29" s="64"/>
      <c r="G29" s="64"/>
      <c r="H29" s="64"/>
      <c r="I29" s="64"/>
      <c r="J29" s="65"/>
    </row>
    <row r="30" spans="2:10" x14ac:dyDescent="0.25">
      <c r="B30" s="66"/>
      <c r="C30" s="39"/>
      <c r="D30" s="39"/>
      <c r="E30" s="76" t="s">
        <v>126</v>
      </c>
      <c r="F30" s="77"/>
      <c r="G30" s="77"/>
      <c r="H30" s="76" t="s">
        <v>127</v>
      </c>
      <c r="I30" s="77"/>
      <c r="J30" s="83"/>
    </row>
    <row r="31" spans="2:10" x14ac:dyDescent="0.25">
      <c r="B31" s="67"/>
      <c r="C31" s="68"/>
      <c r="D31" s="73"/>
      <c r="E31" s="78" t="s">
        <v>94</v>
      </c>
      <c r="F31" s="79"/>
      <c r="G31" s="73" t="s">
        <v>91</v>
      </c>
      <c r="H31" s="78" t="s">
        <v>94</v>
      </c>
      <c r="I31" s="79"/>
      <c r="J31" s="69" t="s">
        <v>91</v>
      </c>
    </row>
    <row r="32" spans="2:10" x14ac:dyDescent="0.25">
      <c r="B32" s="70" t="s">
        <v>123</v>
      </c>
      <c r="C32" s="71" t="s">
        <v>124</v>
      </c>
      <c r="D32" s="74" t="s">
        <v>125</v>
      </c>
      <c r="E32" s="40" t="s">
        <v>92</v>
      </c>
      <c r="F32" s="54" t="s">
        <v>93</v>
      </c>
      <c r="G32" s="54" t="s">
        <v>92</v>
      </c>
      <c r="H32" s="40" t="s">
        <v>92</v>
      </c>
      <c r="I32" s="54" t="s">
        <v>93</v>
      </c>
      <c r="J32" s="41" t="s">
        <v>92</v>
      </c>
    </row>
    <row r="33" spans="2:10" x14ac:dyDescent="0.25">
      <c r="B33" s="61">
        <v>1</v>
      </c>
      <c r="C33" s="84" t="s">
        <v>128</v>
      </c>
      <c r="D33" s="85" t="s">
        <v>129</v>
      </c>
      <c r="E33" s="46">
        <v>9749.9999999999982</v>
      </c>
      <c r="F33" s="55">
        <v>-0.19421487603305801</v>
      </c>
      <c r="G33" s="80">
        <v>45000</v>
      </c>
      <c r="H33" s="46">
        <v>13250</v>
      </c>
      <c r="I33" s="55">
        <v>9.5041322314049589E-2</v>
      </c>
      <c r="J33" s="47">
        <v>55000</v>
      </c>
    </row>
    <row r="34" spans="2:10" x14ac:dyDescent="0.25">
      <c r="B34" s="61">
        <v>2</v>
      </c>
      <c r="C34" s="84" t="s">
        <v>130</v>
      </c>
      <c r="D34" s="85" t="s">
        <v>131</v>
      </c>
      <c r="E34" s="46">
        <v>10900</v>
      </c>
      <c r="F34" s="55">
        <v>-9.9173553719008267E-2</v>
      </c>
      <c r="G34" s="80">
        <v>-33000</v>
      </c>
      <c r="H34" s="46">
        <v>12100</v>
      </c>
      <c r="I34" s="55">
        <v>0</v>
      </c>
      <c r="J34" s="47">
        <v>-27000</v>
      </c>
    </row>
    <row r="35" spans="2:10" x14ac:dyDescent="0.25">
      <c r="B35" s="61">
        <v>3</v>
      </c>
      <c r="C35" s="84" t="s">
        <v>132</v>
      </c>
      <c r="D35" s="85" t="s">
        <v>133</v>
      </c>
      <c r="E35" s="46">
        <v>11500</v>
      </c>
      <c r="F35" s="55">
        <v>-4.9586776859504134E-2</v>
      </c>
      <c r="G35" s="80">
        <v>360000</v>
      </c>
      <c r="H35" s="46">
        <v>11500</v>
      </c>
      <c r="I35" s="55">
        <v>-4.9586776859504134E-2</v>
      </c>
      <c r="J35" s="47">
        <v>360000</v>
      </c>
    </row>
    <row r="36" spans="2:10" x14ac:dyDescent="0.25">
      <c r="B36" s="61">
        <v>4</v>
      </c>
      <c r="C36" s="84" t="s">
        <v>134</v>
      </c>
      <c r="D36" s="85" t="s">
        <v>135</v>
      </c>
      <c r="E36" s="46">
        <v>11500</v>
      </c>
      <c r="F36" s="55">
        <v>-4.9586776859504134E-2</v>
      </c>
      <c r="G36" s="80">
        <v>-110000</v>
      </c>
      <c r="H36" s="46">
        <v>11500</v>
      </c>
      <c r="I36" s="55">
        <v>-4.9586776859504134E-2</v>
      </c>
      <c r="J36" s="47">
        <v>-110000</v>
      </c>
    </row>
    <row r="37" spans="2:10" x14ac:dyDescent="0.25">
      <c r="B37" s="61">
        <v>5</v>
      </c>
      <c r="C37" s="84" t="s">
        <v>136</v>
      </c>
      <c r="D37" s="85" t="s">
        <v>137</v>
      </c>
      <c r="E37" s="46">
        <v>11500</v>
      </c>
      <c r="F37" s="55">
        <v>-4.9586776859504134E-2</v>
      </c>
      <c r="G37" s="80">
        <v>-55000</v>
      </c>
      <c r="H37" s="46">
        <v>11500</v>
      </c>
      <c r="I37" s="55">
        <v>-4.9586776859504134E-2</v>
      </c>
      <c r="J37" s="47">
        <v>-55000</v>
      </c>
    </row>
    <row r="38" spans="2:10" x14ac:dyDescent="0.25">
      <c r="B38" s="61">
        <v>6</v>
      </c>
      <c r="C38" s="84" t="s">
        <v>138</v>
      </c>
      <c r="D38" s="85" t="s">
        <v>139</v>
      </c>
      <c r="E38" s="46">
        <v>11500</v>
      </c>
      <c r="F38" s="55">
        <v>-4.9586776859504134E-2</v>
      </c>
      <c r="G38" s="80">
        <v>-220000</v>
      </c>
      <c r="H38" s="46">
        <v>11500</v>
      </c>
      <c r="I38" s="55">
        <v>-4.9586776859504134E-2</v>
      </c>
      <c r="J38" s="47">
        <v>-220000</v>
      </c>
    </row>
    <row r="39" spans="2:10" x14ac:dyDescent="0.25">
      <c r="B39" s="61">
        <v>7</v>
      </c>
      <c r="C39" s="84" t="s">
        <v>140</v>
      </c>
      <c r="D39" s="85" t="s">
        <v>141</v>
      </c>
      <c r="E39" s="46">
        <v>11500</v>
      </c>
      <c r="F39" s="55">
        <v>-4.9586776859504134E-2</v>
      </c>
      <c r="G39" s="80">
        <v>-82500</v>
      </c>
      <c r="H39" s="46">
        <v>11500</v>
      </c>
      <c r="I39" s="55">
        <v>-4.9586776859504134E-2</v>
      </c>
      <c r="J39" s="47">
        <v>-82500</v>
      </c>
    </row>
    <row r="40" spans="2:10" ht="15.75" thickBot="1" x14ac:dyDescent="0.3">
      <c r="B40" s="62">
        <v>8</v>
      </c>
      <c r="C40" s="86" t="s">
        <v>142</v>
      </c>
      <c r="D40" s="87" t="s">
        <v>143</v>
      </c>
      <c r="E40" s="48">
        <v>11500</v>
      </c>
      <c r="F40" s="56">
        <v>-4.9586776859504134E-2</v>
      </c>
      <c r="G40" s="81">
        <v>225000</v>
      </c>
      <c r="H40" s="48">
        <v>11500</v>
      </c>
      <c r="I40" s="56">
        <v>-4.9586776859504134E-2</v>
      </c>
      <c r="J40" s="49">
        <v>225000</v>
      </c>
    </row>
  </sheetData>
  <mergeCells count="6">
    <mergeCell ref="B28:J28"/>
    <mergeCell ref="B29:J29"/>
    <mergeCell ref="E30:G30"/>
    <mergeCell ref="E31:F31"/>
    <mergeCell ref="H30:J30"/>
    <mergeCell ref="H31:I31"/>
  </mergeCells>
  <pageMargins left="0.7" right="0.7" top="0.75" bottom="0.75" header="0.3" footer="0.3"/>
  <pageSetup orientation="portrait" horizontalDpi="30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92855-F001-4967-8FD7-AFC8C8787C39}">
  <dimension ref="B1:J119"/>
  <sheetViews>
    <sheetView showGridLines="0" workbookViewId="0">
      <selection activeCell="A6" sqref="A6"/>
    </sheetView>
  </sheetViews>
  <sheetFormatPr defaultRowHeight="15" x14ac:dyDescent="0.25"/>
  <cols>
    <col min="1" max="1" width="0.28515625" customWidth="1"/>
    <col min="2" max="2" width="30.7109375" customWidth="1"/>
    <col min="3" max="3" width="3.5703125" bestFit="1" customWidth="1"/>
    <col min="4" max="4" width="4" bestFit="1" customWidth="1"/>
    <col min="5" max="5" width="6.5703125" bestFit="1" customWidth="1"/>
    <col min="6" max="6" width="5.85546875" bestFit="1" customWidth="1"/>
    <col min="7" max="7" width="8.140625" bestFit="1" customWidth="1"/>
    <col min="8" max="8" width="5.28515625" bestFit="1" customWidth="1"/>
    <col min="9" max="9" width="5.85546875" bestFit="1" customWidth="1"/>
    <col min="10" max="10" width="8.140625" bestFit="1" customWidth="1"/>
  </cols>
  <sheetData>
    <row r="1" spans="2:2" s="30" customFormat="1" ht="18" x14ac:dyDescent="0.25">
      <c r="B1" s="33" t="s">
        <v>144</v>
      </c>
    </row>
    <row r="2" spans="2:2" s="31" customFormat="1" ht="10.5" x14ac:dyDescent="0.15">
      <c r="B2" s="34" t="s">
        <v>75</v>
      </c>
    </row>
    <row r="3" spans="2:2" s="31" customFormat="1" ht="10.5" x14ac:dyDescent="0.15">
      <c r="B3" s="34" t="s">
        <v>145</v>
      </c>
    </row>
    <row r="4" spans="2:2" s="32" customFormat="1" ht="10.5" x14ac:dyDescent="0.15">
      <c r="B4" s="35" t="s">
        <v>77</v>
      </c>
    </row>
    <row r="27" spans="2:10" ht="15.75" thickBot="1" x14ac:dyDescent="0.3"/>
    <row r="28" spans="2:10" x14ac:dyDescent="0.25">
      <c r="B28" s="36" t="s">
        <v>146</v>
      </c>
      <c r="C28" s="37"/>
      <c r="D28" s="37"/>
      <c r="E28" s="37"/>
      <c r="F28" s="37"/>
      <c r="G28" s="37"/>
      <c r="H28" s="37"/>
      <c r="I28" s="37"/>
      <c r="J28" s="38"/>
    </row>
    <row r="29" spans="2:10" ht="15.75" thickBot="1" x14ac:dyDescent="0.3">
      <c r="B29" s="63" t="s">
        <v>122</v>
      </c>
      <c r="C29" s="64"/>
      <c r="D29" s="64"/>
      <c r="E29" s="64"/>
      <c r="F29" s="64"/>
      <c r="G29" s="64"/>
      <c r="H29" s="64"/>
      <c r="I29" s="64"/>
      <c r="J29" s="65"/>
    </row>
    <row r="30" spans="2:10" x14ac:dyDescent="0.25">
      <c r="B30" s="66"/>
      <c r="C30" s="39"/>
      <c r="D30" s="72"/>
      <c r="E30" s="57" t="s">
        <v>149</v>
      </c>
      <c r="F30" s="75"/>
      <c r="G30" s="91"/>
      <c r="H30" s="57" t="s">
        <v>150</v>
      </c>
      <c r="I30" s="75"/>
      <c r="J30" s="82"/>
    </row>
    <row r="31" spans="2:10" x14ac:dyDescent="0.25">
      <c r="B31" s="88" t="s">
        <v>124</v>
      </c>
      <c r="C31" s="71" t="s">
        <v>125</v>
      </c>
      <c r="D31" s="54" t="s">
        <v>147</v>
      </c>
      <c r="E31" s="40" t="s">
        <v>92</v>
      </c>
      <c r="F31" s="40" t="s">
        <v>148</v>
      </c>
      <c r="G31" s="54" t="s">
        <v>93</v>
      </c>
      <c r="H31" s="40" t="s">
        <v>92</v>
      </c>
      <c r="I31" s="40" t="s">
        <v>148</v>
      </c>
      <c r="J31" s="41" t="s">
        <v>93</v>
      </c>
    </row>
    <row r="32" spans="2:10" x14ac:dyDescent="0.25">
      <c r="B32" s="93" t="s">
        <v>128</v>
      </c>
      <c r="C32" s="95" t="s">
        <v>129</v>
      </c>
      <c r="D32" s="89">
        <v>1</v>
      </c>
      <c r="E32" s="46">
        <v>45000</v>
      </c>
      <c r="F32" s="46">
        <v>-5000</v>
      </c>
      <c r="G32" s="55">
        <v>-0.1</v>
      </c>
      <c r="H32" s="46">
        <v>9749.9999999999982</v>
      </c>
      <c r="I32" s="46">
        <v>-2350.0000000000018</v>
      </c>
      <c r="J32" s="59">
        <v>-0.19421487603305801</v>
      </c>
    </row>
    <row r="33" spans="2:10" x14ac:dyDescent="0.25">
      <c r="B33" s="92"/>
      <c r="C33" s="94"/>
      <c r="D33" s="89">
        <v>2</v>
      </c>
      <c r="E33" s="46">
        <v>46000</v>
      </c>
      <c r="F33" s="46">
        <v>-4000</v>
      </c>
      <c r="G33" s="55">
        <v>-0.08</v>
      </c>
      <c r="H33" s="46">
        <v>10099.999999999998</v>
      </c>
      <c r="I33" s="46">
        <v>-2000.0000000000018</v>
      </c>
      <c r="J33" s="59">
        <v>-0.16528925619834725</v>
      </c>
    </row>
    <row r="34" spans="2:10" x14ac:dyDescent="0.25">
      <c r="B34" s="92"/>
      <c r="C34" s="94"/>
      <c r="D34" s="89">
        <v>3</v>
      </c>
      <c r="E34" s="46">
        <v>47000</v>
      </c>
      <c r="F34" s="46">
        <v>-3000</v>
      </c>
      <c r="G34" s="55">
        <v>-0.06</v>
      </c>
      <c r="H34" s="46">
        <v>10450</v>
      </c>
      <c r="I34" s="46">
        <v>-1650</v>
      </c>
      <c r="J34" s="59">
        <v>-0.13636363636363635</v>
      </c>
    </row>
    <row r="35" spans="2:10" x14ac:dyDescent="0.25">
      <c r="B35" s="92"/>
      <c r="C35" s="94"/>
      <c r="D35" s="89">
        <v>4</v>
      </c>
      <c r="E35" s="46">
        <v>48000</v>
      </c>
      <c r="F35" s="46">
        <v>-2000</v>
      </c>
      <c r="G35" s="55">
        <v>-0.04</v>
      </c>
      <c r="H35" s="46">
        <v>10800</v>
      </c>
      <c r="I35" s="46">
        <v>-1300</v>
      </c>
      <c r="J35" s="59">
        <v>-0.10743801652892562</v>
      </c>
    </row>
    <row r="36" spans="2:10" x14ac:dyDescent="0.25">
      <c r="B36" s="92"/>
      <c r="C36" s="94"/>
      <c r="D36" s="89">
        <v>5</v>
      </c>
      <c r="E36" s="46">
        <v>49000</v>
      </c>
      <c r="F36" s="46">
        <v>-1000</v>
      </c>
      <c r="G36" s="55">
        <v>-0.02</v>
      </c>
      <c r="H36" s="46">
        <v>11150</v>
      </c>
      <c r="I36" s="46">
        <v>-950</v>
      </c>
      <c r="J36" s="59">
        <v>-7.8512396694214878E-2</v>
      </c>
    </row>
    <row r="37" spans="2:10" x14ac:dyDescent="0.25">
      <c r="B37" s="92"/>
      <c r="C37" s="94"/>
      <c r="D37" s="89">
        <v>6</v>
      </c>
      <c r="E37" s="46">
        <v>50000</v>
      </c>
      <c r="F37" s="46">
        <v>0</v>
      </c>
      <c r="G37" s="55">
        <v>0</v>
      </c>
      <c r="H37" s="46">
        <v>11500</v>
      </c>
      <c r="I37" s="46">
        <v>-600</v>
      </c>
      <c r="J37" s="59">
        <v>-4.9586776859504134E-2</v>
      </c>
    </row>
    <row r="38" spans="2:10" x14ac:dyDescent="0.25">
      <c r="B38" s="92"/>
      <c r="C38" s="94"/>
      <c r="D38" s="89">
        <v>7</v>
      </c>
      <c r="E38" s="46">
        <v>51000</v>
      </c>
      <c r="F38" s="46">
        <v>1000</v>
      </c>
      <c r="G38" s="55">
        <v>0.02</v>
      </c>
      <c r="H38" s="46">
        <v>11850</v>
      </c>
      <c r="I38" s="46">
        <v>-250</v>
      </c>
      <c r="J38" s="59">
        <v>-2.0661157024793389E-2</v>
      </c>
    </row>
    <row r="39" spans="2:10" x14ac:dyDescent="0.25">
      <c r="B39" s="92"/>
      <c r="C39" s="94"/>
      <c r="D39" s="89">
        <v>8</v>
      </c>
      <c r="E39" s="46">
        <v>52000</v>
      </c>
      <c r="F39" s="46">
        <v>2000</v>
      </c>
      <c r="G39" s="55">
        <v>0.04</v>
      </c>
      <c r="H39" s="46">
        <v>12200</v>
      </c>
      <c r="I39" s="46">
        <v>100</v>
      </c>
      <c r="J39" s="59">
        <v>8.2644628099173556E-3</v>
      </c>
    </row>
    <row r="40" spans="2:10" x14ac:dyDescent="0.25">
      <c r="B40" s="92"/>
      <c r="C40" s="94"/>
      <c r="D40" s="89">
        <v>9</v>
      </c>
      <c r="E40" s="46">
        <v>53000</v>
      </c>
      <c r="F40" s="46">
        <v>3000</v>
      </c>
      <c r="G40" s="55">
        <v>0.06</v>
      </c>
      <c r="H40" s="46">
        <v>12550</v>
      </c>
      <c r="I40" s="46">
        <v>450</v>
      </c>
      <c r="J40" s="59">
        <v>3.71900826446281E-2</v>
      </c>
    </row>
    <row r="41" spans="2:10" x14ac:dyDescent="0.25">
      <c r="B41" s="92"/>
      <c r="C41" s="94"/>
      <c r="D41" s="89">
        <v>10</v>
      </c>
      <c r="E41" s="46">
        <v>54000</v>
      </c>
      <c r="F41" s="46">
        <v>4000</v>
      </c>
      <c r="G41" s="55">
        <v>0.08</v>
      </c>
      <c r="H41" s="46">
        <v>12900</v>
      </c>
      <c r="I41" s="46">
        <v>800</v>
      </c>
      <c r="J41" s="59">
        <v>6.6115702479338845E-2</v>
      </c>
    </row>
    <row r="42" spans="2:10" x14ac:dyDescent="0.25">
      <c r="B42" s="96"/>
      <c r="C42" s="97"/>
      <c r="D42" s="98">
        <v>11</v>
      </c>
      <c r="E42" s="99">
        <v>55000</v>
      </c>
      <c r="F42" s="99">
        <v>5000</v>
      </c>
      <c r="G42" s="100">
        <v>0.1</v>
      </c>
      <c r="H42" s="99">
        <v>13250</v>
      </c>
      <c r="I42" s="99">
        <v>1150</v>
      </c>
      <c r="J42" s="101">
        <v>9.5041322314049589E-2</v>
      </c>
    </row>
    <row r="43" spans="2:10" x14ac:dyDescent="0.25">
      <c r="B43" s="102" t="s">
        <v>130</v>
      </c>
      <c r="C43" s="103" t="s">
        <v>131</v>
      </c>
      <c r="D43" s="89">
        <v>1</v>
      </c>
      <c r="E43" s="46">
        <v>-33000</v>
      </c>
      <c r="F43" s="46">
        <v>-3000</v>
      </c>
      <c r="G43" s="55">
        <v>-0.1</v>
      </c>
      <c r="H43" s="46">
        <v>10900</v>
      </c>
      <c r="I43" s="46">
        <v>-1200</v>
      </c>
      <c r="J43" s="59">
        <v>-9.9173553719008267E-2</v>
      </c>
    </row>
    <row r="44" spans="2:10" x14ac:dyDescent="0.25">
      <c r="B44" s="92"/>
      <c r="C44" s="94"/>
      <c r="D44" s="89">
        <v>2</v>
      </c>
      <c r="E44" s="46">
        <v>-32400</v>
      </c>
      <c r="F44" s="46">
        <v>-2400</v>
      </c>
      <c r="G44" s="55">
        <v>-0.08</v>
      </c>
      <c r="H44" s="46">
        <v>11020</v>
      </c>
      <c r="I44" s="46">
        <v>-1080</v>
      </c>
      <c r="J44" s="59">
        <v>-8.9256198347107435E-2</v>
      </c>
    </row>
    <row r="45" spans="2:10" x14ac:dyDescent="0.25">
      <c r="B45" s="92"/>
      <c r="C45" s="94"/>
      <c r="D45" s="89">
        <v>3</v>
      </c>
      <c r="E45" s="46">
        <v>-31800</v>
      </c>
      <c r="F45" s="46">
        <v>-1800</v>
      </c>
      <c r="G45" s="55">
        <v>-0.06</v>
      </c>
      <c r="H45" s="46">
        <v>11140</v>
      </c>
      <c r="I45" s="46">
        <v>-960</v>
      </c>
      <c r="J45" s="59">
        <v>-7.9338842975206617E-2</v>
      </c>
    </row>
    <row r="46" spans="2:10" x14ac:dyDescent="0.25">
      <c r="B46" s="92"/>
      <c r="C46" s="94"/>
      <c r="D46" s="89">
        <v>4</v>
      </c>
      <c r="E46" s="46">
        <v>-31200</v>
      </c>
      <c r="F46" s="46">
        <v>-1200</v>
      </c>
      <c r="G46" s="55">
        <v>-0.04</v>
      </c>
      <c r="H46" s="46">
        <v>11260</v>
      </c>
      <c r="I46" s="46">
        <v>-840</v>
      </c>
      <c r="J46" s="59">
        <v>-6.9421487603305784E-2</v>
      </c>
    </row>
    <row r="47" spans="2:10" x14ac:dyDescent="0.25">
      <c r="B47" s="92"/>
      <c r="C47" s="94"/>
      <c r="D47" s="89">
        <v>5</v>
      </c>
      <c r="E47" s="46">
        <v>-30600</v>
      </c>
      <c r="F47" s="46">
        <v>-600</v>
      </c>
      <c r="G47" s="55">
        <v>-0.02</v>
      </c>
      <c r="H47" s="46">
        <v>11380</v>
      </c>
      <c r="I47" s="46">
        <v>-720</v>
      </c>
      <c r="J47" s="59">
        <v>-5.9504132231404959E-2</v>
      </c>
    </row>
    <row r="48" spans="2:10" x14ac:dyDescent="0.25">
      <c r="B48" s="92"/>
      <c r="C48" s="94"/>
      <c r="D48" s="89">
        <v>6</v>
      </c>
      <c r="E48" s="46">
        <v>-30000</v>
      </c>
      <c r="F48" s="46">
        <v>0</v>
      </c>
      <c r="G48" s="55">
        <v>0</v>
      </c>
      <c r="H48" s="46">
        <v>11500</v>
      </c>
      <c r="I48" s="46">
        <v>-600</v>
      </c>
      <c r="J48" s="59">
        <v>-4.9586776859504134E-2</v>
      </c>
    </row>
    <row r="49" spans="2:10" x14ac:dyDescent="0.25">
      <c r="B49" s="92"/>
      <c r="C49" s="94"/>
      <c r="D49" s="89">
        <v>7</v>
      </c>
      <c r="E49" s="46">
        <v>-29400</v>
      </c>
      <c r="F49" s="46">
        <v>600</v>
      </c>
      <c r="G49" s="55">
        <v>0.02</v>
      </c>
      <c r="H49" s="46">
        <v>11620</v>
      </c>
      <c r="I49" s="46">
        <v>-480</v>
      </c>
      <c r="J49" s="59">
        <v>-3.9669421487603308E-2</v>
      </c>
    </row>
    <row r="50" spans="2:10" x14ac:dyDescent="0.25">
      <c r="B50" s="92"/>
      <c r="C50" s="94"/>
      <c r="D50" s="89">
        <v>8</v>
      </c>
      <c r="E50" s="46">
        <v>-28800</v>
      </c>
      <c r="F50" s="46">
        <v>1200</v>
      </c>
      <c r="G50" s="55">
        <v>0.04</v>
      </c>
      <c r="H50" s="46">
        <v>11740</v>
      </c>
      <c r="I50" s="46">
        <v>-360</v>
      </c>
      <c r="J50" s="59">
        <v>-2.9752066115702479E-2</v>
      </c>
    </row>
    <row r="51" spans="2:10" x14ac:dyDescent="0.25">
      <c r="B51" s="92"/>
      <c r="C51" s="94"/>
      <c r="D51" s="89">
        <v>9</v>
      </c>
      <c r="E51" s="46">
        <v>-28200</v>
      </c>
      <c r="F51" s="46">
        <v>1800</v>
      </c>
      <c r="G51" s="55">
        <v>0.06</v>
      </c>
      <c r="H51" s="46">
        <v>11860</v>
      </c>
      <c r="I51" s="46">
        <v>-240</v>
      </c>
      <c r="J51" s="59">
        <v>-1.9834710743801654E-2</v>
      </c>
    </row>
    <row r="52" spans="2:10" x14ac:dyDescent="0.25">
      <c r="B52" s="92"/>
      <c r="C52" s="94"/>
      <c r="D52" s="89">
        <v>10</v>
      </c>
      <c r="E52" s="46">
        <v>-27600</v>
      </c>
      <c r="F52" s="46">
        <v>2400</v>
      </c>
      <c r="G52" s="55">
        <v>0.08</v>
      </c>
      <c r="H52" s="46">
        <v>11980</v>
      </c>
      <c r="I52" s="46">
        <v>-120</v>
      </c>
      <c r="J52" s="59">
        <v>-9.9173553719008271E-3</v>
      </c>
    </row>
    <row r="53" spans="2:10" x14ac:dyDescent="0.25">
      <c r="B53" s="96"/>
      <c r="C53" s="97"/>
      <c r="D53" s="98">
        <v>11</v>
      </c>
      <c r="E53" s="99">
        <v>-27000</v>
      </c>
      <c r="F53" s="99">
        <v>3000</v>
      </c>
      <c r="G53" s="100">
        <v>0.1</v>
      </c>
      <c r="H53" s="99">
        <v>12100</v>
      </c>
      <c r="I53" s="99">
        <v>0</v>
      </c>
      <c r="J53" s="101">
        <v>0</v>
      </c>
    </row>
    <row r="54" spans="2:10" x14ac:dyDescent="0.25">
      <c r="B54" s="102" t="s">
        <v>132</v>
      </c>
      <c r="C54" s="103" t="s">
        <v>133</v>
      </c>
      <c r="D54" s="89">
        <v>1</v>
      </c>
      <c r="E54" s="46">
        <v>360000</v>
      </c>
      <c r="F54" s="46">
        <v>-40000</v>
      </c>
      <c r="G54" s="55">
        <v>-0.1</v>
      </c>
      <c r="H54" s="46">
        <v>11500</v>
      </c>
      <c r="I54" s="46">
        <v>-600</v>
      </c>
      <c r="J54" s="59">
        <v>-4.9586776859504134E-2</v>
      </c>
    </row>
    <row r="55" spans="2:10" x14ac:dyDescent="0.25">
      <c r="B55" s="92"/>
      <c r="C55" s="94"/>
      <c r="D55" s="89">
        <v>2</v>
      </c>
      <c r="E55" s="46">
        <v>368000</v>
      </c>
      <c r="F55" s="46">
        <v>-32000</v>
      </c>
      <c r="G55" s="55">
        <v>-0.08</v>
      </c>
      <c r="H55" s="46">
        <v>11500</v>
      </c>
      <c r="I55" s="46">
        <v>-600</v>
      </c>
      <c r="J55" s="59">
        <v>-4.9586776859504134E-2</v>
      </c>
    </row>
    <row r="56" spans="2:10" x14ac:dyDescent="0.25">
      <c r="B56" s="92"/>
      <c r="C56" s="94"/>
      <c r="D56" s="89">
        <v>3</v>
      </c>
      <c r="E56" s="46">
        <v>376000</v>
      </c>
      <c r="F56" s="46">
        <v>-24000</v>
      </c>
      <c r="G56" s="55">
        <v>-0.06</v>
      </c>
      <c r="H56" s="46">
        <v>11500</v>
      </c>
      <c r="I56" s="46">
        <v>-600</v>
      </c>
      <c r="J56" s="59">
        <v>-4.9586776859504134E-2</v>
      </c>
    </row>
    <row r="57" spans="2:10" x14ac:dyDescent="0.25">
      <c r="B57" s="92"/>
      <c r="C57" s="94"/>
      <c r="D57" s="89">
        <v>4</v>
      </c>
      <c r="E57" s="46">
        <v>384000</v>
      </c>
      <c r="F57" s="46">
        <v>-16000</v>
      </c>
      <c r="G57" s="55">
        <v>-0.04</v>
      </c>
      <c r="H57" s="46">
        <v>11500</v>
      </c>
      <c r="I57" s="46">
        <v>-600</v>
      </c>
      <c r="J57" s="59">
        <v>-4.9586776859504134E-2</v>
      </c>
    </row>
    <row r="58" spans="2:10" x14ac:dyDescent="0.25">
      <c r="B58" s="92"/>
      <c r="C58" s="94"/>
      <c r="D58" s="89">
        <v>5</v>
      </c>
      <c r="E58" s="46">
        <v>392000</v>
      </c>
      <c r="F58" s="46">
        <v>-8000</v>
      </c>
      <c r="G58" s="55">
        <v>-0.02</v>
      </c>
      <c r="H58" s="46">
        <v>11500</v>
      </c>
      <c r="I58" s="46">
        <v>-600</v>
      </c>
      <c r="J58" s="59">
        <v>-4.9586776859504134E-2</v>
      </c>
    </row>
    <row r="59" spans="2:10" x14ac:dyDescent="0.25">
      <c r="B59" s="92"/>
      <c r="C59" s="94"/>
      <c r="D59" s="89">
        <v>6</v>
      </c>
      <c r="E59" s="46">
        <v>400000</v>
      </c>
      <c r="F59" s="46">
        <v>0</v>
      </c>
      <c r="G59" s="55">
        <v>0</v>
      </c>
      <c r="H59" s="46">
        <v>11500</v>
      </c>
      <c r="I59" s="46">
        <v>-600</v>
      </c>
      <c r="J59" s="59">
        <v>-4.9586776859504134E-2</v>
      </c>
    </row>
    <row r="60" spans="2:10" x14ac:dyDescent="0.25">
      <c r="B60" s="92"/>
      <c r="C60" s="94"/>
      <c r="D60" s="89">
        <v>7</v>
      </c>
      <c r="E60" s="46">
        <v>408000</v>
      </c>
      <c r="F60" s="46">
        <v>8000</v>
      </c>
      <c r="G60" s="55">
        <v>0.02</v>
      </c>
      <c r="H60" s="46">
        <v>11500</v>
      </c>
      <c r="I60" s="46">
        <v>-600</v>
      </c>
      <c r="J60" s="59">
        <v>-4.9586776859504134E-2</v>
      </c>
    </row>
    <row r="61" spans="2:10" x14ac:dyDescent="0.25">
      <c r="B61" s="92"/>
      <c r="C61" s="94"/>
      <c r="D61" s="89">
        <v>8</v>
      </c>
      <c r="E61" s="46">
        <v>416000</v>
      </c>
      <c r="F61" s="46">
        <v>16000</v>
      </c>
      <c r="G61" s="55">
        <v>0.04</v>
      </c>
      <c r="H61" s="46">
        <v>11500</v>
      </c>
      <c r="I61" s="46">
        <v>-600</v>
      </c>
      <c r="J61" s="59">
        <v>-4.9586776859504134E-2</v>
      </c>
    </row>
    <row r="62" spans="2:10" x14ac:dyDescent="0.25">
      <c r="B62" s="92"/>
      <c r="C62" s="94"/>
      <c r="D62" s="89">
        <v>9</v>
      </c>
      <c r="E62" s="46">
        <v>424000</v>
      </c>
      <c r="F62" s="46">
        <v>24000</v>
      </c>
      <c r="G62" s="55">
        <v>0.06</v>
      </c>
      <c r="H62" s="46">
        <v>11500</v>
      </c>
      <c r="I62" s="46">
        <v>-600</v>
      </c>
      <c r="J62" s="59">
        <v>-4.9586776859504134E-2</v>
      </c>
    </row>
    <row r="63" spans="2:10" x14ac:dyDescent="0.25">
      <c r="B63" s="92"/>
      <c r="C63" s="94"/>
      <c r="D63" s="89">
        <v>10</v>
      </c>
      <c r="E63" s="46">
        <v>432000</v>
      </c>
      <c r="F63" s="46">
        <v>32000</v>
      </c>
      <c r="G63" s="55">
        <v>0.08</v>
      </c>
      <c r="H63" s="46">
        <v>11500</v>
      </c>
      <c r="I63" s="46">
        <v>-600</v>
      </c>
      <c r="J63" s="59">
        <v>-4.9586776859504134E-2</v>
      </c>
    </row>
    <row r="64" spans="2:10" x14ac:dyDescent="0.25">
      <c r="B64" s="96"/>
      <c r="C64" s="97"/>
      <c r="D64" s="98">
        <v>11</v>
      </c>
      <c r="E64" s="99">
        <v>440000</v>
      </c>
      <c r="F64" s="99">
        <v>40000</v>
      </c>
      <c r="G64" s="100">
        <v>0.1</v>
      </c>
      <c r="H64" s="99">
        <v>11500</v>
      </c>
      <c r="I64" s="99">
        <v>-600</v>
      </c>
      <c r="J64" s="101">
        <v>-4.9586776859504134E-2</v>
      </c>
    </row>
    <row r="65" spans="2:10" x14ac:dyDescent="0.25">
      <c r="B65" s="102" t="s">
        <v>134</v>
      </c>
      <c r="C65" s="103" t="s">
        <v>135</v>
      </c>
      <c r="D65" s="89">
        <v>1</v>
      </c>
      <c r="E65" s="46">
        <v>-110000</v>
      </c>
      <c r="F65" s="46">
        <v>-10000</v>
      </c>
      <c r="G65" s="55">
        <v>-0.1</v>
      </c>
      <c r="H65" s="46">
        <v>11500</v>
      </c>
      <c r="I65" s="46">
        <v>-600</v>
      </c>
      <c r="J65" s="59">
        <v>-4.9586776859504134E-2</v>
      </c>
    </row>
    <row r="66" spans="2:10" x14ac:dyDescent="0.25">
      <c r="B66" s="92"/>
      <c r="C66" s="94"/>
      <c r="D66" s="89">
        <v>2</v>
      </c>
      <c r="E66" s="46">
        <v>-108000</v>
      </c>
      <c r="F66" s="46">
        <v>-8000</v>
      </c>
      <c r="G66" s="55">
        <v>-0.08</v>
      </c>
      <c r="H66" s="46">
        <v>11500</v>
      </c>
      <c r="I66" s="46">
        <v>-600</v>
      </c>
      <c r="J66" s="59">
        <v>-4.9586776859504134E-2</v>
      </c>
    </row>
    <row r="67" spans="2:10" x14ac:dyDescent="0.25">
      <c r="B67" s="92"/>
      <c r="C67" s="94"/>
      <c r="D67" s="89">
        <v>3</v>
      </c>
      <c r="E67" s="46">
        <v>-106000</v>
      </c>
      <c r="F67" s="46">
        <v>-6000</v>
      </c>
      <c r="G67" s="55">
        <v>-0.06</v>
      </c>
      <c r="H67" s="46">
        <v>11500</v>
      </c>
      <c r="I67" s="46">
        <v>-600</v>
      </c>
      <c r="J67" s="59">
        <v>-4.9586776859504134E-2</v>
      </c>
    </row>
    <row r="68" spans="2:10" x14ac:dyDescent="0.25">
      <c r="B68" s="92"/>
      <c r="C68" s="94"/>
      <c r="D68" s="89">
        <v>4</v>
      </c>
      <c r="E68" s="46">
        <v>-104000</v>
      </c>
      <c r="F68" s="46">
        <v>-4000</v>
      </c>
      <c r="G68" s="55">
        <v>-0.04</v>
      </c>
      <c r="H68" s="46">
        <v>11500</v>
      </c>
      <c r="I68" s="46">
        <v>-600</v>
      </c>
      <c r="J68" s="59">
        <v>-4.9586776859504134E-2</v>
      </c>
    </row>
    <row r="69" spans="2:10" x14ac:dyDescent="0.25">
      <c r="B69" s="92"/>
      <c r="C69" s="94"/>
      <c r="D69" s="89">
        <v>5</v>
      </c>
      <c r="E69" s="46">
        <v>-102000</v>
      </c>
      <c r="F69" s="46">
        <v>-2000</v>
      </c>
      <c r="G69" s="55">
        <v>-0.02</v>
      </c>
      <c r="H69" s="46">
        <v>11500</v>
      </c>
      <c r="I69" s="46">
        <v>-600</v>
      </c>
      <c r="J69" s="59">
        <v>-4.9586776859504134E-2</v>
      </c>
    </row>
    <row r="70" spans="2:10" x14ac:dyDescent="0.25">
      <c r="B70" s="92"/>
      <c r="C70" s="94"/>
      <c r="D70" s="89">
        <v>6</v>
      </c>
      <c r="E70" s="46">
        <v>-100000</v>
      </c>
      <c r="F70" s="46">
        <v>0</v>
      </c>
      <c r="G70" s="55">
        <v>0</v>
      </c>
      <c r="H70" s="46">
        <v>11500</v>
      </c>
      <c r="I70" s="46">
        <v>-600</v>
      </c>
      <c r="J70" s="59">
        <v>-4.9586776859504134E-2</v>
      </c>
    </row>
    <row r="71" spans="2:10" x14ac:dyDescent="0.25">
      <c r="B71" s="92"/>
      <c r="C71" s="94"/>
      <c r="D71" s="89">
        <v>7</v>
      </c>
      <c r="E71" s="46">
        <v>-98000</v>
      </c>
      <c r="F71" s="46">
        <v>2000</v>
      </c>
      <c r="G71" s="55">
        <v>0.02</v>
      </c>
      <c r="H71" s="46">
        <v>11500</v>
      </c>
      <c r="I71" s="46">
        <v>-600</v>
      </c>
      <c r="J71" s="59">
        <v>-4.9586776859504134E-2</v>
      </c>
    </row>
    <row r="72" spans="2:10" x14ac:dyDescent="0.25">
      <c r="B72" s="92"/>
      <c r="C72" s="94"/>
      <c r="D72" s="89">
        <v>8</v>
      </c>
      <c r="E72" s="46">
        <v>-96000</v>
      </c>
      <c r="F72" s="46">
        <v>4000</v>
      </c>
      <c r="G72" s="55">
        <v>0.04</v>
      </c>
      <c r="H72" s="46">
        <v>11500</v>
      </c>
      <c r="I72" s="46">
        <v>-600</v>
      </c>
      <c r="J72" s="59">
        <v>-4.9586776859504134E-2</v>
      </c>
    </row>
    <row r="73" spans="2:10" x14ac:dyDescent="0.25">
      <c r="B73" s="92"/>
      <c r="C73" s="94"/>
      <c r="D73" s="89">
        <v>9</v>
      </c>
      <c r="E73" s="46">
        <v>-94000</v>
      </c>
      <c r="F73" s="46">
        <v>6000</v>
      </c>
      <c r="G73" s="55">
        <v>0.06</v>
      </c>
      <c r="H73" s="46">
        <v>11500</v>
      </c>
      <c r="I73" s="46">
        <v>-600</v>
      </c>
      <c r="J73" s="59">
        <v>-4.9586776859504134E-2</v>
      </c>
    </row>
    <row r="74" spans="2:10" x14ac:dyDescent="0.25">
      <c r="B74" s="92"/>
      <c r="C74" s="94"/>
      <c r="D74" s="89">
        <v>10</v>
      </c>
      <c r="E74" s="46">
        <v>-92000</v>
      </c>
      <c r="F74" s="46">
        <v>8000</v>
      </c>
      <c r="G74" s="55">
        <v>0.08</v>
      </c>
      <c r="H74" s="46">
        <v>11500</v>
      </c>
      <c r="I74" s="46">
        <v>-600</v>
      </c>
      <c r="J74" s="59">
        <v>-4.9586776859504134E-2</v>
      </c>
    </row>
    <row r="75" spans="2:10" x14ac:dyDescent="0.25">
      <c r="B75" s="96"/>
      <c r="C75" s="97"/>
      <c r="D75" s="98">
        <v>11</v>
      </c>
      <c r="E75" s="99">
        <v>-90000</v>
      </c>
      <c r="F75" s="99">
        <v>10000</v>
      </c>
      <c r="G75" s="100">
        <v>0.1</v>
      </c>
      <c r="H75" s="99">
        <v>11500</v>
      </c>
      <c r="I75" s="99">
        <v>-600</v>
      </c>
      <c r="J75" s="101">
        <v>-4.9586776859504134E-2</v>
      </c>
    </row>
    <row r="76" spans="2:10" x14ac:dyDescent="0.25">
      <c r="B76" s="102" t="s">
        <v>136</v>
      </c>
      <c r="C76" s="103" t="s">
        <v>137</v>
      </c>
      <c r="D76" s="89">
        <v>1</v>
      </c>
      <c r="E76" s="46">
        <v>-55000</v>
      </c>
      <c r="F76" s="46">
        <v>-5000</v>
      </c>
      <c r="G76" s="55">
        <v>-0.1</v>
      </c>
      <c r="H76" s="46">
        <v>11500</v>
      </c>
      <c r="I76" s="46">
        <v>-600</v>
      </c>
      <c r="J76" s="59">
        <v>-4.9586776859504134E-2</v>
      </c>
    </row>
    <row r="77" spans="2:10" x14ac:dyDescent="0.25">
      <c r="B77" s="92"/>
      <c r="C77" s="94"/>
      <c r="D77" s="89">
        <v>2</v>
      </c>
      <c r="E77" s="46">
        <v>-54000</v>
      </c>
      <c r="F77" s="46">
        <v>-4000</v>
      </c>
      <c r="G77" s="55">
        <v>-0.08</v>
      </c>
      <c r="H77" s="46">
        <v>11500</v>
      </c>
      <c r="I77" s="46">
        <v>-600</v>
      </c>
      <c r="J77" s="59">
        <v>-4.9586776859504134E-2</v>
      </c>
    </row>
    <row r="78" spans="2:10" x14ac:dyDescent="0.25">
      <c r="B78" s="92"/>
      <c r="C78" s="94"/>
      <c r="D78" s="89">
        <v>3</v>
      </c>
      <c r="E78" s="46">
        <v>-53000</v>
      </c>
      <c r="F78" s="46">
        <v>-3000</v>
      </c>
      <c r="G78" s="55">
        <v>-0.06</v>
      </c>
      <c r="H78" s="46">
        <v>11500</v>
      </c>
      <c r="I78" s="46">
        <v>-600</v>
      </c>
      <c r="J78" s="59">
        <v>-4.9586776859504134E-2</v>
      </c>
    </row>
    <row r="79" spans="2:10" x14ac:dyDescent="0.25">
      <c r="B79" s="92"/>
      <c r="C79" s="94"/>
      <c r="D79" s="89">
        <v>4</v>
      </c>
      <c r="E79" s="46">
        <v>-52000</v>
      </c>
      <c r="F79" s="46">
        <v>-2000</v>
      </c>
      <c r="G79" s="55">
        <v>-0.04</v>
      </c>
      <c r="H79" s="46">
        <v>11500</v>
      </c>
      <c r="I79" s="46">
        <v>-600</v>
      </c>
      <c r="J79" s="59">
        <v>-4.9586776859504134E-2</v>
      </c>
    </row>
    <row r="80" spans="2:10" x14ac:dyDescent="0.25">
      <c r="B80" s="92"/>
      <c r="C80" s="94"/>
      <c r="D80" s="89">
        <v>5</v>
      </c>
      <c r="E80" s="46">
        <v>-51000</v>
      </c>
      <c r="F80" s="46">
        <v>-1000</v>
      </c>
      <c r="G80" s="55">
        <v>-0.02</v>
      </c>
      <c r="H80" s="46">
        <v>11500</v>
      </c>
      <c r="I80" s="46">
        <v>-600</v>
      </c>
      <c r="J80" s="59">
        <v>-4.9586776859504134E-2</v>
      </c>
    </row>
    <row r="81" spans="2:10" x14ac:dyDescent="0.25">
      <c r="B81" s="92"/>
      <c r="C81" s="94"/>
      <c r="D81" s="89">
        <v>6</v>
      </c>
      <c r="E81" s="46">
        <v>-50000</v>
      </c>
      <c r="F81" s="46">
        <v>0</v>
      </c>
      <c r="G81" s="55">
        <v>0</v>
      </c>
      <c r="H81" s="46">
        <v>11500</v>
      </c>
      <c r="I81" s="46">
        <v>-600</v>
      </c>
      <c r="J81" s="59">
        <v>-4.9586776859504134E-2</v>
      </c>
    </row>
    <row r="82" spans="2:10" x14ac:dyDescent="0.25">
      <c r="B82" s="92"/>
      <c r="C82" s="94"/>
      <c r="D82" s="89">
        <v>7</v>
      </c>
      <c r="E82" s="46">
        <v>-49000</v>
      </c>
      <c r="F82" s="46">
        <v>1000</v>
      </c>
      <c r="G82" s="55">
        <v>0.02</v>
      </c>
      <c r="H82" s="46">
        <v>11500</v>
      </c>
      <c r="I82" s="46">
        <v>-600</v>
      </c>
      <c r="J82" s="59">
        <v>-4.9586776859504134E-2</v>
      </c>
    </row>
    <row r="83" spans="2:10" x14ac:dyDescent="0.25">
      <c r="B83" s="92"/>
      <c r="C83" s="94"/>
      <c r="D83" s="89">
        <v>8</v>
      </c>
      <c r="E83" s="46">
        <v>-48000</v>
      </c>
      <c r="F83" s="46">
        <v>2000</v>
      </c>
      <c r="G83" s="55">
        <v>0.04</v>
      </c>
      <c r="H83" s="46">
        <v>11500</v>
      </c>
      <c r="I83" s="46">
        <v>-600</v>
      </c>
      <c r="J83" s="59">
        <v>-4.9586776859504134E-2</v>
      </c>
    </row>
    <row r="84" spans="2:10" x14ac:dyDescent="0.25">
      <c r="B84" s="92"/>
      <c r="C84" s="94"/>
      <c r="D84" s="89">
        <v>9</v>
      </c>
      <c r="E84" s="46">
        <v>-47000</v>
      </c>
      <c r="F84" s="46">
        <v>3000</v>
      </c>
      <c r="G84" s="55">
        <v>0.06</v>
      </c>
      <c r="H84" s="46">
        <v>11500</v>
      </c>
      <c r="I84" s="46">
        <v>-600</v>
      </c>
      <c r="J84" s="59">
        <v>-4.9586776859504134E-2</v>
      </c>
    </row>
    <row r="85" spans="2:10" x14ac:dyDescent="0.25">
      <c r="B85" s="92"/>
      <c r="C85" s="94"/>
      <c r="D85" s="89">
        <v>10</v>
      </c>
      <c r="E85" s="46">
        <v>-46000</v>
      </c>
      <c r="F85" s="46">
        <v>4000</v>
      </c>
      <c r="G85" s="55">
        <v>0.08</v>
      </c>
      <c r="H85" s="46">
        <v>11500</v>
      </c>
      <c r="I85" s="46">
        <v>-600</v>
      </c>
      <c r="J85" s="59">
        <v>-4.9586776859504134E-2</v>
      </c>
    </row>
    <row r="86" spans="2:10" x14ac:dyDescent="0.25">
      <c r="B86" s="96"/>
      <c r="C86" s="97"/>
      <c r="D86" s="98">
        <v>11</v>
      </c>
      <c r="E86" s="99">
        <v>-45000</v>
      </c>
      <c r="F86" s="99">
        <v>5000</v>
      </c>
      <c r="G86" s="100">
        <v>0.1</v>
      </c>
      <c r="H86" s="99">
        <v>11500</v>
      </c>
      <c r="I86" s="99">
        <v>-600</v>
      </c>
      <c r="J86" s="101">
        <v>-4.9586776859504134E-2</v>
      </c>
    </row>
    <row r="87" spans="2:10" x14ac:dyDescent="0.25">
      <c r="B87" s="102" t="s">
        <v>138</v>
      </c>
      <c r="C87" s="103" t="s">
        <v>139</v>
      </c>
      <c r="D87" s="89">
        <v>1</v>
      </c>
      <c r="E87" s="46">
        <v>-220000</v>
      </c>
      <c r="F87" s="46">
        <v>-20000</v>
      </c>
      <c r="G87" s="55">
        <v>-0.1</v>
      </c>
      <c r="H87" s="46">
        <v>11500</v>
      </c>
      <c r="I87" s="46">
        <v>-600</v>
      </c>
      <c r="J87" s="59">
        <v>-4.9586776859504134E-2</v>
      </c>
    </row>
    <row r="88" spans="2:10" x14ac:dyDescent="0.25">
      <c r="B88" s="92"/>
      <c r="C88" s="94"/>
      <c r="D88" s="89">
        <v>2</v>
      </c>
      <c r="E88" s="46">
        <v>-216000</v>
      </c>
      <c r="F88" s="46">
        <v>-16000</v>
      </c>
      <c r="G88" s="55">
        <v>-0.08</v>
      </c>
      <c r="H88" s="46">
        <v>11500</v>
      </c>
      <c r="I88" s="46">
        <v>-600</v>
      </c>
      <c r="J88" s="59">
        <v>-4.9586776859504134E-2</v>
      </c>
    </row>
    <row r="89" spans="2:10" x14ac:dyDescent="0.25">
      <c r="B89" s="92"/>
      <c r="C89" s="94"/>
      <c r="D89" s="89">
        <v>3</v>
      </c>
      <c r="E89" s="46">
        <v>-212000</v>
      </c>
      <c r="F89" s="46">
        <v>-12000</v>
      </c>
      <c r="G89" s="55">
        <v>-0.06</v>
      </c>
      <c r="H89" s="46">
        <v>11500</v>
      </c>
      <c r="I89" s="46">
        <v>-600</v>
      </c>
      <c r="J89" s="59">
        <v>-4.9586776859504134E-2</v>
      </c>
    </row>
    <row r="90" spans="2:10" x14ac:dyDescent="0.25">
      <c r="B90" s="92"/>
      <c r="C90" s="94"/>
      <c r="D90" s="89">
        <v>4</v>
      </c>
      <c r="E90" s="46">
        <v>-208000</v>
      </c>
      <c r="F90" s="46">
        <v>-8000</v>
      </c>
      <c r="G90" s="55">
        <v>-0.04</v>
      </c>
      <c r="H90" s="46">
        <v>11500</v>
      </c>
      <c r="I90" s="46">
        <v>-600</v>
      </c>
      <c r="J90" s="59">
        <v>-4.9586776859504134E-2</v>
      </c>
    </row>
    <row r="91" spans="2:10" x14ac:dyDescent="0.25">
      <c r="B91" s="92"/>
      <c r="C91" s="94"/>
      <c r="D91" s="89">
        <v>5</v>
      </c>
      <c r="E91" s="46">
        <v>-204000</v>
      </c>
      <c r="F91" s="46">
        <v>-4000</v>
      </c>
      <c r="G91" s="55">
        <v>-0.02</v>
      </c>
      <c r="H91" s="46">
        <v>11500</v>
      </c>
      <c r="I91" s="46">
        <v>-600</v>
      </c>
      <c r="J91" s="59">
        <v>-4.9586776859504134E-2</v>
      </c>
    </row>
    <row r="92" spans="2:10" x14ac:dyDescent="0.25">
      <c r="B92" s="92"/>
      <c r="C92" s="94"/>
      <c r="D92" s="89">
        <v>6</v>
      </c>
      <c r="E92" s="46">
        <v>-200000</v>
      </c>
      <c r="F92" s="46">
        <v>0</v>
      </c>
      <c r="G92" s="55">
        <v>0</v>
      </c>
      <c r="H92" s="46">
        <v>11500</v>
      </c>
      <c r="I92" s="46">
        <v>-600</v>
      </c>
      <c r="J92" s="59">
        <v>-4.9586776859504134E-2</v>
      </c>
    </row>
    <row r="93" spans="2:10" x14ac:dyDescent="0.25">
      <c r="B93" s="92"/>
      <c r="C93" s="94"/>
      <c r="D93" s="89">
        <v>7</v>
      </c>
      <c r="E93" s="46">
        <v>-196000</v>
      </c>
      <c r="F93" s="46">
        <v>4000</v>
      </c>
      <c r="G93" s="55">
        <v>0.02</v>
      </c>
      <c r="H93" s="46">
        <v>11500</v>
      </c>
      <c r="I93" s="46">
        <v>-600</v>
      </c>
      <c r="J93" s="59">
        <v>-4.9586776859504134E-2</v>
      </c>
    </row>
    <row r="94" spans="2:10" x14ac:dyDescent="0.25">
      <c r="B94" s="92"/>
      <c r="C94" s="94"/>
      <c r="D94" s="89">
        <v>8</v>
      </c>
      <c r="E94" s="46">
        <v>-192000</v>
      </c>
      <c r="F94" s="46">
        <v>8000</v>
      </c>
      <c r="G94" s="55">
        <v>0.04</v>
      </c>
      <c r="H94" s="46">
        <v>11500</v>
      </c>
      <c r="I94" s="46">
        <v>-600</v>
      </c>
      <c r="J94" s="59">
        <v>-4.9586776859504134E-2</v>
      </c>
    </row>
    <row r="95" spans="2:10" x14ac:dyDescent="0.25">
      <c r="B95" s="92"/>
      <c r="C95" s="94"/>
      <c r="D95" s="89">
        <v>9</v>
      </c>
      <c r="E95" s="46">
        <v>-188000</v>
      </c>
      <c r="F95" s="46">
        <v>12000</v>
      </c>
      <c r="G95" s="55">
        <v>0.06</v>
      </c>
      <c r="H95" s="46">
        <v>11500</v>
      </c>
      <c r="I95" s="46">
        <v>-600</v>
      </c>
      <c r="J95" s="59">
        <v>-4.9586776859504134E-2</v>
      </c>
    </row>
    <row r="96" spans="2:10" x14ac:dyDescent="0.25">
      <c r="B96" s="92"/>
      <c r="C96" s="94"/>
      <c r="D96" s="89">
        <v>10</v>
      </c>
      <c r="E96" s="46">
        <v>-184000</v>
      </c>
      <c r="F96" s="46">
        <v>16000</v>
      </c>
      <c r="G96" s="55">
        <v>0.08</v>
      </c>
      <c r="H96" s="46">
        <v>11500</v>
      </c>
      <c r="I96" s="46">
        <v>-600</v>
      </c>
      <c r="J96" s="59">
        <v>-4.9586776859504134E-2</v>
      </c>
    </row>
    <row r="97" spans="2:10" x14ac:dyDescent="0.25">
      <c r="B97" s="96"/>
      <c r="C97" s="97"/>
      <c r="D97" s="98">
        <v>11</v>
      </c>
      <c r="E97" s="99">
        <v>-180000</v>
      </c>
      <c r="F97" s="99">
        <v>20000</v>
      </c>
      <c r="G97" s="100">
        <v>0.1</v>
      </c>
      <c r="H97" s="99">
        <v>11500</v>
      </c>
      <c r="I97" s="99">
        <v>-600</v>
      </c>
      <c r="J97" s="101">
        <v>-4.9586776859504134E-2</v>
      </c>
    </row>
    <row r="98" spans="2:10" x14ac:dyDescent="0.25">
      <c r="B98" s="102" t="s">
        <v>140</v>
      </c>
      <c r="C98" s="103" t="s">
        <v>141</v>
      </c>
      <c r="D98" s="89">
        <v>1</v>
      </c>
      <c r="E98" s="46">
        <v>-82500</v>
      </c>
      <c r="F98" s="46">
        <v>-7500</v>
      </c>
      <c r="G98" s="55">
        <v>-0.1</v>
      </c>
      <c r="H98" s="46">
        <v>11500</v>
      </c>
      <c r="I98" s="46">
        <v>-600</v>
      </c>
      <c r="J98" s="59">
        <v>-4.9586776859504134E-2</v>
      </c>
    </row>
    <row r="99" spans="2:10" x14ac:dyDescent="0.25">
      <c r="B99" s="92"/>
      <c r="C99" s="94"/>
      <c r="D99" s="89">
        <v>2</v>
      </c>
      <c r="E99" s="46">
        <v>-81000</v>
      </c>
      <c r="F99" s="46">
        <v>-6000</v>
      </c>
      <c r="G99" s="55">
        <v>-0.08</v>
      </c>
      <c r="H99" s="46">
        <v>11500</v>
      </c>
      <c r="I99" s="46">
        <v>-600</v>
      </c>
      <c r="J99" s="59">
        <v>-4.9586776859504134E-2</v>
      </c>
    </row>
    <row r="100" spans="2:10" x14ac:dyDescent="0.25">
      <c r="B100" s="92"/>
      <c r="C100" s="94"/>
      <c r="D100" s="89">
        <v>3</v>
      </c>
      <c r="E100" s="46">
        <v>-79500</v>
      </c>
      <c r="F100" s="46">
        <v>-4500</v>
      </c>
      <c r="G100" s="55">
        <v>-0.06</v>
      </c>
      <c r="H100" s="46">
        <v>11500</v>
      </c>
      <c r="I100" s="46">
        <v>-600</v>
      </c>
      <c r="J100" s="59">
        <v>-4.9586776859504134E-2</v>
      </c>
    </row>
    <row r="101" spans="2:10" x14ac:dyDescent="0.25">
      <c r="B101" s="92"/>
      <c r="C101" s="94"/>
      <c r="D101" s="89">
        <v>4</v>
      </c>
      <c r="E101" s="46">
        <v>-78000</v>
      </c>
      <c r="F101" s="46">
        <v>-3000</v>
      </c>
      <c r="G101" s="55">
        <v>-0.04</v>
      </c>
      <c r="H101" s="46">
        <v>11500</v>
      </c>
      <c r="I101" s="46">
        <v>-600</v>
      </c>
      <c r="J101" s="59">
        <v>-4.9586776859504134E-2</v>
      </c>
    </row>
    <row r="102" spans="2:10" x14ac:dyDescent="0.25">
      <c r="B102" s="92"/>
      <c r="C102" s="94"/>
      <c r="D102" s="89">
        <v>5</v>
      </c>
      <c r="E102" s="46">
        <v>-76500</v>
      </c>
      <c r="F102" s="46">
        <v>-1500</v>
      </c>
      <c r="G102" s="55">
        <v>-0.02</v>
      </c>
      <c r="H102" s="46">
        <v>11500</v>
      </c>
      <c r="I102" s="46">
        <v>-600</v>
      </c>
      <c r="J102" s="59">
        <v>-4.9586776859504134E-2</v>
      </c>
    </row>
    <row r="103" spans="2:10" x14ac:dyDescent="0.25">
      <c r="B103" s="92"/>
      <c r="C103" s="94"/>
      <c r="D103" s="89">
        <v>6</v>
      </c>
      <c r="E103" s="46">
        <v>-75000</v>
      </c>
      <c r="F103" s="46">
        <v>0</v>
      </c>
      <c r="G103" s="55">
        <v>0</v>
      </c>
      <c r="H103" s="46">
        <v>11500</v>
      </c>
      <c r="I103" s="46">
        <v>-600</v>
      </c>
      <c r="J103" s="59">
        <v>-4.9586776859504134E-2</v>
      </c>
    </row>
    <row r="104" spans="2:10" x14ac:dyDescent="0.25">
      <c r="B104" s="92"/>
      <c r="C104" s="94"/>
      <c r="D104" s="89">
        <v>7</v>
      </c>
      <c r="E104" s="46">
        <v>-73500</v>
      </c>
      <c r="F104" s="46">
        <v>1500</v>
      </c>
      <c r="G104" s="55">
        <v>0.02</v>
      </c>
      <c r="H104" s="46">
        <v>11500</v>
      </c>
      <c r="I104" s="46">
        <v>-600</v>
      </c>
      <c r="J104" s="59">
        <v>-4.9586776859504134E-2</v>
      </c>
    </row>
    <row r="105" spans="2:10" x14ac:dyDescent="0.25">
      <c r="B105" s="92"/>
      <c r="C105" s="94"/>
      <c r="D105" s="89">
        <v>8</v>
      </c>
      <c r="E105" s="46">
        <v>-72000</v>
      </c>
      <c r="F105" s="46">
        <v>3000</v>
      </c>
      <c r="G105" s="55">
        <v>0.04</v>
      </c>
      <c r="H105" s="46">
        <v>11500</v>
      </c>
      <c r="I105" s="46">
        <v>-600</v>
      </c>
      <c r="J105" s="59">
        <v>-4.9586776859504134E-2</v>
      </c>
    </row>
    <row r="106" spans="2:10" x14ac:dyDescent="0.25">
      <c r="B106" s="92"/>
      <c r="C106" s="94"/>
      <c r="D106" s="89">
        <v>9</v>
      </c>
      <c r="E106" s="46">
        <v>-70500</v>
      </c>
      <c r="F106" s="46">
        <v>4500</v>
      </c>
      <c r="G106" s="55">
        <v>0.06</v>
      </c>
      <c r="H106" s="46">
        <v>11500</v>
      </c>
      <c r="I106" s="46">
        <v>-600</v>
      </c>
      <c r="J106" s="59">
        <v>-4.9586776859504134E-2</v>
      </c>
    </row>
    <row r="107" spans="2:10" x14ac:dyDescent="0.25">
      <c r="B107" s="92"/>
      <c r="C107" s="94"/>
      <c r="D107" s="89">
        <v>10</v>
      </c>
      <c r="E107" s="46">
        <v>-69000</v>
      </c>
      <c r="F107" s="46">
        <v>6000</v>
      </c>
      <c r="G107" s="55">
        <v>0.08</v>
      </c>
      <c r="H107" s="46">
        <v>11500</v>
      </c>
      <c r="I107" s="46">
        <v>-600</v>
      </c>
      <c r="J107" s="59">
        <v>-4.9586776859504134E-2</v>
      </c>
    </row>
    <row r="108" spans="2:10" x14ac:dyDescent="0.25">
      <c r="B108" s="96"/>
      <c r="C108" s="97"/>
      <c r="D108" s="98">
        <v>11</v>
      </c>
      <c r="E108" s="99">
        <v>-67500</v>
      </c>
      <c r="F108" s="99">
        <v>7500</v>
      </c>
      <c r="G108" s="100">
        <v>0.1</v>
      </c>
      <c r="H108" s="99">
        <v>11500</v>
      </c>
      <c r="I108" s="99">
        <v>-600</v>
      </c>
      <c r="J108" s="101">
        <v>-4.9586776859504134E-2</v>
      </c>
    </row>
    <row r="109" spans="2:10" x14ac:dyDescent="0.25">
      <c r="B109" s="102" t="s">
        <v>142</v>
      </c>
      <c r="C109" s="103" t="s">
        <v>143</v>
      </c>
      <c r="D109" s="89">
        <v>1</v>
      </c>
      <c r="E109" s="46">
        <v>225000</v>
      </c>
      <c r="F109" s="46">
        <v>-25000</v>
      </c>
      <c r="G109" s="55">
        <v>-0.1</v>
      </c>
      <c r="H109" s="46">
        <v>11500</v>
      </c>
      <c r="I109" s="46">
        <v>-600</v>
      </c>
      <c r="J109" s="59">
        <v>-4.9586776859504134E-2</v>
      </c>
    </row>
    <row r="110" spans="2:10" x14ac:dyDescent="0.25">
      <c r="B110" s="92"/>
      <c r="C110" s="94"/>
      <c r="D110" s="89">
        <v>2</v>
      </c>
      <c r="E110" s="46">
        <v>230000</v>
      </c>
      <c r="F110" s="46">
        <v>-20000</v>
      </c>
      <c r="G110" s="55">
        <v>-0.08</v>
      </c>
      <c r="H110" s="46">
        <v>11500</v>
      </c>
      <c r="I110" s="46">
        <v>-600</v>
      </c>
      <c r="J110" s="59">
        <v>-4.9586776859504134E-2</v>
      </c>
    </row>
    <row r="111" spans="2:10" x14ac:dyDescent="0.25">
      <c r="B111" s="92"/>
      <c r="C111" s="94"/>
      <c r="D111" s="89">
        <v>3</v>
      </c>
      <c r="E111" s="46">
        <v>235000</v>
      </c>
      <c r="F111" s="46">
        <v>-15000</v>
      </c>
      <c r="G111" s="55">
        <v>-0.06</v>
      </c>
      <c r="H111" s="46">
        <v>11500</v>
      </c>
      <c r="I111" s="46">
        <v>-600</v>
      </c>
      <c r="J111" s="59">
        <v>-4.9586776859504134E-2</v>
      </c>
    </row>
    <row r="112" spans="2:10" x14ac:dyDescent="0.25">
      <c r="B112" s="92"/>
      <c r="C112" s="94"/>
      <c r="D112" s="89">
        <v>4</v>
      </c>
      <c r="E112" s="46">
        <v>240000</v>
      </c>
      <c r="F112" s="46">
        <v>-10000</v>
      </c>
      <c r="G112" s="55">
        <v>-0.04</v>
      </c>
      <c r="H112" s="46">
        <v>11500</v>
      </c>
      <c r="I112" s="46">
        <v>-600</v>
      </c>
      <c r="J112" s="59">
        <v>-4.9586776859504134E-2</v>
      </c>
    </row>
    <row r="113" spans="2:10" x14ac:dyDescent="0.25">
      <c r="B113" s="92"/>
      <c r="C113" s="94"/>
      <c r="D113" s="89">
        <v>5</v>
      </c>
      <c r="E113" s="46">
        <v>245000</v>
      </c>
      <c r="F113" s="46">
        <v>-5000</v>
      </c>
      <c r="G113" s="55">
        <v>-0.02</v>
      </c>
      <c r="H113" s="46">
        <v>11500</v>
      </c>
      <c r="I113" s="46">
        <v>-600</v>
      </c>
      <c r="J113" s="59">
        <v>-4.9586776859504134E-2</v>
      </c>
    </row>
    <row r="114" spans="2:10" x14ac:dyDescent="0.25">
      <c r="B114" s="92"/>
      <c r="C114" s="94"/>
      <c r="D114" s="89">
        <v>6</v>
      </c>
      <c r="E114" s="46">
        <v>250000</v>
      </c>
      <c r="F114" s="46">
        <v>0</v>
      </c>
      <c r="G114" s="55">
        <v>0</v>
      </c>
      <c r="H114" s="46">
        <v>11500</v>
      </c>
      <c r="I114" s="46">
        <v>-600</v>
      </c>
      <c r="J114" s="59">
        <v>-4.9586776859504134E-2</v>
      </c>
    </row>
    <row r="115" spans="2:10" x14ac:dyDescent="0.25">
      <c r="B115" s="92"/>
      <c r="C115" s="94"/>
      <c r="D115" s="89">
        <v>7</v>
      </c>
      <c r="E115" s="46">
        <v>255000</v>
      </c>
      <c r="F115" s="46">
        <v>5000</v>
      </c>
      <c r="G115" s="55">
        <v>0.02</v>
      </c>
      <c r="H115" s="46">
        <v>11500</v>
      </c>
      <c r="I115" s="46">
        <v>-600</v>
      </c>
      <c r="J115" s="59">
        <v>-4.9586776859504134E-2</v>
      </c>
    </row>
    <row r="116" spans="2:10" x14ac:dyDescent="0.25">
      <c r="B116" s="92"/>
      <c r="C116" s="94"/>
      <c r="D116" s="89">
        <v>8</v>
      </c>
      <c r="E116" s="46">
        <v>260000</v>
      </c>
      <c r="F116" s="46">
        <v>10000</v>
      </c>
      <c r="G116" s="55">
        <v>0.04</v>
      </c>
      <c r="H116" s="46">
        <v>11500</v>
      </c>
      <c r="I116" s="46">
        <v>-600</v>
      </c>
      <c r="J116" s="59">
        <v>-4.9586776859504134E-2</v>
      </c>
    </row>
    <row r="117" spans="2:10" x14ac:dyDescent="0.25">
      <c r="B117" s="92"/>
      <c r="C117" s="94"/>
      <c r="D117" s="89">
        <v>9</v>
      </c>
      <c r="E117" s="46">
        <v>265000</v>
      </c>
      <c r="F117" s="46">
        <v>15000</v>
      </c>
      <c r="G117" s="55">
        <v>0.06</v>
      </c>
      <c r="H117" s="46">
        <v>11500</v>
      </c>
      <c r="I117" s="46">
        <v>-600</v>
      </c>
      <c r="J117" s="59">
        <v>-4.9586776859504134E-2</v>
      </c>
    </row>
    <row r="118" spans="2:10" x14ac:dyDescent="0.25">
      <c r="B118" s="92"/>
      <c r="C118" s="94"/>
      <c r="D118" s="89">
        <v>10</v>
      </c>
      <c r="E118" s="46">
        <v>270000</v>
      </c>
      <c r="F118" s="46">
        <v>20000</v>
      </c>
      <c r="G118" s="55">
        <v>0.08</v>
      </c>
      <c r="H118" s="46">
        <v>11500</v>
      </c>
      <c r="I118" s="46">
        <v>-600</v>
      </c>
      <c r="J118" s="59">
        <v>-4.9586776859504134E-2</v>
      </c>
    </row>
    <row r="119" spans="2:10" ht="15.75" thickBot="1" x14ac:dyDescent="0.3">
      <c r="B119" s="104"/>
      <c r="C119" s="105"/>
      <c r="D119" s="90">
        <v>11</v>
      </c>
      <c r="E119" s="48">
        <v>275000</v>
      </c>
      <c r="F119" s="48">
        <v>25000</v>
      </c>
      <c r="G119" s="56">
        <v>0.1</v>
      </c>
      <c r="H119" s="48">
        <v>11500</v>
      </c>
      <c r="I119" s="48">
        <v>-600</v>
      </c>
      <c r="J119" s="60">
        <v>-4.9586776859504134E-2</v>
      </c>
    </row>
  </sheetData>
  <mergeCells count="20">
    <mergeCell ref="B109:B119"/>
    <mergeCell ref="C109:C119"/>
    <mergeCell ref="B76:B86"/>
    <mergeCell ref="C76:C86"/>
    <mergeCell ref="B87:B97"/>
    <mergeCell ref="C87:C97"/>
    <mergeCell ref="B98:B108"/>
    <mergeCell ref="C98:C108"/>
    <mergeCell ref="B43:B53"/>
    <mergeCell ref="C43:C53"/>
    <mergeCell ref="B54:B64"/>
    <mergeCell ref="C54:C64"/>
    <mergeCell ref="B65:B75"/>
    <mergeCell ref="C65:C75"/>
    <mergeCell ref="B28:J28"/>
    <mergeCell ref="B29:J29"/>
    <mergeCell ref="E30:G30"/>
    <mergeCell ref="H30:J30"/>
    <mergeCell ref="B32:B42"/>
    <mergeCell ref="C32:C42"/>
  </mergeCells>
  <pageMargins left="0.7" right="0.7" top="0.75" bottom="0.75" header="0.3" footer="0.3"/>
  <pageSetup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C9FE-B71D-4BB6-BD60-A6371DCC0D50}">
  <dimension ref="A1:P23"/>
  <sheetViews>
    <sheetView workbookViewId="0"/>
  </sheetViews>
  <sheetFormatPr defaultColWidth="15.7109375" defaultRowHeight="15" x14ac:dyDescent="0.25"/>
  <cols>
    <col min="1" max="16384" width="15.7109375" style="16"/>
  </cols>
  <sheetData>
    <row r="1" spans="1:16" x14ac:dyDescent="0.25">
      <c r="A1" s="16" t="s">
        <v>13</v>
      </c>
      <c r="B1" s="15" t="s">
        <v>58</v>
      </c>
      <c r="E1" s="16" t="s">
        <v>21</v>
      </c>
      <c r="F1" s="16">
        <v>3</v>
      </c>
      <c r="H1" s="16" t="s">
        <v>28</v>
      </c>
      <c r="I1" s="15" t="s">
        <v>54</v>
      </c>
      <c r="K1" s="16" t="s">
        <v>33</v>
      </c>
      <c r="L1" s="16">
        <v>100</v>
      </c>
    </row>
    <row r="2" spans="1:16" x14ac:dyDescent="0.25">
      <c r="A2" s="16" t="s">
        <v>14</v>
      </c>
      <c r="B2" s="16" t="e">
        <f>Data!#REF!</f>
        <v>#REF!</v>
      </c>
      <c r="E2" s="16" t="s">
        <v>23</v>
      </c>
      <c r="F2" s="16">
        <f>_xll.PTreeEvaluate5(B3,$L$11:$L$23,$J$11:$J$23,$K$11:$K$23,$N$11:$N$23,$G$11:$G$23,,L1)</f>
        <v>5685889</v>
      </c>
    </row>
    <row r="3" spans="1:16" x14ac:dyDescent="0.25">
      <c r="A3" s="16" t="s">
        <v>15</v>
      </c>
      <c r="B3" s="16" t="s">
        <v>57</v>
      </c>
      <c r="E3" s="16" t="s">
        <v>24</v>
      </c>
      <c r="F3" s="15" t="s">
        <v>50</v>
      </c>
      <c r="H3" s="16" t="s">
        <v>29</v>
      </c>
      <c r="I3" s="17" t="s">
        <v>52</v>
      </c>
    </row>
    <row r="4" spans="1:16" x14ac:dyDescent="0.25">
      <c r="A4" s="16" t="s">
        <v>16</v>
      </c>
      <c r="B4" s="16" t="s">
        <v>49</v>
      </c>
      <c r="E4" s="16" t="s">
        <v>25</v>
      </c>
      <c r="F4" s="15" t="s">
        <v>51</v>
      </c>
      <c r="H4" s="16" t="s">
        <v>30</v>
      </c>
      <c r="I4" s="15" t="s">
        <v>53</v>
      </c>
    </row>
    <row r="5" spans="1:16" x14ac:dyDescent="0.25">
      <c r="A5" s="16" t="s">
        <v>17</v>
      </c>
      <c r="B5" s="16">
        <v>0</v>
      </c>
      <c r="E5" s="16" t="s">
        <v>26</v>
      </c>
      <c r="F5" s="15" t="s">
        <v>51</v>
      </c>
      <c r="H5" s="16" t="s">
        <v>31</v>
      </c>
      <c r="I5" s="17" t="s">
        <v>52</v>
      </c>
    </row>
    <row r="6" spans="1:16" x14ac:dyDescent="0.25">
      <c r="A6" s="16" t="s">
        <v>18</v>
      </c>
      <c r="E6" s="16" t="s">
        <v>27</v>
      </c>
      <c r="F6" s="15" t="s">
        <v>50</v>
      </c>
      <c r="H6" s="16" t="s">
        <v>32</v>
      </c>
      <c r="I6" s="15" t="s">
        <v>53</v>
      </c>
    </row>
    <row r="7" spans="1:16" x14ac:dyDescent="0.25">
      <c r="A7" s="16" t="s">
        <v>19</v>
      </c>
      <c r="E7" s="16" t="s">
        <v>22</v>
      </c>
      <c r="F7" s="15" t="s">
        <v>12</v>
      </c>
    </row>
    <row r="8" spans="1:16" x14ac:dyDescent="0.25">
      <c r="A8" s="16" t="s">
        <v>20</v>
      </c>
      <c r="B8" s="16">
        <v>13</v>
      </c>
    </row>
    <row r="10" spans="1:16" x14ac:dyDescent="0.25">
      <c r="A10" s="16" t="s">
        <v>34</v>
      </c>
      <c r="B10" s="16" t="s">
        <v>35</v>
      </c>
      <c r="C10" s="16" t="s">
        <v>36</v>
      </c>
      <c r="D10" s="16" t="s">
        <v>37</v>
      </c>
      <c r="E10" s="16" t="s">
        <v>38</v>
      </c>
      <c r="F10" s="16" t="s">
        <v>39</v>
      </c>
      <c r="G10" s="16" t="s">
        <v>40</v>
      </c>
      <c r="H10" s="16" t="s">
        <v>41</v>
      </c>
      <c r="I10" s="16" t="s">
        <v>42</v>
      </c>
      <c r="J10" s="16" t="s">
        <v>43</v>
      </c>
      <c r="K10" s="16" t="s">
        <v>44</v>
      </c>
      <c r="L10" s="16" t="s">
        <v>15</v>
      </c>
      <c r="M10" s="16" t="s">
        <v>45</v>
      </c>
      <c r="N10" s="16" t="s">
        <v>46</v>
      </c>
      <c r="O10" s="16" t="s">
        <v>47</v>
      </c>
      <c r="P10" s="16" t="s">
        <v>48</v>
      </c>
    </row>
    <row r="11" spans="1:16" x14ac:dyDescent="0.25">
      <c r="A11" s="16">
        <f>Data!$B$32</f>
        <v>12100</v>
      </c>
      <c r="B11" s="16" t="str">
        <f>B1</f>
        <v>Tire Company</v>
      </c>
      <c r="C11" s="16">
        <v>0</v>
      </c>
      <c r="I11" s="16" t="s">
        <v>55</v>
      </c>
      <c r="J11" s="16">
        <f>Data!$A$32</f>
        <v>0</v>
      </c>
      <c r="K11" s="16">
        <f>Data!$A$31</f>
        <v>0</v>
      </c>
      <c r="L11" s="16" t="s">
        <v>59</v>
      </c>
      <c r="M11" s="15" t="s">
        <v>56</v>
      </c>
      <c r="O11" s="16" t="str">
        <f>Data!$B$31</f>
        <v>Decision</v>
      </c>
      <c r="P11" s="16" t="b">
        <v>0</v>
      </c>
    </row>
    <row r="12" spans="1:16" x14ac:dyDescent="0.25">
      <c r="A12" s="16">
        <f>Data!$C$26</f>
        <v>-45000</v>
      </c>
      <c r="B12" s="15" t="s">
        <v>60</v>
      </c>
      <c r="C12" s="16">
        <v>0</v>
      </c>
      <c r="I12" s="16" t="s">
        <v>55</v>
      </c>
      <c r="J12" s="16">
        <f>Data!$B$26</f>
        <v>-100000</v>
      </c>
      <c r="L12" s="16" t="s">
        <v>66</v>
      </c>
      <c r="M12" s="15" t="s">
        <v>56</v>
      </c>
      <c r="O12" s="16" t="str">
        <f>Data!$C$25</f>
        <v>Market Outcomes</v>
      </c>
      <c r="P12" s="16" t="b">
        <v>0</v>
      </c>
    </row>
    <row r="13" spans="1:16" x14ac:dyDescent="0.25">
      <c r="A13" s="16">
        <f>Data!$C$36</f>
        <v>0</v>
      </c>
      <c r="B13" s="15" t="s">
        <v>61</v>
      </c>
      <c r="C13" s="16">
        <v>0</v>
      </c>
      <c r="I13" s="16" t="s">
        <v>55</v>
      </c>
      <c r="J13" s="16">
        <f>Data!$B$36</f>
        <v>-50000</v>
      </c>
      <c r="L13" s="16" t="s">
        <v>71</v>
      </c>
      <c r="M13" s="15" t="s">
        <v>56</v>
      </c>
      <c r="O13" s="16" t="str">
        <f>Data!$C$35</f>
        <v>Chance</v>
      </c>
      <c r="P13" s="16" t="b">
        <v>0</v>
      </c>
    </row>
    <row r="14" spans="1:16" x14ac:dyDescent="0.25">
      <c r="A14" s="16">
        <f>Data!$C$44</f>
        <v>12100</v>
      </c>
      <c r="B14" s="15" t="s">
        <v>62</v>
      </c>
      <c r="C14" s="16">
        <v>0</v>
      </c>
      <c r="I14" s="16" t="s">
        <v>55</v>
      </c>
      <c r="J14" s="16">
        <f>Data!$B$44</f>
        <v>0</v>
      </c>
      <c r="L14" s="16" t="s">
        <v>73</v>
      </c>
      <c r="M14" s="15" t="s">
        <v>56</v>
      </c>
      <c r="O14" s="16" t="str">
        <f>Data!$C$43</f>
        <v>Chance</v>
      </c>
      <c r="P14" s="16" t="b">
        <v>0</v>
      </c>
    </row>
    <row r="15" spans="1:16" x14ac:dyDescent="0.25">
      <c r="A15" s="16">
        <f>Data!$D$24</f>
        <v>300000</v>
      </c>
      <c r="B15" s="15" t="s">
        <v>67</v>
      </c>
      <c r="C15" s="16">
        <v>0</v>
      </c>
      <c r="H15" s="16" t="s">
        <v>55</v>
      </c>
      <c r="I15" s="16" t="s">
        <v>55</v>
      </c>
      <c r="J15" s="16">
        <f>Data!$C$24</f>
        <v>400000</v>
      </c>
      <c r="K15" s="16">
        <f>Data!$C$23</f>
        <v>0.35</v>
      </c>
      <c r="L15" s="16" t="s">
        <v>65</v>
      </c>
      <c r="M15" s="15" t="s">
        <v>56</v>
      </c>
      <c r="P15" s="16" t="b">
        <v>0</v>
      </c>
    </row>
    <row r="16" spans="1:16" x14ac:dyDescent="0.25">
      <c r="A16" s="16">
        <f>Data!$D$28</f>
        <v>-200000</v>
      </c>
      <c r="B16" s="15" t="s">
        <v>68</v>
      </c>
      <c r="C16" s="16">
        <v>0</v>
      </c>
      <c r="H16" s="16" t="s">
        <v>55</v>
      </c>
      <c r="I16" s="16" t="s">
        <v>55</v>
      </c>
      <c r="J16" s="16">
        <f>Data!$C$28</f>
        <v>-100000</v>
      </c>
      <c r="K16" s="16">
        <f>Data!$C$27</f>
        <v>0.45</v>
      </c>
      <c r="L16" s="16" t="s">
        <v>65</v>
      </c>
      <c r="M16" s="15" t="s">
        <v>56</v>
      </c>
      <c r="P16" s="16" t="b">
        <v>0</v>
      </c>
    </row>
    <row r="17" spans="1:16" x14ac:dyDescent="0.25">
      <c r="A17" s="16">
        <f>Data!$D$30</f>
        <v>-300000</v>
      </c>
      <c r="B17" s="15" t="s">
        <v>69</v>
      </c>
      <c r="C17" s="16">
        <v>0</v>
      </c>
      <c r="H17" s="16" t="s">
        <v>55</v>
      </c>
      <c r="I17" s="16" t="s">
        <v>55</v>
      </c>
      <c r="J17" s="16">
        <f>Data!$C$30</f>
        <v>-200000</v>
      </c>
      <c r="K17" s="16">
        <f>Data!$C$29</f>
        <v>0.2</v>
      </c>
      <c r="L17" s="16" t="s">
        <v>65</v>
      </c>
      <c r="M17" s="15" t="s">
        <v>56</v>
      </c>
      <c r="P17" s="16" t="b">
        <v>0</v>
      </c>
    </row>
    <row r="18" spans="1:16" x14ac:dyDescent="0.25">
      <c r="A18" s="16">
        <f>Data!$D$34</f>
        <v>200000</v>
      </c>
      <c r="B18" s="15" t="s">
        <v>67</v>
      </c>
      <c r="C18" s="16">
        <v>0</v>
      </c>
      <c r="H18" s="16" t="s">
        <v>55</v>
      </c>
      <c r="I18" s="16" t="s">
        <v>55</v>
      </c>
      <c r="J18" s="16">
        <f>Data!$C$34</f>
        <v>250000</v>
      </c>
      <c r="K18" s="16">
        <f>Data!$C$33</f>
        <v>0.35</v>
      </c>
      <c r="L18" s="16" t="s">
        <v>70</v>
      </c>
      <c r="M18" s="15" t="s">
        <v>56</v>
      </c>
      <c r="P18" s="16" t="b">
        <v>0</v>
      </c>
    </row>
    <row r="19" spans="1:16" x14ac:dyDescent="0.25">
      <c r="A19" s="16">
        <f>Data!$D$38</f>
        <v>-100000</v>
      </c>
      <c r="B19" s="15" t="s">
        <v>68</v>
      </c>
      <c r="C19" s="16">
        <v>0</v>
      </c>
      <c r="H19" s="16" t="s">
        <v>55</v>
      </c>
      <c r="I19" s="16" t="s">
        <v>55</v>
      </c>
      <c r="J19" s="16">
        <f>Data!$C$38</f>
        <v>-50000</v>
      </c>
      <c r="K19" s="16">
        <f>Data!$C$37</f>
        <v>0.45</v>
      </c>
      <c r="L19" s="16" t="s">
        <v>70</v>
      </c>
      <c r="M19" s="15" t="s">
        <v>56</v>
      </c>
      <c r="P19" s="16" t="b">
        <v>0</v>
      </c>
    </row>
    <row r="20" spans="1:16" x14ac:dyDescent="0.25">
      <c r="A20" s="16">
        <f>Data!$D$40</f>
        <v>-125000</v>
      </c>
      <c r="B20" s="15" t="s">
        <v>69</v>
      </c>
      <c r="C20" s="16">
        <v>0</v>
      </c>
      <c r="H20" s="16" t="s">
        <v>55</v>
      </c>
      <c r="I20" s="16" t="s">
        <v>55</v>
      </c>
      <c r="J20" s="16">
        <f>Data!$C$40</f>
        <v>-75000</v>
      </c>
      <c r="K20" s="16">
        <f>Data!$C$39</f>
        <v>0.2</v>
      </c>
      <c r="L20" s="16" t="s">
        <v>70</v>
      </c>
      <c r="M20" s="15" t="s">
        <v>56</v>
      </c>
      <c r="P20" s="16" t="b">
        <v>0</v>
      </c>
    </row>
    <row r="21" spans="1:16" x14ac:dyDescent="0.25">
      <c r="A21" s="16">
        <f>Data!$D$42</f>
        <v>50000</v>
      </c>
      <c r="B21" s="15" t="s">
        <v>67</v>
      </c>
      <c r="C21" s="16">
        <v>0</v>
      </c>
      <c r="H21" s="16" t="s">
        <v>55</v>
      </c>
      <c r="I21" s="16" t="s">
        <v>55</v>
      </c>
      <c r="J21" s="16">
        <f>Data!$C$42</f>
        <v>50000</v>
      </c>
      <c r="K21" s="16">
        <f>Data!$C$41</f>
        <v>0.35</v>
      </c>
      <c r="L21" s="16" t="s">
        <v>72</v>
      </c>
      <c r="M21" s="15" t="s">
        <v>56</v>
      </c>
      <c r="P21" s="16" t="b">
        <v>0</v>
      </c>
    </row>
    <row r="22" spans="1:16" x14ac:dyDescent="0.25">
      <c r="A22" s="16">
        <f>Data!$D$46</f>
        <v>0</v>
      </c>
      <c r="B22" s="15" t="s">
        <v>68</v>
      </c>
      <c r="C22" s="16">
        <v>0</v>
      </c>
      <c r="H22" s="16" t="s">
        <v>55</v>
      </c>
      <c r="I22" s="16" t="s">
        <v>55</v>
      </c>
      <c r="J22" s="16">
        <f>Data!$C$46</f>
        <v>0</v>
      </c>
      <c r="K22" s="16">
        <f>Data!$C$45</f>
        <v>0.45</v>
      </c>
      <c r="L22" s="16" t="s">
        <v>72</v>
      </c>
      <c r="M22" s="15" t="s">
        <v>56</v>
      </c>
      <c r="P22" s="16" t="b">
        <v>0</v>
      </c>
    </row>
    <row r="23" spans="1:16" x14ac:dyDescent="0.25">
      <c r="A23" s="16">
        <f>Data!$D$48</f>
        <v>-27000</v>
      </c>
      <c r="B23" s="15" t="s">
        <v>69</v>
      </c>
      <c r="C23" s="16">
        <v>0</v>
      </c>
      <c r="H23" s="16" t="s">
        <v>55</v>
      </c>
      <c r="I23" s="16" t="s">
        <v>55</v>
      </c>
      <c r="J23" s="16">
        <f>Data!$C$48</f>
        <v>-30000</v>
      </c>
      <c r="K23" s="16">
        <f>Data!$C$47</f>
        <v>0.2</v>
      </c>
      <c r="L23" s="16" t="s">
        <v>72</v>
      </c>
      <c r="M23" s="15" t="s">
        <v>56</v>
      </c>
      <c r="P23" s="16"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CE3FD-BA65-4B0B-A28C-BC09A5F3921F}">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6.5703125"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76</v>
      </c>
    </row>
    <row r="4" spans="2:2" s="31" customFormat="1" ht="10.5" x14ac:dyDescent="0.15">
      <c r="B4" s="34" t="s">
        <v>77</v>
      </c>
    </row>
    <row r="5" spans="2:2" s="32" customFormat="1" ht="10.5" x14ac:dyDescent="0.15">
      <c r="B5" s="35" t="s">
        <v>78</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45000</v>
      </c>
      <c r="D32" s="55">
        <v>-0.1</v>
      </c>
      <c r="E32" s="46">
        <v>9749.9999999999982</v>
      </c>
      <c r="F32" s="59">
        <v>-0.19421487603305801</v>
      </c>
    </row>
    <row r="33" spans="2:6" x14ac:dyDescent="0.25">
      <c r="B33" s="44" t="s">
        <v>81</v>
      </c>
      <c r="C33" s="51">
        <v>46000</v>
      </c>
      <c r="D33" s="55">
        <v>-0.08</v>
      </c>
      <c r="E33" s="46">
        <v>10099.999999999998</v>
      </c>
      <c r="F33" s="59">
        <v>-0.16528925619834725</v>
      </c>
    </row>
    <row r="34" spans="2:6" x14ac:dyDescent="0.25">
      <c r="B34" s="44" t="s">
        <v>82</v>
      </c>
      <c r="C34" s="51">
        <v>47000</v>
      </c>
      <c r="D34" s="55">
        <v>-0.06</v>
      </c>
      <c r="E34" s="46">
        <v>10450</v>
      </c>
      <c r="F34" s="59">
        <v>-0.13636363636363635</v>
      </c>
    </row>
    <row r="35" spans="2:6" x14ac:dyDescent="0.25">
      <c r="B35" s="44" t="s">
        <v>83</v>
      </c>
      <c r="C35" s="51">
        <v>48000</v>
      </c>
      <c r="D35" s="55">
        <v>-0.04</v>
      </c>
      <c r="E35" s="46">
        <v>10800</v>
      </c>
      <c r="F35" s="59">
        <v>-0.10743801652892562</v>
      </c>
    </row>
    <row r="36" spans="2:6" x14ac:dyDescent="0.25">
      <c r="B36" s="44" t="s">
        <v>84</v>
      </c>
      <c r="C36" s="51">
        <v>49000</v>
      </c>
      <c r="D36" s="55">
        <v>-0.02</v>
      </c>
      <c r="E36" s="46">
        <v>11150</v>
      </c>
      <c r="F36" s="59">
        <v>-7.8512396694214878E-2</v>
      </c>
    </row>
    <row r="37" spans="2:6" x14ac:dyDescent="0.25">
      <c r="B37" s="44" t="s">
        <v>85</v>
      </c>
      <c r="C37" s="51">
        <v>50000</v>
      </c>
      <c r="D37" s="55">
        <v>0</v>
      </c>
      <c r="E37" s="46">
        <v>11500</v>
      </c>
      <c r="F37" s="59">
        <v>-4.9586776859504134E-2</v>
      </c>
    </row>
    <row r="38" spans="2:6" x14ac:dyDescent="0.25">
      <c r="B38" s="44" t="s">
        <v>86</v>
      </c>
      <c r="C38" s="51">
        <v>51000</v>
      </c>
      <c r="D38" s="55">
        <v>0.02</v>
      </c>
      <c r="E38" s="46">
        <v>11850</v>
      </c>
      <c r="F38" s="59">
        <v>-2.0661157024793389E-2</v>
      </c>
    </row>
    <row r="39" spans="2:6" x14ac:dyDescent="0.25">
      <c r="B39" s="44" t="s">
        <v>87</v>
      </c>
      <c r="C39" s="51">
        <v>52000</v>
      </c>
      <c r="D39" s="55">
        <v>0.04</v>
      </c>
      <c r="E39" s="46">
        <v>12200</v>
      </c>
      <c r="F39" s="59">
        <v>8.2644628099173556E-3</v>
      </c>
    </row>
    <row r="40" spans="2:6" x14ac:dyDescent="0.25">
      <c r="B40" s="44" t="s">
        <v>88</v>
      </c>
      <c r="C40" s="51">
        <v>53000</v>
      </c>
      <c r="D40" s="55">
        <v>0.06</v>
      </c>
      <c r="E40" s="46">
        <v>12550</v>
      </c>
      <c r="F40" s="59">
        <v>3.71900826446281E-2</v>
      </c>
    </row>
    <row r="41" spans="2:6" x14ac:dyDescent="0.25">
      <c r="B41" s="44" t="s">
        <v>89</v>
      </c>
      <c r="C41" s="51">
        <v>54000</v>
      </c>
      <c r="D41" s="55">
        <v>0.08</v>
      </c>
      <c r="E41" s="46">
        <v>12900</v>
      </c>
      <c r="F41" s="59">
        <v>6.6115702479338845E-2</v>
      </c>
    </row>
    <row r="42" spans="2:6" ht="15.75" thickBot="1" x14ac:dyDescent="0.3">
      <c r="B42" s="45" t="s">
        <v>90</v>
      </c>
      <c r="C42" s="52">
        <v>55000</v>
      </c>
      <c r="D42" s="56">
        <v>0.1</v>
      </c>
      <c r="E42" s="48">
        <v>13250</v>
      </c>
      <c r="F42" s="60">
        <v>9.5041322314049589E-2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62ED7-F7DF-4B7F-BAE4-80E913ACF592}">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95</v>
      </c>
    </row>
    <row r="4" spans="2:2" s="31" customFormat="1" ht="10.5" x14ac:dyDescent="0.15">
      <c r="B4" s="34" t="s">
        <v>77</v>
      </c>
    </row>
    <row r="5" spans="2:2" s="32" customFormat="1" ht="10.5" x14ac:dyDescent="0.15">
      <c r="B5" s="35" t="s">
        <v>96</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-33000</v>
      </c>
      <c r="D32" s="55">
        <v>-0.1</v>
      </c>
      <c r="E32" s="46">
        <v>10900</v>
      </c>
      <c r="F32" s="59">
        <v>-9.9173553719008267E-2</v>
      </c>
    </row>
    <row r="33" spans="2:6" x14ac:dyDescent="0.25">
      <c r="B33" s="44" t="s">
        <v>81</v>
      </c>
      <c r="C33" s="51">
        <v>-32400</v>
      </c>
      <c r="D33" s="55">
        <v>-0.08</v>
      </c>
      <c r="E33" s="46">
        <v>11020</v>
      </c>
      <c r="F33" s="59">
        <v>-8.9256198347107435E-2</v>
      </c>
    </row>
    <row r="34" spans="2:6" x14ac:dyDescent="0.25">
      <c r="B34" s="44" t="s">
        <v>82</v>
      </c>
      <c r="C34" s="51">
        <v>-31800</v>
      </c>
      <c r="D34" s="55">
        <v>-0.06</v>
      </c>
      <c r="E34" s="46">
        <v>11140</v>
      </c>
      <c r="F34" s="59">
        <v>-7.9338842975206617E-2</v>
      </c>
    </row>
    <row r="35" spans="2:6" x14ac:dyDescent="0.25">
      <c r="B35" s="44" t="s">
        <v>83</v>
      </c>
      <c r="C35" s="51">
        <v>-31200</v>
      </c>
      <c r="D35" s="55">
        <v>-0.04</v>
      </c>
      <c r="E35" s="46">
        <v>11260</v>
      </c>
      <c r="F35" s="59">
        <v>-6.9421487603305784E-2</v>
      </c>
    </row>
    <row r="36" spans="2:6" x14ac:dyDescent="0.25">
      <c r="B36" s="44" t="s">
        <v>84</v>
      </c>
      <c r="C36" s="51">
        <v>-30600</v>
      </c>
      <c r="D36" s="55">
        <v>-0.02</v>
      </c>
      <c r="E36" s="46">
        <v>11380</v>
      </c>
      <c r="F36" s="59">
        <v>-5.9504132231404959E-2</v>
      </c>
    </row>
    <row r="37" spans="2:6" x14ac:dyDescent="0.25">
      <c r="B37" s="44" t="s">
        <v>85</v>
      </c>
      <c r="C37" s="51">
        <v>-30000</v>
      </c>
      <c r="D37" s="55">
        <v>0</v>
      </c>
      <c r="E37" s="46">
        <v>11500</v>
      </c>
      <c r="F37" s="59">
        <v>-4.9586776859504134E-2</v>
      </c>
    </row>
    <row r="38" spans="2:6" x14ac:dyDescent="0.25">
      <c r="B38" s="44" t="s">
        <v>86</v>
      </c>
      <c r="C38" s="51">
        <v>-29400</v>
      </c>
      <c r="D38" s="55">
        <v>0.02</v>
      </c>
      <c r="E38" s="46">
        <v>11620</v>
      </c>
      <c r="F38" s="59">
        <v>-3.9669421487603308E-2</v>
      </c>
    </row>
    <row r="39" spans="2:6" x14ac:dyDescent="0.25">
      <c r="B39" s="44" t="s">
        <v>87</v>
      </c>
      <c r="C39" s="51">
        <v>-28800</v>
      </c>
      <c r="D39" s="55">
        <v>0.04</v>
      </c>
      <c r="E39" s="46">
        <v>11740</v>
      </c>
      <c r="F39" s="59">
        <v>-2.9752066115702479E-2</v>
      </c>
    </row>
    <row r="40" spans="2:6" x14ac:dyDescent="0.25">
      <c r="B40" s="44" t="s">
        <v>88</v>
      </c>
      <c r="C40" s="51">
        <v>-28200</v>
      </c>
      <c r="D40" s="55">
        <v>0.06</v>
      </c>
      <c r="E40" s="46">
        <v>11860</v>
      </c>
      <c r="F40" s="59">
        <v>-1.9834710743801654E-2</v>
      </c>
    </row>
    <row r="41" spans="2:6" x14ac:dyDescent="0.25">
      <c r="B41" s="44" t="s">
        <v>89</v>
      </c>
      <c r="C41" s="51">
        <v>-27600</v>
      </c>
      <c r="D41" s="55">
        <v>0.08</v>
      </c>
      <c r="E41" s="46">
        <v>11980</v>
      </c>
      <c r="F41" s="59">
        <v>-9.9173553719008271E-3</v>
      </c>
    </row>
    <row r="42" spans="2:6" ht="15.75" thickBot="1" x14ac:dyDescent="0.3">
      <c r="B42" s="45" t="s">
        <v>90</v>
      </c>
      <c r="C42" s="52">
        <v>-27000</v>
      </c>
      <c r="D42" s="56">
        <v>0.1</v>
      </c>
      <c r="E42" s="48">
        <v>12100</v>
      </c>
      <c r="F42" s="60">
        <v>0</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41F3-A6A8-47C9-949A-B1DB92D3C190}">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42578125"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97</v>
      </c>
    </row>
    <row r="4" spans="2:2" s="31" customFormat="1" ht="10.5" x14ac:dyDescent="0.15">
      <c r="B4" s="34" t="s">
        <v>77</v>
      </c>
    </row>
    <row r="5" spans="2:2" s="32" customFormat="1" ht="10.5" x14ac:dyDescent="0.15">
      <c r="B5" s="35" t="s">
        <v>98</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360000</v>
      </c>
      <c r="D32" s="55">
        <v>-0.1</v>
      </c>
      <c r="E32" s="46">
        <v>11500</v>
      </c>
      <c r="F32" s="59">
        <v>-4.9586776859504134E-2</v>
      </c>
    </row>
    <row r="33" spans="2:6" x14ac:dyDescent="0.25">
      <c r="B33" s="44" t="s">
        <v>81</v>
      </c>
      <c r="C33" s="51">
        <v>368000</v>
      </c>
      <c r="D33" s="55">
        <v>-0.08</v>
      </c>
      <c r="E33" s="46">
        <v>11500</v>
      </c>
      <c r="F33" s="59">
        <v>-4.9586776859504134E-2</v>
      </c>
    </row>
    <row r="34" spans="2:6" x14ac:dyDescent="0.25">
      <c r="B34" s="44" t="s">
        <v>82</v>
      </c>
      <c r="C34" s="51">
        <v>376000</v>
      </c>
      <c r="D34" s="55">
        <v>-0.06</v>
      </c>
      <c r="E34" s="46">
        <v>11500</v>
      </c>
      <c r="F34" s="59">
        <v>-4.9586776859504134E-2</v>
      </c>
    </row>
    <row r="35" spans="2:6" x14ac:dyDescent="0.25">
      <c r="B35" s="44" t="s">
        <v>83</v>
      </c>
      <c r="C35" s="51">
        <v>384000</v>
      </c>
      <c r="D35" s="55">
        <v>-0.04</v>
      </c>
      <c r="E35" s="46">
        <v>11500</v>
      </c>
      <c r="F35" s="59">
        <v>-4.9586776859504134E-2</v>
      </c>
    </row>
    <row r="36" spans="2:6" x14ac:dyDescent="0.25">
      <c r="B36" s="44" t="s">
        <v>84</v>
      </c>
      <c r="C36" s="51">
        <v>392000</v>
      </c>
      <c r="D36" s="55">
        <v>-0.02</v>
      </c>
      <c r="E36" s="46">
        <v>11500</v>
      </c>
      <c r="F36" s="59">
        <v>-4.9586776859504134E-2</v>
      </c>
    </row>
    <row r="37" spans="2:6" x14ac:dyDescent="0.25">
      <c r="B37" s="44" t="s">
        <v>85</v>
      </c>
      <c r="C37" s="51">
        <v>400000</v>
      </c>
      <c r="D37" s="55">
        <v>0</v>
      </c>
      <c r="E37" s="46">
        <v>11500</v>
      </c>
      <c r="F37" s="59">
        <v>-4.9586776859504134E-2</v>
      </c>
    </row>
    <row r="38" spans="2:6" x14ac:dyDescent="0.25">
      <c r="B38" s="44" t="s">
        <v>86</v>
      </c>
      <c r="C38" s="51">
        <v>408000</v>
      </c>
      <c r="D38" s="55">
        <v>0.02</v>
      </c>
      <c r="E38" s="46">
        <v>11500</v>
      </c>
      <c r="F38" s="59">
        <v>-4.9586776859504134E-2</v>
      </c>
    </row>
    <row r="39" spans="2:6" x14ac:dyDescent="0.25">
      <c r="B39" s="44" t="s">
        <v>87</v>
      </c>
      <c r="C39" s="51">
        <v>416000</v>
      </c>
      <c r="D39" s="55">
        <v>0.04</v>
      </c>
      <c r="E39" s="46">
        <v>11500</v>
      </c>
      <c r="F39" s="59">
        <v>-4.9586776859504134E-2</v>
      </c>
    </row>
    <row r="40" spans="2:6" x14ac:dyDescent="0.25">
      <c r="B40" s="44" t="s">
        <v>88</v>
      </c>
      <c r="C40" s="51">
        <v>424000</v>
      </c>
      <c r="D40" s="55">
        <v>0.06</v>
      </c>
      <c r="E40" s="46">
        <v>11500</v>
      </c>
      <c r="F40" s="59">
        <v>-4.9586776859504134E-2</v>
      </c>
    </row>
    <row r="41" spans="2:6" x14ac:dyDescent="0.25">
      <c r="B41" s="44" t="s">
        <v>89</v>
      </c>
      <c r="C41" s="51">
        <v>432000</v>
      </c>
      <c r="D41" s="55">
        <v>0.08</v>
      </c>
      <c r="E41" s="46">
        <v>11500</v>
      </c>
      <c r="F41" s="59">
        <v>-4.9586776859504134E-2</v>
      </c>
    </row>
    <row r="42" spans="2:6" ht="15.75" thickBot="1" x14ac:dyDescent="0.3">
      <c r="B42" s="45" t="s">
        <v>90</v>
      </c>
      <c r="C42" s="52">
        <v>440000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D890-4418-44E4-8CB2-040EE30C79DB}">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85546875"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99</v>
      </c>
    </row>
    <row r="4" spans="2:2" s="31" customFormat="1" ht="10.5" x14ac:dyDescent="0.15">
      <c r="B4" s="34" t="s">
        <v>77</v>
      </c>
    </row>
    <row r="5" spans="2:2" s="32" customFormat="1" ht="10.5" x14ac:dyDescent="0.15">
      <c r="B5" s="35" t="s">
        <v>100</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-110000</v>
      </c>
      <c r="D32" s="55">
        <v>-0.1</v>
      </c>
      <c r="E32" s="46">
        <v>11500</v>
      </c>
      <c r="F32" s="59">
        <v>-4.9586776859504134E-2</v>
      </c>
    </row>
    <row r="33" spans="2:6" x14ac:dyDescent="0.25">
      <c r="B33" s="44" t="s">
        <v>81</v>
      </c>
      <c r="C33" s="51">
        <v>-108000</v>
      </c>
      <c r="D33" s="55">
        <v>-0.08</v>
      </c>
      <c r="E33" s="46">
        <v>11500</v>
      </c>
      <c r="F33" s="59">
        <v>-4.9586776859504134E-2</v>
      </c>
    </row>
    <row r="34" spans="2:6" x14ac:dyDescent="0.25">
      <c r="B34" s="44" t="s">
        <v>82</v>
      </c>
      <c r="C34" s="51">
        <v>-106000</v>
      </c>
      <c r="D34" s="55">
        <v>-0.06</v>
      </c>
      <c r="E34" s="46">
        <v>11500</v>
      </c>
      <c r="F34" s="59">
        <v>-4.9586776859504134E-2</v>
      </c>
    </row>
    <row r="35" spans="2:6" x14ac:dyDescent="0.25">
      <c r="B35" s="44" t="s">
        <v>83</v>
      </c>
      <c r="C35" s="51">
        <v>-104000</v>
      </c>
      <c r="D35" s="55">
        <v>-0.04</v>
      </c>
      <c r="E35" s="46">
        <v>11500</v>
      </c>
      <c r="F35" s="59">
        <v>-4.9586776859504134E-2</v>
      </c>
    </row>
    <row r="36" spans="2:6" x14ac:dyDescent="0.25">
      <c r="B36" s="44" t="s">
        <v>84</v>
      </c>
      <c r="C36" s="51">
        <v>-102000</v>
      </c>
      <c r="D36" s="55">
        <v>-0.02</v>
      </c>
      <c r="E36" s="46">
        <v>11500</v>
      </c>
      <c r="F36" s="59">
        <v>-4.9586776859504134E-2</v>
      </c>
    </row>
    <row r="37" spans="2:6" x14ac:dyDescent="0.25">
      <c r="B37" s="44" t="s">
        <v>85</v>
      </c>
      <c r="C37" s="51">
        <v>-100000</v>
      </c>
      <c r="D37" s="55">
        <v>0</v>
      </c>
      <c r="E37" s="46">
        <v>11500</v>
      </c>
      <c r="F37" s="59">
        <v>-4.9586776859504134E-2</v>
      </c>
    </row>
    <row r="38" spans="2:6" x14ac:dyDescent="0.25">
      <c r="B38" s="44" t="s">
        <v>86</v>
      </c>
      <c r="C38" s="51">
        <v>-98000</v>
      </c>
      <c r="D38" s="55">
        <v>0.02</v>
      </c>
      <c r="E38" s="46">
        <v>11500</v>
      </c>
      <c r="F38" s="59">
        <v>-4.9586776859504134E-2</v>
      </c>
    </row>
    <row r="39" spans="2:6" x14ac:dyDescent="0.25">
      <c r="B39" s="44" t="s">
        <v>87</v>
      </c>
      <c r="C39" s="51">
        <v>-96000</v>
      </c>
      <c r="D39" s="55">
        <v>0.04</v>
      </c>
      <c r="E39" s="46">
        <v>11500</v>
      </c>
      <c r="F39" s="59">
        <v>-4.9586776859504134E-2</v>
      </c>
    </row>
    <row r="40" spans="2:6" x14ac:dyDescent="0.25">
      <c r="B40" s="44" t="s">
        <v>88</v>
      </c>
      <c r="C40" s="51">
        <v>-94000</v>
      </c>
      <c r="D40" s="55">
        <v>0.06</v>
      </c>
      <c r="E40" s="46">
        <v>11500</v>
      </c>
      <c r="F40" s="59">
        <v>-4.9586776859504134E-2</v>
      </c>
    </row>
    <row r="41" spans="2:6" x14ac:dyDescent="0.25">
      <c r="B41" s="44" t="s">
        <v>89</v>
      </c>
      <c r="C41" s="51">
        <v>-92000</v>
      </c>
      <c r="D41" s="55">
        <v>0.08</v>
      </c>
      <c r="E41" s="46">
        <v>11500</v>
      </c>
      <c r="F41" s="59">
        <v>-4.9586776859504134E-2</v>
      </c>
    </row>
    <row r="42" spans="2:6" ht="15.75" thickBot="1" x14ac:dyDescent="0.3">
      <c r="B42" s="45" t="s">
        <v>90</v>
      </c>
      <c r="C42" s="52">
        <v>-90000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7FDB-D0D5-47C1-BF00-7E30B44410DA}">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101</v>
      </c>
    </row>
    <row r="4" spans="2:2" s="31" customFormat="1" ht="10.5" x14ac:dyDescent="0.15">
      <c r="B4" s="34" t="s">
        <v>77</v>
      </c>
    </row>
    <row r="5" spans="2:2" s="32" customFormat="1" ht="10.5" x14ac:dyDescent="0.15">
      <c r="B5" s="35" t="s">
        <v>102</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-55000</v>
      </c>
      <c r="D32" s="55">
        <v>-0.1</v>
      </c>
      <c r="E32" s="46">
        <v>11500</v>
      </c>
      <c r="F32" s="59">
        <v>-4.9586776859504134E-2</v>
      </c>
    </row>
    <row r="33" spans="2:6" x14ac:dyDescent="0.25">
      <c r="B33" s="44" t="s">
        <v>81</v>
      </c>
      <c r="C33" s="51">
        <v>-54000</v>
      </c>
      <c r="D33" s="55">
        <v>-0.08</v>
      </c>
      <c r="E33" s="46">
        <v>11500</v>
      </c>
      <c r="F33" s="59">
        <v>-4.9586776859504134E-2</v>
      </c>
    </row>
    <row r="34" spans="2:6" x14ac:dyDescent="0.25">
      <c r="B34" s="44" t="s">
        <v>82</v>
      </c>
      <c r="C34" s="51">
        <v>-53000</v>
      </c>
      <c r="D34" s="55">
        <v>-0.06</v>
      </c>
      <c r="E34" s="46">
        <v>11500</v>
      </c>
      <c r="F34" s="59">
        <v>-4.9586776859504134E-2</v>
      </c>
    </row>
    <row r="35" spans="2:6" x14ac:dyDescent="0.25">
      <c r="B35" s="44" t="s">
        <v>83</v>
      </c>
      <c r="C35" s="51">
        <v>-52000</v>
      </c>
      <c r="D35" s="55">
        <v>-0.04</v>
      </c>
      <c r="E35" s="46">
        <v>11500</v>
      </c>
      <c r="F35" s="59">
        <v>-4.9586776859504134E-2</v>
      </c>
    </row>
    <row r="36" spans="2:6" x14ac:dyDescent="0.25">
      <c r="B36" s="44" t="s">
        <v>84</v>
      </c>
      <c r="C36" s="51">
        <v>-51000</v>
      </c>
      <c r="D36" s="55">
        <v>-0.02</v>
      </c>
      <c r="E36" s="46">
        <v>11500</v>
      </c>
      <c r="F36" s="59">
        <v>-4.9586776859504134E-2</v>
      </c>
    </row>
    <row r="37" spans="2:6" x14ac:dyDescent="0.25">
      <c r="B37" s="44" t="s">
        <v>85</v>
      </c>
      <c r="C37" s="51">
        <v>-50000</v>
      </c>
      <c r="D37" s="55">
        <v>0</v>
      </c>
      <c r="E37" s="46">
        <v>11500</v>
      </c>
      <c r="F37" s="59">
        <v>-4.9586776859504134E-2</v>
      </c>
    </row>
    <row r="38" spans="2:6" x14ac:dyDescent="0.25">
      <c r="B38" s="44" t="s">
        <v>86</v>
      </c>
      <c r="C38" s="51">
        <v>-49000</v>
      </c>
      <c r="D38" s="55">
        <v>0.02</v>
      </c>
      <c r="E38" s="46">
        <v>11500</v>
      </c>
      <c r="F38" s="59">
        <v>-4.9586776859504134E-2</v>
      </c>
    </row>
    <row r="39" spans="2:6" x14ac:dyDescent="0.25">
      <c r="B39" s="44" t="s">
        <v>87</v>
      </c>
      <c r="C39" s="51">
        <v>-48000</v>
      </c>
      <c r="D39" s="55">
        <v>0.04</v>
      </c>
      <c r="E39" s="46">
        <v>11500</v>
      </c>
      <c r="F39" s="59">
        <v>-4.9586776859504134E-2</v>
      </c>
    </row>
    <row r="40" spans="2:6" x14ac:dyDescent="0.25">
      <c r="B40" s="44" t="s">
        <v>88</v>
      </c>
      <c r="C40" s="51">
        <v>-47000</v>
      </c>
      <c r="D40" s="55">
        <v>0.06</v>
      </c>
      <c r="E40" s="46">
        <v>11500</v>
      </c>
      <c r="F40" s="59">
        <v>-4.9586776859504134E-2</v>
      </c>
    </row>
    <row r="41" spans="2:6" x14ac:dyDescent="0.25">
      <c r="B41" s="44" t="s">
        <v>89</v>
      </c>
      <c r="C41" s="51">
        <v>-46000</v>
      </c>
      <c r="D41" s="55">
        <v>0.08</v>
      </c>
      <c r="E41" s="46">
        <v>11500</v>
      </c>
      <c r="F41" s="59">
        <v>-4.9586776859504134E-2</v>
      </c>
    </row>
    <row r="42" spans="2:6" ht="15.75" thickBot="1" x14ac:dyDescent="0.3">
      <c r="B42" s="45" t="s">
        <v>90</v>
      </c>
      <c r="C42" s="52">
        <v>-45000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5396-8C72-416B-B324-D9B5D9FFF27D}">
  <dimension ref="B1:F42"/>
  <sheetViews>
    <sheetView showGridLines="0" workbookViewId="0">
      <selection activeCell="A7" sqref="A7"/>
    </sheetView>
  </sheetViews>
  <sheetFormatPr defaultRowHeight="15" x14ac:dyDescent="0.25"/>
  <cols>
    <col min="1" max="1" width="0.28515625" customWidth="1"/>
    <col min="2" max="2" width="3.42578125" bestFit="1" customWidth="1"/>
    <col min="3" max="3" width="7.85546875" bestFit="1" customWidth="1"/>
    <col min="4" max="4" width="8.140625" bestFit="1" customWidth="1"/>
    <col min="5" max="5" width="5.28515625" bestFit="1" customWidth="1"/>
    <col min="6" max="6" width="8.140625" bestFit="1" customWidth="1"/>
  </cols>
  <sheetData>
    <row r="1" spans="2:2" s="30" customFormat="1" ht="18" x14ac:dyDescent="0.25">
      <c r="B1" s="33" t="s">
        <v>74</v>
      </c>
    </row>
    <row r="2" spans="2:2" s="31" customFormat="1" ht="10.5" x14ac:dyDescent="0.15">
      <c r="B2" s="34" t="s">
        <v>75</v>
      </c>
    </row>
    <row r="3" spans="2:2" s="31" customFormat="1" ht="10.5" x14ac:dyDescent="0.15">
      <c r="B3" s="34" t="s">
        <v>103</v>
      </c>
    </row>
    <row r="4" spans="2:2" s="31" customFormat="1" ht="10.5" x14ac:dyDescent="0.15">
      <c r="B4" s="34" t="s">
        <v>77</v>
      </c>
    </row>
    <row r="5" spans="2:2" s="32" customFormat="1" ht="10.5" x14ac:dyDescent="0.15">
      <c r="B5" s="35" t="s">
        <v>104</v>
      </c>
    </row>
    <row r="28" spans="2:6" ht="15.75" thickBot="1" x14ac:dyDescent="0.3"/>
    <row r="29" spans="2:6" ht="15.75" thickBot="1" x14ac:dyDescent="0.3">
      <c r="B29" s="36" t="s">
        <v>79</v>
      </c>
      <c r="C29" s="37"/>
      <c r="D29" s="37"/>
      <c r="E29" s="37"/>
      <c r="F29" s="38"/>
    </row>
    <row r="30" spans="2:6" x14ac:dyDescent="0.25">
      <c r="B30" s="42"/>
      <c r="C30" s="50" t="s">
        <v>91</v>
      </c>
      <c r="D30" s="53"/>
      <c r="E30" s="57" t="s">
        <v>94</v>
      </c>
      <c r="F30" s="58"/>
    </row>
    <row r="31" spans="2:6" x14ac:dyDescent="0.25">
      <c r="B31" s="43"/>
      <c r="C31" s="40" t="s">
        <v>92</v>
      </c>
      <c r="D31" s="54" t="s">
        <v>93</v>
      </c>
      <c r="E31" s="40" t="s">
        <v>92</v>
      </c>
      <c r="F31" s="41" t="s">
        <v>93</v>
      </c>
    </row>
    <row r="32" spans="2:6" x14ac:dyDescent="0.25">
      <c r="B32" s="44" t="s">
        <v>80</v>
      </c>
      <c r="C32" s="51">
        <v>-220000</v>
      </c>
      <c r="D32" s="55">
        <v>-0.1</v>
      </c>
      <c r="E32" s="46">
        <v>11500</v>
      </c>
      <c r="F32" s="59">
        <v>-4.9586776859504134E-2</v>
      </c>
    </row>
    <row r="33" spans="2:6" x14ac:dyDescent="0.25">
      <c r="B33" s="44" t="s">
        <v>81</v>
      </c>
      <c r="C33" s="51">
        <v>-216000</v>
      </c>
      <c r="D33" s="55">
        <v>-0.08</v>
      </c>
      <c r="E33" s="46">
        <v>11500</v>
      </c>
      <c r="F33" s="59">
        <v>-4.9586776859504134E-2</v>
      </c>
    </row>
    <row r="34" spans="2:6" x14ac:dyDescent="0.25">
      <c r="B34" s="44" t="s">
        <v>82</v>
      </c>
      <c r="C34" s="51">
        <v>-212000</v>
      </c>
      <c r="D34" s="55">
        <v>-0.06</v>
      </c>
      <c r="E34" s="46">
        <v>11500</v>
      </c>
      <c r="F34" s="59">
        <v>-4.9586776859504134E-2</v>
      </c>
    </row>
    <row r="35" spans="2:6" x14ac:dyDescent="0.25">
      <c r="B35" s="44" t="s">
        <v>83</v>
      </c>
      <c r="C35" s="51">
        <v>-208000</v>
      </c>
      <c r="D35" s="55">
        <v>-0.04</v>
      </c>
      <c r="E35" s="46">
        <v>11500</v>
      </c>
      <c r="F35" s="59">
        <v>-4.9586776859504134E-2</v>
      </c>
    </row>
    <row r="36" spans="2:6" x14ac:dyDescent="0.25">
      <c r="B36" s="44" t="s">
        <v>84</v>
      </c>
      <c r="C36" s="51">
        <v>-204000</v>
      </c>
      <c r="D36" s="55">
        <v>-0.02</v>
      </c>
      <c r="E36" s="46">
        <v>11500</v>
      </c>
      <c r="F36" s="59">
        <v>-4.9586776859504134E-2</v>
      </c>
    </row>
    <row r="37" spans="2:6" x14ac:dyDescent="0.25">
      <c r="B37" s="44" t="s">
        <v>85</v>
      </c>
      <c r="C37" s="51">
        <v>-200000</v>
      </c>
      <c r="D37" s="55">
        <v>0</v>
      </c>
      <c r="E37" s="46">
        <v>11500</v>
      </c>
      <c r="F37" s="59">
        <v>-4.9586776859504134E-2</v>
      </c>
    </row>
    <row r="38" spans="2:6" x14ac:dyDescent="0.25">
      <c r="B38" s="44" t="s">
        <v>86</v>
      </c>
      <c r="C38" s="51">
        <v>-196000</v>
      </c>
      <c r="D38" s="55">
        <v>0.02</v>
      </c>
      <c r="E38" s="46">
        <v>11500</v>
      </c>
      <c r="F38" s="59">
        <v>-4.9586776859504134E-2</v>
      </c>
    </row>
    <row r="39" spans="2:6" x14ac:dyDescent="0.25">
      <c r="B39" s="44" t="s">
        <v>87</v>
      </c>
      <c r="C39" s="51">
        <v>-192000</v>
      </c>
      <c r="D39" s="55">
        <v>0.04</v>
      </c>
      <c r="E39" s="46">
        <v>11500</v>
      </c>
      <c r="F39" s="59">
        <v>-4.9586776859504134E-2</v>
      </c>
    </row>
    <row r="40" spans="2:6" x14ac:dyDescent="0.25">
      <c r="B40" s="44" t="s">
        <v>88</v>
      </c>
      <c r="C40" s="51">
        <v>-188000</v>
      </c>
      <c r="D40" s="55">
        <v>0.06</v>
      </c>
      <c r="E40" s="46">
        <v>11500</v>
      </c>
      <c r="F40" s="59">
        <v>-4.9586776859504134E-2</v>
      </c>
    </row>
    <row r="41" spans="2:6" x14ac:dyDescent="0.25">
      <c r="B41" s="44" t="s">
        <v>89</v>
      </c>
      <c r="C41" s="51">
        <v>-184000</v>
      </c>
      <c r="D41" s="55">
        <v>0.08</v>
      </c>
      <c r="E41" s="46">
        <v>11500</v>
      </c>
      <c r="F41" s="59">
        <v>-4.9586776859504134E-2</v>
      </c>
    </row>
    <row r="42" spans="2:6" ht="15.75" thickBot="1" x14ac:dyDescent="0.3">
      <c r="B42" s="45" t="s">
        <v>90</v>
      </c>
      <c r="C42" s="52">
        <v>-180000</v>
      </c>
      <c r="D42" s="56">
        <v>0.1</v>
      </c>
      <c r="E42" s="48">
        <v>11500</v>
      </c>
      <c r="F42" s="60">
        <v>-4.9586776859504134E-2</v>
      </c>
    </row>
  </sheetData>
  <mergeCells count="3">
    <mergeCell ref="B29:F29"/>
    <mergeCell ref="C30:D30"/>
    <mergeCell ref="E30:F30"/>
  </mergeCells>
  <pageMargins left="0.7" right="0.7" top="0.75" bottom="0.75" header="0.3" footer="0.3"/>
  <pageSetup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vt:lpstr>
      <vt:lpstr>_PalUtilTempWorksheet</vt:lpstr>
      <vt:lpstr>treeCalc_1</vt:lpstr>
      <vt:lpstr>Sensitivity C10</vt:lpstr>
      <vt:lpstr>Sensitivity E10</vt:lpstr>
      <vt:lpstr>Sensitivity C8</vt:lpstr>
      <vt:lpstr>Sensitivity D8</vt:lpstr>
      <vt:lpstr>Sensitivity D9</vt:lpstr>
      <vt:lpstr>Sensitivity E8</vt:lpstr>
      <vt:lpstr>Sensitivity E9</vt:lpstr>
      <vt:lpstr>Sensitivity C9</vt:lpstr>
      <vt:lpstr>Strategy C10</vt:lpstr>
      <vt:lpstr>Strategy E10</vt:lpstr>
      <vt:lpstr>Strategy C8</vt:lpstr>
      <vt:lpstr>Strategy D8</vt:lpstr>
      <vt:lpstr>Strategy D9</vt:lpstr>
      <vt:lpstr>Strategy E8</vt:lpstr>
      <vt:lpstr>Strategy E9</vt:lpstr>
      <vt:lpstr>Strategy C9</vt:lpstr>
      <vt:lpstr>Tornado</vt:lpstr>
      <vt:lpstr>Spider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Nikhil Jain (Student)</cp:lastModifiedBy>
  <dcterms:created xsi:type="dcterms:W3CDTF">2010-06-23T21:34:41Z</dcterms:created>
  <dcterms:modified xsi:type="dcterms:W3CDTF">2025-01-23T05:35:42Z</dcterms:modified>
</cp:coreProperties>
</file>