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rshah133_sundevils_asu_edu/Documents/ASU/SEM 2/SCM 519 Quantitative Risk Management/"/>
    </mc:Choice>
  </mc:AlternateContent>
  <xr:revisionPtr revIDLastSave="3" documentId="13_ncr:1_{72DA049E-C747-448D-8C51-AC27529A8707}" xr6:coauthVersionLast="47" xr6:coauthVersionMax="47" xr10:uidLastSave="{1BB0646A-B77A-024D-9C03-8291688797F1}"/>
  <bookViews>
    <workbookView xWindow="0" yWindow="860" windowWidth="34200" windowHeight="21380" xr2:uid="{00000000-000D-0000-FFFF-FFFF00000000}"/>
  </bookViews>
  <sheets>
    <sheet name="Model" sheetId="1" r:id="rId1"/>
    <sheet name="treeCalc_1" sheetId="2" state="hidden" r:id="rId2"/>
  </sheets>
  <definedNames>
    <definedName name="MF_MarkerList_1" hidden="1">#REF!</definedName>
    <definedName name="MF_MarkerList_2" hidden="1">#REF!</definedName>
    <definedName name="MF_MarkerList_3" hidden="1">#REF!</definedName>
    <definedName name="MF_MarkerList_4" hidden="1">#REF!</definedName>
    <definedName name="MF_MarkerList_5" hidden="1">#REF!</definedName>
    <definedName name="MF_MarkerList_6" hidden="1">#REF!</definedName>
    <definedName name="MF_MarkerList_7" hidden="1">#REF!</definedName>
    <definedName name="MF_MarkerListIsResource_1" hidden="1">FALSE</definedName>
    <definedName name="MF_MarkerListIsResource_2" hidden="1">FALSE</definedName>
    <definedName name="MF_MarkerListIsResource_3" hidden="1">FALSE</definedName>
    <definedName name="MF_MarkerListIsResource_4" hidden="1">FALSE</definedName>
    <definedName name="MF_MarkerListIsResource_5" hidden="1">FALSE</definedName>
    <definedName name="MF_MarkerListIsResource_6" hidden="1">FALSE</definedName>
    <definedName name="MF_MarkerListIsResource_7" hidden="1">FALSE</definedName>
    <definedName name="MindFMapsExist" hidden="1">TRUE</definedName>
    <definedName name="PTree_PolicySuggestion_IncludeDecisionTable" hidden="1">TRUE</definedName>
    <definedName name="PTree_PolicySuggestion_IncludeOptimalDecisionTree" hidden="1">TRUE</definedName>
    <definedName name="PTree_PolicySuggestion_Model" hidden="1">PTreeObjectReference(PTDecisionTree_1,#REF!)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PTreeObjectReference(PTDecisionTree_1,#REF!)</definedName>
    <definedName name="PTree_RiskProfile_PathsToAnalyze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0.6</definedName>
    <definedName name="PTree_SensitivityAnalysis_Inputs_1_Minimum" hidden="1">0.2</definedName>
    <definedName name="PTree_SensitivityAnalysis_Inputs_1_OneWayAnalysis" hidden="1">1</definedName>
    <definedName name="PTree_SensitivityAnalysis_Inputs_1_Steps" hidden="1">9</definedName>
    <definedName name="PTree_SensitivityAnalysis_Inputs_1_TwoWayAnalysis" hidden="1">1</definedName>
    <definedName name="PTree_SensitivityAnalysis_Inputs_1_VariationMethod" hidden="1">2</definedName>
    <definedName name="PTree_SensitivityAnalysis_Inputs_1_VaryCell" hidden="1">Model!$B$9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25</definedName>
    <definedName name="PTree_SensitivityAnalysis_Inputs_2_Minimum" hidden="1">-25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2</definedName>
    <definedName name="PTree_SensitivityAnalysis_Inputs_2_VariationMethod" hidden="1">0</definedName>
    <definedName name="PTree_SensitivityAnalysis_Inputs_2_VaryCell" hidden="1">Model!$B$5</definedName>
    <definedName name="PTree_SensitivityAnalysis_Inputs_Count" hidden="1">2</definedName>
    <definedName name="PTree_SensitivityAnalysis_Output_AlternateCellLabel" hidden="1">""</definedName>
    <definedName name="PTree_SensitivityAnalysis_Output_Model" hidden="1">PTreeObjectReference(PTDecisionTree_1,#REF!)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UpdateDisplay" hidden="1">FALSE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32" i="1"/>
  <c r="J12" i="2" s="1"/>
  <c r="D36" i="1"/>
  <c r="D24" i="1"/>
  <c r="E38" i="1"/>
  <c r="E34" i="1"/>
  <c r="E37" i="1"/>
  <c r="K27" i="2" s="1"/>
  <c r="J27" i="2"/>
  <c r="E33" i="1"/>
  <c r="E26" i="1"/>
  <c r="E22" i="1"/>
  <c r="E25" i="1"/>
  <c r="K23" i="2" s="1"/>
  <c r="E21" i="1"/>
  <c r="C39" i="1"/>
  <c r="C27" i="1"/>
  <c r="K18" i="2" s="1"/>
  <c r="H12" i="1"/>
  <c r="G12" i="1"/>
  <c r="H11" i="1"/>
  <c r="G11" i="1"/>
  <c r="H6" i="1"/>
  <c r="G6" i="1"/>
  <c r="D50" i="1"/>
  <c r="D49" i="1"/>
  <c r="D46" i="1"/>
  <c r="J16" i="2" s="1"/>
  <c r="D45" i="1"/>
  <c r="C48" i="1"/>
  <c r="K26" i="2"/>
  <c r="J26" i="2"/>
  <c r="J24" i="2"/>
  <c r="O24" i="2"/>
  <c r="J25" i="2"/>
  <c r="K19" i="2"/>
  <c r="J19" i="2"/>
  <c r="O19" i="2"/>
  <c r="J23" i="2"/>
  <c r="K22" i="2"/>
  <c r="J22" i="2"/>
  <c r="J20" i="2"/>
  <c r="O20" i="2"/>
  <c r="J21" i="2"/>
  <c r="J18" i="2"/>
  <c r="O18" i="2"/>
  <c r="O12" i="2"/>
  <c r="K17" i="2"/>
  <c r="J17" i="2"/>
  <c r="K16" i="2"/>
  <c r="J14" i="2"/>
  <c r="O14" i="2"/>
  <c r="J15" i="2"/>
  <c r="J13" i="2"/>
  <c r="O13" i="2"/>
  <c r="K11" i="2"/>
  <c r="J11" i="2"/>
  <c r="O11" i="2"/>
  <c r="B11" i="2"/>
  <c r="B2" i="2"/>
  <c r="C15" i="1"/>
  <c r="C14" i="1"/>
  <c r="B10" i="1"/>
  <c r="F2" i="2"/>
  <c r="F33" i="1"/>
  <c r="F34" i="1"/>
  <c r="D40" i="1"/>
  <c r="F22" i="1"/>
  <c r="E24" i="1"/>
  <c r="B31" i="1"/>
  <c r="E46" i="1"/>
  <c r="C47" i="1"/>
  <c r="E45" i="1"/>
  <c r="B44" i="1"/>
  <c r="D53" i="1"/>
  <c r="D54" i="1"/>
  <c r="C52" i="1"/>
  <c r="B51" i="1"/>
  <c r="C53" i="1"/>
  <c r="E50" i="1"/>
  <c r="D48" i="1"/>
  <c r="E49" i="1"/>
  <c r="C32" i="1"/>
  <c r="E29" i="1"/>
  <c r="E30" i="1"/>
  <c r="D28" i="1"/>
  <c r="D29" i="1"/>
  <c r="F25" i="1"/>
  <c r="F21" i="1"/>
  <c r="F26" i="1"/>
  <c r="D23" i="1"/>
  <c r="E41" i="1"/>
  <c r="E42" i="1"/>
  <c r="D41" i="1"/>
  <c r="F37" i="1"/>
  <c r="F38" i="1"/>
  <c r="D35" i="1"/>
  <c r="E36" i="1"/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D9" i="1"/>
  <c r="D10" i="1"/>
</calcChain>
</file>

<file path=xl/sharedStrings.xml><?xml version="1.0" encoding="utf-8"?>
<sst xmlns="http://schemas.openxmlformats.org/spreadsheetml/2006/main" count="165" uniqueCount="90">
  <si>
    <t>Sales volume</t>
  </si>
  <si>
    <t>Unit margin</t>
  </si>
  <si>
    <t>Market</t>
  </si>
  <si>
    <t>Net revenue</t>
  </si>
  <si>
    <t>Inputs</t>
  </si>
  <si>
    <t>Prior probability</t>
  </si>
  <si>
    <t>Good</t>
  </si>
  <si>
    <t>Bad</t>
  </si>
  <si>
    <t>Actual\Predicted</t>
  </si>
  <si>
    <t>Bayes' rule calculations</t>
  </si>
  <si>
    <t>Probabilities of predictions</t>
  </si>
  <si>
    <t>Posterior probabilities, given predictions</t>
  </si>
  <si>
    <t>Probabilities that indicate the accuracy of the predictions</t>
  </si>
  <si>
    <t>Cost of market research</t>
  </si>
  <si>
    <t>Fixed marketing cost</t>
  </si>
  <si>
    <t>Acme multistage new product decisions with an option to buy information</t>
  </si>
  <si>
    <t>278AF48B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</si>
  <si>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</si>
  <si>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</si>
  <si>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</si>
  <si>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</si>
  <si>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</si>
  <si>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</si>
  <si>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</si>
  <si>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</si>
  <si>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</si>
  <si>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</si>
  <si>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</si>
  <si>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</si>
  <si>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</si>
  <si>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</si>
  <si>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</si>
  <si>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</si>
  <si>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</si>
  <si>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</si>
  <si>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</si>
  <si>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</si>
  <si>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</si>
  <si>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</si>
  <si>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</si>
  <si>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</si>
  <si>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</si>
  <si>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</si>
  <si>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</si>
  <si>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</si>
  <si>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</si>
  <si>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</si>
  <si>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</si>
  <si>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</si>
  <si>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</si>
  <si>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</si>
  <si>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</si>
  <si>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</si>
  <si>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</si>
  <si>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8.5.1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</si>
  <si>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</si>
  <si>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</si>
  <si>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</si>
  <si>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</si>
  <si>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</si>
  <si>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</si>
  <si>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</si>
  <si>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New product decision</t>
  </si>
  <si>
    <t>Hire firm?</t>
  </si>
  <si>
    <t>2,0,0,2,2,3,0,0,0</t>
  </si>
  <si>
    <t>Yes</t>
  </si>
  <si>
    <t>No</t>
  </si>
  <si>
    <t>Market product?</t>
  </si>
  <si>
    <t>4,0,0,0,3,0,0</t>
  </si>
  <si>
    <t>2,0,0,2,4,5,1,0,0</t>
  </si>
  <si>
    <t>Market outcome</t>
  </si>
  <si>
    <t>4,0,0,0,4,0,0</t>
  </si>
  <si>
    <t>1,0,0,2,6,7,3,0,0</t>
  </si>
  <si>
    <t>Firm prediction</t>
  </si>
  <si>
    <t>1,0,0,2,8,9,1,0,0</t>
  </si>
  <si>
    <t>Market looks good</t>
  </si>
  <si>
    <t>Market looks bad</t>
  </si>
  <si>
    <t>4,0,0,0,8,0,0</t>
  </si>
  <si>
    <t>2,0,0,2,10,11,2,0,0</t>
  </si>
  <si>
    <t>Market outcomes</t>
  </si>
  <si>
    <t>4,0,0,0,10,0,0</t>
  </si>
  <si>
    <t>1,0,0,2,12,13,8,0,0</t>
  </si>
  <si>
    <t>4,0,0,0,9,0,0</t>
  </si>
  <si>
    <t>2,0,0,2,14,15,2,0,0</t>
  </si>
  <si>
    <t>4,0,0,0,14,0,0</t>
  </si>
  <si>
    <t>1,0,0,2,16,17,9,0,0</t>
  </si>
  <si>
    <t>EVI = EMV with free info - EMV without information</t>
  </si>
  <si>
    <t>EMV with free info=</t>
  </si>
  <si>
    <t>EMV without info=</t>
  </si>
  <si>
    <t>EVI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</si>
</sst>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[&gt;0.00001]0.0###%;[=0]0.0%;0.00E+00"/>
    <numFmt numFmtId="166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239522</xdr:colOff>
      <xdr:row>36</xdr:row>
      <xdr:rowOff>179070</xdr:rowOff>
    </xdr:from>
    <xdr:to>
      <xdr:col>5</xdr:col>
      <xdr:colOff>127</xdr:colOff>
      <xdr:row>36</xdr:row>
      <xdr:rowOff>179070</xdr:rowOff>
    </xdr:to>
    <xdr:cxnSp macro="_xll.PtreeEvent_ObjectClick">
      <xdr:nvCxnSpPr>
        <xdr:cNvPr id="99" name="PTObj_DBranchHLine_1_17">
          <a:extLst>
            <a:ext uri="{FF2B5EF4-FFF2-40B4-BE49-F238E27FC236}">
              <a16:creationId xmlns:a16="http://schemas.microsoft.com/office/drawing/2014/main" id="{AC70677B-9DAC-463B-998C-788617EF242B}"/>
            </a:ext>
          </a:extLst>
        </xdr:cNvPr>
        <xdr:cNvCxnSpPr/>
      </xdr:nvCxnSpPr>
      <xdr:spPr>
        <a:xfrm>
          <a:off x="6868922" y="68084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34</xdr:row>
      <xdr:rowOff>173990</xdr:rowOff>
    </xdr:from>
    <xdr:to>
      <xdr:col>4</xdr:col>
      <xdr:colOff>239522</xdr:colOff>
      <xdr:row>36</xdr:row>
      <xdr:rowOff>179070</xdr:rowOff>
    </xdr:to>
    <xdr:cxnSp macro="_xll.PtreeEvent_ObjectClick">
      <xdr:nvCxnSpPr>
        <xdr:cNvPr id="98" name="PTObj_DBranchDLine_1_17">
          <a:extLst>
            <a:ext uri="{FF2B5EF4-FFF2-40B4-BE49-F238E27FC236}">
              <a16:creationId xmlns:a16="http://schemas.microsoft.com/office/drawing/2014/main" id="{C51BF664-FEA6-42FF-AA6E-6AF78EBE4074}"/>
            </a:ext>
          </a:extLst>
        </xdr:cNvPr>
        <xdr:cNvCxnSpPr/>
      </xdr:nvCxnSpPr>
      <xdr:spPr>
        <a:xfrm>
          <a:off x="6716522" y="64350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32</xdr:row>
      <xdr:rowOff>179070</xdr:rowOff>
    </xdr:from>
    <xdr:to>
      <xdr:col>5</xdr:col>
      <xdr:colOff>127</xdr:colOff>
      <xdr:row>32</xdr:row>
      <xdr:rowOff>179070</xdr:rowOff>
    </xdr:to>
    <xdr:cxnSp macro="_xll.PtreeEvent_ObjectClick">
      <xdr:nvCxnSpPr>
        <xdr:cNvPr id="95" name="PTObj_DBranchHLine_1_16">
          <a:extLst>
            <a:ext uri="{FF2B5EF4-FFF2-40B4-BE49-F238E27FC236}">
              <a16:creationId xmlns:a16="http://schemas.microsoft.com/office/drawing/2014/main" id="{4C9BE0D5-EBA6-4570-89B4-EF0534929840}"/>
            </a:ext>
          </a:extLst>
        </xdr:cNvPr>
        <xdr:cNvCxnSpPr/>
      </xdr:nvCxnSpPr>
      <xdr:spPr>
        <a:xfrm>
          <a:off x="6868922" y="60718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32</xdr:row>
      <xdr:rowOff>179070</xdr:rowOff>
    </xdr:from>
    <xdr:to>
      <xdr:col>4</xdr:col>
      <xdr:colOff>239522</xdr:colOff>
      <xdr:row>34</xdr:row>
      <xdr:rowOff>173990</xdr:rowOff>
    </xdr:to>
    <xdr:cxnSp macro="_xll.PtreeEvent_ObjectClick">
      <xdr:nvCxnSpPr>
        <xdr:cNvPr id="94" name="PTObj_DBranchDLine_1_16">
          <a:extLst>
            <a:ext uri="{FF2B5EF4-FFF2-40B4-BE49-F238E27FC236}">
              <a16:creationId xmlns:a16="http://schemas.microsoft.com/office/drawing/2014/main" id="{0AAB420A-58E4-4BD1-ADBA-B10CD7CAE819}"/>
            </a:ext>
          </a:extLst>
        </xdr:cNvPr>
        <xdr:cNvCxnSpPr/>
      </xdr:nvCxnSpPr>
      <xdr:spPr>
        <a:xfrm flipV="1">
          <a:off x="6716522" y="60718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34</xdr:row>
      <xdr:rowOff>179070</xdr:rowOff>
    </xdr:from>
    <xdr:to>
      <xdr:col>4</xdr:col>
      <xdr:colOff>127</xdr:colOff>
      <xdr:row>34</xdr:row>
      <xdr:rowOff>179070</xdr:rowOff>
    </xdr:to>
    <xdr:cxnSp macro="_xll.PtreeEvent_ObjectClick">
      <xdr:nvCxnSpPr>
        <xdr:cNvPr id="91" name="PTObj_DBranchHLine_1_14">
          <a:extLst>
            <a:ext uri="{FF2B5EF4-FFF2-40B4-BE49-F238E27FC236}">
              <a16:creationId xmlns:a16="http://schemas.microsoft.com/office/drawing/2014/main" id="{0B8C2E3C-35AD-4294-97DF-A130459F1E4F}"/>
            </a:ext>
          </a:extLst>
        </xdr:cNvPr>
        <xdr:cNvCxnSpPr/>
      </xdr:nvCxnSpPr>
      <xdr:spPr>
        <a:xfrm>
          <a:off x="5249672" y="6071870"/>
          <a:ext cx="1379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34</xdr:row>
      <xdr:rowOff>179070</xdr:rowOff>
    </xdr:from>
    <xdr:to>
      <xdr:col>3</xdr:col>
      <xdr:colOff>239522</xdr:colOff>
      <xdr:row>38</xdr:row>
      <xdr:rowOff>173990</xdr:rowOff>
    </xdr:to>
    <xdr:cxnSp macro="_xll.PtreeEvent_ObjectClick">
      <xdr:nvCxnSpPr>
        <xdr:cNvPr id="90" name="PTObj_DBranchDLine_1_14">
          <a:extLst>
            <a:ext uri="{FF2B5EF4-FFF2-40B4-BE49-F238E27FC236}">
              <a16:creationId xmlns:a16="http://schemas.microsoft.com/office/drawing/2014/main" id="{3D801EFC-7E44-4886-AA8B-5B74E9DB5D99}"/>
            </a:ext>
          </a:extLst>
        </xdr:cNvPr>
        <xdr:cNvCxnSpPr/>
      </xdr:nvCxnSpPr>
      <xdr:spPr>
        <a:xfrm flipV="1">
          <a:off x="5097272" y="60718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40</xdr:row>
      <xdr:rowOff>179070</xdr:rowOff>
    </xdr:from>
    <xdr:to>
      <xdr:col>4</xdr:col>
      <xdr:colOff>127</xdr:colOff>
      <xdr:row>40</xdr:row>
      <xdr:rowOff>179070</xdr:rowOff>
    </xdr:to>
    <xdr:cxnSp macro="_xll.PtreeEvent_ObjectClick">
      <xdr:nvCxnSpPr>
        <xdr:cNvPr id="87" name="PTObj_DBranchHLine_1_15">
          <a:extLst>
            <a:ext uri="{FF2B5EF4-FFF2-40B4-BE49-F238E27FC236}">
              <a16:creationId xmlns:a16="http://schemas.microsoft.com/office/drawing/2014/main" id="{C570426D-AC1F-46B1-B47B-BDAD75A3BF8F}"/>
            </a:ext>
          </a:extLst>
        </xdr:cNvPr>
        <xdr:cNvCxnSpPr/>
      </xdr:nvCxnSpPr>
      <xdr:spPr>
        <a:xfrm>
          <a:off x="5249672" y="6808470"/>
          <a:ext cx="1379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38</xdr:row>
      <xdr:rowOff>173990</xdr:rowOff>
    </xdr:from>
    <xdr:to>
      <xdr:col>3</xdr:col>
      <xdr:colOff>239522</xdr:colOff>
      <xdr:row>40</xdr:row>
      <xdr:rowOff>179070</xdr:rowOff>
    </xdr:to>
    <xdr:cxnSp macro="_xll.PtreeEvent_ObjectClick">
      <xdr:nvCxnSpPr>
        <xdr:cNvPr id="86" name="PTObj_DBranchDLine_1_15">
          <a:extLst>
            <a:ext uri="{FF2B5EF4-FFF2-40B4-BE49-F238E27FC236}">
              <a16:creationId xmlns:a16="http://schemas.microsoft.com/office/drawing/2014/main" id="{CA92E091-297C-4BFE-B1F8-12704351ABA6}"/>
            </a:ext>
          </a:extLst>
        </xdr:cNvPr>
        <xdr:cNvCxnSpPr/>
      </xdr:nvCxnSpPr>
      <xdr:spPr>
        <a:xfrm>
          <a:off x="5097272" y="64350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38</xdr:row>
      <xdr:rowOff>179070</xdr:rowOff>
    </xdr:from>
    <xdr:to>
      <xdr:col>3</xdr:col>
      <xdr:colOff>127</xdr:colOff>
      <xdr:row>38</xdr:row>
      <xdr:rowOff>179070</xdr:rowOff>
    </xdr:to>
    <xdr:cxnSp macro="_xll.PtreeEvent_ObjectClick">
      <xdr:nvCxnSpPr>
        <xdr:cNvPr id="79" name="PTObj_DBranchHLine_1_9">
          <a:extLst>
            <a:ext uri="{FF2B5EF4-FFF2-40B4-BE49-F238E27FC236}">
              <a16:creationId xmlns:a16="http://schemas.microsoft.com/office/drawing/2014/main" id="{EA4AADD1-8440-4F4C-AEBD-8F7160397051}"/>
            </a:ext>
          </a:extLst>
        </xdr:cNvPr>
        <xdr:cNvCxnSpPr/>
      </xdr:nvCxnSpPr>
      <xdr:spPr>
        <a:xfrm>
          <a:off x="3579622" y="6071870"/>
          <a:ext cx="1430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30</xdr:row>
      <xdr:rowOff>173990</xdr:rowOff>
    </xdr:from>
    <xdr:to>
      <xdr:col>2</xdr:col>
      <xdr:colOff>239522</xdr:colOff>
      <xdr:row>38</xdr:row>
      <xdr:rowOff>179070</xdr:rowOff>
    </xdr:to>
    <xdr:cxnSp macro="_xll.PtreeEvent_ObjectClick">
      <xdr:nvCxnSpPr>
        <xdr:cNvPr id="78" name="PTObj_DBranchDLine_1_9">
          <a:extLst>
            <a:ext uri="{FF2B5EF4-FFF2-40B4-BE49-F238E27FC236}">
              <a16:creationId xmlns:a16="http://schemas.microsoft.com/office/drawing/2014/main" id="{CC00BBD0-37B8-4982-90C8-36214F9DBEF0}"/>
            </a:ext>
          </a:extLst>
        </xdr:cNvPr>
        <xdr:cNvCxnSpPr/>
      </xdr:nvCxnSpPr>
      <xdr:spPr>
        <a:xfrm>
          <a:off x="3427222" y="56984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24</xdr:row>
      <xdr:rowOff>179070</xdr:rowOff>
    </xdr:from>
    <xdr:to>
      <xdr:col>5</xdr:col>
      <xdr:colOff>127</xdr:colOff>
      <xdr:row>24</xdr:row>
      <xdr:rowOff>179070</xdr:rowOff>
    </xdr:to>
    <xdr:cxnSp macro="_xll.PtreeEvent_ObjectClick">
      <xdr:nvCxnSpPr>
        <xdr:cNvPr id="75" name="PTObj_DBranchHLine_1_13">
          <a:extLst>
            <a:ext uri="{FF2B5EF4-FFF2-40B4-BE49-F238E27FC236}">
              <a16:creationId xmlns:a16="http://schemas.microsoft.com/office/drawing/2014/main" id="{65EA3A62-971D-4938-B1F3-D99F1FF09BCD}"/>
            </a:ext>
          </a:extLst>
        </xdr:cNvPr>
        <xdr:cNvCxnSpPr/>
      </xdr:nvCxnSpPr>
      <xdr:spPr>
        <a:xfrm>
          <a:off x="6868922" y="45986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22</xdr:row>
      <xdr:rowOff>173990</xdr:rowOff>
    </xdr:from>
    <xdr:to>
      <xdr:col>4</xdr:col>
      <xdr:colOff>239522</xdr:colOff>
      <xdr:row>24</xdr:row>
      <xdr:rowOff>179070</xdr:rowOff>
    </xdr:to>
    <xdr:cxnSp macro="_xll.PtreeEvent_ObjectClick">
      <xdr:nvCxnSpPr>
        <xdr:cNvPr id="74" name="PTObj_DBranchDLine_1_13">
          <a:extLst>
            <a:ext uri="{FF2B5EF4-FFF2-40B4-BE49-F238E27FC236}">
              <a16:creationId xmlns:a16="http://schemas.microsoft.com/office/drawing/2014/main" id="{915FC453-B506-49E0-B7AD-2C119B4389FA}"/>
            </a:ext>
          </a:extLst>
        </xdr:cNvPr>
        <xdr:cNvCxnSpPr/>
      </xdr:nvCxnSpPr>
      <xdr:spPr>
        <a:xfrm>
          <a:off x="6716522" y="42252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20</xdr:row>
      <xdr:rowOff>179070</xdr:rowOff>
    </xdr:from>
    <xdr:to>
      <xdr:col>5</xdr:col>
      <xdr:colOff>127</xdr:colOff>
      <xdr:row>20</xdr:row>
      <xdr:rowOff>179070</xdr:rowOff>
    </xdr:to>
    <xdr:cxnSp macro="_xll.PtreeEvent_ObjectClick">
      <xdr:nvCxnSpPr>
        <xdr:cNvPr id="71" name="PTObj_DBranchHLine_1_12">
          <a:extLst>
            <a:ext uri="{FF2B5EF4-FFF2-40B4-BE49-F238E27FC236}">
              <a16:creationId xmlns:a16="http://schemas.microsoft.com/office/drawing/2014/main" id="{08BA07D6-59B5-4EEF-BB48-145B208FDF0D}"/>
            </a:ext>
          </a:extLst>
        </xdr:cNvPr>
        <xdr:cNvCxnSpPr/>
      </xdr:nvCxnSpPr>
      <xdr:spPr>
        <a:xfrm>
          <a:off x="6868922" y="38620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20</xdr:row>
      <xdr:rowOff>179070</xdr:rowOff>
    </xdr:from>
    <xdr:to>
      <xdr:col>4</xdr:col>
      <xdr:colOff>239522</xdr:colOff>
      <xdr:row>22</xdr:row>
      <xdr:rowOff>173990</xdr:rowOff>
    </xdr:to>
    <xdr:cxnSp macro="_xll.PtreeEvent_ObjectClick">
      <xdr:nvCxnSpPr>
        <xdr:cNvPr id="70" name="PTObj_DBranchDLine_1_12">
          <a:extLst>
            <a:ext uri="{FF2B5EF4-FFF2-40B4-BE49-F238E27FC236}">
              <a16:creationId xmlns:a16="http://schemas.microsoft.com/office/drawing/2014/main" id="{1FF19289-8A44-4FC0-8132-4F774BF167DE}"/>
            </a:ext>
          </a:extLst>
        </xdr:cNvPr>
        <xdr:cNvCxnSpPr/>
      </xdr:nvCxnSpPr>
      <xdr:spPr>
        <a:xfrm flipV="1">
          <a:off x="6716522" y="38620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22</xdr:row>
      <xdr:rowOff>179070</xdr:rowOff>
    </xdr:from>
    <xdr:to>
      <xdr:col>4</xdr:col>
      <xdr:colOff>127</xdr:colOff>
      <xdr:row>22</xdr:row>
      <xdr:rowOff>179070</xdr:rowOff>
    </xdr:to>
    <xdr:cxnSp macro="_xll.PtreeEvent_ObjectClick">
      <xdr:nvCxnSpPr>
        <xdr:cNvPr id="67" name="PTObj_DBranchHLine_1_10">
          <a:extLst>
            <a:ext uri="{FF2B5EF4-FFF2-40B4-BE49-F238E27FC236}">
              <a16:creationId xmlns:a16="http://schemas.microsoft.com/office/drawing/2014/main" id="{7F56A47B-2C4F-4FE0-B3EA-C473D448B37B}"/>
            </a:ext>
          </a:extLst>
        </xdr:cNvPr>
        <xdr:cNvCxnSpPr/>
      </xdr:nvCxnSpPr>
      <xdr:spPr>
        <a:xfrm>
          <a:off x="5249672" y="3862070"/>
          <a:ext cx="1379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22</xdr:row>
      <xdr:rowOff>179070</xdr:rowOff>
    </xdr:from>
    <xdr:to>
      <xdr:col>3</xdr:col>
      <xdr:colOff>239522</xdr:colOff>
      <xdr:row>26</xdr:row>
      <xdr:rowOff>173990</xdr:rowOff>
    </xdr:to>
    <xdr:cxnSp macro="_xll.PtreeEvent_ObjectClick">
      <xdr:nvCxnSpPr>
        <xdr:cNvPr id="66" name="PTObj_DBranchDLine_1_10">
          <a:extLst>
            <a:ext uri="{FF2B5EF4-FFF2-40B4-BE49-F238E27FC236}">
              <a16:creationId xmlns:a16="http://schemas.microsoft.com/office/drawing/2014/main" id="{5E34A950-A331-4C26-A341-0955BF275A32}"/>
            </a:ext>
          </a:extLst>
        </xdr:cNvPr>
        <xdr:cNvCxnSpPr/>
      </xdr:nvCxnSpPr>
      <xdr:spPr>
        <a:xfrm flipV="1">
          <a:off x="5097272" y="38620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28</xdr:row>
      <xdr:rowOff>179070</xdr:rowOff>
    </xdr:from>
    <xdr:to>
      <xdr:col>4</xdr:col>
      <xdr:colOff>127</xdr:colOff>
      <xdr:row>28</xdr:row>
      <xdr:rowOff>179070</xdr:rowOff>
    </xdr:to>
    <xdr:cxnSp macro="_xll.PtreeEvent_ObjectClick">
      <xdr:nvCxnSpPr>
        <xdr:cNvPr id="63" name="PTObj_DBranchHLine_1_11">
          <a:extLst>
            <a:ext uri="{FF2B5EF4-FFF2-40B4-BE49-F238E27FC236}">
              <a16:creationId xmlns:a16="http://schemas.microsoft.com/office/drawing/2014/main" id="{DE738312-067C-4F2F-BD4B-A83E38BB8C46}"/>
            </a:ext>
          </a:extLst>
        </xdr:cNvPr>
        <xdr:cNvCxnSpPr/>
      </xdr:nvCxnSpPr>
      <xdr:spPr>
        <a:xfrm>
          <a:off x="5249672" y="4598670"/>
          <a:ext cx="1379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26</xdr:row>
      <xdr:rowOff>173990</xdr:rowOff>
    </xdr:from>
    <xdr:to>
      <xdr:col>3</xdr:col>
      <xdr:colOff>239522</xdr:colOff>
      <xdr:row>28</xdr:row>
      <xdr:rowOff>179070</xdr:rowOff>
    </xdr:to>
    <xdr:cxnSp macro="_xll.PtreeEvent_ObjectClick">
      <xdr:nvCxnSpPr>
        <xdr:cNvPr id="62" name="PTObj_DBranchDLine_1_11">
          <a:extLst>
            <a:ext uri="{FF2B5EF4-FFF2-40B4-BE49-F238E27FC236}">
              <a16:creationId xmlns:a16="http://schemas.microsoft.com/office/drawing/2014/main" id="{5E16F93F-E2B4-4927-9A99-AF6A64A2334C}"/>
            </a:ext>
          </a:extLst>
        </xdr:cNvPr>
        <xdr:cNvCxnSpPr/>
      </xdr:nvCxnSpPr>
      <xdr:spPr>
        <a:xfrm>
          <a:off x="5097272" y="42252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26</xdr:row>
      <xdr:rowOff>179070</xdr:rowOff>
    </xdr:from>
    <xdr:to>
      <xdr:col>3</xdr:col>
      <xdr:colOff>127</xdr:colOff>
      <xdr:row>26</xdr:row>
      <xdr:rowOff>179070</xdr:rowOff>
    </xdr:to>
    <xdr:cxnSp macro="_xll.PtreeEvent_ObjectClick">
      <xdr:nvCxnSpPr>
        <xdr:cNvPr id="55" name="PTObj_DBranchHLine_1_8">
          <a:extLst>
            <a:ext uri="{FF2B5EF4-FFF2-40B4-BE49-F238E27FC236}">
              <a16:creationId xmlns:a16="http://schemas.microsoft.com/office/drawing/2014/main" id="{9B1010AF-1380-4820-A29F-735FA018F2FC}"/>
            </a:ext>
          </a:extLst>
        </xdr:cNvPr>
        <xdr:cNvCxnSpPr/>
      </xdr:nvCxnSpPr>
      <xdr:spPr>
        <a:xfrm>
          <a:off x="3579622" y="3862070"/>
          <a:ext cx="1430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26</xdr:row>
      <xdr:rowOff>179070</xdr:rowOff>
    </xdr:from>
    <xdr:to>
      <xdr:col>2</xdr:col>
      <xdr:colOff>239522</xdr:colOff>
      <xdr:row>30</xdr:row>
      <xdr:rowOff>173990</xdr:rowOff>
    </xdr:to>
    <xdr:cxnSp macro="_xll.PtreeEvent_ObjectClick">
      <xdr:nvCxnSpPr>
        <xdr:cNvPr id="54" name="PTObj_DBranchDLine_1_8">
          <a:extLst>
            <a:ext uri="{FF2B5EF4-FFF2-40B4-BE49-F238E27FC236}">
              <a16:creationId xmlns:a16="http://schemas.microsoft.com/office/drawing/2014/main" id="{E902A58C-FD27-4937-901F-AFB67E453484}"/>
            </a:ext>
          </a:extLst>
        </xdr:cNvPr>
        <xdr:cNvCxnSpPr/>
      </xdr:nvCxnSpPr>
      <xdr:spPr>
        <a:xfrm flipV="1">
          <a:off x="3427222" y="38620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239522</xdr:colOff>
      <xdr:row>30</xdr:row>
      <xdr:rowOff>179070</xdr:rowOff>
    </xdr:from>
    <xdr:to>
      <xdr:col>2</xdr:col>
      <xdr:colOff>127</xdr:colOff>
      <xdr:row>30</xdr:row>
      <xdr:rowOff>179070</xdr:rowOff>
    </xdr:to>
    <xdr:cxnSp macro="_xll.PtreeEvent_ObjectClick">
      <xdr:nvCxnSpPr>
        <xdr:cNvPr id="43" name="PTObj_DBranchHLine_1_2">
          <a:extLst>
            <a:ext uri="{FF2B5EF4-FFF2-40B4-BE49-F238E27FC236}">
              <a16:creationId xmlns:a16="http://schemas.microsoft.com/office/drawing/2014/main" id="{EBC31FCA-AAB2-4BDF-8C24-8EEF43708D3B}"/>
            </a:ext>
          </a:extLst>
        </xdr:cNvPr>
        <xdr:cNvCxnSpPr/>
      </xdr:nvCxnSpPr>
      <xdr:spPr>
        <a:xfrm>
          <a:off x="1973072" y="38620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87122</xdr:colOff>
      <xdr:row>30</xdr:row>
      <xdr:rowOff>179070</xdr:rowOff>
    </xdr:from>
    <xdr:to>
      <xdr:col>1</xdr:col>
      <xdr:colOff>239522</xdr:colOff>
      <xdr:row>42</xdr:row>
      <xdr:rowOff>173990</xdr:rowOff>
    </xdr:to>
    <xdr:cxnSp macro="_xll.PtreeEvent_ObjectClick">
      <xdr:nvCxnSpPr>
        <xdr:cNvPr id="42" name="PTObj_DBranchDLine_1_2">
          <a:extLst>
            <a:ext uri="{FF2B5EF4-FFF2-40B4-BE49-F238E27FC236}">
              <a16:creationId xmlns:a16="http://schemas.microsoft.com/office/drawing/2014/main" id="{C36AF585-FA69-427D-8185-B520ABBBC4C4}"/>
            </a:ext>
          </a:extLst>
        </xdr:cNvPr>
        <xdr:cNvCxnSpPr/>
      </xdr:nvCxnSpPr>
      <xdr:spPr>
        <a:xfrm flipV="1">
          <a:off x="1820672" y="38620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48</xdr:row>
      <xdr:rowOff>179070</xdr:rowOff>
    </xdr:from>
    <xdr:to>
      <xdr:col>4</xdr:col>
      <xdr:colOff>127</xdr:colOff>
      <xdr:row>48</xdr:row>
      <xdr:rowOff>179070</xdr:rowOff>
    </xdr:to>
    <xdr:cxnSp macro="_xll.PtreeEvent_ObjectClick">
      <xdr:nvCxnSpPr>
        <xdr:cNvPr id="39" name="PTObj_DBranchHLine_1_7">
          <a:extLst>
            <a:ext uri="{FF2B5EF4-FFF2-40B4-BE49-F238E27FC236}">
              <a16:creationId xmlns:a16="http://schemas.microsoft.com/office/drawing/2014/main" id="{34E1E44C-66B7-4F48-B0D6-45EAD6BB739D}"/>
            </a:ext>
          </a:extLst>
        </xdr:cNvPr>
        <xdr:cNvCxnSpPr/>
      </xdr:nvCxnSpPr>
      <xdr:spPr>
        <a:xfrm>
          <a:off x="5198872" y="5335270"/>
          <a:ext cx="1379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46</xdr:row>
      <xdr:rowOff>173990</xdr:rowOff>
    </xdr:from>
    <xdr:to>
      <xdr:col>3</xdr:col>
      <xdr:colOff>239522</xdr:colOff>
      <xdr:row>48</xdr:row>
      <xdr:rowOff>179070</xdr:rowOff>
    </xdr:to>
    <xdr:cxnSp macro="_xll.PtreeEvent_ObjectClick">
      <xdr:nvCxnSpPr>
        <xdr:cNvPr id="38" name="PTObj_DBranchDLine_1_7">
          <a:extLst>
            <a:ext uri="{FF2B5EF4-FFF2-40B4-BE49-F238E27FC236}">
              <a16:creationId xmlns:a16="http://schemas.microsoft.com/office/drawing/2014/main" id="{EF399B8A-0118-4757-97A5-E96268124158}"/>
            </a:ext>
          </a:extLst>
        </xdr:cNvPr>
        <xdr:cNvCxnSpPr/>
      </xdr:nvCxnSpPr>
      <xdr:spPr>
        <a:xfrm>
          <a:off x="5046472" y="49618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44</xdr:row>
      <xdr:rowOff>179070</xdr:rowOff>
    </xdr:from>
    <xdr:to>
      <xdr:col>4</xdr:col>
      <xdr:colOff>127</xdr:colOff>
      <xdr:row>44</xdr:row>
      <xdr:rowOff>179070</xdr:rowOff>
    </xdr:to>
    <xdr:cxnSp macro="_xll.PtreeEvent_ObjectClick">
      <xdr:nvCxnSpPr>
        <xdr:cNvPr id="35" name="PTObj_DBranchHLine_1_6">
          <a:extLst>
            <a:ext uri="{FF2B5EF4-FFF2-40B4-BE49-F238E27FC236}">
              <a16:creationId xmlns:a16="http://schemas.microsoft.com/office/drawing/2014/main" id="{8A35CD91-A68D-403B-B929-794F975E5CB3}"/>
            </a:ext>
          </a:extLst>
        </xdr:cNvPr>
        <xdr:cNvCxnSpPr/>
      </xdr:nvCxnSpPr>
      <xdr:spPr>
        <a:xfrm>
          <a:off x="5198872" y="4598670"/>
          <a:ext cx="1379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44</xdr:row>
      <xdr:rowOff>179070</xdr:rowOff>
    </xdr:from>
    <xdr:to>
      <xdr:col>3</xdr:col>
      <xdr:colOff>239522</xdr:colOff>
      <xdr:row>46</xdr:row>
      <xdr:rowOff>173990</xdr:rowOff>
    </xdr:to>
    <xdr:cxnSp macro="_xll.PtreeEvent_ObjectClick">
      <xdr:nvCxnSpPr>
        <xdr:cNvPr id="34" name="PTObj_DBranchDLine_1_6">
          <a:extLst>
            <a:ext uri="{FF2B5EF4-FFF2-40B4-BE49-F238E27FC236}">
              <a16:creationId xmlns:a16="http://schemas.microsoft.com/office/drawing/2014/main" id="{23B5A5F8-143C-418F-95ED-A31750539BED}"/>
            </a:ext>
          </a:extLst>
        </xdr:cNvPr>
        <xdr:cNvCxnSpPr/>
      </xdr:nvCxnSpPr>
      <xdr:spPr>
        <a:xfrm flipV="1">
          <a:off x="5046472" y="45986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46</xdr:row>
      <xdr:rowOff>179070</xdr:rowOff>
    </xdr:from>
    <xdr:to>
      <xdr:col>3</xdr:col>
      <xdr:colOff>127</xdr:colOff>
      <xdr:row>46</xdr:row>
      <xdr:rowOff>179070</xdr:rowOff>
    </xdr:to>
    <xdr:cxnSp macro="_xll.PtreeEvent_ObjectClick">
      <xdr:nvCxnSpPr>
        <xdr:cNvPr id="31" name="PTObj_DBranchHLine_1_4">
          <a:extLst>
            <a:ext uri="{FF2B5EF4-FFF2-40B4-BE49-F238E27FC236}">
              <a16:creationId xmlns:a16="http://schemas.microsoft.com/office/drawing/2014/main" id="{7955B1B6-8B62-4441-88C7-5E04920C4EAC}"/>
            </a:ext>
          </a:extLst>
        </xdr:cNvPr>
        <xdr:cNvCxnSpPr/>
      </xdr:nvCxnSpPr>
      <xdr:spPr>
        <a:xfrm>
          <a:off x="3579622" y="4598670"/>
          <a:ext cx="1379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46</xdr:row>
      <xdr:rowOff>179070</xdr:rowOff>
    </xdr:from>
    <xdr:to>
      <xdr:col>2</xdr:col>
      <xdr:colOff>239522</xdr:colOff>
      <xdr:row>50</xdr:row>
      <xdr:rowOff>173990</xdr:rowOff>
    </xdr:to>
    <xdr:cxnSp macro="_xll.PtreeEvent_ObjectClick">
      <xdr:nvCxnSpPr>
        <xdr:cNvPr id="30" name="PTObj_DBranchDLine_1_4">
          <a:extLst>
            <a:ext uri="{FF2B5EF4-FFF2-40B4-BE49-F238E27FC236}">
              <a16:creationId xmlns:a16="http://schemas.microsoft.com/office/drawing/2014/main" id="{C820C9C0-3A75-4518-A84D-95399D243A89}"/>
            </a:ext>
          </a:extLst>
        </xdr:cNvPr>
        <xdr:cNvCxnSpPr/>
      </xdr:nvCxnSpPr>
      <xdr:spPr>
        <a:xfrm flipV="1">
          <a:off x="3427222" y="45986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52</xdr:row>
      <xdr:rowOff>179070</xdr:rowOff>
    </xdr:from>
    <xdr:to>
      <xdr:col>3</xdr:col>
      <xdr:colOff>127</xdr:colOff>
      <xdr:row>52</xdr:row>
      <xdr:rowOff>179070</xdr:rowOff>
    </xdr:to>
    <xdr:cxnSp macro="_xll.PtreeEvent_ObjectClick">
      <xdr:nvCxnSpPr>
        <xdr:cNvPr id="27" name="PTObj_DBranchHLine_1_5">
          <a:extLst>
            <a:ext uri="{FF2B5EF4-FFF2-40B4-BE49-F238E27FC236}">
              <a16:creationId xmlns:a16="http://schemas.microsoft.com/office/drawing/2014/main" id="{558F2FF1-0642-4BAE-AF43-B2CAF5927BC9}"/>
            </a:ext>
          </a:extLst>
        </xdr:cNvPr>
        <xdr:cNvCxnSpPr/>
      </xdr:nvCxnSpPr>
      <xdr:spPr>
        <a:xfrm>
          <a:off x="3579622" y="5335270"/>
          <a:ext cx="1379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50</xdr:row>
      <xdr:rowOff>173990</xdr:rowOff>
    </xdr:from>
    <xdr:to>
      <xdr:col>2</xdr:col>
      <xdr:colOff>239522</xdr:colOff>
      <xdr:row>52</xdr:row>
      <xdr:rowOff>179070</xdr:rowOff>
    </xdr:to>
    <xdr:cxnSp macro="_xll.PtreeEvent_ObjectClick">
      <xdr:nvCxnSpPr>
        <xdr:cNvPr id="26" name="PTObj_DBranchDLine_1_5">
          <a:extLst>
            <a:ext uri="{FF2B5EF4-FFF2-40B4-BE49-F238E27FC236}">
              <a16:creationId xmlns:a16="http://schemas.microsoft.com/office/drawing/2014/main" id="{639C1DDA-58F4-4F54-A088-1C93BC424E29}"/>
            </a:ext>
          </a:extLst>
        </xdr:cNvPr>
        <xdr:cNvCxnSpPr/>
      </xdr:nvCxnSpPr>
      <xdr:spPr>
        <a:xfrm>
          <a:off x="3427222" y="49618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239522</xdr:colOff>
      <xdr:row>50</xdr:row>
      <xdr:rowOff>179070</xdr:rowOff>
    </xdr:from>
    <xdr:to>
      <xdr:col>2</xdr:col>
      <xdr:colOff>127</xdr:colOff>
      <xdr:row>50</xdr:row>
      <xdr:rowOff>179070</xdr:rowOff>
    </xdr:to>
    <xdr:cxnSp macro="_xll.PtreeEvent_ObjectClick">
      <xdr:nvCxnSpPr>
        <xdr:cNvPr id="19" name="PTObj_DBranchHLine_1_3">
          <a:extLst>
            <a:ext uri="{FF2B5EF4-FFF2-40B4-BE49-F238E27FC236}">
              <a16:creationId xmlns:a16="http://schemas.microsoft.com/office/drawing/2014/main" id="{BF193CC9-1E30-4580-A6BF-9E2CC6CB6A4E}"/>
            </a:ext>
          </a:extLst>
        </xdr:cNvPr>
        <xdr:cNvCxnSpPr/>
      </xdr:nvCxnSpPr>
      <xdr:spPr>
        <a:xfrm>
          <a:off x="1973072" y="4598670"/>
          <a:ext cx="1367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87122</xdr:colOff>
      <xdr:row>42</xdr:row>
      <xdr:rowOff>173990</xdr:rowOff>
    </xdr:from>
    <xdr:to>
      <xdr:col>1</xdr:col>
      <xdr:colOff>239522</xdr:colOff>
      <xdr:row>50</xdr:row>
      <xdr:rowOff>179070</xdr:rowOff>
    </xdr:to>
    <xdr:cxnSp macro="_xll.PtreeEvent_ObjectClick">
      <xdr:nvCxnSpPr>
        <xdr:cNvPr id="18" name="PTObj_DBranchDLine_1_3">
          <a:extLst>
            <a:ext uri="{FF2B5EF4-FFF2-40B4-BE49-F238E27FC236}">
              <a16:creationId xmlns:a16="http://schemas.microsoft.com/office/drawing/2014/main" id="{456BAAD7-D4A6-47E8-86DF-AC442EB7EEBF}"/>
            </a:ext>
          </a:extLst>
        </xdr:cNvPr>
        <xdr:cNvCxnSpPr/>
      </xdr:nvCxnSpPr>
      <xdr:spPr>
        <a:xfrm>
          <a:off x="1820672" y="42252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42</xdr:row>
      <xdr:rowOff>179070</xdr:rowOff>
    </xdr:from>
    <xdr:to>
      <xdr:col>1</xdr:col>
      <xdr:colOff>127</xdr:colOff>
      <xdr:row>42</xdr:row>
      <xdr:rowOff>179070</xdr:rowOff>
    </xdr:to>
    <xdr:cxnSp macro="_xll.PtreeEvent_ObjectClick">
      <xdr:nvCxnSpPr>
        <xdr:cNvPr id="7" name="PTObj_DBranchHLine_1_1">
          <a:extLst>
            <a:ext uri="{FF2B5EF4-FFF2-40B4-BE49-F238E27FC236}">
              <a16:creationId xmlns:a16="http://schemas.microsoft.com/office/drawing/2014/main" id="{E5A53A08-E1D6-47BA-88AC-157BA8469CD0}"/>
            </a:ext>
          </a:extLst>
        </xdr:cNvPr>
        <xdr:cNvCxnSpPr/>
      </xdr:nvCxnSpPr>
      <xdr:spPr>
        <a:xfrm>
          <a:off x="177800" y="3862070"/>
          <a:ext cx="15558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609602</xdr:colOff>
      <xdr:row>2</xdr:row>
      <xdr:rowOff>38100</xdr:rowOff>
    </xdr:from>
    <xdr:to>
      <xdr:col>4</xdr:col>
      <xdr:colOff>21319</xdr:colOff>
      <xdr:row>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00477" y="419100"/>
          <a:ext cx="2543174" cy="752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All monetary values (except the unit margin in cell B6) are</a:t>
          </a:r>
          <a:r>
            <a:rPr lang="en-US" sz="1100" baseline="0"/>
            <a:t> in $1000s, and all sales volumes are in 1000s of units.</a:t>
          </a:r>
          <a:endParaRPr lang="en-US" sz="1100"/>
        </a:p>
      </xdr:txBody>
    </xdr:sp>
    <xdr:clientData/>
  </xdr:twoCellAnchor>
  <xdr:twoCellAnchor editAs="oneCell">
    <xdr:from>
      <xdr:col>1</xdr:col>
      <xdr:colOff>127</xdr:colOff>
      <xdr:row>42</xdr:row>
      <xdr:rowOff>86995</xdr:rowOff>
    </xdr:from>
    <xdr:to>
      <xdr:col>1</xdr:col>
      <xdr:colOff>184277</xdr:colOff>
      <xdr:row>43</xdr:row>
      <xdr:rowOff>86995</xdr:rowOff>
    </xdr:to>
    <xdr:sp macro="_xll.PtreeEvent_ObjectClick" textlink="">
      <xdr:nvSpPr>
        <xdr:cNvPr id="6" name="PTObj_DNode_1_1">
          <a:extLst>
            <a:ext uri="{FF2B5EF4-FFF2-40B4-BE49-F238E27FC236}">
              <a16:creationId xmlns:a16="http://schemas.microsoft.com/office/drawing/2014/main" id="{F414C3DE-0D0B-4077-9A76-7E747CC25569}"/>
            </a:ext>
          </a:extLst>
        </xdr:cNvPr>
        <xdr:cNvSpPr/>
      </xdr:nvSpPr>
      <xdr:spPr>
        <a:xfrm>
          <a:off x="1733677" y="37699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42</xdr:row>
      <xdr:rowOff>88757</xdr:rowOff>
    </xdr:from>
    <xdr:ext cx="965521" cy="180627"/>
    <xdr:sp macro="_xll.PtreeEvent_ObjectClick" textlink="">
      <xdr:nvSpPr>
        <xdr:cNvPr id="8" name="PTObj_DBranchName_1_1">
          <a:extLst>
            <a:ext uri="{FF2B5EF4-FFF2-40B4-BE49-F238E27FC236}">
              <a16:creationId xmlns:a16="http://schemas.microsoft.com/office/drawing/2014/main" id="{5AC2EE36-3C77-4057-8E3B-8C3E86F5F56D}"/>
            </a:ext>
          </a:extLst>
        </xdr:cNvPr>
        <xdr:cNvSpPr txBox="1"/>
      </xdr:nvSpPr>
      <xdr:spPr>
        <a:xfrm>
          <a:off x="215900" y="3771757"/>
          <a:ext cx="96552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product decision</a:t>
          </a:r>
        </a:p>
      </xdr:txBody>
    </xdr:sp>
    <xdr:clientData/>
  </xdr:oneCellAnchor>
  <xdr:twoCellAnchor editAs="oneCell">
    <xdr:from>
      <xdr:col>2</xdr:col>
      <xdr:colOff>127</xdr:colOff>
      <xdr:row>50</xdr:row>
      <xdr:rowOff>86995</xdr:rowOff>
    </xdr:from>
    <xdr:to>
      <xdr:col>2</xdr:col>
      <xdr:colOff>184277</xdr:colOff>
      <xdr:row>51</xdr:row>
      <xdr:rowOff>86995</xdr:rowOff>
    </xdr:to>
    <xdr:sp macro="_xll.PtreeEvent_ObjectClick" textlink="">
      <xdr:nvSpPr>
        <xdr:cNvPr id="17" name="PTObj_DNode_1_3">
          <a:extLst>
            <a:ext uri="{FF2B5EF4-FFF2-40B4-BE49-F238E27FC236}">
              <a16:creationId xmlns:a16="http://schemas.microsoft.com/office/drawing/2014/main" id="{27E1A332-2A5E-496C-9B48-30BCDE7FDC70}"/>
            </a:ext>
          </a:extLst>
        </xdr:cNvPr>
        <xdr:cNvSpPr/>
      </xdr:nvSpPr>
      <xdr:spPr>
        <a:xfrm>
          <a:off x="3340227" y="45065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277622</xdr:colOff>
      <xdr:row>50</xdr:row>
      <xdr:rowOff>88757</xdr:rowOff>
    </xdr:from>
    <xdr:ext cx="175753" cy="180627"/>
    <xdr:sp macro="_xll.PtreeEvent_ObjectClick" textlink="">
      <xdr:nvSpPr>
        <xdr:cNvPr id="20" name="PTObj_DBranchName_1_3">
          <a:extLst>
            <a:ext uri="{FF2B5EF4-FFF2-40B4-BE49-F238E27FC236}">
              <a16:creationId xmlns:a16="http://schemas.microsoft.com/office/drawing/2014/main" id="{059713AD-8966-44FC-8116-F972325DA44A}"/>
            </a:ext>
          </a:extLst>
        </xdr:cNvPr>
        <xdr:cNvSpPr txBox="1"/>
      </xdr:nvSpPr>
      <xdr:spPr>
        <a:xfrm>
          <a:off x="2011172" y="45083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52</xdr:row>
      <xdr:rowOff>86995</xdr:rowOff>
    </xdr:from>
    <xdr:to>
      <xdr:col>3</xdr:col>
      <xdr:colOff>184277</xdr:colOff>
      <xdr:row>53</xdr:row>
      <xdr:rowOff>86995</xdr:rowOff>
    </xdr:to>
    <xdr:sp macro="_xll.PtreeEvent_ObjectClick" textlink="">
      <xdr:nvSpPr>
        <xdr:cNvPr id="25" name="PTObj_DNode_1_5">
          <a:extLst>
            <a:ext uri="{FF2B5EF4-FFF2-40B4-BE49-F238E27FC236}">
              <a16:creationId xmlns:a16="http://schemas.microsoft.com/office/drawing/2014/main" id="{EFB1501F-87DC-4FE8-A37F-6B96D59EDA9C}"/>
            </a:ext>
          </a:extLst>
        </xdr:cNvPr>
        <xdr:cNvSpPr/>
      </xdr:nvSpPr>
      <xdr:spPr>
        <a:xfrm rot="-5400000">
          <a:off x="4959477" y="5243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52</xdr:row>
      <xdr:rowOff>88757</xdr:rowOff>
    </xdr:from>
    <xdr:ext cx="175754" cy="180627"/>
    <xdr:sp macro="_xll.PtreeEvent_ObjectClick" textlink="">
      <xdr:nvSpPr>
        <xdr:cNvPr id="28" name="PTObj_DBranchName_1_5">
          <a:extLst>
            <a:ext uri="{FF2B5EF4-FFF2-40B4-BE49-F238E27FC236}">
              <a16:creationId xmlns:a16="http://schemas.microsoft.com/office/drawing/2014/main" id="{C138FCB9-B980-45DA-9332-C74139D10844}"/>
            </a:ext>
          </a:extLst>
        </xdr:cNvPr>
        <xdr:cNvSpPr txBox="1"/>
      </xdr:nvSpPr>
      <xdr:spPr>
        <a:xfrm>
          <a:off x="3617722" y="524495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46</xdr:row>
      <xdr:rowOff>86995</xdr:rowOff>
    </xdr:from>
    <xdr:to>
      <xdr:col>3</xdr:col>
      <xdr:colOff>184277</xdr:colOff>
      <xdr:row>47</xdr:row>
      <xdr:rowOff>86995</xdr:rowOff>
    </xdr:to>
    <xdr:sp macro="_xll.PtreeEvent_ObjectClick" textlink="">
      <xdr:nvSpPr>
        <xdr:cNvPr id="29" name="PTObj_DNode_1_4">
          <a:extLst>
            <a:ext uri="{FF2B5EF4-FFF2-40B4-BE49-F238E27FC236}">
              <a16:creationId xmlns:a16="http://schemas.microsoft.com/office/drawing/2014/main" id="{8471DECA-A476-4AB2-9D78-C0E30BB83E4C}"/>
            </a:ext>
          </a:extLst>
        </xdr:cNvPr>
        <xdr:cNvSpPr/>
      </xdr:nvSpPr>
      <xdr:spPr>
        <a:xfrm>
          <a:off x="4959477" y="45065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46</xdr:row>
      <xdr:rowOff>88757</xdr:rowOff>
    </xdr:from>
    <xdr:ext cx="196592" cy="180627"/>
    <xdr:sp macro="_xll.PtreeEvent_ObjectClick" textlink="">
      <xdr:nvSpPr>
        <xdr:cNvPr id="32" name="PTObj_DBranchName_1_4">
          <a:extLst>
            <a:ext uri="{FF2B5EF4-FFF2-40B4-BE49-F238E27FC236}">
              <a16:creationId xmlns:a16="http://schemas.microsoft.com/office/drawing/2014/main" id="{226F8CC6-8321-4DC3-9DC0-8DD5EDCA98ED}"/>
            </a:ext>
          </a:extLst>
        </xdr:cNvPr>
        <xdr:cNvSpPr txBox="1"/>
      </xdr:nvSpPr>
      <xdr:spPr>
        <a:xfrm>
          <a:off x="3617722" y="45083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44</xdr:row>
      <xdr:rowOff>86995</xdr:rowOff>
    </xdr:from>
    <xdr:to>
      <xdr:col>4</xdr:col>
      <xdr:colOff>184277</xdr:colOff>
      <xdr:row>45</xdr:row>
      <xdr:rowOff>86995</xdr:rowOff>
    </xdr:to>
    <xdr:sp macro="_xll.PtreeEvent_ObjectClick" textlink="">
      <xdr:nvSpPr>
        <xdr:cNvPr id="33" name="PTObj_DNode_1_6">
          <a:extLst>
            <a:ext uri="{FF2B5EF4-FFF2-40B4-BE49-F238E27FC236}">
              <a16:creationId xmlns:a16="http://schemas.microsoft.com/office/drawing/2014/main" id="{72F20256-1311-4B86-94FA-D3B08691F793}"/>
            </a:ext>
          </a:extLst>
        </xdr:cNvPr>
        <xdr:cNvSpPr/>
      </xdr:nvSpPr>
      <xdr:spPr>
        <a:xfrm rot="-5400000">
          <a:off x="6578727" y="4506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44</xdr:row>
      <xdr:rowOff>88757</xdr:rowOff>
    </xdr:from>
    <xdr:ext cx="282257" cy="180627"/>
    <xdr:sp macro="_xll.PtreeEvent_ObjectClick" textlink="">
      <xdr:nvSpPr>
        <xdr:cNvPr id="36" name="PTObj_DBranchName_1_6">
          <a:extLst>
            <a:ext uri="{FF2B5EF4-FFF2-40B4-BE49-F238E27FC236}">
              <a16:creationId xmlns:a16="http://schemas.microsoft.com/office/drawing/2014/main" id="{695EEEFD-8920-423E-8679-B9B7B0AA1D9D}"/>
            </a:ext>
          </a:extLst>
        </xdr:cNvPr>
        <xdr:cNvSpPr txBox="1"/>
      </xdr:nvSpPr>
      <xdr:spPr>
        <a:xfrm>
          <a:off x="5236972" y="4508357"/>
          <a:ext cx="2822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</a:t>
          </a:r>
        </a:p>
      </xdr:txBody>
    </xdr:sp>
    <xdr:clientData/>
  </xdr:oneCellAnchor>
  <xdr:twoCellAnchor editAs="oneCell">
    <xdr:from>
      <xdr:col>4</xdr:col>
      <xdr:colOff>127</xdr:colOff>
      <xdr:row>48</xdr:row>
      <xdr:rowOff>86995</xdr:rowOff>
    </xdr:from>
    <xdr:to>
      <xdr:col>4</xdr:col>
      <xdr:colOff>184277</xdr:colOff>
      <xdr:row>49</xdr:row>
      <xdr:rowOff>86995</xdr:rowOff>
    </xdr:to>
    <xdr:sp macro="_xll.PtreeEvent_ObjectClick" textlink="">
      <xdr:nvSpPr>
        <xdr:cNvPr id="37" name="PTObj_DNode_1_7">
          <a:extLst>
            <a:ext uri="{FF2B5EF4-FFF2-40B4-BE49-F238E27FC236}">
              <a16:creationId xmlns:a16="http://schemas.microsoft.com/office/drawing/2014/main" id="{5F35C706-882A-4F0A-9E84-BF825739FE92}"/>
            </a:ext>
          </a:extLst>
        </xdr:cNvPr>
        <xdr:cNvSpPr/>
      </xdr:nvSpPr>
      <xdr:spPr>
        <a:xfrm rot="-5400000">
          <a:off x="6578727" y="5243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48</xdr:row>
      <xdr:rowOff>88757</xdr:rowOff>
    </xdr:from>
    <xdr:ext cx="214226" cy="180627"/>
    <xdr:sp macro="_xll.PtreeEvent_ObjectClick" textlink="">
      <xdr:nvSpPr>
        <xdr:cNvPr id="40" name="PTObj_DBranchName_1_7">
          <a:extLst>
            <a:ext uri="{FF2B5EF4-FFF2-40B4-BE49-F238E27FC236}">
              <a16:creationId xmlns:a16="http://schemas.microsoft.com/office/drawing/2014/main" id="{68D40D1A-BE15-458D-BC9F-A497FDF800FA}"/>
            </a:ext>
          </a:extLst>
        </xdr:cNvPr>
        <xdr:cNvSpPr txBox="1"/>
      </xdr:nvSpPr>
      <xdr:spPr>
        <a:xfrm>
          <a:off x="5236972" y="5244957"/>
          <a:ext cx="2142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</a:t>
          </a:r>
        </a:p>
      </xdr:txBody>
    </xdr:sp>
    <xdr:clientData/>
  </xdr:oneCellAnchor>
  <xdr:twoCellAnchor editAs="oneCell">
    <xdr:from>
      <xdr:col>2</xdr:col>
      <xdr:colOff>127</xdr:colOff>
      <xdr:row>30</xdr:row>
      <xdr:rowOff>86995</xdr:rowOff>
    </xdr:from>
    <xdr:to>
      <xdr:col>2</xdr:col>
      <xdr:colOff>184277</xdr:colOff>
      <xdr:row>31</xdr:row>
      <xdr:rowOff>86995</xdr:rowOff>
    </xdr:to>
    <xdr:sp macro="_xll.PtreeEvent_ObjectClick" textlink="">
      <xdr:nvSpPr>
        <xdr:cNvPr id="41" name="PTObj_DNode_1_2">
          <a:extLst>
            <a:ext uri="{FF2B5EF4-FFF2-40B4-BE49-F238E27FC236}">
              <a16:creationId xmlns:a16="http://schemas.microsoft.com/office/drawing/2014/main" id="{C5D487B4-0BCD-430C-8417-C7B342D1886C}"/>
            </a:ext>
          </a:extLst>
        </xdr:cNvPr>
        <xdr:cNvSpPr/>
      </xdr:nvSpPr>
      <xdr:spPr>
        <a:xfrm>
          <a:off x="3340227" y="37699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277622</xdr:colOff>
      <xdr:row>30</xdr:row>
      <xdr:rowOff>88757</xdr:rowOff>
    </xdr:from>
    <xdr:ext cx="196592" cy="180627"/>
    <xdr:sp macro="_xll.PtreeEvent_ObjectClick" textlink="">
      <xdr:nvSpPr>
        <xdr:cNvPr id="44" name="PTObj_DBranchName_1_2">
          <a:extLst>
            <a:ext uri="{FF2B5EF4-FFF2-40B4-BE49-F238E27FC236}">
              <a16:creationId xmlns:a16="http://schemas.microsoft.com/office/drawing/2014/main" id="{7F3EA20B-2AB1-46CA-BFB6-F9AD5A235D20}"/>
            </a:ext>
          </a:extLst>
        </xdr:cNvPr>
        <xdr:cNvSpPr txBox="1"/>
      </xdr:nvSpPr>
      <xdr:spPr>
        <a:xfrm>
          <a:off x="2011172" y="37717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3</xdr:col>
      <xdr:colOff>127</xdr:colOff>
      <xdr:row>26</xdr:row>
      <xdr:rowOff>86995</xdr:rowOff>
    </xdr:from>
    <xdr:to>
      <xdr:col>3</xdr:col>
      <xdr:colOff>184277</xdr:colOff>
      <xdr:row>27</xdr:row>
      <xdr:rowOff>86995</xdr:rowOff>
    </xdr:to>
    <xdr:sp macro="_xll.PtreeEvent_ObjectClick" textlink="">
      <xdr:nvSpPr>
        <xdr:cNvPr id="53" name="PTObj_DNode_1_8">
          <a:extLst>
            <a:ext uri="{FF2B5EF4-FFF2-40B4-BE49-F238E27FC236}">
              <a16:creationId xmlns:a16="http://schemas.microsoft.com/office/drawing/2014/main" id="{907FB0DD-006C-4B9B-8942-038144C984AE}"/>
            </a:ext>
          </a:extLst>
        </xdr:cNvPr>
        <xdr:cNvSpPr/>
      </xdr:nvSpPr>
      <xdr:spPr>
        <a:xfrm>
          <a:off x="5010277" y="37699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26</xdr:row>
      <xdr:rowOff>88757</xdr:rowOff>
    </xdr:from>
    <xdr:ext cx="835421" cy="180627"/>
    <xdr:sp macro="_xll.PtreeEvent_ObjectClick" textlink="">
      <xdr:nvSpPr>
        <xdr:cNvPr id="56" name="PTObj_DBranchName_1_8">
          <a:extLst>
            <a:ext uri="{FF2B5EF4-FFF2-40B4-BE49-F238E27FC236}">
              <a16:creationId xmlns:a16="http://schemas.microsoft.com/office/drawing/2014/main" id="{7AB28F07-C362-4B38-8A1E-76A7C4904DCD}"/>
            </a:ext>
          </a:extLst>
        </xdr:cNvPr>
        <xdr:cNvSpPr txBox="1"/>
      </xdr:nvSpPr>
      <xdr:spPr>
        <a:xfrm>
          <a:off x="3617722" y="3771757"/>
          <a:ext cx="83542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Market looks good</a:t>
          </a:r>
        </a:p>
      </xdr:txBody>
    </xdr:sp>
    <xdr:clientData/>
  </xdr:oneCellAnchor>
  <xdr:twoCellAnchor editAs="oneCell">
    <xdr:from>
      <xdr:col>4</xdr:col>
      <xdr:colOff>127</xdr:colOff>
      <xdr:row>28</xdr:row>
      <xdr:rowOff>86995</xdr:rowOff>
    </xdr:from>
    <xdr:to>
      <xdr:col>4</xdr:col>
      <xdr:colOff>184277</xdr:colOff>
      <xdr:row>29</xdr:row>
      <xdr:rowOff>86995</xdr:rowOff>
    </xdr:to>
    <xdr:sp macro="_xll.PtreeEvent_ObjectClick" textlink="">
      <xdr:nvSpPr>
        <xdr:cNvPr id="61" name="PTObj_DNode_1_11">
          <a:extLst>
            <a:ext uri="{FF2B5EF4-FFF2-40B4-BE49-F238E27FC236}">
              <a16:creationId xmlns:a16="http://schemas.microsoft.com/office/drawing/2014/main" id="{85370200-CD97-41B2-B073-A19F43199A1A}"/>
            </a:ext>
          </a:extLst>
        </xdr:cNvPr>
        <xdr:cNvSpPr/>
      </xdr:nvSpPr>
      <xdr:spPr>
        <a:xfrm rot="-5400000">
          <a:off x="6629527" y="4506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28</xdr:row>
      <xdr:rowOff>88757</xdr:rowOff>
    </xdr:from>
    <xdr:ext cx="175754" cy="180627"/>
    <xdr:sp macro="_xll.PtreeEvent_ObjectClick" textlink="">
      <xdr:nvSpPr>
        <xdr:cNvPr id="64" name="PTObj_DBranchName_1_11">
          <a:extLst>
            <a:ext uri="{FF2B5EF4-FFF2-40B4-BE49-F238E27FC236}">
              <a16:creationId xmlns:a16="http://schemas.microsoft.com/office/drawing/2014/main" id="{3CF6EEC0-88C7-4074-BAB8-36E632E67B55}"/>
            </a:ext>
          </a:extLst>
        </xdr:cNvPr>
        <xdr:cNvSpPr txBox="1"/>
      </xdr:nvSpPr>
      <xdr:spPr>
        <a:xfrm>
          <a:off x="5287772" y="450835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22</xdr:row>
      <xdr:rowOff>86995</xdr:rowOff>
    </xdr:from>
    <xdr:to>
      <xdr:col>4</xdr:col>
      <xdr:colOff>184277</xdr:colOff>
      <xdr:row>23</xdr:row>
      <xdr:rowOff>86995</xdr:rowOff>
    </xdr:to>
    <xdr:sp macro="_xll.PtreeEvent_ObjectClick" textlink="">
      <xdr:nvSpPr>
        <xdr:cNvPr id="65" name="PTObj_DNode_1_10">
          <a:extLst>
            <a:ext uri="{FF2B5EF4-FFF2-40B4-BE49-F238E27FC236}">
              <a16:creationId xmlns:a16="http://schemas.microsoft.com/office/drawing/2014/main" id="{0B52FD3E-61E8-4DE9-8F5B-10EA553F3639}"/>
            </a:ext>
          </a:extLst>
        </xdr:cNvPr>
        <xdr:cNvSpPr/>
      </xdr:nvSpPr>
      <xdr:spPr>
        <a:xfrm>
          <a:off x="6629527" y="37699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22</xdr:row>
      <xdr:rowOff>88757</xdr:rowOff>
    </xdr:from>
    <xdr:ext cx="196592" cy="180627"/>
    <xdr:sp macro="_xll.PtreeEvent_ObjectClick" textlink="">
      <xdr:nvSpPr>
        <xdr:cNvPr id="68" name="PTObj_DBranchName_1_10">
          <a:extLst>
            <a:ext uri="{FF2B5EF4-FFF2-40B4-BE49-F238E27FC236}">
              <a16:creationId xmlns:a16="http://schemas.microsoft.com/office/drawing/2014/main" id="{88708864-C808-4ADC-80C6-8A3946591E29}"/>
            </a:ext>
          </a:extLst>
        </xdr:cNvPr>
        <xdr:cNvSpPr txBox="1"/>
      </xdr:nvSpPr>
      <xdr:spPr>
        <a:xfrm>
          <a:off x="5287772" y="3771757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20</xdr:row>
      <xdr:rowOff>86995</xdr:rowOff>
    </xdr:from>
    <xdr:to>
      <xdr:col>5</xdr:col>
      <xdr:colOff>184277</xdr:colOff>
      <xdr:row>21</xdr:row>
      <xdr:rowOff>86995</xdr:rowOff>
    </xdr:to>
    <xdr:sp macro="_xll.PtreeEvent_ObjectClick" textlink="">
      <xdr:nvSpPr>
        <xdr:cNvPr id="69" name="PTObj_DNode_1_12">
          <a:extLst>
            <a:ext uri="{FF2B5EF4-FFF2-40B4-BE49-F238E27FC236}">
              <a16:creationId xmlns:a16="http://schemas.microsoft.com/office/drawing/2014/main" id="{34601802-010F-465E-A264-DBC6D47B5491}"/>
            </a:ext>
          </a:extLst>
        </xdr:cNvPr>
        <xdr:cNvSpPr/>
      </xdr:nvSpPr>
      <xdr:spPr>
        <a:xfrm rot="-5400000">
          <a:off x="8236077" y="3769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20</xdr:row>
      <xdr:rowOff>88757</xdr:rowOff>
    </xdr:from>
    <xdr:ext cx="282257" cy="180627"/>
    <xdr:sp macro="_xll.PtreeEvent_ObjectClick" textlink="">
      <xdr:nvSpPr>
        <xdr:cNvPr id="72" name="PTObj_DBranchName_1_12">
          <a:extLst>
            <a:ext uri="{FF2B5EF4-FFF2-40B4-BE49-F238E27FC236}">
              <a16:creationId xmlns:a16="http://schemas.microsoft.com/office/drawing/2014/main" id="{5AD740E1-F080-48E7-A79D-F245A1FB1196}"/>
            </a:ext>
          </a:extLst>
        </xdr:cNvPr>
        <xdr:cNvSpPr txBox="1"/>
      </xdr:nvSpPr>
      <xdr:spPr>
        <a:xfrm>
          <a:off x="6907022" y="3771757"/>
          <a:ext cx="28225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</a:t>
          </a:r>
        </a:p>
      </xdr:txBody>
    </xdr:sp>
    <xdr:clientData/>
  </xdr:oneCellAnchor>
  <xdr:twoCellAnchor editAs="oneCell">
    <xdr:from>
      <xdr:col>5</xdr:col>
      <xdr:colOff>127</xdr:colOff>
      <xdr:row>24</xdr:row>
      <xdr:rowOff>86995</xdr:rowOff>
    </xdr:from>
    <xdr:to>
      <xdr:col>5</xdr:col>
      <xdr:colOff>184277</xdr:colOff>
      <xdr:row>25</xdr:row>
      <xdr:rowOff>86995</xdr:rowOff>
    </xdr:to>
    <xdr:sp macro="_xll.PtreeEvent_ObjectClick" textlink="">
      <xdr:nvSpPr>
        <xdr:cNvPr id="73" name="PTObj_DNode_1_13">
          <a:extLst>
            <a:ext uri="{FF2B5EF4-FFF2-40B4-BE49-F238E27FC236}">
              <a16:creationId xmlns:a16="http://schemas.microsoft.com/office/drawing/2014/main" id="{88469EDF-B570-408C-B4A9-B21E90DACF86}"/>
            </a:ext>
          </a:extLst>
        </xdr:cNvPr>
        <xdr:cNvSpPr/>
      </xdr:nvSpPr>
      <xdr:spPr>
        <a:xfrm rot="-5400000">
          <a:off x="8236077" y="4506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24</xdr:row>
      <xdr:rowOff>88757</xdr:rowOff>
    </xdr:from>
    <xdr:ext cx="214225" cy="180627"/>
    <xdr:sp macro="_xll.PtreeEvent_ObjectClick" textlink="">
      <xdr:nvSpPr>
        <xdr:cNvPr id="76" name="PTObj_DBranchName_1_13">
          <a:extLst>
            <a:ext uri="{FF2B5EF4-FFF2-40B4-BE49-F238E27FC236}">
              <a16:creationId xmlns:a16="http://schemas.microsoft.com/office/drawing/2014/main" id="{1B5B514E-67AC-4C8C-A0DF-7B178A502566}"/>
            </a:ext>
          </a:extLst>
        </xdr:cNvPr>
        <xdr:cNvSpPr txBox="1"/>
      </xdr:nvSpPr>
      <xdr:spPr>
        <a:xfrm>
          <a:off x="6907022" y="4508357"/>
          <a:ext cx="21422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</a:t>
          </a:r>
        </a:p>
      </xdr:txBody>
    </xdr:sp>
    <xdr:clientData/>
  </xdr:oneCellAnchor>
  <xdr:twoCellAnchor editAs="oneCell">
    <xdr:from>
      <xdr:col>3</xdr:col>
      <xdr:colOff>127</xdr:colOff>
      <xdr:row>38</xdr:row>
      <xdr:rowOff>86995</xdr:rowOff>
    </xdr:from>
    <xdr:to>
      <xdr:col>3</xdr:col>
      <xdr:colOff>184277</xdr:colOff>
      <xdr:row>39</xdr:row>
      <xdr:rowOff>86995</xdr:rowOff>
    </xdr:to>
    <xdr:sp macro="_xll.PtreeEvent_ObjectClick" textlink="">
      <xdr:nvSpPr>
        <xdr:cNvPr id="77" name="PTObj_DNode_1_9">
          <a:extLst>
            <a:ext uri="{FF2B5EF4-FFF2-40B4-BE49-F238E27FC236}">
              <a16:creationId xmlns:a16="http://schemas.microsoft.com/office/drawing/2014/main" id="{9636652C-691B-46A3-8880-D102DFB353ED}"/>
            </a:ext>
          </a:extLst>
        </xdr:cNvPr>
        <xdr:cNvSpPr/>
      </xdr:nvSpPr>
      <xdr:spPr>
        <a:xfrm>
          <a:off x="5010277" y="59797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38</xdr:row>
      <xdr:rowOff>88757</xdr:rowOff>
    </xdr:from>
    <xdr:ext cx="781945" cy="180627"/>
    <xdr:sp macro="_xll.PtreeEvent_ObjectClick" textlink="">
      <xdr:nvSpPr>
        <xdr:cNvPr id="80" name="PTObj_DBranchName_1_9">
          <a:extLst>
            <a:ext uri="{FF2B5EF4-FFF2-40B4-BE49-F238E27FC236}">
              <a16:creationId xmlns:a16="http://schemas.microsoft.com/office/drawing/2014/main" id="{00206174-085A-4ACA-B29E-33168F21A18E}"/>
            </a:ext>
          </a:extLst>
        </xdr:cNvPr>
        <xdr:cNvSpPr txBox="1"/>
      </xdr:nvSpPr>
      <xdr:spPr>
        <a:xfrm>
          <a:off x="3617722" y="5981557"/>
          <a:ext cx="7819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Market looks bad</a:t>
          </a:r>
        </a:p>
      </xdr:txBody>
    </xdr:sp>
    <xdr:clientData/>
  </xdr:oneCellAnchor>
  <xdr:twoCellAnchor editAs="oneCell">
    <xdr:from>
      <xdr:col>4</xdr:col>
      <xdr:colOff>127</xdr:colOff>
      <xdr:row>40</xdr:row>
      <xdr:rowOff>86995</xdr:rowOff>
    </xdr:from>
    <xdr:to>
      <xdr:col>4</xdr:col>
      <xdr:colOff>184277</xdr:colOff>
      <xdr:row>41</xdr:row>
      <xdr:rowOff>86995</xdr:rowOff>
    </xdr:to>
    <xdr:sp macro="_xll.PtreeEvent_ObjectClick" textlink="">
      <xdr:nvSpPr>
        <xdr:cNvPr id="85" name="PTObj_DNode_1_15">
          <a:extLst>
            <a:ext uri="{FF2B5EF4-FFF2-40B4-BE49-F238E27FC236}">
              <a16:creationId xmlns:a16="http://schemas.microsoft.com/office/drawing/2014/main" id="{1422B830-D6AC-4703-A4F7-5436DA52DE67}"/>
            </a:ext>
          </a:extLst>
        </xdr:cNvPr>
        <xdr:cNvSpPr/>
      </xdr:nvSpPr>
      <xdr:spPr>
        <a:xfrm rot="-5400000">
          <a:off x="6629527" y="6716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40</xdr:row>
      <xdr:rowOff>88757</xdr:rowOff>
    </xdr:from>
    <xdr:ext cx="175753" cy="180627"/>
    <xdr:sp macro="_xll.PtreeEvent_ObjectClick" textlink="">
      <xdr:nvSpPr>
        <xdr:cNvPr id="88" name="PTObj_DBranchName_1_15">
          <a:extLst>
            <a:ext uri="{FF2B5EF4-FFF2-40B4-BE49-F238E27FC236}">
              <a16:creationId xmlns:a16="http://schemas.microsoft.com/office/drawing/2014/main" id="{4B54D929-703E-49EC-85D3-814B960BC682}"/>
            </a:ext>
          </a:extLst>
        </xdr:cNvPr>
        <xdr:cNvSpPr txBox="1"/>
      </xdr:nvSpPr>
      <xdr:spPr>
        <a:xfrm>
          <a:off x="5287772" y="6718157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34</xdr:row>
      <xdr:rowOff>86995</xdr:rowOff>
    </xdr:from>
    <xdr:to>
      <xdr:col>4</xdr:col>
      <xdr:colOff>184277</xdr:colOff>
      <xdr:row>35</xdr:row>
      <xdr:rowOff>86995</xdr:rowOff>
    </xdr:to>
    <xdr:sp macro="_xll.PtreeEvent_ObjectClick" textlink="">
      <xdr:nvSpPr>
        <xdr:cNvPr id="89" name="PTObj_DNode_1_14">
          <a:extLst>
            <a:ext uri="{FF2B5EF4-FFF2-40B4-BE49-F238E27FC236}">
              <a16:creationId xmlns:a16="http://schemas.microsoft.com/office/drawing/2014/main" id="{175C0516-20A3-4519-B22E-3ED4EB6A123D}"/>
            </a:ext>
          </a:extLst>
        </xdr:cNvPr>
        <xdr:cNvSpPr/>
      </xdr:nvSpPr>
      <xdr:spPr>
        <a:xfrm>
          <a:off x="6629527" y="59797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34</xdr:row>
      <xdr:rowOff>88757</xdr:rowOff>
    </xdr:from>
    <xdr:ext cx="196592" cy="180627"/>
    <xdr:sp macro="_xll.PtreeEvent_ObjectClick" textlink="">
      <xdr:nvSpPr>
        <xdr:cNvPr id="92" name="PTObj_DBranchName_1_14">
          <a:extLst>
            <a:ext uri="{FF2B5EF4-FFF2-40B4-BE49-F238E27FC236}">
              <a16:creationId xmlns:a16="http://schemas.microsoft.com/office/drawing/2014/main" id="{2B9ABBDA-D5D8-4792-B591-60FE0127851F}"/>
            </a:ext>
          </a:extLst>
        </xdr:cNvPr>
        <xdr:cNvSpPr txBox="1"/>
      </xdr:nvSpPr>
      <xdr:spPr>
        <a:xfrm>
          <a:off x="5287772" y="59815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32</xdr:row>
      <xdr:rowOff>86995</xdr:rowOff>
    </xdr:from>
    <xdr:to>
      <xdr:col>5</xdr:col>
      <xdr:colOff>184277</xdr:colOff>
      <xdr:row>33</xdr:row>
      <xdr:rowOff>86995</xdr:rowOff>
    </xdr:to>
    <xdr:sp macro="_xll.PtreeEvent_ObjectClick" textlink="">
      <xdr:nvSpPr>
        <xdr:cNvPr id="93" name="PTObj_DNode_1_16">
          <a:extLst>
            <a:ext uri="{FF2B5EF4-FFF2-40B4-BE49-F238E27FC236}">
              <a16:creationId xmlns:a16="http://schemas.microsoft.com/office/drawing/2014/main" id="{6EEAB515-AB2E-4CC2-A7E8-4FEBBA6F7CA7}"/>
            </a:ext>
          </a:extLst>
        </xdr:cNvPr>
        <xdr:cNvSpPr/>
      </xdr:nvSpPr>
      <xdr:spPr>
        <a:xfrm rot="-5400000">
          <a:off x="8236077" y="5979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32</xdr:row>
      <xdr:rowOff>88757</xdr:rowOff>
    </xdr:from>
    <xdr:ext cx="282257" cy="180627"/>
    <xdr:sp macro="_xll.PtreeEvent_ObjectClick" textlink="">
      <xdr:nvSpPr>
        <xdr:cNvPr id="96" name="PTObj_DBranchName_1_16">
          <a:extLst>
            <a:ext uri="{FF2B5EF4-FFF2-40B4-BE49-F238E27FC236}">
              <a16:creationId xmlns:a16="http://schemas.microsoft.com/office/drawing/2014/main" id="{DCE0D6F6-56EC-4F76-8FA8-38775ADE4CB6}"/>
            </a:ext>
          </a:extLst>
        </xdr:cNvPr>
        <xdr:cNvSpPr txBox="1"/>
      </xdr:nvSpPr>
      <xdr:spPr>
        <a:xfrm>
          <a:off x="6907022" y="5981557"/>
          <a:ext cx="28225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</a:t>
          </a:r>
        </a:p>
      </xdr:txBody>
    </xdr:sp>
    <xdr:clientData/>
  </xdr:oneCellAnchor>
  <xdr:twoCellAnchor editAs="oneCell">
    <xdr:from>
      <xdr:col>5</xdr:col>
      <xdr:colOff>127</xdr:colOff>
      <xdr:row>36</xdr:row>
      <xdr:rowOff>86995</xdr:rowOff>
    </xdr:from>
    <xdr:to>
      <xdr:col>5</xdr:col>
      <xdr:colOff>184277</xdr:colOff>
      <xdr:row>37</xdr:row>
      <xdr:rowOff>86995</xdr:rowOff>
    </xdr:to>
    <xdr:sp macro="_xll.PtreeEvent_ObjectClick" textlink="">
      <xdr:nvSpPr>
        <xdr:cNvPr id="97" name="PTObj_DNode_1_17">
          <a:extLst>
            <a:ext uri="{FF2B5EF4-FFF2-40B4-BE49-F238E27FC236}">
              <a16:creationId xmlns:a16="http://schemas.microsoft.com/office/drawing/2014/main" id="{A0C08839-1B0F-4E20-98DF-C7395B2BA773}"/>
            </a:ext>
          </a:extLst>
        </xdr:cNvPr>
        <xdr:cNvSpPr/>
      </xdr:nvSpPr>
      <xdr:spPr>
        <a:xfrm rot="-5400000">
          <a:off x="8236077" y="6716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36</xdr:row>
      <xdr:rowOff>88757</xdr:rowOff>
    </xdr:from>
    <xdr:ext cx="214225" cy="180627"/>
    <xdr:sp macro="_xll.PtreeEvent_ObjectClick" textlink="">
      <xdr:nvSpPr>
        <xdr:cNvPr id="100" name="PTObj_DBranchName_1_17">
          <a:extLst>
            <a:ext uri="{FF2B5EF4-FFF2-40B4-BE49-F238E27FC236}">
              <a16:creationId xmlns:a16="http://schemas.microsoft.com/office/drawing/2014/main" id="{0B0F1011-89E0-41AD-8B20-0E4121165219}"/>
            </a:ext>
          </a:extLst>
        </xdr:cNvPr>
        <xdr:cNvSpPr txBox="1"/>
      </xdr:nvSpPr>
      <xdr:spPr>
        <a:xfrm>
          <a:off x="6907022" y="6718157"/>
          <a:ext cx="21422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4"/>
  <sheetViews>
    <sheetView tabSelected="1" zoomScale="160" zoomScaleNormal="85" workbookViewId="0">
      <selection activeCell="G12" sqref="G12"/>
    </sheetView>
  </sheetViews>
  <sheetFormatPr baseColWidth="10" defaultColWidth="8.83203125" defaultRowHeight="15" x14ac:dyDescent="0.2"/>
  <cols>
    <col min="1" max="1" width="24.83203125" customWidth="1"/>
    <col min="2" max="2" width="23" customWidth="1"/>
    <col min="3" max="3" width="23.83203125" customWidth="1"/>
    <col min="4" max="4" width="23.1640625" customWidth="1"/>
    <col min="5" max="5" width="23" customWidth="1"/>
    <col min="6" max="6" width="20.1640625" customWidth="1"/>
    <col min="9" max="9" width="10.33203125" bestFit="1" customWidth="1"/>
  </cols>
  <sheetData>
    <row r="1" spans="1:9" x14ac:dyDescent="0.2">
      <c r="A1" s="1" t="s">
        <v>15</v>
      </c>
    </row>
    <row r="3" spans="1:9" x14ac:dyDescent="0.2">
      <c r="A3" s="1" t="s">
        <v>4</v>
      </c>
    </row>
    <row r="4" spans="1:9" x14ac:dyDescent="0.2">
      <c r="A4" t="s">
        <v>13</v>
      </c>
      <c r="B4" s="4">
        <v>150</v>
      </c>
      <c r="F4" s="6" t="s">
        <v>9</v>
      </c>
    </row>
    <row r="5" spans="1:9" x14ac:dyDescent="0.2">
      <c r="A5" t="s">
        <v>14</v>
      </c>
      <c r="B5" s="4">
        <v>2000</v>
      </c>
      <c r="F5" t="s">
        <v>10</v>
      </c>
      <c r="G5" s="2" t="s">
        <v>6</v>
      </c>
      <c r="H5" s="2" t="s">
        <v>7</v>
      </c>
    </row>
    <row r="6" spans="1:9" x14ac:dyDescent="0.2">
      <c r="A6" t="s">
        <v>1</v>
      </c>
      <c r="B6" s="4">
        <v>18</v>
      </c>
      <c r="G6" s="2">
        <f>SUMPRODUCT($B$9:$B$10, B14:B15)</f>
        <v>0.5</v>
      </c>
      <c r="H6" s="2">
        <f>SUMPRODUCT($B$9:$B$10, C14:C15)</f>
        <v>0.5</v>
      </c>
      <c r="I6" s="2"/>
    </row>
    <row r="8" spans="1:9" x14ac:dyDescent="0.2">
      <c r="A8" t="s">
        <v>2</v>
      </c>
      <c r="B8" s="2" t="s">
        <v>5</v>
      </c>
      <c r="C8" s="2" t="s">
        <v>0</v>
      </c>
      <c r="D8" s="2" t="s">
        <v>3</v>
      </c>
    </row>
    <row r="9" spans="1:9" x14ac:dyDescent="0.2">
      <c r="A9" t="s">
        <v>6</v>
      </c>
      <c r="B9" s="3">
        <v>0.4</v>
      </c>
      <c r="C9">
        <v>600</v>
      </c>
      <c r="D9" s="4">
        <f>$B$6*C9</f>
        <v>10800</v>
      </c>
      <c r="F9" t="s">
        <v>11</v>
      </c>
    </row>
    <row r="10" spans="1:9" x14ac:dyDescent="0.2">
      <c r="A10" t="s">
        <v>7</v>
      </c>
      <c r="B10" s="3">
        <f>1-B9</f>
        <v>0.6</v>
      </c>
      <c r="C10">
        <v>100</v>
      </c>
      <c r="D10" s="4">
        <f>$B$6*C10</f>
        <v>1800</v>
      </c>
      <c r="F10" t="s">
        <v>8</v>
      </c>
      <c r="G10" s="2" t="s">
        <v>6</v>
      </c>
      <c r="H10" s="2" t="s">
        <v>7</v>
      </c>
    </row>
    <row r="11" spans="1:9" x14ac:dyDescent="0.2">
      <c r="F11" t="s">
        <v>6</v>
      </c>
      <c r="G11">
        <f>B14*$B9/G$6</f>
        <v>0.64000000000000012</v>
      </c>
      <c r="H11">
        <f t="shared" ref="H11:H12" si="0">C14*$B9/H$6</f>
        <v>0.15999999999999998</v>
      </c>
    </row>
    <row r="12" spans="1:9" x14ac:dyDescent="0.2">
      <c r="A12" t="s">
        <v>12</v>
      </c>
      <c r="B12" s="4"/>
      <c r="F12" t="s">
        <v>7</v>
      </c>
      <c r="G12">
        <f t="shared" ref="G12" si="1">B15*$B10/G$6</f>
        <v>0.36</v>
      </c>
      <c r="H12">
        <f t="shared" si="0"/>
        <v>0.84</v>
      </c>
    </row>
    <row r="13" spans="1:9" x14ac:dyDescent="0.2">
      <c r="A13" t="s">
        <v>8</v>
      </c>
      <c r="B13" s="2" t="s">
        <v>6</v>
      </c>
      <c r="C13" s="2" t="s">
        <v>7</v>
      </c>
      <c r="D13" s="2"/>
      <c r="G13" s="4"/>
    </row>
    <row r="14" spans="1:9" x14ac:dyDescent="0.2">
      <c r="A14" t="s">
        <v>6</v>
      </c>
      <c r="B14">
        <v>0.8</v>
      </c>
      <c r="C14">
        <f>1-B14</f>
        <v>0.19999999999999996</v>
      </c>
    </row>
    <row r="15" spans="1:9" x14ac:dyDescent="0.2">
      <c r="A15" t="s">
        <v>7</v>
      </c>
      <c r="B15">
        <v>0.3</v>
      </c>
      <c r="C15">
        <f>1-B15</f>
        <v>0.7</v>
      </c>
    </row>
    <row r="16" spans="1:9" x14ac:dyDescent="0.2">
      <c r="B16" s="4"/>
    </row>
    <row r="21" spans="1:6" ht="14.5" customHeight="1" x14ac:dyDescent="0.2">
      <c r="E21" s="16">
        <f>G11</f>
        <v>0.64000000000000012</v>
      </c>
      <c r="F21" s="9">
        <f>_xll.PTreeNodeProbability(treeCalc_1!$F$2,12)</f>
        <v>0</v>
      </c>
    </row>
    <row r="22" spans="1:6" ht="14.5" customHeight="1" x14ac:dyDescent="0.2">
      <c r="E22" s="17">
        <f>D9</f>
        <v>10800</v>
      </c>
      <c r="F22" s="8">
        <f>_xll.PTreeNodeValue(treeCalc_1!$F$2,12)</f>
        <v>8650</v>
      </c>
    </row>
    <row r="23" spans="1:6" ht="14.5" customHeight="1" x14ac:dyDescent="0.2">
      <c r="A23" t="s">
        <v>86</v>
      </c>
      <c r="D23" s="13" t="b">
        <f>_xll.PTreeNodeDecision(treeCalc_1!$F$2,10)</f>
        <v>1</v>
      </c>
      <c r="E23" s="14" t="s">
        <v>79</v>
      </c>
    </row>
    <row r="24" spans="1:6" ht="14.5" customHeight="1" x14ac:dyDescent="0.2">
      <c r="A24" t="s">
        <v>87</v>
      </c>
      <c r="B24" s="4">
        <f>C32-B32</f>
        <v>3400.0000000000005</v>
      </c>
      <c r="D24" s="17">
        <f>-B5</f>
        <v>-2000</v>
      </c>
      <c r="E24" s="15">
        <f>_xll.PTreeNodeValue(treeCalc_1!$F$2,10)</f>
        <v>5410.0000000000009</v>
      </c>
    </row>
    <row r="25" spans="1:6" ht="14.5" customHeight="1" x14ac:dyDescent="0.2">
      <c r="A25" t="s">
        <v>88</v>
      </c>
      <c r="B25" s="18">
        <f>C52</f>
        <v>3400</v>
      </c>
      <c r="E25" s="16">
        <f>G12</f>
        <v>0.36</v>
      </c>
      <c r="F25" s="9">
        <f>_xll.PTreeNodeProbability(treeCalc_1!$F$2,13)</f>
        <v>0</v>
      </c>
    </row>
    <row r="26" spans="1:6" ht="14.5" customHeight="1" x14ac:dyDescent="0.2">
      <c r="A26" t="s">
        <v>89</v>
      </c>
      <c r="B26" s="4">
        <f>B24-B25</f>
        <v>0</v>
      </c>
      <c r="E26" s="17">
        <f>D10</f>
        <v>1800</v>
      </c>
      <c r="F26" s="8">
        <f>_xll.PTreeNodeValue(treeCalc_1!$F$2,13)</f>
        <v>-350</v>
      </c>
    </row>
    <row r="27" spans="1:6" ht="14.5" customHeight="1" x14ac:dyDescent="0.2">
      <c r="C27" s="16">
        <f>G6</f>
        <v>0.5</v>
      </c>
      <c r="D27" s="11" t="s">
        <v>67</v>
      </c>
    </row>
    <row r="28" spans="1:6" ht="14.5" customHeight="1" x14ac:dyDescent="0.2">
      <c r="C28" s="10">
        <v>0</v>
      </c>
      <c r="D28" s="12">
        <f>_xll.PTreeNodeValue(treeCalc_1!$F$2,8)</f>
        <v>5410.0000000000009</v>
      </c>
    </row>
    <row r="29" spans="1:6" ht="14.5" customHeight="1" x14ac:dyDescent="0.2">
      <c r="D29" s="13" t="b">
        <f>_xll.PTreeNodeDecision(treeCalc_1!$F$2,11)</f>
        <v>0</v>
      </c>
      <c r="E29" s="9">
        <f>_xll.PTreeNodeProbability(treeCalc_1!$F$2,11)</f>
        <v>0</v>
      </c>
    </row>
    <row r="30" spans="1:6" ht="14.5" customHeight="1" x14ac:dyDescent="0.2">
      <c r="D30" s="10">
        <v>0</v>
      </c>
      <c r="E30" s="8">
        <f>_xll.PTreeNodeValue(treeCalc_1!$F$2,11)</f>
        <v>-150</v>
      </c>
    </row>
    <row r="31" spans="1:6" ht="14.5" customHeight="1" x14ac:dyDescent="0.2">
      <c r="B31" s="13" t="b">
        <f>_xll.PTreeNodeDecision(treeCalc_1!$F$2,2)</f>
        <v>0</v>
      </c>
      <c r="C31" s="14" t="s">
        <v>73</v>
      </c>
    </row>
    <row r="32" spans="1:6" ht="14.5" customHeight="1" x14ac:dyDescent="0.2">
      <c r="B32" s="17">
        <f>-B4</f>
        <v>-150</v>
      </c>
      <c r="C32" s="15">
        <f>_xll.PTreeNodeValue(treeCalc_1!$F$2,2)</f>
        <v>3250.0000000000005</v>
      </c>
    </row>
    <row r="33" spans="1:6" ht="14.5" customHeight="1" x14ac:dyDescent="0.2">
      <c r="E33" s="16">
        <f>H11</f>
        <v>0.15999999999999998</v>
      </c>
      <c r="F33" s="9">
        <f>_xll.PTreeNodeProbability(treeCalc_1!$F$2,16)</f>
        <v>0</v>
      </c>
    </row>
    <row r="34" spans="1:6" ht="14.5" customHeight="1" x14ac:dyDescent="0.2">
      <c r="E34" s="17">
        <f>D9</f>
        <v>10800</v>
      </c>
      <c r="F34" s="8">
        <f>_xll.PTreeNodeValue(treeCalc_1!$F$2,16)</f>
        <v>8650</v>
      </c>
    </row>
    <row r="35" spans="1:6" ht="14.5" customHeight="1" x14ac:dyDescent="0.2">
      <c r="D35" s="13" t="b">
        <f>_xll.PTreeNodeDecision(treeCalc_1!$F$2,14)</f>
        <v>1</v>
      </c>
      <c r="E35" s="14" t="s">
        <v>79</v>
      </c>
    </row>
    <row r="36" spans="1:6" ht="14.5" customHeight="1" x14ac:dyDescent="0.2">
      <c r="D36" s="17">
        <f>-B5</f>
        <v>-2000</v>
      </c>
      <c r="E36" s="15">
        <f>_xll.PTreeNodeValue(treeCalc_1!$F$2,14)</f>
        <v>1089.9999999999998</v>
      </c>
    </row>
    <row r="37" spans="1:6" ht="14.5" customHeight="1" x14ac:dyDescent="0.2">
      <c r="E37" s="16">
        <f>H12</f>
        <v>0.84</v>
      </c>
      <c r="F37" s="9">
        <f>_xll.PTreeNodeProbability(treeCalc_1!$F$2,17)</f>
        <v>0</v>
      </c>
    </row>
    <row r="38" spans="1:6" ht="14.5" customHeight="1" x14ac:dyDescent="0.2">
      <c r="E38" s="17">
        <f>D10</f>
        <v>1800</v>
      </c>
      <c r="F38" s="8">
        <f>_xll.PTreeNodeValue(treeCalc_1!$F$2,17)</f>
        <v>-350</v>
      </c>
    </row>
    <row r="39" spans="1:6" ht="14.5" customHeight="1" x14ac:dyDescent="0.2">
      <c r="C39" s="16">
        <f>H6</f>
        <v>0.5</v>
      </c>
      <c r="D39" s="11" t="s">
        <v>67</v>
      </c>
    </row>
    <row r="40" spans="1:6" ht="14.5" customHeight="1" x14ac:dyDescent="0.2">
      <c r="C40" s="10">
        <v>0</v>
      </c>
      <c r="D40" s="12">
        <f>_xll.PTreeNodeValue(treeCalc_1!$F$2,9)</f>
        <v>1089.9999999999998</v>
      </c>
    </row>
    <row r="41" spans="1:6" ht="14.5" customHeight="1" x14ac:dyDescent="0.2">
      <c r="D41" s="13" t="b">
        <f>_xll.PTreeNodeDecision(treeCalc_1!$F$2,15)</f>
        <v>0</v>
      </c>
      <c r="E41" s="9">
        <f>_xll.PTreeNodeProbability(treeCalc_1!$F$2,15)</f>
        <v>0</v>
      </c>
    </row>
    <row r="42" spans="1:6" ht="14.5" customHeight="1" x14ac:dyDescent="0.2">
      <c r="D42" s="10">
        <v>0</v>
      </c>
      <c r="E42" s="8">
        <f>_xll.PTreeNodeValue(treeCalc_1!$F$2,15)</f>
        <v>-150</v>
      </c>
    </row>
    <row r="43" spans="1:6" ht="14.5" customHeight="1" x14ac:dyDescent="0.2">
      <c r="A43" s="10"/>
      <c r="B43" s="11" t="s">
        <v>63</v>
      </c>
    </row>
    <row r="44" spans="1:6" ht="14.5" customHeight="1" x14ac:dyDescent="0.2">
      <c r="A44" s="10"/>
      <c r="B44" s="12">
        <f>_xll.PTreeNodeValue(treeCalc_1!$F$2,1)</f>
        <v>3400</v>
      </c>
    </row>
    <row r="45" spans="1:6" ht="14.5" customHeight="1" x14ac:dyDescent="0.2">
      <c r="D45" s="16">
        <f>B9</f>
        <v>0.4</v>
      </c>
      <c r="E45" s="9">
        <f>_xll.PTreeNodeProbability(treeCalc_1!$F$2,6)</f>
        <v>0.4</v>
      </c>
    </row>
    <row r="46" spans="1:6" ht="14.5" customHeight="1" x14ac:dyDescent="0.2">
      <c r="D46" s="17">
        <f>D9</f>
        <v>10800</v>
      </c>
      <c r="E46" s="8">
        <f>_xll.PTreeNodeValue(treeCalc_1!$F$2,6)</f>
        <v>8800</v>
      </c>
    </row>
    <row r="47" spans="1:6" ht="14.5" customHeight="1" x14ac:dyDescent="0.2">
      <c r="C47" s="13" t="b">
        <f>_xll.PTreeNodeDecision(treeCalc_1!$F$2,4)</f>
        <v>1</v>
      </c>
      <c r="D47" s="14" t="s">
        <v>70</v>
      </c>
    </row>
    <row r="48" spans="1:6" ht="14.5" customHeight="1" x14ac:dyDescent="0.2">
      <c r="C48" s="17">
        <f>-B5</f>
        <v>-2000</v>
      </c>
      <c r="D48" s="15">
        <f>_xll.PTreeNodeValue(treeCalc_1!$F$2,4)</f>
        <v>3400</v>
      </c>
    </row>
    <row r="49" spans="2:5" ht="14.5" customHeight="1" x14ac:dyDescent="0.2">
      <c r="D49" s="16">
        <f>B10</f>
        <v>0.6</v>
      </c>
      <c r="E49" s="9">
        <f>_xll.PTreeNodeProbability(treeCalc_1!$F$2,7)</f>
        <v>0.6</v>
      </c>
    </row>
    <row r="50" spans="2:5" ht="14.5" customHeight="1" x14ac:dyDescent="0.2">
      <c r="D50" s="17">
        <f>D10</f>
        <v>1800</v>
      </c>
      <c r="E50" s="8">
        <f>_xll.PTreeNodeValue(treeCalc_1!$F$2,7)</f>
        <v>-200</v>
      </c>
    </row>
    <row r="51" spans="2:5" ht="14.5" customHeight="1" x14ac:dyDescent="0.2">
      <c r="B51" s="13" t="b">
        <f>_xll.PTreeNodeDecision(treeCalc_1!$F$2,3)</f>
        <v>1</v>
      </c>
      <c r="C51" s="11" t="s">
        <v>67</v>
      </c>
    </row>
    <row r="52" spans="2:5" ht="14.5" customHeight="1" x14ac:dyDescent="0.2">
      <c r="B52" s="10">
        <v>0</v>
      </c>
      <c r="C52" s="12">
        <f>_xll.PTreeNodeValue(treeCalc_1!$F$2,3)</f>
        <v>3400</v>
      </c>
    </row>
    <row r="53" spans="2:5" ht="14.5" customHeight="1" x14ac:dyDescent="0.2">
      <c r="C53" s="13" t="b">
        <f>_xll.PTreeNodeDecision(treeCalc_1!$F$2,5)</f>
        <v>0</v>
      </c>
      <c r="D53" s="9">
        <f>_xll.PTreeNodeProbability(treeCalc_1!$F$2,5)</f>
        <v>0</v>
      </c>
    </row>
    <row r="54" spans="2:5" ht="14.5" customHeight="1" x14ac:dyDescent="0.2">
      <c r="C54" s="10">
        <v>0</v>
      </c>
      <c r="D54" s="8">
        <f>_xll.PTreeNodeValue(treeCalc_1!$F$2,5)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9F50-9CC7-48E9-854A-1C6DF63DF6C1}">
  <dimension ref="A1:P27"/>
  <sheetViews>
    <sheetView workbookViewId="0"/>
  </sheetViews>
  <sheetFormatPr baseColWidth="10" defaultColWidth="15.6640625" defaultRowHeight="15" x14ac:dyDescent="0.2"/>
  <cols>
    <col min="1" max="16384" width="15.6640625" style="5"/>
  </cols>
  <sheetData>
    <row r="1" spans="1:16" x14ac:dyDescent="0.2">
      <c r="A1" s="5" t="s">
        <v>17</v>
      </c>
      <c r="B1" s="7" t="s">
        <v>62</v>
      </c>
      <c r="E1" s="5" t="s">
        <v>25</v>
      </c>
      <c r="F1" s="5">
        <v>3</v>
      </c>
      <c r="H1" s="5" t="s">
        <v>32</v>
      </c>
      <c r="I1" s="7" t="s">
        <v>58</v>
      </c>
      <c r="K1" s="5" t="s">
        <v>37</v>
      </c>
      <c r="L1" s="5">
        <v>100</v>
      </c>
    </row>
    <row r="2" spans="1:16" x14ac:dyDescent="0.2">
      <c r="A2" s="5" t="s">
        <v>18</v>
      </c>
      <c r="B2" s="5" t="e">
        <f>Model!#REF!</f>
        <v>#REF!</v>
      </c>
      <c r="E2" s="5" t="s">
        <v>27</v>
      </c>
      <c r="F2" s="5">
        <f>_xll.PTreeEvaluate5(B3,$L$11:$L$27,$J$11:$J$27,$K$11:$K$27,$N$11:$N$27,$G$11:$G$27,,L1)</f>
        <v>1260673</v>
      </c>
    </row>
    <row r="3" spans="1:16" x14ac:dyDescent="0.2">
      <c r="A3" s="5" t="s">
        <v>19</v>
      </c>
      <c r="B3" s="5" t="s">
        <v>61</v>
      </c>
      <c r="E3" s="5" t="s">
        <v>28</v>
      </c>
      <c r="F3" s="7" t="s">
        <v>54</v>
      </c>
      <c r="H3" s="5" t="s">
        <v>33</v>
      </c>
      <c r="I3" s="5" t="s">
        <v>56</v>
      </c>
    </row>
    <row r="4" spans="1:16" x14ac:dyDescent="0.2">
      <c r="A4" s="5" t="s">
        <v>20</v>
      </c>
      <c r="B4" s="5" t="s">
        <v>53</v>
      </c>
      <c r="E4" s="5" t="s">
        <v>29</v>
      </c>
      <c r="F4" s="7" t="s">
        <v>55</v>
      </c>
      <c r="H4" s="5" t="s">
        <v>34</v>
      </c>
      <c r="I4" s="7" t="s">
        <v>57</v>
      </c>
    </row>
    <row r="5" spans="1:16" x14ac:dyDescent="0.2">
      <c r="A5" s="5" t="s">
        <v>21</v>
      </c>
      <c r="B5" s="5">
        <v>0</v>
      </c>
      <c r="E5" s="5" t="s">
        <v>30</v>
      </c>
      <c r="F5" s="7" t="s">
        <v>55</v>
      </c>
      <c r="H5" s="5" t="s">
        <v>35</v>
      </c>
      <c r="I5" s="5" t="s">
        <v>56</v>
      </c>
    </row>
    <row r="6" spans="1:16" x14ac:dyDescent="0.2">
      <c r="A6" s="5" t="s">
        <v>22</v>
      </c>
      <c r="E6" s="5" t="s">
        <v>31</v>
      </c>
      <c r="F6" s="7" t="s">
        <v>54</v>
      </c>
      <c r="H6" s="5" t="s">
        <v>36</v>
      </c>
      <c r="I6" s="7" t="s">
        <v>57</v>
      </c>
    </row>
    <row r="7" spans="1:16" x14ac:dyDescent="0.2">
      <c r="A7" s="5" t="s">
        <v>23</v>
      </c>
      <c r="E7" s="5" t="s">
        <v>26</v>
      </c>
      <c r="F7" s="7" t="s">
        <v>16</v>
      </c>
    </row>
    <row r="8" spans="1:16" x14ac:dyDescent="0.2">
      <c r="A8" s="5" t="s">
        <v>24</v>
      </c>
      <c r="B8" s="5">
        <v>17</v>
      </c>
    </row>
    <row r="10" spans="1:16" x14ac:dyDescent="0.2">
      <c r="A10" s="5" t="s">
        <v>38</v>
      </c>
      <c r="B10" s="5" t="s">
        <v>39</v>
      </c>
      <c r="C10" s="5" t="s">
        <v>40</v>
      </c>
      <c r="D10" s="5" t="s">
        <v>41</v>
      </c>
      <c r="E10" s="5" t="s">
        <v>42</v>
      </c>
      <c r="F10" s="5" t="s">
        <v>43</v>
      </c>
      <c r="G10" s="5" t="s">
        <v>44</v>
      </c>
      <c r="H10" s="5" t="s">
        <v>45</v>
      </c>
      <c r="I10" s="5" t="s">
        <v>46</v>
      </c>
      <c r="J10" s="5" t="s">
        <v>47</v>
      </c>
      <c r="K10" s="5" t="s">
        <v>48</v>
      </c>
      <c r="L10" s="5" t="s">
        <v>19</v>
      </c>
      <c r="M10" s="5" t="s">
        <v>49</v>
      </c>
      <c r="N10" s="5" t="s">
        <v>50</v>
      </c>
      <c r="O10" s="5" t="s">
        <v>51</v>
      </c>
      <c r="P10" s="5" t="s">
        <v>52</v>
      </c>
    </row>
    <row r="11" spans="1:16" x14ac:dyDescent="0.2">
      <c r="A11" s="5">
        <f>Model!$B$44</f>
        <v>3400</v>
      </c>
      <c r="B11" s="5" t="str">
        <f>B1</f>
        <v>New product decision</v>
      </c>
      <c r="C11" s="5">
        <v>0</v>
      </c>
      <c r="I11" s="5" t="s">
        <v>59</v>
      </c>
      <c r="J11" s="5">
        <f>Model!$A$44</f>
        <v>0</v>
      </c>
      <c r="K11" s="5">
        <f>Model!$A$43</f>
        <v>0</v>
      </c>
      <c r="L11" s="5" t="s">
        <v>64</v>
      </c>
      <c r="M11" s="7" t="s">
        <v>60</v>
      </c>
      <c r="O11" s="5" t="str">
        <f>Model!$B$43</f>
        <v>Hire firm?</v>
      </c>
      <c r="P11" s="5" t="b">
        <v>0</v>
      </c>
    </row>
    <row r="12" spans="1:16" x14ac:dyDescent="0.2">
      <c r="A12" s="5">
        <f>Model!$C$32</f>
        <v>3250.0000000000005</v>
      </c>
      <c r="B12" s="7" t="s">
        <v>65</v>
      </c>
      <c r="C12" s="5">
        <v>0</v>
      </c>
      <c r="I12" s="5" t="s">
        <v>59</v>
      </c>
      <c r="J12" s="5">
        <f>Model!$B$32</f>
        <v>-150</v>
      </c>
      <c r="L12" s="5" t="s">
        <v>74</v>
      </c>
      <c r="M12" s="7" t="s">
        <v>60</v>
      </c>
      <c r="O12" s="5" t="str">
        <f>Model!$C$31</f>
        <v>Firm prediction</v>
      </c>
      <c r="P12" s="5" t="b">
        <v>0</v>
      </c>
    </row>
    <row r="13" spans="1:16" x14ac:dyDescent="0.2">
      <c r="A13" s="5">
        <f>Model!$C$52</f>
        <v>3400</v>
      </c>
      <c r="B13" s="7" t="s">
        <v>66</v>
      </c>
      <c r="C13" s="5">
        <v>0</v>
      </c>
      <c r="I13" s="5" t="s">
        <v>59</v>
      </c>
      <c r="J13" s="5">
        <f>Model!$B$52</f>
        <v>0</v>
      </c>
      <c r="L13" s="5" t="s">
        <v>69</v>
      </c>
      <c r="M13" s="7" t="s">
        <v>60</v>
      </c>
      <c r="O13" s="5" t="str">
        <f>Model!$C$51</f>
        <v>Market product?</v>
      </c>
      <c r="P13" s="5" t="b">
        <v>0</v>
      </c>
    </row>
    <row r="14" spans="1:16" x14ac:dyDescent="0.2">
      <c r="A14" s="5">
        <f>Model!$D$48</f>
        <v>3400</v>
      </c>
      <c r="B14" s="7" t="s">
        <v>65</v>
      </c>
      <c r="C14" s="5">
        <v>0</v>
      </c>
      <c r="I14" s="5" t="s">
        <v>59</v>
      </c>
      <c r="J14" s="5">
        <f>Model!$C$48</f>
        <v>-2000</v>
      </c>
      <c r="L14" s="5" t="s">
        <v>72</v>
      </c>
      <c r="M14" s="7" t="s">
        <v>60</v>
      </c>
      <c r="O14" s="5" t="str">
        <f>Model!$D$47</f>
        <v>Market outcome</v>
      </c>
      <c r="P14" s="5" t="b">
        <v>0</v>
      </c>
    </row>
    <row r="15" spans="1:16" x14ac:dyDescent="0.2">
      <c r="A15" s="5">
        <f>Model!$D$54</f>
        <v>0</v>
      </c>
      <c r="B15" s="7" t="s">
        <v>66</v>
      </c>
      <c r="C15" s="5">
        <v>0</v>
      </c>
      <c r="H15" s="5" t="s">
        <v>59</v>
      </c>
      <c r="I15" s="5" t="s">
        <v>59</v>
      </c>
      <c r="J15" s="5">
        <f>Model!$C$54</f>
        <v>0</v>
      </c>
      <c r="L15" s="5" t="s">
        <v>68</v>
      </c>
      <c r="M15" s="7" t="s">
        <v>60</v>
      </c>
      <c r="P15" s="5" t="b">
        <v>0</v>
      </c>
    </row>
    <row r="16" spans="1:16" x14ac:dyDescent="0.2">
      <c r="A16" s="5">
        <f>Model!$E$46</f>
        <v>8800</v>
      </c>
      <c r="B16" s="7" t="s">
        <v>6</v>
      </c>
      <c r="C16" s="5">
        <v>0</v>
      </c>
      <c r="H16" s="5" t="s">
        <v>59</v>
      </c>
      <c r="I16" s="5" t="s">
        <v>59</v>
      </c>
      <c r="J16" s="5">
        <f>Model!$D$46</f>
        <v>10800</v>
      </c>
      <c r="K16" s="5">
        <f>Model!$D$45</f>
        <v>0.4</v>
      </c>
      <c r="L16" s="5" t="s">
        <v>71</v>
      </c>
      <c r="M16" s="7" t="s">
        <v>60</v>
      </c>
      <c r="P16" s="5" t="b">
        <v>0</v>
      </c>
    </row>
    <row r="17" spans="1:16" x14ac:dyDescent="0.2">
      <c r="A17" s="5">
        <f>Model!$E$50</f>
        <v>-200</v>
      </c>
      <c r="B17" s="7" t="s">
        <v>7</v>
      </c>
      <c r="C17" s="5">
        <v>0</v>
      </c>
      <c r="H17" s="5" t="s">
        <v>59</v>
      </c>
      <c r="I17" s="5" t="s">
        <v>59</v>
      </c>
      <c r="J17" s="5">
        <f>Model!$D$50</f>
        <v>1800</v>
      </c>
      <c r="K17" s="5">
        <f>Model!$D$49</f>
        <v>0.6</v>
      </c>
      <c r="L17" s="5" t="s">
        <v>71</v>
      </c>
      <c r="M17" s="7" t="s">
        <v>60</v>
      </c>
      <c r="P17" s="5" t="b">
        <v>0</v>
      </c>
    </row>
    <row r="18" spans="1:16" x14ac:dyDescent="0.2">
      <c r="A18" s="5">
        <f>Model!$D$28</f>
        <v>5410.0000000000009</v>
      </c>
      <c r="B18" s="7" t="s">
        <v>75</v>
      </c>
      <c r="C18" s="5">
        <v>0</v>
      </c>
      <c r="I18" s="5" t="s">
        <v>59</v>
      </c>
      <c r="J18" s="5">
        <f>Model!$C$28</f>
        <v>0</v>
      </c>
      <c r="K18" s="5">
        <f>Model!$C$27</f>
        <v>0.5</v>
      </c>
      <c r="L18" s="5" t="s">
        <v>78</v>
      </c>
      <c r="M18" s="7" t="s">
        <v>60</v>
      </c>
      <c r="O18" s="5" t="str">
        <f>Model!$D$27</f>
        <v>Market product?</v>
      </c>
      <c r="P18" s="5" t="b">
        <v>0</v>
      </c>
    </row>
    <row r="19" spans="1:16" x14ac:dyDescent="0.2">
      <c r="A19" s="5">
        <f>Model!$D$40</f>
        <v>1089.9999999999998</v>
      </c>
      <c r="B19" s="7" t="s">
        <v>76</v>
      </c>
      <c r="C19" s="5">
        <v>0</v>
      </c>
      <c r="I19" s="5" t="s">
        <v>59</v>
      </c>
      <c r="J19" s="5">
        <f>Model!$C$40</f>
        <v>0</v>
      </c>
      <c r="K19" s="5">
        <f>Model!$C$39</f>
        <v>0.5</v>
      </c>
      <c r="L19" s="5" t="s">
        <v>83</v>
      </c>
      <c r="M19" s="7" t="s">
        <v>60</v>
      </c>
      <c r="O19" s="5" t="str">
        <f>Model!$D$39</f>
        <v>Market product?</v>
      </c>
      <c r="P19" s="5" t="b">
        <v>0</v>
      </c>
    </row>
    <row r="20" spans="1:16" x14ac:dyDescent="0.2">
      <c r="A20" s="5">
        <f>Model!$E$24</f>
        <v>5410.0000000000009</v>
      </c>
      <c r="B20" s="7" t="s">
        <v>65</v>
      </c>
      <c r="C20" s="5">
        <v>0</v>
      </c>
      <c r="I20" s="5" t="s">
        <v>59</v>
      </c>
      <c r="J20" s="5">
        <f>Model!$D$24</f>
        <v>-2000</v>
      </c>
      <c r="L20" s="5" t="s">
        <v>81</v>
      </c>
      <c r="M20" s="7" t="s">
        <v>60</v>
      </c>
      <c r="O20" s="5" t="str">
        <f>Model!$E$23</f>
        <v>Market outcomes</v>
      </c>
      <c r="P20" s="5" t="b">
        <v>0</v>
      </c>
    </row>
    <row r="21" spans="1:16" x14ac:dyDescent="0.2">
      <c r="A21" s="5">
        <f>Model!$E$30</f>
        <v>-150</v>
      </c>
      <c r="B21" s="7" t="s">
        <v>66</v>
      </c>
      <c r="C21" s="5">
        <v>0</v>
      </c>
      <c r="H21" s="5" t="s">
        <v>59</v>
      </c>
      <c r="I21" s="5" t="s">
        <v>59</v>
      </c>
      <c r="J21" s="5">
        <f>Model!$D$30</f>
        <v>0</v>
      </c>
      <c r="L21" s="5" t="s">
        <v>77</v>
      </c>
      <c r="M21" s="7" t="s">
        <v>60</v>
      </c>
      <c r="P21" s="5" t="b">
        <v>0</v>
      </c>
    </row>
    <row r="22" spans="1:16" x14ac:dyDescent="0.2">
      <c r="A22" s="5">
        <f>Model!$F$22</f>
        <v>8650</v>
      </c>
      <c r="B22" s="7" t="s">
        <v>6</v>
      </c>
      <c r="C22" s="5">
        <v>0</v>
      </c>
      <c r="H22" s="5" t="s">
        <v>59</v>
      </c>
      <c r="I22" s="5" t="s">
        <v>59</v>
      </c>
      <c r="J22" s="5">
        <f>Model!$E$22</f>
        <v>10800</v>
      </c>
      <c r="K22" s="5">
        <f>Model!$E$21</f>
        <v>0.64000000000000012</v>
      </c>
      <c r="L22" s="5" t="s">
        <v>80</v>
      </c>
      <c r="M22" s="7" t="s">
        <v>60</v>
      </c>
      <c r="P22" s="5" t="b">
        <v>0</v>
      </c>
    </row>
    <row r="23" spans="1:16" x14ac:dyDescent="0.2">
      <c r="A23" s="5">
        <f>Model!$F$26</f>
        <v>-350</v>
      </c>
      <c r="B23" s="7" t="s">
        <v>7</v>
      </c>
      <c r="C23" s="5">
        <v>0</v>
      </c>
      <c r="H23" s="5" t="s">
        <v>59</v>
      </c>
      <c r="I23" s="5" t="s">
        <v>59</v>
      </c>
      <c r="J23" s="5">
        <f>Model!$E$26</f>
        <v>1800</v>
      </c>
      <c r="K23" s="5">
        <f>Model!$E$25</f>
        <v>0.36</v>
      </c>
      <c r="L23" s="5" t="s">
        <v>80</v>
      </c>
      <c r="M23" s="7" t="s">
        <v>60</v>
      </c>
      <c r="P23" s="5" t="b">
        <v>0</v>
      </c>
    </row>
    <row r="24" spans="1:16" x14ac:dyDescent="0.2">
      <c r="A24" s="5">
        <f>Model!$E$36</f>
        <v>1089.9999999999998</v>
      </c>
      <c r="B24" s="7" t="s">
        <v>65</v>
      </c>
      <c r="C24" s="5">
        <v>0</v>
      </c>
      <c r="I24" s="5" t="s">
        <v>59</v>
      </c>
      <c r="J24" s="5">
        <f>Model!$D$36</f>
        <v>-2000</v>
      </c>
      <c r="L24" s="5" t="s">
        <v>85</v>
      </c>
      <c r="M24" s="7" t="s">
        <v>60</v>
      </c>
      <c r="O24" s="5" t="str">
        <f>Model!$E$35</f>
        <v>Market outcomes</v>
      </c>
      <c r="P24" s="5" t="b">
        <v>0</v>
      </c>
    </row>
    <row r="25" spans="1:16" x14ac:dyDescent="0.2">
      <c r="A25" s="5">
        <f>Model!$E$42</f>
        <v>-150</v>
      </c>
      <c r="B25" s="7" t="s">
        <v>66</v>
      </c>
      <c r="C25" s="5">
        <v>0</v>
      </c>
      <c r="H25" s="5" t="s">
        <v>59</v>
      </c>
      <c r="I25" s="5" t="s">
        <v>59</v>
      </c>
      <c r="J25" s="5">
        <f>Model!$D$42</f>
        <v>0</v>
      </c>
      <c r="L25" s="5" t="s">
        <v>82</v>
      </c>
      <c r="M25" s="7" t="s">
        <v>60</v>
      </c>
      <c r="P25" s="5" t="b">
        <v>0</v>
      </c>
    </row>
    <row r="26" spans="1:16" x14ac:dyDescent="0.2">
      <c r="A26" s="5">
        <f>Model!$F$34</f>
        <v>8650</v>
      </c>
      <c r="B26" s="7" t="s">
        <v>6</v>
      </c>
      <c r="C26" s="5">
        <v>0</v>
      </c>
      <c r="H26" s="5" t="s">
        <v>59</v>
      </c>
      <c r="I26" s="5" t="s">
        <v>59</v>
      </c>
      <c r="J26" s="5">
        <f>Model!$E$34</f>
        <v>10800</v>
      </c>
      <c r="K26" s="5">
        <f>Model!$E$33</f>
        <v>0.15999999999999998</v>
      </c>
      <c r="L26" s="5" t="s">
        <v>84</v>
      </c>
      <c r="M26" s="7" t="s">
        <v>60</v>
      </c>
      <c r="P26" s="5" t="b">
        <v>0</v>
      </c>
    </row>
    <row r="27" spans="1:16" x14ac:dyDescent="0.2">
      <c r="A27" s="5">
        <f>Model!$F$38</f>
        <v>-350</v>
      </c>
      <c r="B27" s="7" t="s">
        <v>7</v>
      </c>
      <c r="C27" s="5">
        <v>0</v>
      </c>
      <c r="H27" s="5" t="s">
        <v>59</v>
      </c>
      <c r="I27" s="5" t="s">
        <v>59</v>
      </c>
      <c r="J27" s="5">
        <f>Model!$E$38</f>
        <v>1800</v>
      </c>
      <c r="K27" s="5">
        <f>Model!$E$37</f>
        <v>0.84</v>
      </c>
      <c r="L27" s="5" t="s">
        <v>84</v>
      </c>
      <c r="M27" s="7" t="s">
        <v>60</v>
      </c>
      <c r="P27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Rhythm Shah (Student)</cp:lastModifiedBy>
  <dcterms:created xsi:type="dcterms:W3CDTF">2014-02-05T01:08:53Z</dcterms:created>
  <dcterms:modified xsi:type="dcterms:W3CDTF">2025-01-20T23:49:17Z</dcterms:modified>
</cp:coreProperties>
</file>