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inc\results\2017\"/>
    </mc:Choice>
  </mc:AlternateContent>
  <bookViews>
    <workbookView xWindow="0" yWindow="0" windowWidth="24000" windowHeight="10800" tabRatio="778" activeTab="2"/>
  </bookViews>
  <sheets>
    <sheet name="Competitors" sheetId="1" r:id="rId1"/>
    <sheet name="Race1" sheetId="2" r:id="rId2"/>
    <sheet name="Race 2" sheetId="3" r:id="rId3"/>
    <sheet name="Race 3" sheetId="4" r:id="rId4"/>
    <sheet name="Race 4" sheetId="5" r:id="rId5"/>
    <sheet name="Race 5" sheetId="6" r:id="rId6"/>
    <sheet name="Pursuit" sheetId="14" r:id="rId7"/>
    <sheet name="Final Positions" sheetId="13" r:id="rId8"/>
  </sheets>
  <definedNames>
    <definedName name="_xlnm._FilterDatabase" localSheetId="0" hidden="1">Competitors!$A$2:$IN$2</definedName>
    <definedName name="_xlnm._FilterDatabase" localSheetId="7" hidden="1">'Final Positions'!$A$2:$P$2</definedName>
    <definedName name="_xlnm._FilterDatabase" localSheetId="6" hidden="1">Pursuit!$A$2:$E$75</definedName>
    <definedName name="_xlnm._FilterDatabase" localSheetId="2" hidden="1">'Race 2'!$A$2:$IV$69</definedName>
    <definedName name="_xlnm._FilterDatabase" localSheetId="3" hidden="1">'Race 3'!$A$2:$J$66</definedName>
    <definedName name="_xlnm._FilterDatabase" localSheetId="4" hidden="1">'Race 4'!$A$2:$N$65</definedName>
    <definedName name="_xlnm._FilterDatabase" localSheetId="5" hidden="1">'Race 5'!$A$2:$J$62</definedName>
    <definedName name="_xlnm._FilterDatabase" localSheetId="1" hidden="1">Race1!$A$2:$K$71</definedName>
    <definedName name="allforsorting" localSheetId="7">'Final Positions'!$A$2:$O$68</definedName>
    <definedName name="allforsorting" localSheetId="6">#REF!</definedName>
    <definedName name="allforsorting">#REF!</definedName>
    <definedName name="allforsorting_9">#REF!</definedName>
    <definedName name="allforsorting_9_1" localSheetId="7">#REF!</definedName>
    <definedName name="allforsorting_9_1" localSheetId="6">#REF!</definedName>
    <definedName name="allforsorting_9_1">#REF!</definedName>
    <definedName name="Excel_BuiltIn__FilterDatabase_1" localSheetId="7">Competitors!#REF!</definedName>
    <definedName name="Excel_BuiltIn__FilterDatabase_1" localSheetId="6">Competitors!#REF!</definedName>
    <definedName name="Excel_BuiltIn__FilterDatabase_1">Competitors!#REF!</definedName>
    <definedName name="Excel_BuiltIn__FilterDatabase_8" localSheetId="7">'Final Positions'!$A$2:$O$2</definedName>
    <definedName name="Excel_BuiltIn__FilterDatabase_8" localSheetId="6">#REF!</definedName>
    <definedName name="Excel_BuiltIn__FilterDatabase_8">#REF!</definedName>
    <definedName name="Excel_BuiltIn__FilterDatabase_8_9">#REF!</definedName>
    <definedName name="Excel_BuiltIn__FilterDatabase_8_9_1" localSheetId="7">#REF!</definedName>
    <definedName name="Excel_BuiltIn__FilterDatabase_8_9_1" localSheetId="6">#REF!</definedName>
    <definedName name="Excel_BuiltIn__FilterDatabase_8_9_1">#REF!</definedName>
    <definedName name="Excel_BuiltIn_Criteria_1" localSheetId="7">Competitors!#REF!</definedName>
    <definedName name="Excel_BuiltIn_Criteria_1" localSheetId="6">Competitors!#REF!</definedName>
    <definedName name="Excel_BuiltIn_Criteria_1">Competitors!#REF!</definedName>
    <definedName name="Excel_BuiltIn_Database">Competitors!$D$2:$I$80</definedName>
    <definedName name="Excel_BuiltIn_Print_Titles_4_1">'Race 2'!$A$2:$IU$2</definedName>
    <definedName name="_xlnm.Print_Area" localSheetId="0">Competitors!$A$1:$I$78</definedName>
    <definedName name="_xlnm.Print_Area" localSheetId="7">'Final Positions'!$A$1:$Q$78</definedName>
    <definedName name="_xlnm.Print_Area" localSheetId="6">Pursuit!$A$1:$F$45</definedName>
    <definedName name="_xlnm.Print_Area" localSheetId="2">'Race 2'!$A$1:$J$69</definedName>
    <definedName name="_xlnm.Print_Area" localSheetId="3">'Race 3'!$A$1:$J$66</definedName>
    <definedName name="_xlnm.Print_Area" localSheetId="4">'Race 4'!$A$1:$J$65</definedName>
    <definedName name="_xlnm.Print_Area" localSheetId="5">'Race 5'!$A$1:$J$62</definedName>
    <definedName name="_xlnm.Print_Area" localSheetId="1">Race1!$A$1:$J$71</definedName>
    <definedName name="_xlnm.Print_Titles" localSheetId="0">Competitors!$2:$2</definedName>
    <definedName name="_xlnm.Print_Titles" localSheetId="6">Pursuit!$2:$2</definedName>
    <definedName name="_xlnm.Print_Titles" localSheetId="2">'Race 2'!$2:$2</definedName>
    <definedName name="_xlnm.Print_Titles" localSheetId="3">'Race 3'!$2:2</definedName>
    <definedName name="_xlnm.Print_Titles" localSheetId="4">'Race 4'!$2:$2</definedName>
    <definedName name="_xlnm.Print_Titles" localSheetId="5">'Race 5'!$2:$2</definedName>
    <definedName name="_xlnm.Print_Titles" localSheetId="1">Race1!$2:2</definedName>
  </definedNames>
  <calcPr calcId="171027" concurrentCalc="0"/>
</workbook>
</file>

<file path=xl/calcChain.xml><?xml version="1.0" encoding="utf-8"?>
<calcChain xmlns="http://schemas.openxmlformats.org/spreadsheetml/2006/main">
  <c r="E3" i="2" l="1"/>
  <c r="F3" i="2"/>
  <c r="H3" i="2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3" i="13"/>
  <c r="D4" i="14"/>
  <c r="D5" i="14"/>
  <c r="D6" i="14"/>
  <c r="D7" i="14"/>
  <c r="D8" i="14"/>
  <c r="D9" i="14"/>
  <c r="D10" i="14"/>
  <c r="D11" i="14"/>
  <c r="D12" i="14"/>
  <c r="D13" i="14"/>
  <c r="D14" i="14"/>
  <c r="B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C45" i="14"/>
  <c r="B45" i="14"/>
  <c r="C44" i="14"/>
  <c r="B44" i="14"/>
  <c r="C42" i="14"/>
  <c r="B42" i="14"/>
  <c r="C41" i="14"/>
  <c r="B41" i="14"/>
  <c r="C39" i="14"/>
  <c r="B39" i="14"/>
  <c r="C38" i="14"/>
  <c r="B38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C3" i="14"/>
  <c r="B3" i="1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K26" i="13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M26" i="13"/>
  <c r="J26" i="13"/>
  <c r="I26" i="1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0" i="1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40" i="13"/>
  <c r="J48" i="3"/>
  <c r="J49" i="3"/>
  <c r="J50" i="3"/>
  <c r="J51" i="3"/>
  <c r="J52" i="3"/>
  <c r="J53" i="3"/>
  <c r="J54" i="3"/>
  <c r="J39" i="13"/>
  <c r="J24" i="4"/>
  <c r="J25" i="4"/>
  <c r="J26" i="4"/>
  <c r="J27" i="4"/>
  <c r="J28" i="4"/>
  <c r="K39" i="13"/>
  <c r="M39" i="13"/>
  <c r="L39" i="13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I55" i="13"/>
  <c r="J55" i="13"/>
  <c r="J30" i="6"/>
  <c r="J31" i="6"/>
  <c r="M55" i="13"/>
  <c r="K55" i="13"/>
  <c r="J55" i="3"/>
  <c r="J56" i="3"/>
  <c r="J57" i="3"/>
  <c r="J58" i="3"/>
  <c r="J59" i="3"/>
  <c r="J60" i="3"/>
  <c r="J61" i="3"/>
  <c r="J62" i="3"/>
  <c r="J63" i="3"/>
  <c r="J64" i="3"/>
  <c r="J65" i="3"/>
  <c r="J72" i="13"/>
  <c r="K72" i="13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L72" i="13"/>
  <c r="M72" i="13"/>
  <c r="I28" i="13"/>
  <c r="J28" i="13"/>
  <c r="K28" i="13"/>
  <c r="M28" i="13"/>
  <c r="E8" i="13"/>
  <c r="M3" i="13"/>
  <c r="M4" i="13"/>
  <c r="M8" i="13"/>
  <c r="M6" i="13"/>
  <c r="M7" i="13"/>
  <c r="M5" i="13"/>
  <c r="M9" i="13"/>
  <c r="M10" i="13"/>
  <c r="M11" i="13"/>
  <c r="M14" i="13"/>
  <c r="M13" i="13"/>
  <c r="M12" i="13"/>
  <c r="M16" i="13"/>
  <c r="M19" i="13"/>
  <c r="M18" i="13"/>
  <c r="M21" i="13"/>
  <c r="M17" i="13"/>
  <c r="M15" i="13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M29" i="13"/>
  <c r="M20" i="13"/>
  <c r="M24" i="13"/>
  <c r="M25" i="13"/>
  <c r="M30" i="13"/>
  <c r="M27" i="13"/>
  <c r="M32" i="13"/>
  <c r="M34" i="13"/>
  <c r="M35" i="13"/>
  <c r="M31" i="13"/>
  <c r="J57" i="6"/>
  <c r="M46" i="13"/>
  <c r="M33" i="13"/>
  <c r="M37" i="13"/>
  <c r="M42" i="13"/>
  <c r="M38" i="13"/>
  <c r="M45" i="13"/>
  <c r="M43" i="13"/>
  <c r="M36" i="13"/>
  <c r="M49" i="13"/>
  <c r="M47" i="13"/>
  <c r="M51" i="13"/>
  <c r="M53" i="13"/>
  <c r="M56" i="13"/>
  <c r="M52" i="13"/>
  <c r="M41" i="13"/>
  <c r="M59" i="13"/>
  <c r="M58" i="13"/>
  <c r="M57" i="13"/>
  <c r="M61" i="13"/>
  <c r="M63" i="13"/>
  <c r="M62" i="13"/>
  <c r="M60" i="13"/>
  <c r="J58" i="6"/>
  <c r="J59" i="6"/>
  <c r="M69" i="13"/>
  <c r="M65" i="13"/>
  <c r="M68" i="13"/>
  <c r="J60" i="6"/>
  <c r="J61" i="6"/>
  <c r="M71" i="13"/>
  <c r="M70" i="13"/>
  <c r="M74" i="13"/>
  <c r="I74" i="13"/>
  <c r="N74" i="13"/>
  <c r="O74" i="13"/>
  <c r="G74" i="13"/>
  <c r="F74" i="13"/>
  <c r="E74" i="13"/>
  <c r="D74" i="13"/>
  <c r="C74" i="13"/>
  <c r="B74" i="13"/>
  <c r="N78" i="13"/>
  <c r="O78" i="13"/>
  <c r="G78" i="13"/>
  <c r="F78" i="13"/>
  <c r="E78" i="13"/>
  <c r="D78" i="13"/>
  <c r="C78" i="13"/>
  <c r="B78" i="13"/>
  <c r="N77" i="13"/>
  <c r="O77" i="13"/>
  <c r="G77" i="13"/>
  <c r="F77" i="13"/>
  <c r="E77" i="13"/>
  <c r="D77" i="13"/>
  <c r="C77" i="13"/>
  <c r="B77" i="13"/>
  <c r="N76" i="13"/>
  <c r="O76" i="13"/>
  <c r="G76" i="13"/>
  <c r="F76" i="13"/>
  <c r="E76" i="13"/>
  <c r="D76" i="13"/>
  <c r="C76" i="13"/>
  <c r="B76" i="13"/>
  <c r="N75" i="13"/>
  <c r="O75" i="13"/>
  <c r="G75" i="13"/>
  <c r="F75" i="13"/>
  <c r="E75" i="13"/>
  <c r="D75" i="13"/>
  <c r="C75" i="13"/>
  <c r="B75" i="13"/>
  <c r="L70" i="13"/>
  <c r="N70" i="13"/>
  <c r="O70" i="13"/>
  <c r="G70" i="13"/>
  <c r="F70" i="13"/>
  <c r="E70" i="13"/>
  <c r="D70" i="13"/>
  <c r="C70" i="13"/>
  <c r="B70" i="13"/>
  <c r="I72" i="13"/>
  <c r="N72" i="13"/>
  <c r="O72" i="13"/>
  <c r="G72" i="13"/>
  <c r="F72" i="13"/>
  <c r="E72" i="13"/>
  <c r="D72" i="13"/>
  <c r="C72" i="13"/>
  <c r="B72" i="13"/>
  <c r="J61" i="2"/>
  <c r="J62" i="2"/>
  <c r="J63" i="2"/>
  <c r="J64" i="2"/>
  <c r="J65" i="2"/>
  <c r="J66" i="2"/>
  <c r="J67" i="2"/>
  <c r="J68" i="2"/>
  <c r="J69" i="2"/>
  <c r="I71" i="13"/>
  <c r="J66" i="3"/>
  <c r="J67" i="3"/>
  <c r="J68" i="3"/>
  <c r="J71" i="13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K71" i="13"/>
  <c r="J54" i="5"/>
  <c r="J55" i="5"/>
  <c r="J56" i="5"/>
  <c r="J57" i="5"/>
  <c r="J58" i="5"/>
  <c r="J59" i="5"/>
  <c r="J60" i="5"/>
  <c r="J61" i="5"/>
  <c r="L71" i="13"/>
  <c r="N71" i="13"/>
  <c r="O71" i="13"/>
  <c r="G71" i="13"/>
  <c r="F71" i="13"/>
  <c r="E71" i="13"/>
  <c r="D71" i="13"/>
  <c r="C71" i="13"/>
  <c r="B71" i="13"/>
  <c r="I73" i="13"/>
  <c r="N73" i="13"/>
  <c r="O73" i="13"/>
  <c r="G73" i="13"/>
  <c r="F73" i="13"/>
  <c r="E73" i="13"/>
  <c r="D73" i="13"/>
  <c r="C73" i="13"/>
  <c r="B73" i="13"/>
  <c r="I68" i="13"/>
  <c r="J68" i="13"/>
  <c r="K68" i="13"/>
  <c r="L68" i="13"/>
  <c r="N68" i="13"/>
  <c r="O68" i="13"/>
  <c r="G68" i="13"/>
  <c r="F68" i="13"/>
  <c r="E68" i="13"/>
  <c r="D68" i="13"/>
  <c r="C68" i="13"/>
  <c r="B68" i="13"/>
  <c r="I65" i="13"/>
  <c r="J65" i="13"/>
  <c r="K65" i="13"/>
  <c r="L65" i="13"/>
  <c r="N65" i="13"/>
  <c r="O65" i="13"/>
  <c r="G65" i="13"/>
  <c r="F65" i="13"/>
  <c r="E65" i="13"/>
  <c r="D65" i="13"/>
  <c r="C65" i="13"/>
  <c r="B65" i="13"/>
  <c r="I69" i="13"/>
  <c r="J69" i="13"/>
  <c r="J58" i="4"/>
  <c r="K69" i="13"/>
  <c r="L69" i="13"/>
  <c r="N69" i="13"/>
  <c r="O69" i="13"/>
  <c r="G69" i="13"/>
  <c r="F69" i="13"/>
  <c r="E69" i="13"/>
  <c r="D69" i="13"/>
  <c r="C69" i="13"/>
  <c r="B69" i="13"/>
  <c r="I60" i="13"/>
  <c r="J60" i="13"/>
  <c r="K60" i="13"/>
  <c r="L60" i="13"/>
  <c r="N60" i="13"/>
  <c r="O60" i="13"/>
  <c r="G60" i="13"/>
  <c r="F60" i="13"/>
  <c r="E60" i="13"/>
  <c r="D60" i="13"/>
  <c r="C60" i="13"/>
  <c r="B60" i="13"/>
  <c r="I62" i="13"/>
  <c r="J62" i="13"/>
  <c r="K62" i="13"/>
  <c r="L62" i="13"/>
  <c r="N62" i="13"/>
  <c r="O62" i="13"/>
  <c r="G62" i="13"/>
  <c r="F62" i="13"/>
  <c r="E62" i="13"/>
  <c r="D62" i="13"/>
  <c r="C62" i="13"/>
  <c r="B62" i="13"/>
  <c r="I63" i="13"/>
  <c r="J63" i="13"/>
  <c r="K63" i="13"/>
  <c r="L63" i="13"/>
  <c r="N63" i="13"/>
  <c r="O63" i="13"/>
  <c r="G63" i="13"/>
  <c r="F63" i="13"/>
  <c r="E63" i="13"/>
  <c r="D63" i="13"/>
  <c r="C63" i="13"/>
  <c r="B63" i="13"/>
  <c r="I61" i="13"/>
  <c r="J61" i="13"/>
  <c r="K61" i="13"/>
  <c r="L61" i="13"/>
  <c r="N61" i="13"/>
  <c r="O61" i="13"/>
  <c r="G61" i="13"/>
  <c r="F61" i="13"/>
  <c r="E61" i="13"/>
  <c r="D61" i="13"/>
  <c r="C61" i="13"/>
  <c r="B61" i="13"/>
  <c r="N55" i="13"/>
  <c r="O55" i="13"/>
  <c r="G55" i="13"/>
  <c r="F55" i="13"/>
  <c r="E55" i="13"/>
  <c r="D55" i="13"/>
  <c r="C55" i="13"/>
  <c r="B55" i="13"/>
  <c r="L67" i="13"/>
  <c r="N67" i="13"/>
  <c r="O67" i="13"/>
  <c r="G67" i="13"/>
  <c r="F67" i="13"/>
  <c r="E67" i="13"/>
  <c r="D67" i="13"/>
  <c r="C67" i="13"/>
  <c r="B67" i="13"/>
  <c r="I64" i="13"/>
  <c r="J64" i="13"/>
  <c r="K64" i="13"/>
  <c r="L64" i="13"/>
  <c r="N64" i="13"/>
  <c r="O64" i="13"/>
  <c r="G64" i="13"/>
  <c r="F64" i="13"/>
  <c r="E64" i="13"/>
  <c r="D64" i="13"/>
  <c r="C64" i="13"/>
  <c r="B64" i="13"/>
  <c r="I66" i="13"/>
  <c r="J66" i="13"/>
  <c r="L66" i="13"/>
  <c r="N66" i="13"/>
  <c r="O66" i="13"/>
  <c r="G66" i="13"/>
  <c r="F66" i="13"/>
  <c r="E66" i="13"/>
  <c r="D66" i="13"/>
  <c r="C66" i="13"/>
  <c r="B66" i="13"/>
  <c r="I57" i="13"/>
  <c r="J57" i="13"/>
  <c r="K57" i="13"/>
  <c r="L57" i="13"/>
  <c r="N57" i="13"/>
  <c r="O57" i="13"/>
  <c r="G57" i="13"/>
  <c r="F57" i="13"/>
  <c r="E57" i="13"/>
  <c r="D57" i="13"/>
  <c r="C57" i="13"/>
  <c r="B57" i="13"/>
  <c r="I58" i="13"/>
  <c r="J58" i="13"/>
  <c r="K58" i="13"/>
  <c r="N58" i="13"/>
  <c r="O58" i="13"/>
  <c r="G58" i="13"/>
  <c r="F58" i="13"/>
  <c r="E58" i="13"/>
  <c r="D58" i="13"/>
  <c r="C58" i="13"/>
  <c r="B58" i="13"/>
  <c r="I59" i="13"/>
  <c r="J59" i="13"/>
  <c r="K59" i="13"/>
  <c r="L59" i="13"/>
  <c r="N59" i="13"/>
  <c r="O59" i="13"/>
  <c r="G59" i="13"/>
  <c r="F59" i="13"/>
  <c r="E59" i="13"/>
  <c r="D59" i="13"/>
  <c r="C59" i="13"/>
  <c r="B59" i="13"/>
  <c r="I41" i="13"/>
  <c r="J41" i="13"/>
  <c r="K41" i="13"/>
  <c r="N41" i="13"/>
  <c r="O41" i="13"/>
  <c r="G41" i="13"/>
  <c r="F41" i="13"/>
  <c r="E41" i="13"/>
  <c r="D41" i="13"/>
  <c r="C41" i="13"/>
  <c r="B41" i="13"/>
  <c r="I52" i="13"/>
  <c r="J52" i="13"/>
  <c r="K52" i="13"/>
  <c r="L52" i="13"/>
  <c r="N52" i="13"/>
  <c r="O52" i="13"/>
  <c r="G52" i="13"/>
  <c r="F52" i="13"/>
  <c r="E52" i="13"/>
  <c r="D52" i="13"/>
  <c r="C52" i="13"/>
  <c r="B52" i="13"/>
  <c r="I56" i="13"/>
  <c r="J56" i="13"/>
  <c r="L56" i="13"/>
  <c r="N56" i="13"/>
  <c r="O56" i="13"/>
  <c r="G56" i="13"/>
  <c r="F56" i="13"/>
  <c r="E56" i="13"/>
  <c r="D56" i="13"/>
  <c r="C56" i="13"/>
  <c r="B56" i="13"/>
  <c r="I53" i="13"/>
  <c r="J53" i="13"/>
  <c r="L53" i="13"/>
  <c r="N53" i="13"/>
  <c r="O53" i="13"/>
  <c r="G53" i="13"/>
  <c r="F53" i="13"/>
  <c r="E53" i="13"/>
  <c r="D53" i="13"/>
  <c r="C53" i="13"/>
  <c r="B53" i="13"/>
  <c r="I54" i="13"/>
  <c r="J54" i="13"/>
  <c r="K54" i="13"/>
  <c r="L54" i="13"/>
  <c r="N54" i="13"/>
  <c r="O54" i="13"/>
  <c r="G54" i="13"/>
  <c r="F54" i="13"/>
  <c r="E54" i="13"/>
  <c r="D54" i="13"/>
  <c r="C54" i="13"/>
  <c r="B54" i="13"/>
  <c r="I50" i="13"/>
  <c r="J50" i="13"/>
  <c r="K50" i="13"/>
  <c r="L50" i="13"/>
  <c r="N50" i="13"/>
  <c r="O50" i="13"/>
  <c r="G50" i="13"/>
  <c r="F50" i="13"/>
  <c r="E50" i="13"/>
  <c r="D50" i="13"/>
  <c r="C50" i="13"/>
  <c r="B50" i="13"/>
  <c r="I39" i="13"/>
  <c r="N39" i="13"/>
  <c r="O39" i="13"/>
  <c r="G39" i="13"/>
  <c r="F39" i="13"/>
  <c r="E39" i="13"/>
  <c r="D39" i="13"/>
  <c r="C39" i="13"/>
  <c r="B39" i="13"/>
  <c r="I51" i="13"/>
  <c r="J51" i="13"/>
  <c r="K51" i="13"/>
  <c r="L51" i="13"/>
  <c r="N51" i="13"/>
  <c r="O51" i="13"/>
  <c r="G51" i="13"/>
  <c r="F51" i="13"/>
  <c r="E51" i="13"/>
  <c r="D51" i="13"/>
  <c r="C51" i="13"/>
  <c r="B51" i="13"/>
  <c r="I47" i="13"/>
  <c r="J47" i="13"/>
  <c r="K47" i="13"/>
  <c r="L47" i="13"/>
  <c r="N47" i="13"/>
  <c r="O47" i="13"/>
  <c r="G47" i="13"/>
  <c r="F47" i="13"/>
  <c r="E47" i="13"/>
  <c r="D47" i="13"/>
  <c r="C47" i="13"/>
  <c r="B47" i="13"/>
  <c r="I49" i="13"/>
  <c r="J49" i="13"/>
  <c r="K49" i="13"/>
  <c r="L49" i="13"/>
  <c r="N49" i="13"/>
  <c r="O49" i="13"/>
  <c r="G49" i="13"/>
  <c r="F49" i="13"/>
  <c r="E49" i="13"/>
  <c r="D49" i="13"/>
  <c r="C49" i="13"/>
  <c r="B49" i="13"/>
  <c r="I36" i="13"/>
  <c r="J36" i="13"/>
  <c r="K36" i="13"/>
  <c r="N36" i="13"/>
  <c r="O36" i="13"/>
  <c r="G36" i="13"/>
  <c r="F36" i="13"/>
  <c r="E36" i="13"/>
  <c r="D36" i="13"/>
  <c r="C36" i="13"/>
  <c r="B36" i="13"/>
  <c r="I43" i="13"/>
  <c r="J43" i="13"/>
  <c r="K43" i="13"/>
  <c r="L43" i="13"/>
  <c r="N43" i="13"/>
  <c r="O43" i="13"/>
  <c r="G43" i="13"/>
  <c r="F43" i="13"/>
  <c r="E43" i="13"/>
  <c r="D43" i="13"/>
  <c r="C43" i="13"/>
  <c r="B43" i="13"/>
  <c r="I45" i="13"/>
  <c r="J45" i="13"/>
  <c r="K45" i="13"/>
  <c r="L45" i="13"/>
  <c r="N45" i="13"/>
  <c r="O45" i="13"/>
  <c r="G45" i="13"/>
  <c r="F45" i="13"/>
  <c r="E45" i="13"/>
  <c r="D45" i="13"/>
  <c r="C45" i="13"/>
  <c r="B45" i="13"/>
  <c r="I38" i="13"/>
  <c r="J38" i="13"/>
  <c r="K38" i="13"/>
  <c r="L38" i="13"/>
  <c r="N38" i="13"/>
  <c r="O38" i="13"/>
  <c r="G38" i="13"/>
  <c r="F38" i="13"/>
  <c r="E38" i="13"/>
  <c r="D38" i="13"/>
  <c r="C38" i="13"/>
  <c r="B38" i="13"/>
  <c r="K40" i="13"/>
  <c r="L40" i="13"/>
  <c r="N40" i="13"/>
  <c r="O40" i="13"/>
  <c r="G40" i="13"/>
  <c r="F40" i="13"/>
  <c r="E40" i="13"/>
  <c r="D40" i="13"/>
  <c r="C40" i="13"/>
  <c r="B40" i="13"/>
  <c r="I42" i="13"/>
  <c r="J42" i="13"/>
  <c r="K42" i="13"/>
  <c r="L42" i="13"/>
  <c r="N42" i="13"/>
  <c r="O42" i="13"/>
  <c r="G42" i="13"/>
  <c r="F42" i="13"/>
  <c r="E42" i="13"/>
  <c r="D42" i="13"/>
  <c r="C42" i="13"/>
  <c r="B42" i="13"/>
  <c r="I37" i="13"/>
  <c r="J37" i="13"/>
  <c r="J59" i="4"/>
  <c r="K37" i="13"/>
  <c r="L37" i="13"/>
  <c r="N37" i="13"/>
  <c r="O37" i="13"/>
  <c r="G37" i="13"/>
  <c r="F37" i="13"/>
  <c r="E37" i="13"/>
  <c r="D37" i="13"/>
  <c r="C37" i="13"/>
  <c r="B37" i="13"/>
  <c r="I33" i="13"/>
  <c r="J33" i="13"/>
  <c r="K33" i="13"/>
  <c r="L33" i="13"/>
  <c r="N33" i="13"/>
  <c r="O33" i="13"/>
  <c r="G33" i="13"/>
  <c r="F33" i="13"/>
  <c r="E33" i="13"/>
  <c r="D33" i="13"/>
  <c r="C33" i="13"/>
  <c r="B33" i="13"/>
  <c r="I46" i="13"/>
  <c r="J46" i="13"/>
  <c r="K46" i="13"/>
  <c r="L46" i="13"/>
  <c r="N46" i="13"/>
  <c r="O46" i="13"/>
  <c r="G46" i="13"/>
  <c r="F46" i="13"/>
  <c r="E46" i="13"/>
  <c r="D46" i="13"/>
  <c r="C46" i="13"/>
  <c r="B46" i="13"/>
  <c r="I31" i="13"/>
  <c r="J31" i="13"/>
  <c r="K31" i="13"/>
  <c r="N31" i="13"/>
  <c r="O31" i="13"/>
  <c r="G31" i="13"/>
  <c r="F31" i="13"/>
  <c r="E31" i="13"/>
  <c r="D31" i="13"/>
  <c r="C31" i="13"/>
  <c r="B31" i="13"/>
  <c r="I35" i="13"/>
  <c r="J35" i="13"/>
  <c r="K35" i="13"/>
  <c r="L35" i="13"/>
  <c r="N35" i="13"/>
  <c r="O35" i="13"/>
  <c r="G35" i="13"/>
  <c r="F35" i="13"/>
  <c r="E35" i="13"/>
  <c r="D35" i="13"/>
  <c r="C35" i="13"/>
  <c r="B35" i="13"/>
  <c r="I48" i="13"/>
  <c r="J48" i="13"/>
  <c r="K48" i="13"/>
  <c r="N48" i="13"/>
  <c r="O48" i="13"/>
  <c r="G48" i="13"/>
  <c r="F48" i="13"/>
  <c r="E48" i="13"/>
  <c r="D48" i="13"/>
  <c r="C48" i="13"/>
  <c r="B48" i="13"/>
  <c r="I34" i="13"/>
  <c r="J34" i="13"/>
  <c r="K34" i="13"/>
  <c r="L34" i="13"/>
  <c r="N34" i="13"/>
  <c r="O34" i="13"/>
  <c r="G34" i="13"/>
  <c r="F34" i="13"/>
  <c r="E34" i="13"/>
  <c r="D34" i="13"/>
  <c r="C34" i="13"/>
  <c r="B34" i="13"/>
  <c r="I32" i="13"/>
  <c r="J32" i="13"/>
  <c r="K32" i="13"/>
  <c r="L32" i="13"/>
  <c r="N32" i="13"/>
  <c r="O32" i="13"/>
  <c r="G32" i="13"/>
  <c r="F32" i="13"/>
  <c r="E32" i="13"/>
  <c r="D32" i="13"/>
  <c r="C32" i="13"/>
  <c r="B32" i="13"/>
  <c r="L28" i="13"/>
  <c r="N28" i="13"/>
  <c r="O28" i="13"/>
  <c r="G28" i="13"/>
  <c r="F28" i="13"/>
  <c r="E28" i="13"/>
  <c r="D28" i="13"/>
  <c r="C28" i="13"/>
  <c r="B28" i="13"/>
  <c r="I27" i="13"/>
  <c r="J27" i="13"/>
  <c r="K27" i="13"/>
  <c r="L27" i="13"/>
  <c r="N27" i="13"/>
  <c r="O27" i="13"/>
  <c r="G27" i="13"/>
  <c r="F27" i="13"/>
  <c r="E27" i="13"/>
  <c r="D27" i="13"/>
  <c r="C27" i="13"/>
  <c r="B27" i="13"/>
  <c r="I30" i="13"/>
  <c r="J30" i="13"/>
  <c r="K30" i="13"/>
  <c r="L30" i="13"/>
  <c r="N30" i="13"/>
  <c r="O30" i="13"/>
  <c r="G30" i="13"/>
  <c r="F30" i="13"/>
  <c r="E30" i="13"/>
  <c r="D30" i="13"/>
  <c r="C30" i="13"/>
  <c r="B30" i="13"/>
  <c r="I25" i="13"/>
  <c r="J25" i="13"/>
  <c r="K25" i="13"/>
  <c r="L25" i="13"/>
  <c r="N25" i="13"/>
  <c r="O25" i="13"/>
  <c r="G25" i="13"/>
  <c r="F25" i="13"/>
  <c r="E25" i="13"/>
  <c r="D25" i="13"/>
  <c r="C25" i="13"/>
  <c r="B25" i="13"/>
  <c r="I24" i="13"/>
  <c r="J24" i="13"/>
  <c r="K24" i="13"/>
  <c r="L24" i="13"/>
  <c r="N24" i="13"/>
  <c r="O24" i="13"/>
  <c r="G24" i="13"/>
  <c r="F24" i="13"/>
  <c r="E24" i="13"/>
  <c r="D24" i="13"/>
  <c r="C24" i="13"/>
  <c r="B24" i="13"/>
  <c r="I44" i="13"/>
  <c r="J44" i="13"/>
  <c r="L44" i="13"/>
  <c r="N44" i="13"/>
  <c r="O44" i="13"/>
  <c r="G44" i="13"/>
  <c r="F44" i="13"/>
  <c r="E44" i="13"/>
  <c r="D44" i="13"/>
  <c r="C44" i="13"/>
  <c r="B44" i="13"/>
  <c r="L26" i="13"/>
  <c r="N26" i="13"/>
  <c r="O26" i="13"/>
  <c r="G26" i="13"/>
  <c r="F26" i="13"/>
  <c r="E26" i="13"/>
  <c r="D26" i="13"/>
  <c r="C26" i="13"/>
  <c r="B26" i="13"/>
  <c r="I20" i="13"/>
  <c r="J20" i="13"/>
  <c r="K20" i="13"/>
  <c r="L20" i="13"/>
  <c r="N20" i="13"/>
  <c r="O20" i="13"/>
  <c r="G20" i="13"/>
  <c r="F20" i="13"/>
  <c r="E20" i="13"/>
  <c r="D20" i="13"/>
  <c r="C20" i="13"/>
  <c r="B20" i="13"/>
  <c r="I29" i="13"/>
  <c r="J29" i="13"/>
  <c r="K29" i="13"/>
  <c r="L29" i="13"/>
  <c r="N29" i="13"/>
  <c r="O29" i="13"/>
  <c r="G29" i="13"/>
  <c r="F29" i="13"/>
  <c r="E29" i="13"/>
  <c r="D29" i="13"/>
  <c r="C29" i="13"/>
  <c r="B29" i="13"/>
  <c r="I15" i="13"/>
  <c r="J15" i="13"/>
  <c r="K15" i="13"/>
  <c r="L15" i="13"/>
  <c r="N15" i="13"/>
  <c r="O15" i="13"/>
  <c r="G15" i="13"/>
  <c r="F15" i="13"/>
  <c r="E15" i="13"/>
  <c r="D15" i="13"/>
  <c r="C15" i="13"/>
  <c r="B15" i="13"/>
  <c r="I17" i="13"/>
  <c r="J17" i="13"/>
  <c r="K17" i="13"/>
  <c r="L17" i="13"/>
  <c r="N17" i="13"/>
  <c r="O17" i="13"/>
  <c r="G17" i="13"/>
  <c r="F17" i="13"/>
  <c r="E17" i="13"/>
  <c r="D17" i="13"/>
  <c r="C17" i="13"/>
  <c r="B17" i="13"/>
  <c r="I21" i="13"/>
  <c r="J21" i="13"/>
  <c r="K21" i="13"/>
  <c r="L21" i="13"/>
  <c r="N21" i="13"/>
  <c r="O21" i="13"/>
  <c r="G21" i="13"/>
  <c r="F21" i="13"/>
  <c r="E21" i="13"/>
  <c r="D21" i="13"/>
  <c r="C21" i="13"/>
  <c r="B21" i="13"/>
  <c r="I18" i="13"/>
  <c r="J18" i="13"/>
  <c r="K18" i="13"/>
  <c r="L18" i="13"/>
  <c r="N18" i="13"/>
  <c r="O18" i="13"/>
  <c r="G18" i="13"/>
  <c r="F18" i="13"/>
  <c r="E18" i="13"/>
  <c r="D18" i="13"/>
  <c r="C18" i="13"/>
  <c r="B18" i="13"/>
  <c r="I19" i="13"/>
  <c r="J19" i="13"/>
  <c r="K19" i="13"/>
  <c r="L19" i="13"/>
  <c r="N19" i="13"/>
  <c r="O19" i="13"/>
  <c r="G19" i="13"/>
  <c r="F19" i="13"/>
  <c r="E19" i="13"/>
  <c r="D19" i="13"/>
  <c r="C19" i="13"/>
  <c r="B19" i="13"/>
  <c r="I16" i="13"/>
  <c r="J16" i="13"/>
  <c r="K16" i="13"/>
  <c r="L16" i="13"/>
  <c r="N16" i="13"/>
  <c r="O16" i="13"/>
  <c r="G16" i="13"/>
  <c r="F16" i="13"/>
  <c r="E16" i="13"/>
  <c r="D16" i="13"/>
  <c r="C16" i="13"/>
  <c r="B16" i="13"/>
  <c r="I12" i="13"/>
  <c r="J12" i="13"/>
  <c r="K12" i="13"/>
  <c r="L12" i="13"/>
  <c r="N12" i="13"/>
  <c r="O12" i="13"/>
  <c r="G12" i="13"/>
  <c r="F12" i="13"/>
  <c r="E12" i="13"/>
  <c r="D12" i="13"/>
  <c r="C12" i="13"/>
  <c r="B12" i="13"/>
  <c r="I13" i="13"/>
  <c r="J13" i="13"/>
  <c r="K13" i="13"/>
  <c r="L13" i="13"/>
  <c r="N13" i="13"/>
  <c r="O13" i="13"/>
  <c r="G13" i="13"/>
  <c r="F13" i="13"/>
  <c r="E13" i="13"/>
  <c r="D13" i="13"/>
  <c r="C13" i="13"/>
  <c r="B13" i="13"/>
  <c r="I14" i="13"/>
  <c r="J14" i="13"/>
  <c r="K14" i="13"/>
  <c r="L14" i="13"/>
  <c r="N14" i="13"/>
  <c r="O14" i="13"/>
  <c r="G14" i="13"/>
  <c r="F14" i="13"/>
  <c r="E14" i="13"/>
  <c r="D14" i="13"/>
  <c r="C14" i="13"/>
  <c r="B14" i="13"/>
  <c r="I11" i="13"/>
  <c r="J11" i="13"/>
  <c r="K11" i="13"/>
  <c r="L11" i="13"/>
  <c r="N11" i="13"/>
  <c r="O11" i="13"/>
  <c r="G11" i="13"/>
  <c r="F11" i="13"/>
  <c r="E11" i="13"/>
  <c r="D11" i="13"/>
  <c r="C11" i="13"/>
  <c r="B11" i="13"/>
  <c r="I10" i="13"/>
  <c r="J10" i="13"/>
  <c r="K10" i="13"/>
  <c r="L10" i="13"/>
  <c r="N10" i="13"/>
  <c r="O10" i="13"/>
  <c r="G10" i="13"/>
  <c r="F10" i="13"/>
  <c r="E10" i="13"/>
  <c r="D10" i="13"/>
  <c r="C10" i="13"/>
  <c r="B10" i="13"/>
  <c r="I9" i="13"/>
  <c r="J9" i="13"/>
  <c r="K9" i="13"/>
  <c r="L9" i="13"/>
  <c r="N9" i="13"/>
  <c r="O9" i="13"/>
  <c r="G9" i="13"/>
  <c r="F9" i="13"/>
  <c r="E9" i="13"/>
  <c r="D9" i="13"/>
  <c r="C9" i="13"/>
  <c r="B9" i="13"/>
  <c r="I5" i="13"/>
  <c r="J5" i="13"/>
  <c r="K5" i="13"/>
  <c r="L5" i="13"/>
  <c r="N5" i="13"/>
  <c r="O5" i="13"/>
  <c r="G5" i="13"/>
  <c r="F5" i="13"/>
  <c r="E5" i="13"/>
  <c r="D5" i="13"/>
  <c r="C5" i="13"/>
  <c r="B5" i="13"/>
  <c r="I7" i="13"/>
  <c r="J7" i="13"/>
  <c r="K7" i="13"/>
  <c r="L7" i="13"/>
  <c r="N7" i="13"/>
  <c r="O7" i="13"/>
  <c r="G7" i="13"/>
  <c r="F7" i="13"/>
  <c r="E7" i="13"/>
  <c r="D7" i="13"/>
  <c r="C7" i="13"/>
  <c r="B7" i="13"/>
  <c r="I6" i="13"/>
  <c r="J6" i="13"/>
  <c r="K6" i="13"/>
  <c r="L6" i="13"/>
  <c r="N6" i="13"/>
  <c r="O6" i="13"/>
  <c r="G6" i="13"/>
  <c r="F6" i="13"/>
  <c r="E6" i="13"/>
  <c r="D6" i="13"/>
  <c r="C6" i="13"/>
  <c r="B6" i="13"/>
  <c r="I8" i="13"/>
  <c r="J8" i="13"/>
  <c r="K8" i="13"/>
  <c r="L8" i="13"/>
  <c r="N8" i="13"/>
  <c r="O8" i="13"/>
  <c r="G8" i="13"/>
  <c r="F8" i="13"/>
  <c r="D8" i="13"/>
  <c r="C8" i="13"/>
  <c r="B8" i="13"/>
  <c r="I4" i="13"/>
  <c r="J4" i="13"/>
  <c r="K4" i="13"/>
  <c r="L4" i="13"/>
  <c r="N4" i="13"/>
  <c r="O4" i="13"/>
  <c r="G4" i="13"/>
  <c r="F4" i="13"/>
  <c r="E4" i="13"/>
  <c r="D4" i="13"/>
  <c r="C4" i="13"/>
  <c r="B4" i="13"/>
  <c r="I23" i="13"/>
  <c r="J23" i="13"/>
  <c r="K23" i="13"/>
  <c r="N23" i="13"/>
  <c r="O23" i="13"/>
  <c r="G23" i="13"/>
  <c r="F23" i="13"/>
  <c r="E23" i="13"/>
  <c r="D23" i="13"/>
  <c r="C23" i="13"/>
  <c r="B23" i="13"/>
  <c r="I3" i="13"/>
  <c r="J3" i="13"/>
  <c r="K3" i="13"/>
  <c r="L3" i="13"/>
  <c r="N3" i="13"/>
  <c r="O3" i="13"/>
  <c r="G3" i="13"/>
  <c r="F3" i="13"/>
  <c r="E3" i="13"/>
  <c r="D3" i="13"/>
  <c r="C3" i="13"/>
  <c r="B3" i="13"/>
  <c r="I22" i="13"/>
  <c r="J22" i="13"/>
  <c r="K22" i="13"/>
  <c r="L22" i="13"/>
  <c r="N22" i="13"/>
  <c r="O22" i="13"/>
  <c r="G22" i="13"/>
  <c r="F22" i="13"/>
  <c r="E22" i="13"/>
  <c r="D22" i="13"/>
  <c r="C22" i="13"/>
  <c r="B22" i="13"/>
  <c r="F41" i="6"/>
  <c r="G41" i="6"/>
  <c r="E41" i="6"/>
  <c r="H41" i="6"/>
  <c r="I41" i="6"/>
  <c r="F54" i="6"/>
  <c r="G54" i="6"/>
  <c r="E54" i="6"/>
  <c r="H54" i="6"/>
  <c r="I54" i="6"/>
  <c r="F4" i="6"/>
  <c r="G4" i="6"/>
  <c r="E4" i="6"/>
  <c r="H4" i="6"/>
  <c r="I4" i="6"/>
  <c r="F25" i="6"/>
  <c r="G25" i="6"/>
  <c r="E25" i="6"/>
  <c r="H25" i="6"/>
  <c r="I25" i="6"/>
  <c r="F19" i="6"/>
  <c r="G19" i="6"/>
  <c r="E19" i="6"/>
  <c r="H19" i="6"/>
  <c r="I19" i="6"/>
  <c r="F18" i="6"/>
  <c r="G18" i="6"/>
  <c r="E18" i="6"/>
  <c r="H18" i="6"/>
  <c r="I18" i="6"/>
  <c r="F58" i="6"/>
  <c r="G58" i="6"/>
  <c r="E58" i="6"/>
  <c r="H58" i="6"/>
  <c r="I58" i="6"/>
  <c r="F22" i="6"/>
  <c r="G22" i="6"/>
  <c r="E22" i="6"/>
  <c r="H22" i="6"/>
  <c r="I22" i="6"/>
  <c r="F30" i="6"/>
  <c r="G30" i="6"/>
  <c r="E30" i="6"/>
  <c r="H30" i="6"/>
  <c r="I30" i="6"/>
  <c r="F38" i="6"/>
  <c r="G38" i="6"/>
  <c r="E38" i="6"/>
  <c r="H38" i="6"/>
  <c r="I38" i="6"/>
  <c r="F16" i="6"/>
  <c r="G16" i="6"/>
  <c r="E16" i="6"/>
  <c r="H16" i="6"/>
  <c r="I16" i="6"/>
  <c r="F45" i="6"/>
  <c r="G45" i="6"/>
  <c r="E45" i="6"/>
  <c r="H45" i="6"/>
  <c r="I45" i="6"/>
  <c r="F40" i="6"/>
  <c r="G40" i="6"/>
  <c r="E40" i="6"/>
  <c r="H40" i="6"/>
  <c r="I40" i="6"/>
  <c r="F11" i="6"/>
  <c r="G11" i="6"/>
  <c r="E11" i="6"/>
  <c r="H11" i="6"/>
  <c r="I11" i="6"/>
  <c r="F24" i="6"/>
  <c r="G24" i="6"/>
  <c r="E24" i="6"/>
  <c r="H24" i="6"/>
  <c r="I24" i="6"/>
  <c r="F48" i="6"/>
  <c r="G48" i="6"/>
  <c r="E48" i="6"/>
  <c r="H48" i="6"/>
  <c r="I48" i="6"/>
  <c r="F9" i="6"/>
  <c r="G9" i="6"/>
  <c r="E9" i="6"/>
  <c r="H9" i="6"/>
  <c r="I9" i="6"/>
  <c r="F53" i="6"/>
  <c r="G53" i="6"/>
  <c r="E53" i="6"/>
  <c r="H53" i="6"/>
  <c r="I53" i="6"/>
  <c r="F13" i="6"/>
  <c r="G13" i="6"/>
  <c r="E13" i="6"/>
  <c r="H13" i="6"/>
  <c r="I13" i="6"/>
  <c r="F29" i="6"/>
  <c r="G29" i="6"/>
  <c r="E29" i="6"/>
  <c r="H29" i="6"/>
  <c r="I29" i="6"/>
  <c r="F5" i="6"/>
  <c r="G5" i="6"/>
  <c r="E5" i="6"/>
  <c r="H5" i="6"/>
  <c r="I5" i="6"/>
  <c r="F57" i="6"/>
  <c r="G57" i="6"/>
  <c r="E57" i="6"/>
  <c r="H57" i="6"/>
  <c r="I57" i="6"/>
  <c r="F12" i="6"/>
  <c r="G12" i="6"/>
  <c r="E12" i="6"/>
  <c r="H12" i="6"/>
  <c r="I12" i="6"/>
  <c r="F34" i="6"/>
  <c r="G34" i="6"/>
  <c r="E34" i="6"/>
  <c r="H34" i="6"/>
  <c r="I34" i="6"/>
  <c r="F61" i="6"/>
  <c r="G61" i="6"/>
  <c r="E61" i="6"/>
  <c r="H61" i="6"/>
  <c r="I61" i="6"/>
  <c r="F60" i="6"/>
  <c r="G60" i="6"/>
  <c r="E60" i="6"/>
  <c r="H60" i="6"/>
  <c r="I60" i="6"/>
  <c r="F8" i="6"/>
  <c r="G8" i="6"/>
  <c r="E8" i="6"/>
  <c r="H8" i="6"/>
  <c r="I8" i="6"/>
  <c r="F10" i="6"/>
  <c r="G10" i="6"/>
  <c r="E10" i="6"/>
  <c r="H10" i="6"/>
  <c r="I10" i="6"/>
  <c r="F42" i="6"/>
  <c r="G42" i="6"/>
  <c r="E42" i="6"/>
  <c r="H42" i="6"/>
  <c r="I42" i="6"/>
  <c r="F26" i="6"/>
  <c r="G26" i="6"/>
  <c r="E26" i="6"/>
  <c r="H26" i="6"/>
  <c r="I26" i="6"/>
  <c r="F37" i="6"/>
  <c r="G37" i="6"/>
  <c r="E37" i="6"/>
  <c r="H37" i="6"/>
  <c r="I37" i="6"/>
  <c r="F14" i="6"/>
  <c r="G14" i="6"/>
  <c r="E14" i="6"/>
  <c r="H14" i="6"/>
  <c r="I14" i="6"/>
  <c r="F21" i="6"/>
  <c r="G21" i="6"/>
  <c r="E21" i="6"/>
  <c r="H21" i="6"/>
  <c r="I21" i="6"/>
  <c r="F28" i="6"/>
  <c r="G28" i="6"/>
  <c r="E28" i="6"/>
  <c r="H28" i="6"/>
  <c r="I28" i="6"/>
  <c r="F43" i="6"/>
  <c r="G43" i="6"/>
  <c r="E43" i="6"/>
  <c r="H43" i="6"/>
  <c r="I43" i="6"/>
  <c r="F51" i="6"/>
  <c r="G51" i="6"/>
  <c r="E51" i="6"/>
  <c r="H51" i="6"/>
  <c r="I51" i="6"/>
  <c r="F32" i="6"/>
  <c r="G32" i="6"/>
  <c r="E32" i="6"/>
  <c r="H32" i="6"/>
  <c r="I32" i="6"/>
  <c r="F44" i="6"/>
  <c r="G44" i="6"/>
  <c r="E44" i="6"/>
  <c r="H44" i="6"/>
  <c r="I44" i="6"/>
  <c r="F55" i="6"/>
  <c r="G55" i="6"/>
  <c r="E55" i="6"/>
  <c r="H55" i="6"/>
  <c r="I55" i="6"/>
  <c r="F49" i="6"/>
  <c r="G49" i="6"/>
  <c r="E49" i="6"/>
  <c r="H49" i="6"/>
  <c r="I49" i="6"/>
  <c r="F7" i="6"/>
  <c r="G7" i="6"/>
  <c r="E7" i="6"/>
  <c r="H7" i="6"/>
  <c r="I7" i="6"/>
  <c r="F27" i="6"/>
  <c r="G27" i="6"/>
  <c r="E27" i="6"/>
  <c r="H27" i="6"/>
  <c r="I27" i="6"/>
  <c r="F36" i="6"/>
  <c r="G36" i="6"/>
  <c r="E36" i="6"/>
  <c r="H36" i="6"/>
  <c r="I36" i="6"/>
  <c r="F33" i="6"/>
  <c r="G33" i="6"/>
  <c r="E33" i="6"/>
  <c r="H33" i="6"/>
  <c r="I33" i="6"/>
  <c r="F47" i="6"/>
  <c r="G47" i="6"/>
  <c r="E47" i="6"/>
  <c r="H47" i="6"/>
  <c r="I47" i="6"/>
  <c r="F56" i="6"/>
  <c r="G56" i="6"/>
  <c r="E56" i="6"/>
  <c r="H56" i="6"/>
  <c r="I56" i="6"/>
  <c r="F31" i="6"/>
  <c r="G31" i="6"/>
  <c r="E31" i="6"/>
  <c r="H31" i="6"/>
  <c r="I31" i="6"/>
  <c r="F6" i="6"/>
  <c r="G6" i="6"/>
  <c r="E6" i="6"/>
  <c r="H6" i="6"/>
  <c r="I6" i="6"/>
  <c r="F15" i="6"/>
  <c r="G15" i="6"/>
  <c r="E15" i="6"/>
  <c r="H15" i="6"/>
  <c r="I15" i="6"/>
  <c r="F3" i="6"/>
  <c r="G3" i="6"/>
  <c r="E3" i="6"/>
  <c r="H3" i="6"/>
  <c r="I3" i="6"/>
  <c r="F50" i="6"/>
  <c r="G50" i="6"/>
  <c r="E50" i="6"/>
  <c r="H50" i="6"/>
  <c r="I50" i="6"/>
  <c r="F52" i="6"/>
  <c r="G52" i="6"/>
  <c r="E52" i="6"/>
  <c r="H52" i="6"/>
  <c r="I52" i="6"/>
  <c r="F46" i="6"/>
  <c r="G46" i="6"/>
  <c r="E46" i="6"/>
  <c r="H46" i="6"/>
  <c r="I46" i="6"/>
  <c r="F35" i="6"/>
  <c r="G35" i="6"/>
  <c r="E35" i="6"/>
  <c r="H35" i="6"/>
  <c r="I35" i="6"/>
  <c r="F23" i="6"/>
  <c r="G23" i="6"/>
  <c r="E23" i="6"/>
  <c r="H23" i="6"/>
  <c r="I23" i="6"/>
  <c r="F20" i="6"/>
  <c r="G20" i="6"/>
  <c r="E20" i="6"/>
  <c r="H20" i="6"/>
  <c r="I20" i="6"/>
  <c r="F59" i="6"/>
  <c r="G59" i="6"/>
  <c r="E59" i="6"/>
  <c r="H59" i="6"/>
  <c r="I59" i="6"/>
  <c r="F17" i="6"/>
  <c r="G17" i="6"/>
  <c r="E17" i="6"/>
  <c r="H17" i="6"/>
  <c r="I17" i="6"/>
  <c r="F62" i="6"/>
  <c r="G62" i="6"/>
  <c r="I62" i="6"/>
  <c r="I39" i="6"/>
  <c r="F39" i="6"/>
  <c r="E39" i="6"/>
  <c r="H39" i="6"/>
  <c r="G39" i="6"/>
  <c r="F4" i="5"/>
  <c r="G4" i="5"/>
  <c r="E4" i="5"/>
  <c r="H4" i="5"/>
  <c r="I4" i="5"/>
  <c r="F5" i="5"/>
  <c r="G5" i="5"/>
  <c r="E5" i="5"/>
  <c r="H5" i="5"/>
  <c r="I5" i="5"/>
  <c r="F6" i="5"/>
  <c r="G6" i="5"/>
  <c r="E6" i="5"/>
  <c r="H6" i="5"/>
  <c r="I6" i="5"/>
  <c r="F7" i="5"/>
  <c r="G7" i="5"/>
  <c r="E7" i="5"/>
  <c r="H7" i="5"/>
  <c r="I7" i="5"/>
  <c r="F8" i="5"/>
  <c r="G8" i="5"/>
  <c r="E8" i="5"/>
  <c r="H8" i="5"/>
  <c r="I8" i="5"/>
  <c r="F9" i="5"/>
  <c r="G9" i="5"/>
  <c r="E9" i="5"/>
  <c r="H9" i="5"/>
  <c r="I9" i="5"/>
  <c r="F10" i="5"/>
  <c r="G10" i="5"/>
  <c r="E10" i="5"/>
  <c r="H10" i="5"/>
  <c r="I10" i="5"/>
  <c r="F11" i="5"/>
  <c r="G11" i="5"/>
  <c r="E11" i="5"/>
  <c r="H11" i="5"/>
  <c r="I11" i="5"/>
  <c r="F12" i="5"/>
  <c r="G12" i="5"/>
  <c r="E12" i="5"/>
  <c r="H12" i="5"/>
  <c r="I12" i="5"/>
  <c r="F13" i="5"/>
  <c r="G13" i="5"/>
  <c r="E13" i="5"/>
  <c r="H13" i="5"/>
  <c r="I13" i="5"/>
  <c r="F14" i="5"/>
  <c r="G14" i="5"/>
  <c r="E14" i="5"/>
  <c r="H14" i="5"/>
  <c r="I14" i="5"/>
  <c r="F15" i="5"/>
  <c r="G15" i="5"/>
  <c r="E15" i="5"/>
  <c r="H15" i="5"/>
  <c r="I15" i="5"/>
  <c r="F16" i="5"/>
  <c r="G16" i="5"/>
  <c r="E16" i="5"/>
  <c r="H16" i="5"/>
  <c r="I16" i="5"/>
  <c r="F17" i="5"/>
  <c r="G17" i="5"/>
  <c r="E17" i="5"/>
  <c r="H17" i="5"/>
  <c r="I17" i="5"/>
  <c r="F18" i="5"/>
  <c r="G18" i="5"/>
  <c r="E18" i="5"/>
  <c r="H18" i="5"/>
  <c r="I18" i="5"/>
  <c r="F19" i="5"/>
  <c r="G19" i="5"/>
  <c r="E19" i="5"/>
  <c r="H19" i="5"/>
  <c r="I19" i="5"/>
  <c r="F20" i="5"/>
  <c r="G20" i="5"/>
  <c r="E20" i="5"/>
  <c r="H20" i="5"/>
  <c r="I20" i="5"/>
  <c r="F21" i="5"/>
  <c r="G21" i="5"/>
  <c r="E21" i="5"/>
  <c r="H21" i="5"/>
  <c r="I21" i="5"/>
  <c r="F22" i="5"/>
  <c r="G22" i="5"/>
  <c r="E22" i="5"/>
  <c r="H22" i="5"/>
  <c r="I22" i="5"/>
  <c r="F23" i="5"/>
  <c r="G23" i="5"/>
  <c r="E23" i="5"/>
  <c r="H23" i="5"/>
  <c r="I23" i="5"/>
  <c r="F24" i="5"/>
  <c r="G24" i="5"/>
  <c r="E24" i="5"/>
  <c r="H24" i="5"/>
  <c r="I24" i="5"/>
  <c r="F25" i="5"/>
  <c r="G25" i="5"/>
  <c r="E25" i="5"/>
  <c r="H25" i="5"/>
  <c r="I25" i="5"/>
  <c r="F26" i="5"/>
  <c r="G26" i="5"/>
  <c r="E26" i="5"/>
  <c r="H26" i="5"/>
  <c r="I26" i="5"/>
  <c r="F27" i="5"/>
  <c r="G27" i="5"/>
  <c r="E27" i="5"/>
  <c r="H27" i="5"/>
  <c r="I27" i="5"/>
  <c r="F28" i="5"/>
  <c r="G28" i="5"/>
  <c r="E28" i="5"/>
  <c r="H28" i="5"/>
  <c r="I28" i="5"/>
  <c r="F29" i="5"/>
  <c r="G29" i="5"/>
  <c r="E29" i="5"/>
  <c r="H29" i="5"/>
  <c r="I29" i="5"/>
  <c r="F30" i="5"/>
  <c r="G30" i="5"/>
  <c r="E30" i="5"/>
  <c r="H30" i="5"/>
  <c r="I30" i="5"/>
  <c r="F31" i="5"/>
  <c r="G31" i="5"/>
  <c r="E31" i="5"/>
  <c r="H31" i="5"/>
  <c r="I31" i="5"/>
  <c r="F32" i="5"/>
  <c r="G32" i="5"/>
  <c r="E32" i="5"/>
  <c r="H32" i="5"/>
  <c r="I32" i="5"/>
  <c r="F33" i="5"/>
  <c r="G33" i="5"/>
  <c r="E33" i="5"/>
  <c r="H33" i="5"/>
  <c r="I33" i="5"/>
  <c r="F34" i="5"/>
  <c r="G34" i="5"/>
  <c r="E34" i="5"/>
  <c r="H34" i="5"/>
  <c r="I34" i="5"/>
  <c r="F35" i="5"/>
  <c r="G35" i="5"/>
  <c r="E35" i="5"/>
  <c r="H35" i="5"/>
  <c r="I35" i="5"/>
  <c r="F36" i="5"/>
  <c r="G36" i="5"/>
  <c r="E36" i="5"/>
  <c r="H36" i="5"/>
  <c r="I36" i="5"/>
  <c r="F37" i="5"/>
  <c r="G37" i="5"/>
  <c r="E37" i="5"/>
  <c r="H37" i="5"/>
  <c r="I37" i="5"/>
  <c r="F38" i="5"/>
  <c r="G38" i="5"/>
  <c r="E38" i="5"/>
  <c r="H38" i="5"/>
  <c r="I38" i="5"/>
  <c r="F39" i="5"/>
  <c r="G39" i="5"/>
  <c r="E39" i="5"/>
  <c r="H39" i="5"/>
  <c r="I39" i="5"/>
  <c r="F40" i="5"/>
  <c r="G40" i="5"/>
  <c r="E40" i="5"/>
  <c r="H40" i="5"/>
  <c r="I40" i="5"/>
  <c r="F41" i="5"/>
  <c r="G41" i="5"/>
  <c r="E41" i="5"/>
  <c r="H41" i="5"/>
  <c r="I41" i="5"/>
  <c r="F42" i="5"/>
  <c r="G42" i="5"/>
  <c r="E42" i="5"/>
  <c r="H42" i="5"/>
  <c r="I42" i="5"/>
  <c r="F43" i="5"/>
  <c r="G43" i="5"/>
  <c r="E43" i="5"/>
  <c r="H43" i="5"/>
  <c r="I43" i="5"/>
  <c r="F44" i="5"/>
  <c r="G44" i="5"/>
  <c r="E44" i="5"/>
  <c r="H44" i="5"/>
  <c r="I44" i="5"/>
  <c r="F45" i="5"/>
  <c r="G45" i="5"/>
  <c r="E45" i="5"/>
  <c r="H45" i="5"/>
  <c r="I45" i="5"/>
  <c r="F46" i="5"/>
  <c r="G46" i="5"/>
  <c r="E46" i="5"/>
  <c r="H46" i="5"/>
  <c r="I46" i="5"/>
  <c r="F47" i="5"/>
  <c r="G47" i="5"/>
  <c r="E47" i="5"/>
  <c r="H47" i="5"/>
  <c r="I47" i="5"/>
  <c r="F48" i="5"/>
  <c r="G48" i="5"/>
  <c r="E48" i="5"/>
  <c r="H48" i="5"/>
  <c r="I48" i="5"/>
  <c r="F49" i="5"/>
  <c r="G49" i="5"/>
  <c r="E49" i="5"/>
  <c r="H49" i="5"/>
  <c r="I49" i="5"/>
  <c r="F50" i="5"/>
  <c r="G50" i="5"/>
  <c r="E50" i="5"/>
  <c r="H50" i="5"/>
  <c r="I50" i="5"/>
  <c r="F51" i="5"/>
  <c r="G51" i="5"/>
  <c r="E51" i="5"/>
  <c r="H51" i="5"/>
  <c r="I51" i="5"/>
  <c r="F52" i="5"/>
  <c r="G52" i="5"/>
  <c r="E52" i="5"/>
  <c r="H52" i="5"/>
  <c r="I52" i="5"/>
  <c r="F53" i="5"/>
  <c r="G53" i="5"/>
  <c r="E53" i="5"/>
  <c r="H53" i="5"/>
  <c r="I53" i="5"/>
  <c r="F54" i="5"/>
  <c r="G54" i="5"/>
  <c r="E54" i="5"/>
  <c r="H54" i="5"/>
  <c r="I54" i="5"/>
  <c r="F55" i="5"/>
  <c r="G55" i="5"/>
  <c r="E55" i="5"/>
  <c r="H55" i="5"/>
  <c r="I55" i="5"/>
  <c r="F56" i="5"/>
  <c r="G56" i="5"/>
  <c r="E56" i="5"/>
  <c r="H56" i="5"/>
  <c r="I56" i="5"/>
  <c r="F57" i="5"/>
  <c r="G57" i="5"/>
  <c r="E57" i="5"/>
  <c r="H57" i="5"/>
  <c r="I57" i="5"/>
  <c r="F58" i="5"/>
  <c r="G58" i="5"/>
  <c r="E58" i="5"/>
  <c r="H58" i="5"/>
  <c r="I58" i="5"/>
  <c r="F59" i="5"/>
  <c r="G59" i="5"/>
  <c r="E59" i="5"/>
  <c r="H59" i="5"/>
  <c r="I59" i="5"/>
  <c r="F60" i="5"/>
  <c r="G60" i="5"/>
  <c r="E60" i="5"/>
  <c r="H60" i="5"/>
  <c r="I60" i="5"/>
  <c r="F61" i="5"/>
  <c r="G61" i="5"/>
  <c r="E61" i="5"/>
  <c r="H61" i="5"/>
  <c r="I61" i="5"/>
  <c r="F62" i="5"/>
  <c r="G62" i="5"/>
  <c r="I62" i="5"/>
  <c r="F63" i="5"/>
  <c r="G63" i="5"/>
  <c r="I63" i="5"/>
  <c r="F64" i="5"/>
  <c r="G64" i="5"/>
  <c r="I64" i="5"/>
  <c r="F65" i="5"/>
  <c r="G65" i="5"/>
  <c r="I65" i="5"/>
  <c r="I3" i="5"/>
  <c r="F3" i="5"/>
  <c r="E3" i="5"/>
  <c r="H3" i="5"/>
  <c r="G3" i="5"/>
  <c r="F4" i="4"/>
  <c r="G4" i="4"/>
  <c r="E4" i="4"/>
  <c r="H4" i="4"/>
  <c r="I4" i="4"/>
  <c r="F5" i="4"/>
  <c r="G5" i="4"/>
  <c r="E5" i="4"/>
  <c r="H5" i="4"/>
  <c r="I5" i="4"/>
  <c r="F6" i="4"/>
  <c r="G6" i="4"/>
  <c r="E6" i="4"/>
  <c r="H6" i="4"/>
  <c r="I6" i="4"/>
  <c r="F7" i="4"/>
  <c r="G7" i="4"/>
  <c r="E7" i="4"/>
  <c r="H7" i="4"/>
  <c r="I7" i="4"/>
  <c r="F8" i="4"/>
  <c r="G8" i="4"/>
  <c r="E8" i="4"/>
  <c r="H8" i="4"/>
  <c r="I8" i="4"/>
  <c r="F9" i="4"/>
  <c r="G9" i="4"/>
  <c r="E9" i="4"/>
  <c r="H9" i="4"/>
  <c r="I9" i="4"/>
  <c r="F10" i="4"/>
  <c r="G10" i="4"/>
  <c r="E10" i="4"/>
  <c r="H10" i="4"/>
  <c r="I10" i="4"/>
  <c r="F11" i="4"/>
  <c r="G11" i="4"/>
  <c r="E11" i="4"/>
  <c r="H11" i="4"/>
  <c r="I11" i="4"/>
  <c r="F12" i="4"/>
  <c r="G12" i="4"/>
  <c r="E12" i="4"/>
  <c r="H12" i="4"/>
  <c r="I12" i="4"/>
  <c r="F13" i="4"/>
  <c r="G13" i="4"/>
  <c r="E13" i="4"/>
  <c r="H13" i="4"/>
  <c r="I13" i="4"/>
  <c r="F14" i="4"/>
  <c r="G14" i="4"/>
  <c r="E14" i="4"/>
  <c r="H14" i="4"/>
  <c r="I14" i="4"/>
  <c r="F15" i="4"/>
  <c r="G15" i="4"/>
  <c r="E15" i="4"/>
  <c r="H15" i="4"/>
  <c r="I15" i="4"/>
  <c r="F16" i="4"/>
  <c r="G16" i="4"/>
  <c r="E16" i="4"/>
  <c r="H16" i="4"/>
  <c r="I16" i="4"/>
  <c r="F17" i="4"/>
  <c r="G17" i="4"/>
  <c r="E17" i="4"/>
  <c r="H17" i="4"/>
  <c r="I17" i="4"/>
  <c r="F18" i="4"/>
  <c r="G18" i="4"/>
  <c r="E18" i="4"/>
  <c r="H18" i="4"/>
  <c r="I18" i="4"/>
  <c r="F19" i="4"/>
  <c r="G19" i="4"/>
  <c r="E19" i="4"/>
  <c r="H19" i="4"/>
  <c r="I19" i="4"/>
  <c r="F20" i="4"/>
  <c r="G20" i="4"/>
  <c r="E20" i="4"/>
  <c r="H20" i="4"/>
  <c r="I20" i="4"/>
  <c r="F21" i="4"/>
  <c r="G21" i="4"/>
  <c r="E21" i="4"/>
  <c r="H21" i="4"/>
  <c r="I21" i="4"/>
  <c r="F22" i="4"/>
  <c r="G22" i="4"/>
  <c r="E22" i="4"/>
  <c r="H22" i="4"/>
  <c r="I22" i="4"/>
  <c r="F23" i="4"/>
  <c r="G23" i="4"/>
  <c r="E23" i="4"/>
  <c r="H23" i="4"/>
  <c r="I23" i="4"/>
  <c r="F24" i="4"/>
  <c r="G24" i="4"/>
  <c r="E24" i="4"/>
  <c r="H24" i="4"/>
  <c r="I24" i="4"/>
  <c r="F25" i="4"/>
  <c r="G25" i="4"/>
  <c r="E25" i="4"/>
  <c r="H25" i="4"/>
  <c r="I25" i="4"/>
  <c r="F26" i="4"/>
  <c r="G26" i="4"/>
  <c r="E26" i="4"/>
  <c r="H26" i="4"/>
  <c r="I26" i="4"/>
  <c r="F27" i="4"/>
  <c r="G27" i="4"/>
  <c r="E27" i="4"/>
  <c r="H27" i="4"/>
  <c r="I27" i="4"/>
  <c r="F28" i="4"/>
  <c r="G28" i="4"/>
  <c r="E28" i="4"/>
  <c r="H28" i="4"/>
  <c r="I28" i="4"/>
  <c r="F29" i="4"/>
  <c r="G29" i="4"/>
  <c r="E29" i="4"/>
  <c r="H29" i="4"/>
  <c r="I29" i="4"/>
  <c r="F30" i="4"/>
  <c r="G30" i="4"/>
  <c r="E30" i="4"/>
  <c r="H30" i="4"/>
  <c r="I30" i="4"/>
  <c r="F31" i="4"/>
  <c r="G31" i="4"/>
  <c r="E31" i="4"/>
  <c r="H31" i="4"/>
  <c r="I31" i="4"/>
  <c r="F32" i="4"/>
  <c r="G32" i="4"/>
  <c r="E32" i="4"/>
  <c r="H32" i="4"/>
  <c r="I32" i="4"/>
  <c r="F33" i="4"/>
  <c r="G33" i="4"/>
  <c r="E33" i="4"/>
  <c r="H33" i="4"/>
  <c r="I33" i="4"/>
  <c r="F34" i="4"/>
  <c r="G34" i="4"/>
  <c r="E34" i="4"/>
  <c r="H34" i="4"/>
  <c r="I34" i="4"/>
  <c r="F35" i="4"/>
  <c r="G35" i="4"/>
  <c r="E35" i="4"/>
  <c r="H35" i="4"/>
  <c r="I35" i="4"/>
  <c r="F36" i="4"/>
  <c r="G36" i="4"/>
  <c r="E36" i="4"/>
  <c r="H36" i="4"/>
  <c r="I36" i="4"/>
  <c r="F37" i="4"/>
  <c r="G37" i="4"/>
  <c r="E37" i="4"/>
  <c r="H37" i="4"/>
  <c r="I37" i="4"/>
  <c r="F38" i="4"/>
  <c r="G38" i="4"/>
  <c r="E38" i="4"/>
  <c r="H38" i="4"/>
  <c r="I38" i="4"/>
  <c r="F39" i="4"/>
  <c r="G39" i="4"/>
  <c r="E39" i="4"/>
  <c r="H39" i="4"/>
  <c r="I39" i="4"/>
  <c r="F40" i="4"/>
  <c r="G40" i="4"/>
  <c r="E40" i="4"/>
  <c r="H40" i="4"/>
  <c r="I40" i="4"/>
  <c r="F41" i="4"/>
  <c r="G41" i="4"/>
  <c r="E41" i="4"/>
  <c r="H41" i="4"/>
  <c r="I41" i="4"/>
  <c r="F42" i="4"/>
  <c r="G42" i="4"/>
  <c r="E42" i="4"/>
  <c r="H42" i="4"/>
  <c r="I42" i="4"/>
  <c r="F43" i="4"/>
  <c r="G43" i="4"/>
  <c r="E43" i="4"/>
  <c r="H43" i="4"/>
  <c r="I43" i="4"/>
  <c r="F44" i="4"/>
  <c r="G44" i="4"/>
  <c r="E44" i="4"/>
  <c r="H44" i="4"/>
  <c r="I44" i="4"/>
  <c r="F45" i="4"/>
  <c r="G45" i="4"/>
  <c r="E45" i="4"/>
  <c r="H45" i="4"/>
  <c r="I45" i="4"/>
  <c r="F46" i="4"/>
  <c r="G46" i="4"/>
  <c r="E46" i="4"/>
  <c r="H46" i="4"/>
  <c r="I46" i="4"/>
  <c r="F47" i="4"/>
  <c r="G47" i="4"/>
  <c r="E47" i="4"/>
  <c r="H47" i="4"/>
  <c r="I47" i="4"/>
  <c r="F48" i="4"/>
  <c r="G48" i="4"/>
  <c r="E48" i="4"/>
  <c r="H48" i="4"/>
  <c r="I48" i="4"/>
  <c r="F49" i="4"/>
  <c r="G49" i="4"/>
  <c r="E49" i="4"/>
  <c r="H49" i="4"/>
  <c r="I49" i="4"/>
  <c r="F50" i="4"/>
  <c r="G50" i="4"/>
  <c r="E50" i="4"/>
  <c r="H50" i="4"/>
  <c r="I50" i="4"/>
  <c r="F51" i="4"/>
  <c r="G51" i="4"/>
  <c r="E51" i="4"/>
  <c r="H51" i="4"/>
  <c r="I51" i="4"/>
  <c r="F52" i="4"/>
  <c r="G52" i="4"/>
  <c r="E52" i="4"/>
  <c r="H52" i="4"/>
  <c r="I52" i="4"/>
  <c r="F53" i="4"/>
  <c r="G53" i="4"/>
  <c r="E53" i="4"/>
  <c r="H53" i="4"/>
  <c r="I53" i="4"/>
  <c r="F54" i="4"/>
  <c r="G54" i="4"/>
  <c r="E54" i="4"/>
  <c r="H54" i="4"/>
  <c r="I54" i="4"/>
  <c r="F55" i="4"/>
  <c r="G55" i="4"/>
  <c r="E55" i="4"/>
  <c r="H55" i="4"/>
  <c r="I55" i="4"/>
  <c r="F56" i="4"/>
  <c r="G56" i="4"/>
  <c r="E56" i="4"/>
  <c r="H56" i="4"/>
  <c r="I56" i="4"/>
  <c r="F57" i="4"/>
  <c r="G57" i="4"/>
  <c r="E57" i="4"/>
  <c r="H57" i="4"/>
  <c r="I57" i="4"/>
  <c r="F58" i="4"/>
  <c r="G58" i="4"/>
  <c r="E58" i="4"/>
  <c r="H58" i="4"/>
  <c r="I58" i="4"/>
  <c r="F59" i="4"/>
  <c r="G59" i="4"/>
  <c r="I59" i="4"/>
  <c r="F60" i="4"/>
  <c r="G60" i="4"/>
  <c r="I60" i="4"/>
  <c r="F61" i="4"/>
  <c r="G61" i="4"/>
  <c r="I61" i="4"/>
  <c r="F62" i="4"/>
  <c r="G62" i="4"/>
  <c r="I62" i="4"/>
  <c r="F63" i="4"/>
  <c r="G63" i="4"/>
  <c r="I63" i="4"/>
  <c r="F64" i="4"/>
  <c r="G64" i="4"/>
  <c r="I64" i="4"/>
  <c r="F65" i="4"/>
  <c r="G65" i="4"/>
  <c r="I65" i="4"/>
  <c r="F66" i="4"/>
  <c r="G66" i="4"/>
  <c r="I66" i="4"/>
  <c r="I3" i="4"/>
  <c r="F3" i="4"/>
  <c r="E3" i="4"/>
  <c r="H3" i="4"/>
  <c r="G3" i="4"/>
  <c r="F4" i="3"/>
  <c r="G4" i="3"/>
  <c r="E4" i="3"/>
  <c r="H4" i="3"/>
  <c r="I4" i="3"/>
  <c r="F5" i="3"/>
  <c r="G5" i="3"/>
  <c r="E5" i="3"/>
  <c r="H5" i="3"/>
  <c r="I5" i="3"/>
  <c r="F6" i="3"/>
  <c r="G6" i="3"/>
  <c r="E6" i="3"/>
  <c r="H6" i="3"/>
  <c r="I6" i="3"/>
  <c r="F7" i="3"/>
  <c r="G7" i="3"/>
  <c r="E7" i="3"/>
  <c r="H7" i="3"/>
  <c r="I7" i="3"/>
  <c r="F8" i="3"/>
  <c r="G8" i="3"/>
  <c r="E8" i="3"/>
  <c r="H8" i="3"/>
  <c r="I8" i="3"/>
  <c r="F9" i="3"/>
  <c r="G9" i="3"/>
  <c r="E9" i="3"/>
  <c r="H9" i="3"/>
  <c r="I9" i="3"/>
  <c r="F10" i="3"/>
  <c r="G10" i="3"/>
  <c r="E10" i="3"/>
  <c r="H10" i="3"/>
  <c r="I10" i="3"/>
  <c r="F11" i="3"/>
  <c r="G11" i="3"/>
  <c r="E11" i="3"/>
  <c r="H11" i="3"/>
  <c r="I11" i="3"/>
  <c r="F12" i="3"/>
  <c r="G12" i="3"/>
  <c r="E12" i="3"/>
  <c r="H12" i="3"/>
  <c r="I12" i="3"/>
  <c r="F13" i="3"/>
  <c r="G13" i="3"/>
  <c r="E13" i="3"/>
  <c r="H13" i="3"/>
  <c r="I13" i="3"/>
  <c r="F14" i="3"/>
  <c r="G14" i="3"/>
  <c r="E14" i="3"/>
  <c r="H14" i="3"/>
  <c r="I14" i="3"/>
  <c r="F15" i="3"/>
  <c r="G15" i="3"/>
  <c r="E15" i="3"/>
  <c r="H15" i="3"/>
  <c r="I15" i="3"/>
  <c r="F16" i="3"/>
  <c r="G16" i="3"/>
  <c r="E16" i="3"/>
  <c r="H16" i="3"/>
  <c r="I16" i="3"/>
  <c r="F17" i="3"/>
  <c r="G17" i="3"/>
  <c r="E17" i="3"/>
  <c r="H17" i="3"/>
  <c r="I17" i="3"/>
  <c r="F18" i="3"/>
  <c r="G18" i="3"/>
  <c r="E18" i="3"/>
  <c r="H18" i="3"/>
  <c r="I18" i="3"/>
  <c r="F19" i="3"/>
  <c r="G19" i="3"/>
  <c r="E19" i="3"/>
  <c r="H19" i="3"/>
  <c r="I19" i="3"/>
  <c r="F20" i="3"/>
  <c r="G20" i="3"/>
  <c r="E20" i="3"/>
  <c r="H20" i="3"/>
  <c r="I20" i="3"/>
  <c r="F21" i="3"/>
  <c r="G21" i="3"/>
  <c r="E21" i="3"/>
  <c r="H21" i="3"/>
  <c r="I21" i="3"/>
  <c r="F22" i="3"/>
  <c r="G22" i="3"/>
  <c r="E22" i="3"/>
  <c r="H22" i="3"/>
  <c r="I22" i="3"/>
  <c r="F23" i="3"/>
  <c r="G23" i="3"/>
  <c r="E23" i="3"/>
  <c r="H23" i="3"/>
  <c r="I23" i="3"/>
  <c r="F24" i="3"/>
  <c r="G24" i="3"/>
  <c r="E24" i="3"/>
  <c r="H24" i="3"/>
  <c r="I24" i="3"/>
  <c r="F25" i="3"/>
  <c r="G25" i="3"/>
  <c r="E25" i="3"/>
  <c r="H25" i="3"/>
  <c r="I25" i="3"/>
  <c r="F26" i="3"/>
  <c r="G26" i="3"/>
  <c r="E26" i="3"/>
  <c r="H26" i="3"/>
  <c r="I26" i="3"/>
  <c r="F27" i="3"/>
  <c r="G27" i="3"/>
  <c r="E27" i="3"/>
  <c r="H27" i="3"/>
  <c r="I27" i="3"/>
  <c r="F28" i="3"/>
  <c r="G28" i="3"/>
  <c r="E28" i="3"/>
  <c r="H28" i="3"/>
  <c r="I28" i="3"/>
  <c r="F29" i="3"/>
  <c r="G29" i="3"/>
  <c r="E29" i="3"/>
  <c r="H29" i="3"/>
  <c r="I29" i="3"/>
  <c r="F30" i="3"/>
  <c r="G30" i="3"/>
  <c r="E30" i="3"/>
  <c r="H30" i="3"/>
  <c r="I30" i="3"/>
  <c r="F31" i="3"/>
  <c r="G31" i="3"/>
  <c r="E31" i="3"/>
  <c r="H31" i="3"/>
  <c r="I31" i="3"/>
  <c r="F32" i="3"/>
  <c r="G32" i="3"/>
  <c r="E32" i="3"/>
  <c r="H32" i="3"/>
  <c r="I32" i="3"/>
  <c r="F33" i="3"/>
  <c r="G33" i="3"/>
  <c r="E33" i="3"/>
  <c r="H33" i="3"/>
  <c r="I33" i="3"/>
  <c r="F34" i="3"/>
  <c r="G34" i="3"/>
  <c r="E34" i="3"/>
  <c r="H34" i="3"/>
  <c r="I34" i="3"/>
  <c r="F35" i="3"/>
  <c r="G35" i="3"/>
  <c r="E35" i="3"/>
  <c r="H35" i="3"/>
  <c r="I35" i="3"/>
  <c r="F36" i="3"/>
  <c r="G36" i="3"/>
  <c r="E36" i="3"/>
  <c r="H36" i="3"/>
  <c r="I36" i="3"/>
  <c r="F37" i="3"/>
  <c r="G37" i="3"/>
  <c r="E37" i="3"/>
  <c r="H37" i="3"/>
  <c r="I37" i="3"/>
  <c r="F38" i="3"/>
  <c r="G38" i="3"/>
  <c r="E38" i="3"/>
  <c r="H38" i="3"/>
  <c r="I38" i="3"/>
  <c r="F39" i="3"/>
  <c r="G39" i="3"/>
  <c r="E39" i="3"/>
  <c r="H39" i="3"/>
  <c r="I39" i="3"/>
  <c r="F40" i="3"/>
  <c r="G40" i="3"/>
  <c r="E40" i="3"/>
  <c r="H40" i="3"/>
  <c r="I40" i="3"/>
  <c r="F41" i="3"/>
  <c r="G41" i="3"/>
  <c r="E41" i="3"/>
  <c r="H41" i="3"/>
  <c r="I41" i="3"/>
  <c r="F42" i="3"/>
  <c r="G42" i="3"/>
  <c r="E42" i="3"/>
  <c r="H42" i="3"/>
  <c r="I42" i="3"/>
  <c r="F43" i="3"/>
  <c r="G43" i="3"/>
  <c r="E43" i="3"/>
  <c r="H43" i="3"/>
  <c r="I43" i="3"/>
  <c r="F44" i="3"/>
  <c r="G44" i="3"/>
  <c r="E44" i="3"/>
  <c r="H44" i="3"/>
  <c r="I44" i="3"/>
  <c r="F45" i="3"/>
  <c r="G45" i="3"/>
  <c r="E45" i="3"/>
  <c r="H45" i="3"/>
  <c r="I45" i="3"/>
  <c r="F46" i="3"/>
  <c r="G46" i="3"/>
  <c r="E46" i="3"/>
  <c r="H46" i="3"/>
  <c r="I46" i="3"/>
  <c r="F47" i="3"/>
  <c r="G47" i="3"/>
  <c r="E47" i="3"/>
  <c r="H47" i="3"/>
  <c r="I47" i="3"/>
  <c r="F48" i="3"/>
  <c r="G48" i="3"/>
  <c r="E48" i="3"/>
  <c r="H48" i="3"/>
  <c r="I48" i="3"/>
  <c r="F49" i="3"/>
  <c r="G49" i="3"/>
  <c r="E49" i="3"/>
  <c r="H49" i="3"/>
  <c r="I49" i="3"/>
  <c r="F50" i="3"/>
  <c r="G50" i="3"/>
  <c r="E50" i="3"/>
  <c r="H50" i="3"/>
  <c r="I50" i="3"/>
  <c r="F51" i="3"/>
  <c r="G51" i="3"/>
  <c r="E51" i="3"/>
  <c r="H51" i="3"/>
  <c r="I51" i="3"/>
  <c r="F52" i="3"/>
  <c r="G52" i="3"/>
  <c r="E52" i="3"/>
  <c r="H52" i="3"/>
  <c r="I52" i="3"/>
  <c r="F53" i="3"/>
  <c r="G53" i="3"/>
  <c r="E53" i="3"/>
  <c r="H53" i="3"/>
  <c r="I53" i="3"/>
  <c r="F54" i="3"/>
  <c r="G54" i="3"/>
  <c r="E54" i="3"/>
  <c r="H54" i="3"/>
  <c r="I54" i="3"/>
  <c r="F55" i="3"/>
  <c r="G55" i="3"/>
  <c r="E55" i="3"/>
  <c r="H55" i="3"/>
  <c r="I55" i="3"/>
  <c r="F56" i="3"/>
  <c r="G56" i="3"/>
  <c r="E56" i="3"/>
  <c r="H56" i="3"/>
  <c r="I56" i="3"/>
  <c r="F57" i="3"/>
  <c r="G57" i="3"/>
  <c r="E57" i="3"/>
  <c r="H57" i="3"/>
  <c r="I57" i="3"/>
  <c r="F58" i="3"/>
  <c r="G58" i="3"/>
  <c r="E58" i="3"/>
  <c r="H58" i="3"/>
  <c r="I58" i="3"/>
  <c r="F59" i="3"/>
  <c r="G59" i="3"/>
  <c r="E59" i="3"/>
  <c r="H59" i="3"/>
  <c r="I59" i="3"/>
  <c r="F60" i="3"/>
  <c r="G60" i="3"/>
  <c r="E60" i="3"/>
  <c r="H60" i="3"/>
  <c r="I60" i="3"/>
  <c r="F61" i="3"/>
  <c r="G61" i="3"/>
  <c r="E61" i="3"/>
  <c r="H61" i="3"/>
  <c r="I61" i="3"/>
  <c r="F62" i="3"/>
  <c r="G62" i="3"/>
  <c r="E62" i="3"/>
  <c r="H62" i="3"/>
  <c r="I62" i="3"/>
  <c r="F63" i="3"/>
  <c r="G63" i="3"/>
  <c r="E63" i="3"/>
  <c r="H63" i="3"/>
  <c r="I63" i="3"/>
  <c r="F64" i="3"/>
  <c r="G64" i="3"/>
  <c r="E64" i="3"/>
  <c r="H64" i="3"/>
  <c r="I64" i="3"/>
  <c r="F65" i="3"/>
  <c r="G65" i="3"/>
  <c r="E65" i="3"/>
  <c r="H65" i="3"/>
  <c r="I65" i="3"/>
  <c r="F66" i="3"/>
  <c r="G66" i="3"/>
  <c r="E66" i="3"/>
  <c r="H66" i="3"/>
  <c r="I66" i="3"/>
  <c r="F67" i="3"/>
  <c r="G67" i="3"/>
  <c r="E67" i="3"/>
  <c r="H67" i="3"/>
  <c r="I67" i="3"/>
  <c r="F68" i="3"/>
  <c r="G68" i="3"/>
  <c r="E68" i="3"/>
  <c r="H68" i="3"/>
  <c r="I68" i="3"/>
  <c r="F69" i="3"/>
  <c r="G69" i="3"/>
  <c r="I69" i="3"/>
  <c r="I3" i="3"/>
  <c r="F3" i="3"/>
  <c r="E3" i="3"/>
  <c r="H3" i="3"/>
  <c r="G3" i="3"/>
  <c r="F71" i="2"/>
  <c r="G71" i="2"/>
  <c r="I71" i="2"/>
  <c r="F4" i="2"/>
  <c r="G4" i="2"/>
  <c r="E4" i="2"/>
  <c r="H4" i="2"/>
  <c r="I4" i="2"/>
  <c r="F5" i="2"/>
  <c r="G5" i="2"/>
  <c r="E5" i="2"/>
  <c r="H5" i="2"/>
  <c r="I5" i="2"/>
  <c r="F6" i="2"/>
  <c r="G6" i="2"/>
  <c r="E6" i="2"/>
  <c r="H6" i="2"/>
  <c r="I6" i="2"/>
  <c r="F7" i="2"/>
  <c r="G7" i="2"/>
  <c r="E7" i="2"/>
  <c r="H7" i="2"/>
  <c r="I7" i="2"/>
  <c r="F8" i="2"/>
  <c r="G8" i="2"/>
  <c r="E8" i="2"/>
  <c r="H8" i="2"/>
  <c r="I8" i="2"/>
  <c r="F9" i="2"/>
  <c r="G9" i="2"/>
  <c r="E9" i="2"/>
  <c r="H9" i="2"/>
  <c r="I9" i="2"/>
  <c r="F10" i="2"/>
  <c r="G10" i="2"/>
  <c r="E10" i="2"/>
  <c r="H10" i="2"/>
  <c r="I10" i="2"/>
  <c r="F11" i="2"/>
  <c r="G11" i="2"/>
  <c r="E11" i="2"/>
  <c r="H11" i="2"/>
  <c r="I11" i="2"/>
  <c r="F12" i="2"/>
  <c r="G12" i="2"/>
  <c r="E12" i="2"/>
  <c r="H12" i="2"/>
  <c r="I12" i="2"/>
  <c r="F13" i="2"/>
  <c r="G13" i="2"/>
  <c r="E13" i="2"/>
  <c r="H13" i="2"/>
  <c r="I13" i="2"/>
  <c r="F14" i="2"/>
  <c r="G14" i="2"/>
  <c r="E14" i="2"/>
  <c r="H14" i="2"/>
  <c r="I14" i="2"/>
  <c r="F15" i="2"/>
  <c r="G15" i="2"/>
  <c r="E15" i="2"/>
  <c r="H15" i="2"/>
  <c r="I15" i="2"/>
  <c r="F16" i="2"/>
  <c r="G16" i="2"/>
  <c r="E16" i="2"/>
  <c r="H16" i="2"/>
  <c r="I16" i="2"/>
  <c r="F17" i="2"/>
  <c r="G17" i="2"/>
  <c r="E17" i="2"/>
  <c r="H17" i="2"/>
  <c r="I17" i="2"/>
  <c r="F18" i="2"/>
  <c r="G18" i="2"/>
  <c r="E18" i="2"/>
  <c r="H18" i="2"/>
  <c r="I18" i="2"/>
  <c r="F19" i="2"/>
  <c r="G19" i="2"/>
  <c r="E19" i="2"/>
  <c r="H19" i="2"/>
  <c r="I19" i="2"/>
  <c r="F20" i="2"/>
  <c r="G20" i="2"/>
  <c r="E20" i="2"/>
  <c r="H20" i="2"/>
  <c r="I20" i="2"/>
  <c r="F21" i="2"/>
  <c r="G21" i="2"/>
  <c r="E21" i="2"/>
  <c r="H21" i="2"/>
  <c r="I21" i="2"/>
  <c r="F22" i="2"/>
  <c r="G22" i="2"/>
  <c r="E22" i="2"/>
  <c r="H22" i="2"/>
  <c r="I22" i="2"/>
  <c r="F23" i="2"/>
  <c r="G23" i="2"/>
  <c r="E23" i="2"/>
  <c r="H23" i="2"/>
  <c r="I23" i="2"/>
  <c r="F24" i="2"/>
  <c r="G24" i="2"/>
  <c r="E24" i="2"/>
  <c r="H24" i="2"/>
  <c r="I24" i="2"/>
  <c r="F25" i="2"/>
  <c r="G25" i="2"/>
  <c r="E25" i="2"/>
  <c r="H25" i="2"/>
  <c r="I25" i="2"/>
  <c r="F26" i="2"/>
  <c r="G26" i="2"/>
  <c r="E26" i="2"/>
  <c r="H26" i="2"/>
  <c r="I26" i="2"/>
  <c r="F27" i="2"/>
  <c r="G27" i="2"/>
  <c r="E27" i="2"/>
  <c r="H27" i="2"/>
  <c r="I27" i="2"/>
  <c r="F28" i="2"/>
  <c r="G28" i="2"/>
  <c r="E28" i="2"/>
  <c r="H28" i="2"/>
  <c r="I28" i="2"/>
  <c r="F29" i="2"/>
  <c r="G29" i="2"/>
  <c r="E29" i="2"/>
  <c r="H29" i="2"/>
  <c r="I29" i="2"/>
  <c r="F30" i="2"/>
  <c r="G30" i="2"/>
  <c r="E30" i="2"/>
  <c r="H30" i="2"/>
  <c r="I30" i="2"/>
  <c r="F31" i="2"/>
  <c r="G31" i="2"/>
  <c r="E31" i="2"/>
  <c r="H31" i="2"/>
  <c r="I31" i="2"/>
  <c r="F32" i="2"/>
  <c r="G32" i="2"/>
  <c r="E32" i="2"/>
  <c r="H32" i="2"/>
  <c r="I32" i="2"/>
  <c r="F33" i="2"/>
  <c r="G33" i="2"/>
  <c r="E33" i="2"/>
  <c r="H33" i="2"/>
  <c r="I33" i="2"/>
  <c r="F34" i="2"/>
  <c r="G34" i="2"/>
  <c r="E34" i="2"/>
  <c r="H34" i="2"/>
  <c r="I34" i="2"/>
  <c r="F35" i="2"/>
  <c r="G35" i="2"/>
  <c r="E35" i="2"/>
  <c r="H35" i="2"/>
  <c r="I35" i="2"/>
  <c r="F36" i="2"/>
  <c r="G36" i="2"/>
  <c r="E36" i="2"/>
  <c r="H36" i="2"/>
  <c r="I36" i="2"/>
  <c r="F37" i="2"/>
  <c r="G37" i="2"/>
  <c r="E37" i="2"/>
  <c r="H37" i="2"/>
  <c r="I37" i="2"/>
  <c r="F38" i="2"/>
  <c r="G38" i="2"/>
  <c r="E38" i="2"/>
  <c r="H38" i="2"/>
  <c r="I38" i="2"/>
  <c r="F39" i="2"/>
  <c r="G39" i="2"/>
  <c r="E39" i="2"/>
  <c r="H39" i="2"/>
  <c r="I39" i="2"/>
  <c r="F40" i="2"/>
  <c r="G40" i="2"/>
  <c r="E40" i="2"/>
  <c r="H40" i="2"/>
  <c r="I40" i="2"/>
  <c r="F41" i="2"/>
  <c r="G41" i="2"/>
  <c r="E41" i="2"/>
  <c r="H41" i="2"/>
  <c r="I41" i="2"/>
  <c r="F42" i="2"/>
  <c r="G42" i="2"/>
  <c r="E42" i="2"/>
  <c r="H42" i="2"/>
  <c r="I42" i="2"/>
  <c r="F43" i="2"/>
  <c r="G43" i="2"/>
  <c r="E43" i="2"/>
  <c r="H43" i="2"/>
  <c r="I43" i="2"/>
  <c r="F44" i="2"/>
  <c r="G44" i="2"/>
  <c r="E44" i="2"/>
  <c r="H44" i="2"/>
  <c r="I44" i="2"/>
  <c r="F45" i="2"/>
  <c r="G45" i="2"/>
  <c r="E45" i="2"/>
  <c r="H45" i="2"/>
  <c r="I45" i="2"/>
  <c r="F46" i="2"/>
  <c r="G46" i="2"/>
  <c r="E46" i="2"/>
  <c r="H46" i="2"/>
  <c r="I46" i="2"/>
  <c r="F47" i="2"/>
  <c r="G47" i="2"/>
  <c r="E47" i="2"/>
  <c r="H47" i="2"/>
  <c r="I47" i="2"/>
  <c r="F48" i="2"/>
  <c r="G48" i="2"/>
  <c r="E48" i="2"/>
  <c r="H48" i="2"/>
  <c r="I48" i="2"/>
  <c r="F49" i="2"/>
  <c r="G49" i="2"/>
  <c r="E49" i="2"/>
  <c r="H49" i="2"/>
  <c r="I49" i="2"/>
  <c r="F50" i="2"/>
  <c r="G50" i="2"/>
  <c r="E50" i="2"/>
  <c r="H50" i="2"/>
  <c r="I50" i="2"/>
  <c r="F51" i="2"/>
  <c r="G51" i="2"/>
  <c r="E51" i="2"/>
  <c r="H51" i="2"/>
  <c r="I51" i="2"/>
  <c r="F52" i="2"/>
  <c r="G52" i="2"/>
  <c r="E52" i="2"/>
  <c r="H52" i="2"/>
  <c r="I52" i="2"/>
  <c r="F53" i="2"/>
  <c r="G53" i="2"/>
  <c r="E53" i="2"/>
  <c r="H53" i="2"/>
  <c r="I53" i="2"/>
  <c r="F54" i="2"/>
  <c r="G54" i="2"/>
  <c r="E54" i="2"/>
  <c r="H54" i="2"/>
  <c r="I54" i="2"/>
  <c r="F55" i="2"/>
  <c r="G55" i="2"/>
  <c r="E55" i="2"/>
  <c r="H55" i="2"/>
  <c r="I55" i="2"/>
  <c r="F56" i="2"/>
  <c r="G56" i="2"/>
  <c r="E56" i="2"/>
  <c r="H56" i="2"/>
  <c r="I56" i="2"/>
  <c r="F57" i="2"/>
  <c r="G57" i="2"/>
  <c r="E57" i="2"/>
  <c r="H57" i="2"/>
  <c r="I57" i="2"/>
  <c r="F58" i="2"/>
  <c r="G58" i="2"/>
  <c r="E58" i="2"/>
  <c r="H58" i="2"/>
  <c r="I58" i="2"/>
  <c r="F59" i="2"/>
  <c r="G59" i="2"/>
  <c r="E59" i="2"/>
  <c r="H59" i="2"/>
  <c r="I59" i="2"/>
  <c r="F60" i="2"/>
  <c r="G60" i="2"/>
  <c r="E60" i="2"/>
  <c r="H60" i="2"/>
  <c r="I60" i="2"/>
  <c r="F61" i="2"/>
  <c r="G61" i="2"/>
  <c r="E61" i="2"/>
  <c r="H61" i="2"/>
  <c r="I61" i="2"/>
  <c r="F62" i="2"/>
  <c r="G62" i="2"/>
  <c r="E62" i="2"/>
  <c r="H62" i="2"/>
  <c r="I62" i="2"/>
  <c r="F63" i="2"/>
  <c r="G63" i="2"/>
  <c r="E63" i="2"/>
  <c r="H63" i="2"/>
  <c r="I63" i="2"/>
  <c r="F64" i="2"/>
  <c r="G64" i="2"/>
  <c r="E64" i="2"/>
  <c r="H64" i="2"/>
  <c r="I64" i="2"/>
  <c r="F65" i="2"/>
  <c r="G65" i="2"/>
  <c r="E65" i="2"/>
  <c r="H65" i="2"/>
  <c r="I65" i="2"/>
  <c r="F66" i="2"/>
  <c r="G66" i="2"/>
  <c r="E66" i="2"/>
  <c r="H66" i="2"/>
  <c r="I66" i="2"/>
  <c r="F67" i="2"/>
  <c r="G67" i="2"/>
  <c r="E67" i="2"/>
  <c r="H67" i="2"/>
  <c r="I67" i="2"/>
  <c r="F68" i="2"/>
  <c r="G68" i="2"/>
  <c r="E68" i="2"/>
  <c r="H68" i="2"/>
  <c r="I68" i="2"/>
  <c r="F69" i="2"/>
  <c r="G69" i="2"/>
  <c r="E69" i="2"/>
  <c r="H69" i="2"/>
  <c r="I69" i="2"/>
  <c r="F70" i="2"/>
  <c r="G70" i="2"/>
  <c r="I70" i="2"/>
  <c r="I3" i="2"/>
  <c r="G3" i="2"/>
  <c r="E62" i="5"/>
  <c r="E64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J62" i="6"/>
  <c r="E62" i="6"/>
  <c r="E63" i="5"/>
  <c r="E64" i="5"/>
  <c r="E65" i="5"/>
  <c r="E63" i="4"/>
  <c r="E65" i="4"/>
  <c r="E66" i="4"/>
  <c r="E70" i="2"/>
  <c r="E71" i="2"/>
  <c r="E59" i="4"/>
  <c r="E60" i="4"/>
  <c r="E61" i="4"/>
  <c r="E62" i="4"/>
</calcChain>
</file>

<file path=xl/sharedStrings.xml><?xml version="1.0" encoding="utf-8"?>
<sst xmlns="http://schemas.openxmlformats.org/spreadsheetml/2006/main" count="521" uniqueCount="275">
  <si>
    <t>Helm</t>
  </si>
  <si>
    <t>Maurice Clarke</t>
  </si>
  <si>
    <t>Alisdair James</t>
  </si>
  <si>
    <t>Stuart Stephen</t>
  </si>
  <si>
    <t>Jack Osborne</t>
  </si>
  <si>
    <t>Daniel Osborne</t>
  </si>
  <si>
    <t>Lyndon Beasley</t>
  </si>
  <si>
    <t>Richard Voaden</t>
  </si>
  <si>
    <t>Keith McDonald</t>
  </si>
  <si>
    <t>Ian Cooper</t>
  </si>
  <si>
    <t>Andrew Hopkins</t>
  </si>
  <si>
    <t>Mike Whittaker</t>
  </si>
  <si>
    <t>Malcolm Williams</t>
  </si>
  <si>
    <t>Iain Ferguson</t>
  </si>
  <si>
    <t>Martin Bower</t>
  </si>
  <si>
    <t>Steve Clarke</t>
  </si>
  <si>
    <t>Eric Ison</t>
  </si>
  <si>
    <t>Andrew Williams</t>
  </si>
  <si>
    <t>Ben Roberts</t>
  </si>
  <si>
    <t>Robert Whitehouse</t>
  </si>
  <si>
    <t>Emma Williams</t>
  </si>
  <si>
    <t>John Shoesmith</t>
  </si>
  <si>
    <t>Neil Williams</t>
  </si>
  <si>
    <t>Steve Leney</t>
  </si>
  <si>
    <t>Richard Dee</t>
  </si>
  <si>
    <t>Chris Martin</t>
  </si>
  <si>
    <t>Cathy Goodwin</t>
  </si>
  <si>
    <t>Ros Downs</t>
  </si>
  <si>
    <t>Andrew Jenkins</t>
  </si>
  <si>
    <t>Oscar Chess</t>
  </si>
  <si>
    <t>Ted Lewis</t>
  </si>
  <si>
    <t>Collin Spence</t>
  </si>
  <si>
    <t>Clare Williams</t>
  </si>
  <si>
    <t>Ian Fryett</t>
  </si>
  <si>
    <t>Martyn Osborne</t>
  </si>
  <si>
    <t>Jo Musson</t>
  </si>
  <si>
    <t>Paul Griffiths</t>
  </si>
  <si>
    <t>Russ Coggrave</t>
  </si>
  <si>
    <t>Paul Keeling</t>
  </si>
  <si>
    <t>Phil Mason</t>
  </si>
  <si>
    <t>Rhys Jones</t>
  </si>
  <si>
    <t>Guy Humphrey</t>
  </si>
  <si>
    <t>Peter Rose</t>
  </si>
  <si>
    <t>Ralph Evans</t>
  </si>
  <si>
    <t>John Taylor</t>
  </si>
  <si>
    <t>Adam Maclean</t>
  </si>
  <si>
    <t>David Plester</t>
  </si>
  <si>
    <t>Andi Way</t>
  </si>
  <si>
    <t>David Stephen</t>
  </si>
  <si>
    <t>Tom Chadfield</t>
  </si>
  <si>
    <t>Dave Watkins</t>
  </si>
  <si>
    <t>Cerys Murphy</t>
  </si>
  <si>
    <t>Ross Ferguson</t>
  </si>
  <si>
    <t>Leon Roscoe</t>
  </si>
  <si>
    <t>Sam Underwood</t>
  </si>
  <si>
    <t>Jacob Rourke</t>
  </si>
  <si>
    <t>COPPET WEEK 2017 ~ ENTRY LIST</t>
  </si>
  <si>
    <t>Sail</t>
  </si>
  <si>
    <t>Tally</t>
  </si>
  <si>
    <t>Class</t>
  </si>
  <si>
    <t>Crew</t>
  </si>
  <si>
    <t>Hcap</t>
  </si>
  <si>
    <t>Boat Name</t>
  </si>
  <si>
    <t>Home Club</t>
  </si>
  <si>
    <t>Category</t>
  </si>
  <si>
    <t>Buzz</t>
  </si>
  <si>
    <t>Francis Staples</t>
  </si>
  <si>
    <t>Sarah Staples</t>
  </si>
  <si>
    <t>Shropshire</t>
  </si>
  <si>
    <t>LC, 60H</t>
  </si>
  <si>
    <t>Contender</t>
  </si>
  <si>
    <t>#</t>
  </si>
  <si>
    <t>Guilty Pleasure</t>
  </si>
  <si>
    <t>Saundersfoot</t>
  </si>
  <si>
    <t>Simon Turnbull</t>
  </si>
  <si>
    <t>Better Days</t>
  </si>
  <si>
    <t>D-One</t>
  </si>
  <si>
    <t>Paul Lester</t>
  </si>
  <si>
    <t>Chase</t>
  </si>
  <si>
    <t>D-Zero</t>
  </si>
  <si>
    <t>Grafham Water</t>
  </si>
  <si>
    <t>Enterprise</t>
  </si>
  <si>
    <t>Caroline Stephen</t>
  </si>
  <si>
    <t>Russian Velvet</t>
  </si>
  <si>
    <t>Arden</t>
  </si>
  <si>
    <t>50H, LC</t>
  </si>
  <si>
    <t>Niall Campbell</t>
  </si>
  <si>
    <t>Jane Smee</t>
  </si>
  <si>
    <t>Amontilado</t>
  </si>
  <si>
    <t>60H,60C,LC</t>
  </si>
  <si>
    <t>Europe</t>
  </si>
  <si>
    <t>Business Class</t>
  </si>
  <si>
    <t>Llandegfedd</t>
  </si>
  <si>
    <t>18H</t>
  </si>
  <si>
    <t>Strictly Business</t>
  </si>
  <si>
    <t>Fireball</t>
  </si>
  <si>
    <t>Sam Frost-Huskinsson</t>
  </si>
  <si>
    <t>Mad Cow</t>
  </si>
  <si>
    <t xml:space="preserve">Greensforge </t>
  </si>
  <si>
    <t>50H</t>
  </si>
  <si>
    <t>S Caley</t>
  </si>
  <si>
    <t>Midland</t>
  </si>
  <si>
    <t>Matt Smith</t>
  </si>
  <si>
    <t>George Crabtree</t>
  </si>
  <si>
    <t>Coms. Breakdown</t>
  </si>
  <si>
    <t>Andy Brittain</t>
  </si>
  <si>
    <t>Codgers</t>
  </si>
  <si>
    <t xml:space="preserve">Small Heath </t>
  </si>
  <si>
    <t>60H, 60C</t>
  </si>
  <si>
    <t>Gordon Evans</t>
  </si>
  <si>
    <t>Ruth Evans</t>
  </si>
  <si>
    <t>Evans Above</t>
  </si>
  <si>
    <t>Tata</t>
  </si>
  <si>
    <t>GP14</t>
  </si>
  <si>
    <t>Sarah Riley</t>
  </si>
  <si>
    <t>Three Sheets</t>
  </si>
  <si>
    <t>Ben Hopkins</t>
  </si>
  <si>
    <t>Greensforge</t>
  </si>
  <si>
    <t>Marty Whittaker</t>
  </si>
  <si>
    <t>Rock n Roll</t>
  </si>
  <si>
    <t>South Staffs</t>
  </si>
  <si>
    <t>70H,50C, LC</t>
  </si>
  <si>
    <t>Graduate</t>
  </si>
  <si>
    <t>?</t>
  </si>
  <si>
    <t>60H</t>
  </si>
  <si>
    <t>IC</t>
  </si>
  <si>
    <t>Turned Turtle</t>
  </si>
  <si>
    <t>Blithfield</t>
  </si>
  <si>
    <t>Iconic</t>
  </si>
  <si>
    <t>Moneyhuffin</t>
  </si>
  <si>
    <t>Robin Wood</t>
  </si>
  <si>
    <t>Papa Goose</t>
  </si>
  <si>
    <t>Laser</t>
  </si>
  <si>
    <t>Quark</t>
  </si>
  <si>
    <t xml:space="preserve">Waldringfield </t>
  </si>
  <si>
    <t>Laser Radial</t>
  </si>
  <si>
    <t>LH</t>
  </si>
  <si>
    <t xml:space="preserve">Laser Radial </t>
  </si>
  <si>
    <t>Staunton Harold</t>
  </si>
  <si>
    <t>Laser Stratos</t>
  </si>
  <si>
    <t>Gill Williams</t>
  </si>
  <si>
    <t>Daylight Robbery</t>
  </si>
  <si>
    <t>50H,LC</t>
  </si>
  <si>
    <t xml:space="preserve">Merlin Rocket </t>
  </si>
  <si>
    <t>Gill Leney</t>
  </si>
  <si>
    <t>Carbonfootprint</t>
  </si>
  <si>
    <t>Colin Anderson</t>
  </si>
  <si>
    <t>Paula Mason</t>
  </si>
  <si>
    <t>Back to the Future</t>
  </si>
  <si>
    <t>LC</t>
  </si>
  <si>
    <t>Nancy Gudgeon</t>
  </si>
  <si>
    <t>Three Dee</t>
  </si>
  <si>
    <t>60H, LC</t>
  </si>
  <si>
    <t>Oliver Maclean</t>
  </si>
  <si>
    <t>Quicksilver</t>
  </si>
  <si>
    <t>18C</t>
  </si>
  <si>
    <t>Chris Gould</t>
  </si>
  <si>
    <t>Caroline Croft</t>
  </si>
  <si>
    <t>The Oldie</t>
  </si>
  <si>
    <t>Miracle</t>
  </si>
  <si>
    <t>Leah Murphy</t>
  </si>
  <si>
    <t>Breeze</t>
  </si>
  <si>
    <t>Port Dinerwic SC</t>
  </si>
  <si>
    <t>LH, LC, 18C, 50H</t>
  </si>
  <si>
    <t>N12</t>
  </si>
  <si>
    <t>David Edwards</t>
  </si>
  <si>
    <t>Sophie Edwards</t>
  </si>
  <si>
    <t>Dynamite Stick</t>
  </si>
  <si>
    <t>18C,LC</t>
  </si>
  <si>
    <t>Osprey</t>
  </si>
  <si>
    <t>David Downs</t>
  </si>
  <si>
    <t>Just Pogo</t>
  </si>
  <si>
    <t>50H, LH, 50C</t>
  </si>
  <si>
    <t>Rebecca Jenkins</t>
  </si>
  <si>
    <t>Cariad Y Mor</t>
  </si>
  <si>
    <t>Lisa Chess</t>
  </si>
  <si>
    <t>Jammy Dodger</t>
  </si>
  <si>
    <t>50H, 50C,LC</t>
  </si>
  <si>
    <t>Lucas Boissevain</t>
  </si>
  <si>
    <t>Best Chance</t>
  </si>
  <si>
    <t>Tenby</t>
  </si>
  <si>
    <t xml:space="preserve">50H,50C </t>
  </si>
  <si>
    <t>Phantom</t>
  </si>
  <si>
    <t xml:space="preserve">Chase </t>
  </si>
  <si>
    <t>James Hayden</t>
  </si>
  <si>
    <t>Phinal Phling</t>
  </si>
  <si>
    <t>Pico</t>
  </si>
  <si>
    <t>Alex Farr</t>
  </si>
  <si>
    <t>Rupert Farr</t>
  </si>
  <si>
    <t>Double Trouble</t>
  </si>
  <si>
    <t>RS Aero</t>
  </si>
  <si>
    <t>Mark Tissiman</t>
  </si>
  <si>
    <t>RS Vareo</t>
  </si>
  <si>
    <t>RS Vision</t>
  </si>
  <si>
    <t>Ben Fryett</t>
  </si>
  <si>
    <t>Cardiff University</t>
  </si>
  <si>
    <t>18C, 50H</t>
  </si>
  <si>
    <t>RS100</t>
  </si>
  <si>
    <t>Stormbringer</t>
  </si>
  <si>
    <t>RS200</t>
  </si>
  <si>
    <t>Julia Griffiths</t>
  </si>
  <si>
    <t>50H,50C,LC</t>
  </si>
  <si>
    <t>Lucy Mallory</t>
  </si>
  <si>
    <t>Bimble</t>
  </si>
  <si>
    <t>RS400</t>
  </si>
  <si>
    <t>Michelle Keeling</t>
  </si>
  <si>
    <t>Muddy</t>
  </si>
  <si>
    <t>Jamie Mason</t>
  </si>
  <si>
    <t>Gary Broome</t>
  </si>
  <si>
    <t>Fox Two</t>
  </si>
  <si>
    <t>50H,60C</t>
  </si>
  <si>
    <t>Jeff Cooper</t>
  </si>
  <si>
    <t>Blank</t>
  </si>
  <si>
    <t>RS600</t>
  </si>
  <si>
    <t>Daniel Jackson</t>
  </si>
  <si>
    <t>RS800</t>
  </si>
  <si>
    <t>Sarah Humprey</t>
  </si>
  <si>
    <t>Scorpion</t>
  </si>
  <si>
    <t>Igor Otahal</t>
  </si>
  <si>
    <t>Solo</t>
  </si>
  <si>
    <t>Rebel</t>
  </si>
  <si>
    <t xml:space="preserve">Bartley </t>
  </si>
  <si>
    <t>Bob Cartwright</t>
  </si>
  <si>
    <t xml:space="preserve">70H </t>
  </si>
  <si>
    <t>Andrew Prosser</t>
  </si>
  <si>
    <t>Trevor Pearson</t>
  </si>
  <si>
    <t>Cadenza</t>
  </si>
  <si>
    <t xml:space="preserve">Midland </t>
  </si>
  <si>
    <t>Supernova</t>
  </si>
  <si>
    <t>Trebor 2</t>
  </si>
  <si>
    <t>Peggy Sue</t>
  </si>
  <si>
    <t>Super Mable</t>
  </si>
  <si>
    <t>Ben Eaves</t>
  </si>
  <si>
    <t>Tera</t>
  </si>
  <si>
    <t>Topper</t>
  </si>
  <si>
    <t>YW Dayboat</t>
  </si>
  <si>
    <t>David Morrice</t>
  </si>
  <si>
    <t>Esther Morrice</t>
  </si>
  <si>
    <t>Bluenose</t>
  </si>
  <si>
    <t>LC,18C</t>
  </si>
  <si>
    <t>Rosie Mammatt</t>
  </si>
  <si>
    <t>Lloyd Mammatt</t>
  </si>
  <si>
    <t xml:space="preserve">COPPET WEEK 2017 ~ RACE 1 </t>
  </si>
  <si>
    <t>Min</t>
  </si>
  <si>
    <t>Sec</t>
  </si>
  <si>
    <t>Lap</t>
  </si>
  <si>
    <t>Secs</t>
  </si>
  <si>
    <t>Corr</t>
  </si>
  <si>
    <t>Pos</t>
  </si>
  <si>
    <t>DNF</t>
  </si>
  <si>
    <t>COPPET WEEK 2017 ~ RACE 2</t>
  </si>
  <si>
    <t>COPPET WEEK  2017 ~ RACE 3</t>
  </si>
  <si>
    <t>COPPET WEEK 2017 ~ RACE 4</t>
  </si>
  <si>
    <t>,</t>
  </si>
  <si>
    <t>COPPET WEEK 2017 ~ RACE 5</t>
  </si>
  <si>
    <t>H'Cap</t>
  </si>
  <si>
    <t>£</t>
  </si>
  <si>
    <t>Race 1</t>
  </si>
  <si>
    <t>Race 2</t>
  </si>
  <si>
    <t>Race 3</t>
  </si>
  <si>
    <t>Race 4</t>
  </si>
  <si>
    <t>Race 5</t>
  </si>
  <si>
    <t>Discard</t>
  </si>
  <si>
    <t>Points</t>
  </si>
  <si>
    <t>Position</t>
  </si>
  <si>
    <t>ocs</t>
  </si>
  <si>
    <t>Dan Jackson</t>
  </si>
  <si>
    <t>50H, LC, 60C</t>
  </si>
  <si>
    <t>COPPET WEEK 2017 ~ Final Positions</t>
  </si>
  <si>
    <t>Scarlett Jackson</t>
  </si>
  <si>
    <t>50H, 18C</t>
  </si>
  <si>
    <t>Moth</t>
  </si>
  <si>
    <t>Gul</t>
  </si>
  <si>
    <t>COPPET WEEK 2017 ~ Pursuit Race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</si>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</sst>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"/>
  </numFmts>
  <fonts count="11">
    <font>
      <sz val="10"/>
      <name val="Arial"/>
      <charset val="134"/>
    </font>
    <font>
      <sz val="20"/>
      <color indexed="12"/>
      <name val="Arial"/>
      <charset val="134"/>
    </font>
    <font>
      <sz val="10"/>
      <color indexed="12"/>
      <name val="Arial"/>
      <charset val="134"/>
    </font>
    <font>
      <b/>
      <sz val="10"/>
      <name val="Arial"/>
      <charset val="134"/>
    </font>
    <font>
      <b/>
      <sz val="20"/>
      <color indexed="12"/>
      <name val="Arial"/>
      <charset val="134"/>
    </font>
    <font>
      <b/>
      <sz val="11"/>
      <color indexed="12"/>
      <name val="Arial"/>
      <charset val="134"/>
    </font>
    <font>
      <sz val="10"/>
      <color indexed="10"/>
      <name val="Arial"/>
      <charset val="134"/>
    </font>
    <font>
      <b/>
      <sz val="10"/>
      <color indexed="12"/>
      <name val="Arial"/>
      <charset val="134"/>
    </font>
    <font>
      <sz val="11"/>
      <color indexed="12"/>
      <name val="Arial"/>
      <charset val="134"/>
    </font>
    <font>
      <b/>
      <sz val="24"/>
      <color indexed="12"/>
      <name val="Arial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 applyProtection="1">
      <alignment horizontal="left"/>
      <protection locked="0"/>
    </xf>
    <xf numFmtId="164" fontId="0" fillId="0" borderId="0" xfId="0" applyNumberFormat="1" applyFill="1" applyAlignment="1">
      <alignment horizontal="left"/>
    </xf>
    <xf numFmtId="0" fontId="0" fillId="0" borderId="0" xfId="0" applyFont="1" applyFill="1" applyAlignment="1" applyProtection="1">
      <alignment horizontal="left"/>
      <protection locked="0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/>
    <xf numFmtId="0" fontId="7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0" xfId="0" applyNumberFormat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9" fillId="0" borderId="0" xfId="0" applyFont="1" applyFill="1"/>
    <xf numFmtId="0" fontId="0" fillId="0" borderId="0" xfId="0" applyFont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left"/>
      <protection locked="0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0" fillId="0" borderId="0" xfId="0" applyFont="1" applyFill="1"/>
    <xf numFmtId="1" fontId="0" fillId="0" borderId="0" xfId="0" applyNumberFormat="1" applyFill="1"/>
    <xf numFmtId="164" fontId="7" fillId="2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/>
    <xf numFmtId="0" fontId="0" fillId="0" borderId="0" xfId="0" applyNumberFormat="1" applyFont="1" applyFill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7" fillId="2" borderId="2" xfId="0" applyFont="1" applyFill="1" applyBorder="1" applyAlignment="1">
      <alignment horizontal="center" vertical="center" wrapText="1"/>
    </xf>
    <xf numFmtId="1" fontId="10" fillId="0" borderId="0" xfId="0" applyNumberFormat="1" applyFont="1" applyFill="1"/>
    <xf numFmtId="164" fontId="1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 applyProtection="1">
      <alignment horizontal="center"/>
      <protection locked="0"/>
    </xf>
    <xf numFmtId="164" fontId="10" fillId="0" borderId="0" xfId="0" applyNumberFormat="1" applyFont="1" applyFill="1" applyAlignment="1">
      <alignment horizontal="left"/>
    </xf>
    <xf numFmtId="0" fontId="4" fillId="0" borderId="0" xfId="0" applyFont="1" applyFill="1" applyBorder="1" applyAlignment="1" applyProtection="1">
      <protection locked="0"/>
    </xf>
    <xf numFmtId="164" fontId="4" fillId="2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5"/>
    <pageSetUpPr fitToPage="1"/>
  </sheetPr>
  <dimension ref="A1:IN80"/>
  <sheetViews>
    <sheetView topLeftCell="A2" zoomScaleNormal="100" workbookViewId="0">
      <selection activeCell="C87" sqref="C87"/>
    </sheetView>
  </sheetViews>
  <sheetFormatPr defaultColWidth="9" defaultRowHeight="12.75"/>
  <cols>
    <col min="2" max="2" width="9" customWidth="1"/>
    <col min="3" max="3" width="17.85546875" style="46" customWidth="1"/>
    <col min="4" max="4" width="24.28515625" style="46" customWidth="1"/>
    <col min="5" max="5" width="26.7109375" style="46" customWidth="1"/>
    <col min="6" max="6" width="5.5703125" style="46" customWidth="1"/>
    <col min="7" max="7" width="18" style="46" customWidth="1"/>
    <col min="8" max="8" width="15.7109375" style="46" customWidth="1"/>
    <col min="9" max="9" width="12.7109375" style="11" customWidth="1"/>
    <col min="10" max="248" width="9.140625" style="20"/>
  </cols>
  <sheetData>
    <row r="1" spans="1:248" s="43" customFormat="1" ht="30.75" hidden="1" customHeight="1">
      <c r="B1" s="63" t="s">
        <v>56</v>
      </c>
      <c r="C1" s="63"/>
      <c r="D1" s="63"/>
      <c r="E1" s="63"/>
      <c r="F1" s="63"/>
      <c r="G1" s="63"/>
      <c r="H1" s="63"/>
      <c r="I1" s="51"/>
    </row>
    <row r="2" spans="1:248" s="44" customFormat="1" ht="57" customHeight="1">
      <c r="A2" s="47" t="s">
        <v>57</v>
      </c>
      <c r="B2" s="55" t="s">
        <v>58</v>
      </c>
      <c r="C2" s="48" t="s">
        <v>59</v>
      </c>
      <c r="D2" s="48" t="s">
        <v>0</v>
      </c>
      <c r="E2" s="48" t="s">
        <v>60</v>
      </c>
      <c r="F2" s="48" t="s">
        <v>61</v>
      </c>
      <c r="G2" s="48" t="s">
        <v>62</v>
      </c>
      <c r="H2" s="48" t="s">
        <v>63</v>
      </c>
      <c r="I2" s="48" t="s">
        <v>64</v>
      </c>
    </row>
    <row r="3" spans="1:248">
      <c r="A3" s="9">
        <v>1011</v>
      </c>
      <c r="B3" s="19">
        <v>1</v>
      </c>
      <c r="C3" s="46" t="s">
        <v>65</v>
      </c>
      <c r="D3" s="49" t="s">
        <v>66</v>
      </c>
      <c r="E3" s="49" t="s">
        <v>67</v>
      </c>
      <c r="F3" s="15">
        <v>1023</v>
      </c>
      <c r="H3" s="46" t="s">
        <v>68</v>
      </c>
      <c r="I3" s="15" t="s">
        <v>69</v>
      </c>
      <c r="J3"/>
      <c r="K3" s="5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</row>
    <row r="4" spans="1:248">
      <c r="A4" s="9">
        <v>2551</v>
      </c>
      <c r="B4" s="19">
        <f t="shared" ref="B4:B35" si="0">B3+1</f>
        <v>2</v>
      </c>
      <c r="C4" s="46" t="s">
        <v>70</v>
      </c>
      <c r="D4" s="49" t="s">
        <v>1</v>
      </c>
      <c r="E4" s="49" t="s">
        <v>71</v>
      </c>
      <c r="F4" s="15">
        <v>960</v>
      </c>
      <c r="G4" s="46" t="s">
        <v>72</v>
      </c>
      <c r="H4" s="46" t="s">
        <v>73</v>
      </c>
      <c r="I4" s="15"/>
      <c r="J4"/>
      <c r="K4" s="53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</row>
    <row r="5" spans="1:248">
      <c r="A5" s="9">
        <v>657</v>
      </c>
      <c r="B5" s="19">
        <f t="shared" si="0"/>
        <v>3</v>
      </c>
      <c r="C5" s="49" t="s">
        <v>70</v>
      </c>
      <c r="D5" s="49" t="s">
        <v>74</v>
      </c>
      <c r="E5" s="49" t="s">
        <v>71</v>
      </c>
      <c r="F5" s="15">
        <v>960</v>
      </c>
      <c r="G5" s="46" t="s">
        <v>75</v>
      </c>
      <c r="H5" s="46" t="s">
        <v>73</v>
      </c>
      <c r="I5" s="52"/>
      <c r="J5" s="53"/>
      <c r="K5" s="53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</row>
    <row r="6" spans="1:248">
      <c r="A6" s="9">
        <v>112</v>
      </c>
      <c r="B6" s="19">
        <f t="shared" si="0"/>
        <v>4</v>
      </c>
      <c r="C6" s="46" t="s">
        <v>76</v>
      </c>
      <c r="D6" s="46" t="s">
        <v>77</v>
      </c>
      <c r="E6" s="46" t="s">
        <v>71</v>
      </c>
      <c r="F6" s="15">
        <v>940</v>
      </c>
      <c r="H6" s="46" t="s">
        <v>78</v>
      </c>
      <c r="J6" s="53"/>
      <c r="K6" s="53"/>
      <c r="L6" s="53"/>
      <c r="M6" s="53"/>
      <c r="N6" s="53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</row>
    <row r="7" spans="1:248">
      <c r="A7" s="9">
        <v>169</v>
      </c>
      <c r="B7" s="19">
        <f t="shared" si="0"/>
        <v>5</v>
      </c>
      <c r="C7" s="46" t="s">
        <v>79</v>
      </c>
      <c r="D7" s="46" t="s">
        <v>2</v>
      </c>
      <c r="E7" s="46" t="s">
        <v>71</v>
      </c>
      <c r="F7" s="15">
        <v>1031</v>
      </c>
      <c r="H7" s="46" t="s">
        <v>80</v>
      </c>
      <c r="J7" s="53"/>
      <c r="K7" s="53"/>
      <c r="L7" s="53"/>
      <c r="M7" s="53"/>
      <c r="N7" s="53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</row>
    <row r="8" spans="1:248">
      <c r="A8" s="9">
        <v>23009</v>
      </c>
      <c r="B8" s="19">
        <f t="shared" si="0"/>
        <v>6</v>
      </c>
      <c r="C8" s="49" t="s">
        <v>81</v>
      </c>
      <c r="D8" s="49" t="s">
        <v>3</v>
      </c>
      <c r="E8" s="46" t="s">
        <v>82</v>
      </c>
      <c r="F8" s="15">
        <v>1132</v>
      </c>
      <c r="G8" s="49" t="s">
        <v>83</v>
      </c>
      <c r="H8" s="49" t="s">
        <v>84</v>
      </c>
      <c r="I8" s="52" t="s">
        <v>85</v>
      </c>
      <c r="J8" s="53"/>
      <c r="K8" s="53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</row>
    <row r="9" spans="1:248" ht="16.149999999999999" customHeight="1">
      <c r="A9" s="9">
        <v>22566</v>
      </c>
      <c r="B9" s="19">
        <f t="shared" si="0"/>
        <v>7</v>
      </c>
      <c r="C9" s="49" t="s">
        <v>81</v>
      </c>
      <c r="D9" s="49" t="s">
        <v>86</v>
      </c>
      <c r="E9" s="49" t="s">
        <v>87</v>
      </c>
      <c r="F9" s="50">
        <v>1132</v>
      </c>
      <c r="G9" s="49" t="s">
        <v>88</v>
      </c>
      <c r="H9" s="49" t="s">
        <v>84</v>
      </c>
      <c r="I9" s="11" t="s">
        <v>89</v>
      </c>
      <c r="J9" s="5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</row>
    <row r="10" spans="1:248">
      <c r="A10" s="9">
        <v>293</v>
      </c>
      <c r="B10" s="19">
        <f t="shared" si="0"/>
        <v>8</v>
      </c>
      <c r="C10" s="46" t="s">
        <v>90</v>
      </c>
      <c r="D10" s="46" t="s">
        <v>4</v>
      </c>
      <c r="E10" s="46" t="s">
        <v>71</v>
      </c>
      <c r="F10" s="15">
        <v>1168</v>
      </c>
      <c r="G10" s="46" t="s">
        <v>91</v>
      </c>
      <c r="H10" s="49" t="s">
        <v>92</v>
      </c>
      <c r="I10" s="11" t="s">
        <v>93</v>
      </c>
      <c r="J10" s="53"/>
      <c r="K10" s="53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</row>
    <row r="11" spans="1:248">
      <c r="A11" s="9">
        <v>213</v>
      </c>
      <c r="B11" s="19">
        <f t="shared" si="0"/>
        <v>9</v>
      </c>
      <c r="C11" s="46" t="s">
        <v>90</v>
      </c>
      <c r="D11" s="46" t="s">
        <v>5</v>
      </c>
      <c r="E11" s="46" t="s">
        <v>71</v>
      </c>
      <c r="F11" s="15">
        <v>1168</v>
      </c>
      <c r="G11" s="46" t="s">
        <v>94</v>
      </c>
      <c r="H11" s="49" t="s">
        <v>92</v>
      </c>
      <c r="J11" s="5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</row>
    <row r="12" spans="1:248">
      <c r="A12" s="9">
        <v>13918</v>
      </c>
      <c r="B12" s="19">
        <f t="shared" si="0"/>
        <v>10</v>
      </c>
      <c r="C12" s="49" t="s">
        <v>95</v>
      </c>
      <c r="D12" s="49" t="s">
        <v>6</v>
      </c>
      <c r="E12" s="46" t="s">
        <v>96</v>
      </c>
      <c r="F12" s="15">
        <v>947</v>
      </c>
      <c r="G12" s="49" t="s">
        <v>97</v>
      </c>
      <c r="H12" s="46" t="s">
        <v>98</v>
      </c>
      <c r="I12" s="11" t="s">
        <v>99</v>
      </c>
      <c r="J12" s="53"/>
      <c r="K12" s="53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</row>
    <row r="13" spans="1:248">
      <c r="A13" s="9">
        <v>14243</v>
      </c>
      <c r="B13" s="19">
        <f t="shared" si="0"/>
        <v>11</v>
      </c>
      <c r="C13" s="46" t="s">
        <v>95</v>
      </c>
      <c r="D13" s="46" t="s">
        <v>7</v>
      </c>
      <c r="E13" s="46" t="s">
        <v>100</v>
      </c>
      <c r="F13" s="15">
        <v>947</v>
      </c>
      <c r="H13" s="46" t="s">
        <v>101</v>
      </c>
      <c r="J13" s="53"/>
      <c r="K13" s="5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</row>
    <row r="14" spans="1:248">
      <c r="A14" s="9">
        <v>14357</v>
      </c>
      <c r="B14" s="19">
        <f t="shared" si="0"/>
        <v>12</v>
      </c>
      <c r="C14" s="46" t="s">
        <v>95</v>
      </c>
      <c r="D14" s="46" t="s">
        <v>102</v>
      </c>
      <c r="E14" s="46" t="s">
        <v>103</v>
      </c>
      <c r="F14" s="15">
        <v>947</v>
      </c>
      <c r="G14" s="46" t="s">
        <v>104</v>
      </c>
      <c r="H14" s="46" t="s">
        <v>101</v>
      </c>
      <c r="J14" s="53"/>
      <c r="K14" s="53"/>
      <c r="L14" s="53"/>
      <c r="M14" s="53"/>
      <c r="N14" s="53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</row>
    <row r="15" spans="1:248">
      <c r="A15" s="9">
        <v>15132</v>
      </c>
      <c r="B15" s="19">
        <f t="shared" si="0"/>
        <v>13</v>
      </c>
      <c r="C15" s="49" t="s">
        <v>95</v>
      </c>
      <c r="D15" s="49" t="s">
        <v>8</v>
      </c>
      <c r="E15" s="49" t="s">
        <v>105</v>
      </c>
      <c r="F15" s="15">
        <v>947</v>
      </c>
      <c r="G15" s="46" t="s">
        <v>106</v>
      </c>
      <c r="H15" s="46" t="s">
        <v>107</v>
      </c>
      <c r="I15" s="52" t="s">
        <v>108</v>
      </c>
      <c r="J15" s="53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</row>
    <row r="16" spans="1:248">
      <c r="A16" s="9">
        <v>14918</v>
      </c>
      <c r="B16" s="19">
        <f t="shared" si="0"/>
        <v>14</v>
      </c>
      <c r="C16" s="46" t="s">
        <v>95</v>
      </c>
      <c r="D16" s="46" t="s">
        <v>109</v>
      </c>
      <c r="E16" s="46" t="s">
        <v>110</v>
      </c>
      <c r="F16" s="15">
        <v>947</v>
      </c>
      <c r="G16" s="46" t="s">
        <v>111</v>
      </c>
      <c r="H16" s="46" t="s">
        <v>112</v>
      </c>
      <c r="I16" s="11" t="s">
        <v>89</v>
      </c>
      <c r="J16" s="53"/>
      <c r="K16" s="53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</row>
    <row r="17" spans="1:248">
      <c r="A17" s="9">
        <v>12253</v>
      </c>
      <c r="B17" s="19">
        <f t="shared" si="0"/>
        <v>15</v>
      </c>
      <c r="C17" s="46" t="s">
        <v>113</v>
      </c>
      <c r="D17" s="46" t="s">
        <v>9</v>
      </c>
      <c r="E17" s="49" t="s">
        <v>114</v>
      </c>
      <c r="F17" s="15">
        <v>1154</v>
      </c>
      <c r="G17" s="46" t="s">
        <v>115</v>
      </c>
      <c r="H17" s="46" t="s">
        <v>98</v>
      </c>
      <c r="I17" s="11" t="s">
        <v>85</v>
      </c>
      <c r="J17" s="53"/>
      <c r="K17" s="53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</row>
    <row r="18" spans="1:248">
      <c r="A18" s="9">
        <v>11513</v>
      </c>
      <c r="B18" s="19">
        <f t="shared" si="0"/>
        <v>16</v>
      </c>
      <c r="C18" s="46" t="s">
        <v>113</v>
      </c>
      <c r="D18" s="46" t="s">
        <v>10</v>
      </c>
      <c r="E18" s="46" t="s">
        <v>116</v>
      </c>
      <c r="F18" s="15">
        <v>1154</v>
      </c>
      <c r="H18" s="46" t="s">
        <v>117</v>
      </c>
      <c r="J18" s="53"/>
      <c r="K18" s="53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</row>
    <row r="19" spans="1:248">
      <c r="A19" s="9">
        <v>13856</v>
      </c>
      <c r="B19" s="19">
        <f t="shared" si="0"/>
        <v>17</v>
      </c>
      <c r="C19" s="49" t="s">
        <v>113</v>
      </c>
      <c r="D19" s="49" t="s">
        <v>11</v>
      </c>
      <c r="E19" s="46" t="s">
        <v>118</v>
      </c>
      <c r="F19" s="15">
        <v>1154</v>
      </c>
      <c r="G19" s="49" t="s">
        <v>119</v>
      </c>
      <c r="H19" s="49" t="s">
        <v>120</v>
      </c>
      <c r="I19" s="11" t="s">
        <v>121</v>
      </c>
      <c r="J19" s="53"/>
      <c r="K19" s="53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</row>
    <row r="20" spans="1:248">
      <c r="A20" s="9">
        <v>2966</v>
      </c>
      <c r="B20" s="19">
        <f t="shared" si="0"/>
        <v>18</v>
      </c>
      <c r="C20" s="46" t="s">
        <v>122</v>
      </c>
      <c r="D20" s="49" t="s">
        <v>12</v>
      </c>
      <c r="E20" s="46" t="s">
        <v>123</v>
      </c>
      <c r="F20" s="15">
        <v>1165</v>
      </c>
      <c r="G20" s="49"/>
      <c r="H20" s="49" t="s">
        <v>73</v>
      </c>
      <c r="I20" s="11" t="s">
        <v>124</v>
      </c>
      <c r="J20" s="53"/>
      <c r="K20" s="53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</row>
    <row r="21" spans="1:248">
      <c r="A21" s="9">
        <v>330</v>
      </c>
      <c r="B21" s="19">
        <f t="shared" si="0"/>
        <v>19</v>
      </c>
      <c r="C21" s="49" t="s">
        <v>125</v>
      </c>
      <c r="D21" s="49" t="s">
        <v>13</v>
      </c>
      <c r="E21" s="46" t="s">
        <v>71</v>
      </c>
      <c r="F21" s="15">
        <v>841</v>
      </c>
      <c r="G21" s="49" t="s">
        <v>126</v>
      </c>
      <c r="H21" s="46" t="s">
        <v>127</v>
      </c>
      <c r="J21"/>
      <c r="K21" s="53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</row>
    <row r="22" spans="1:248">
      <c r="A22" s="9">
        <v>303</v>
      </c>
      <c r="B22" s="19">
        <f t="shared" si="0"/>
        <v>20</v>
      </c>
      <c r="C22" s="49" t="s">
        <v>125</v>
      </c>
      <c r="D22" s="46" t="s">
        <v>14</v>
      </c>
      <c r="E22" s="46" t="s">
        <v>71</v>
      </c>
      <c r="F22" s="15">
        <v>841</v>
      </c>
      <c r="G22" s="49" t="s">
        <v>128</v>
      </c>
      <c r="H22" s="46" t="s">
        <v>127</v>
      </c>
      <c r="I22" s="11" t="s">
        <v>99</v>
      </c>
      <c r="J22" s="53"/>
      <c r="K22" s="53"/>
      <c r="L22" s="53"/>
      <c r="M22" s="53"/>
      <c r="N22" s="53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</row>
    <row r="23" spans="1:248">
      <c r="A23" s="13">
        <v>338</v>
      </c>
      <c r="B23" s="19">
        <f t="shared" si="0"/>
        <v>21</v>
      </c>
      <c r="C23" s="46" t="s">
        <v>125</v>
      </c>
      <c r="D23" s="46" t="s">
        <v>15</v>
      </c>
      <c r="E23" s="46" t="s">
        <v>71</v>
      </c>
      <c r="F23" s="15">
        <v>841</v>
      </c>
      <c r="G23" s="46" t="s">
        <v>129</v>
      </c>
      <c r="H23" s="46" t="s">
        <v>92</v>
      </c>
      <c r="I23" s="11" t="s">
        <v>99</v>
      </c>
      <c r="J23" s="53"/>
      <c r="K23" s="53"/>
      <c r="L23" s="53"/>
      <c r="M23" s="53"/>
      <c r="N23" s="5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</row>
    <row r="24" spans="1:248">
      <c r="A24" s="9">
        <v>329</v>
      </c>
      <c r="B24" s="19">
        <f t="shared" si="0"/>
        <v>22</v>
      </c>
      <c r="C24" s="46" t="s">
        <v>125</v>
      </c>
      <c r="D24" s="46" t="s">
        <v>130</v>
      </c>
      <c r="E24" s="46" t="s">
        <v>71</v>
      </c>
      <c r="F24" s="15">
        <v>841</v>
      </c>
      <c r="G24" s="46" t="s">
        <v>131</v>
      </c>
      <c r="H24" s="46" t="s">
        <v>92</v>
      </c>
      <c r="I24" s="11" t="s">
        <v>124</v>
      </c>
      <c r="J24" s="53"/>
      <c r="K24" s="53"/>
      <c r="L24" s="53"/>
      <c r="M24" s="53"/>
      <c r="N24" s="53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</row>
    <row r="25" spans="1:248">
      <c r="A25" s="9">
        <v>141550</v>
      </c>
      <c r="B25" s="19">
        <f t="shared" si="0"/>
        <v>23</v>
      </c>
      <c r="C25" s="49" t="s">
        <v>132</v>
      </c>
      <c r="D25" s="49" t="s">
        <v>16</v>
      </c>
      <c r="E25" s="49" t="s">
        <v>71</v>
      </c>
      <c r="F25" s="15">
        <v>1112</v>
      </c>
      <c r="G25" s="49" t="s">
        <v>133</v>
      </c>
      <c r="H25" s="46" t="s">
        <v>84</v>
      </c>
      <c r="I25" s="15"/>
      <c r="J25"/>
      <c r="K25" s="53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</row>
    <row r="26" spans="1:248">
      <c r="A26" s="9">
        <v>139248</v>
      </c>
      <c r="B26" s="19">
        <f t="shared" si="0"/>
        <v>24</v>
      </c>
      <c r="C26" s="49" t="s">
        <v>132</v>
      </c>
      <c r="D26" s="49" t="s">
        <v>17</v>
      </c>
      <c r="E26" s="49" t="s">
        <v>71</v>
      </c>
      <c r="F26" s="15">
        <v>1112</v>
      </c>
      <c r="G26" s="49"/>
      <c r="H26" s="46" t="s">
        <v>73</v>
      </c>
      <c r="I26" s="15"/>
      <c r="J26"/>
      <c r="K26" s="53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</row>
    <row r="27" spans="1:248">
      <c r="A27" s="9">
        <v>182288</v>
      </c>
      <c r="B27" s="19">
        <f t="shared" si="0"/>
        <v>25</v>
      </c>
      <c r="C27" s="49" t="s">
        <v>132</v>
      </c>
      <c r="D27" s="49" t="s">
        <v>19</v>
      </c>
      <c r="E27" s="49" t="s">
        <v>71</v>
      </c>
      <c r="F27" s="15">
        <v>1112</v>
      </c>
      <c r="G27" s="49"/>
      <c r="H27" s="46" t="s">
        <v>134</v>
      </c>
      <c r="I27" s="11" t="s">
        <v>124</v>
      </c>
      <c r="J27" s="53"/>
      <c r="K27" s="5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</row>
    <row r="28" spans="1:248">
      <c r="A28" s="9">
        <v>206363</v>
      </c>
      <c r="B28" s="19">
        <f t="shared" si="0"/>
        <v>26</v>
      </c>
      <c r="C28" s="46" t="s">
        <v>135</v>
      </c>
      <c r="D28" s="46" t="s">
        <v>18</v>
      </c>
      <c r="E28" s="46" t="s">
        <v>71</v>
      </c>
      <c r="F28" s="15">
        <v>1160</v>
      </c>
      <c r="G28" s="49"/>
      <c r="H28" s="46" t="s">
        <v>73</v>
      </c>
      <c r="I28" s="11" t="s">
        <v>93</v>
      </c>
      <c r="J28" s="53"/>
      <c r="K28" s="5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</row>
    <row r="29" spans="1:248" s="45" customFormat="1">
      <c r="A29" s="9">
        <v>186829</v>
      </c>
      <c r="B29" s="19">
        <f t="shared" si="0"/>
        <v>27</v>
      </c>
      <c r="C29" s="46" t="s">
        <v>135</v>
      </c>
      <c r="D29" s="46" t="s">
        <v>20</v>
      </c>
      <c r="E29" s="46" t="s">
        <v>71</v>
      </c>
      <c r="F29" s="15">
        <v>1160</v>
      </c>
      <c r="G29" s="46"/>
      <c r="H29" s="46" t="s">
        <v>73</v>
      </c>
      <c r="I29" s="11" t="s">
        <v>136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 s="20"/>
      <c r="IL29" s="20"/>
      <c r="IM29" s="20"/>
      <c r="IN29" s="20"/>
    </row>
    <row r="30" spans="1:248">
      <c r="A30" s="9">
        <v>174789</v>
      </c>
      <c r="B30" s="19">
        <f t="shared" si="0"/>
        <v>28</v>
      </c>
      <c r="C30" s="46" t="s">
        <v>137</v>
      </c>
      <c r="D30" s="46" t="s">
        <v>21</v>
      </c>
      <c r="E30" s="46" t="s">
        <v>71</v>
      </c>
      <c r="F30" s="15">
        <v>1160</v>
      </c>
      <c r="H30" s="46" t="s">
        <v>138</v>
      </c>
      <c r="I30" s="11" t="s">
        <v>124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</row>
    <row r="31" spans="1:248">
      <c r="A31" s="9">
        <v>782</v>
      </c>
      <c r="B31" s="19">
        <f t="shared" si="0"/>
        <v>29</v>
      </c>
      <c r="C31" s="46" t="s">
        <v>139</v>
      </c>
      <c r="D31" s="46" t="s">
        <v>22</v>
      </c>
      <c r="E31" s="46" t="s">
        <v>140</v>
      </c>
      <c r="F31" s="15">
        <v>1110</v>
      </c>
      <c r="G31" s="46" t="s">
        <v>141</v>
      </c>
      <c r="H31" s="46" t="s">
        <v>92</v>
      </c>
      <c r="I31" s="11" t="s">
        <v>142</v>
      </c>
      <c r="J31" s="53"/>
      <c r="K31" s="53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</row>
    <row r="32" spans="1:248" ht="12.75" customHeight="1">
      <c r="A32" s="9">
        <v>3716</v>
      </c>
      <c r="B32" s="19">
        <f t="shared" si="0"/>
        <v>30</v>
      </c>
      <c r="C32" s="49" t="s">
        <v>143</v>
      </c>
      <c r="D32" s="49" t="s">
        <v>23</v>
      </c>
      <c r="E32" s="46" t="s">
        <v>144</v>
      </c>
      <c r="F32" s="15">
        <v>973</v>
      </c>
      <c r="G32" s="49" t="s">
        <v>145</v>
      </c>
      <c r="H32" s="49" t="s">
        <v>127</v>
      </c>
      <c r="I32" s="52" t="s">
        <v>267</v>
      </c>
      <c r="J32" s="53"/>
      <c r="K32" s="53"/>
      <c r="L32" s="53"/>
      <c r="M32" s="53"/>
      <c r="N32" s="53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</row>
    <row r="33" spans="1:244">
      <c r="A33" s="9">
        <v>3583</v>
      </c>
      <c r="B33" s="19">
        <f t="shared" si="0"/>
        <v>31</v>
      </c>
      <c r="C33" s="46" t="s">
        <v>143</v>
      </c>
      <c r="D33" s="46" t="s">
        <v>146</v>
      </c>
      <c r="E33" s="46" t="s">
        <v>147</v>
      </c>
      <c r="F33" s="15">
        <v>973</v>
      </c>
      <c r="G33" s="46" t="s">
        <v>148</v>
      </c>
      <c r="H33" s="46" t="s">
        <v>127</v>
      </c>
      <c r="I33" s="11" t="s">
        <v>149</v>
      </c>
      <c r="J33" s="53"/>
      <c r="K33" s="5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</row>
    <row r="34" spans="1:244">
      <c r="A34" s="13">
        <v>3765</v>
      </c>
      <c r="B34" s="19">
        <f t="shared" si="0"/>
        <v>32</v>
      </c>
      <c r="C34" s="49" t="s">
        <v>143</v>
      </c>
      <c r="D34" s="49" t="s">
        <v>24</v>
      </c>
      <c r="E34" s="46" t="s">
        <v>150</v>
      </c>
      <c r="F34" s="15">
        <v>973</v>
      </c>
      <c r="G34" s="46" t="s">
        <v>151</v>
      </c>
      <c r="H34" s="46" t="s">
        <v>101</v>
      </c>
      <c r="I34" s="11" t="s">
        <v>152</v>
      </c>
      <c r="J34" s="53"/>
      <c r="K34" s="53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</row>
    <row r="35" spans="1:244">
      <c r="A35" s="9">
        <v>3787</v>
      </c>
      <c r="B35" s="19">
        <f t="shared" si="0"/>
        <v>33</v>
      </c>
      <c r="C35" s="46" t="s">
        <v>143</v>
      </c>
      <c r="D35" s="46" t="s">
        <v>25</v>
      </c>
      <c r="E35" s="46" t="s">
        <v>153</v>
      </c>
      <c r="F35" s="15">
        <v>973</v>
      </c>
      <c r="G35" s="46" t="s">
        <v>154</v>
      </c>
      <c r="H35" s="46" t="s">
        <v>101</v>
      </c>
      <c r="I35" s="11" t="s">
        <v>155</v>
      </c>
      <c r="J35" s="53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</row>
    <row r="36" spans="1:244">
      <c r="A36" s="9">
        <v>3673</v>
      </c>
      <c r="B36" s="19">
        <f t="shared" ref="B36:B78" si="1">B35+1</f>
        <v>34</v>
      </c>
      <c r="C36" s="46" t="s">
        <v>143</v>
      </c>
      <c r="D36" s="46" t="s">
        <v>156</v>
      </c>
      <c r="E36" s="46" t="s">
        <v>157</v>
      </c>
      <c r="F36" s="15">
        <v>973</v>
      </c>
      <c r="G36" s="46" t="s">
        <v>158</v>
      </c>
      <c r="H36" s="46" t="s">
        <v>101</v>
      </c>
      <c r="I36" s="11" t="s">
        <v>149</v>
      </c>
      <c r="J36" s="53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</row>
    <row r="37" spans="1:244">
      <c r="A37" s="9">
        <v>662</v>
      </c>
      <c r="B37" s="19">
        <f t="shared" si="1"/>
        <v>35</v>
      </c>
      <c r="C37" s="46" t="s">
        <v>159</v>
      </c>
      <c r="D37" s="46" t="s">
        <v>26</v>
      </c>
      <c r="E37" s="46" t="s">
        <v>160</v>
      </c>
      <c r="F37" s="15">
        <v>1239</v>
      </c>
      <c r="G37" s="46" t="s">
        <v>161</v>
      </c>
      <c r="H37" s="46" t="s">
        <v>162</v>
      </c>
      <c r="I37" s="11" t="s">
        <v>163</v>
      </c>
      <c r="J37" s="53"/>
      <c r="K37" s="53"/>
      <c r="L37" s="53"/>
      <c r="M37" s="53"/>
      <c r="N37" s="53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</row>
    <row r="38" spans="1:244">
      <c r="A38" s="9">
        <v>3516</v>
      </c>
      <c r="B38" s="19">
        <f t="shared" si="1"/>
        <v>36</v>
      </c>
      <c r="C38" s="46" t="s">
        <v>164</v>
      </c>
      <c r="D38" s="46" t="s">
        <v>165</v>
      </c>
      <c r="E38" s="46" t="s">
        <v>166</v>
      </c>
      <c r="F38" s="15">
        <v>1073</v>
      </c>
      <c r="G38" s="46" t="s">
        <v>167</v>
      </c>
      <c r="H38" s="46" t="s">
        <v>112</v>
      </c>
      <c r="I38" s="11" t="s">
        <v>168</v>
      </c>
      <c r="J38" s="53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</row>
    <row r="39" spans="1:244">
      <c r="A39" s="9">
        <v>1114</v>
      </c>
      <c r="B39" s="19">
        <f t="shared" si="1"/>
        <v>37</v>
      </c>
      <c r="C39" s="49" t="s">
        <v>169</v>
      </c>
      <c r="D39" s="49" t="s">
        <v>27</v>
      </c>
      <c r="E39" s="46" t="s">
        <v>170</v>
      </c>
      <c r="F39" s="15">
        <v>918</v>
      </c>
      <c r="G39" s="49" t="s">
        <v>171</v>
      </c>
      <c r="H39" s="49" t="s">
        <v>112</v>
      </c>
      <c r="I39" s="52" t="s">
        <v>172</v>
      </c>
      <c r="J39" s="53"/>
      <c r="K39" s="53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</row>
    <row r="40" spans="1:244">
      <c r="A40" s="9">
        <v>753</v>
      </c>
      <c r="B40" s="19">
        <f t="shared" si="1"/>
        <v>38</v>
      </c>
      <c r="C40" s="46" t="s">
        <v>169</v>
      </c>
      <c r="D40" s="46" t="s">
        <v>28</v>
      </c>
      <c r="E40" s="46" t="s">
        <v>173</v>
      </c>
      <c r="F40" s="15">
        <v>918</v>
      </c>
      <c r="G40" s="46" t="s">
        <v>174</v>
      </c>
      <c r="H40" s="46" t="s">
        <v>112</v>
      </c>
      <c r="I40" s="11" t="s">
        <v>85</v>
      </c>
      <c r="J40" s="5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</row>
    <row r="41" spans="1:244">
      <c r="A41" s="9">
        <v>1348</v>
      </c>
      <c r="B41" s="19">
        <f t="shared" si="1"/>
        <v>39</v>
      </c>
      <c r="C41" s="49" t="s">
        <v>169</v>
      </c>
      <c r="D41" s="49" t="s">
        <v>29</v>
      </c>
      <c r="E41" s="49" t="s">
        <v>175</v>
      </c>
      <c r="F41" s="15">
        <v>918</v>
      </c>
      <c r="G41" s="49" t="s">
        <v>176</v>
      </c>
      <c r="H41" s="49" t="s">
        <v>112</v>
      </c>
      <c r="I41" s="15" t="s">
        <v>177</v>
      </c>
      <c r="J41" s="53"/>
      <c r="K41" s="53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</row>
    <row r="42" spans="1:244">
      <c r="A42" s="9">
        <v>1342</v>
      </c>
      <c r="B42" s="19">
        <f t="shared" si="1"/>
        <v>40</v>
      </c>
      <c r="C42" s="49" t="s">
        <v>169</v>
      </c>
      <c r="D42" s="49" t="s">
        <v>30</v>
      </c>
      <c r="E42" s="46" t="s">
        <v>178</v>
      </c>
      <c r="F42" s="15">
        <v>918</v>
      </c>
      <c r="G42" s="46" t="s">
        <v>179</v>
      </c>
      <c r="H42" s="49" t="s">
        <v>180</v>
      </c>
      <c r="I42" s="11" t="s">
        <v>181</v>
      </c>
      <c r="J42" s="53"/>
      <c r="K42" s="53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</row>
    <row r="43" spans="1:244">
      <c r="A43" s="9">
        <v>1117</v>
      </c>
      <c r="B43" s="19">
        <f t="shared" si="1"/>
        <v>41</v>
      </c>
      <c r="C43" s="46" t="s">
        <v>182</v>
      </c>
      <c r="D43" s="46" t="s">
        <v>31</v>
      </c>
      <c r="E43" s="46" t="s">
        <v>71</v>
      </c>
      <c r="F43" s="15">
        <v>995</v>
      </c>
      <c r="H43" s="46" t="s">
        <v>183</v>
      </c>
      <c r="I43" s="11" t="s">
        <v>99</v>
      </c>
      <c r="J43" s="53"/>
      <c r="K43" s="5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</row>
    <row r="44" spans="1:244">
      <c r="A44" s="9">
        <v>1323</v>
      </c>
      <c r="B44" s="19">
        <f t="shared" si="1"/>
        <v>42</v>
      </c>
      <c r="C44" s="46" t="s">
        <v>182</v>
      </c>
      <c r="D44" s="46" t="s">
        <v>184</v>
      </c>
      <c r="E44" s="46" t="s">
        <v>71</v>
      </c>
      <c r="F44" s="15">
        <v>995</v>
      </c>
      <c r="G44" s="46" t="s">
        <v>185</v>
      </c>
      <c r="H44" s="46" t="s">
        <v>73</v>
      </c>
      <c r="J44" s="53"/>
      <c r="K44" s="53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</row>
    <row r="45" spans="1:244">
      <c r="A45" s="9">
        <v>7901</v>
      </c>
      <c r="B45" s="19">
        <f t="shared" si="1"/>
        <v>43</v>
      </c>
      <c r="C45" s="46" t="s">
        <v>186</v>
      </c>
      <c r="D45" s="46" t="s">
        <v>187</v>
      </c>
      <c r="E45" s="46" t="s">
        <v>188</v>
      </c>
      <c r="F45" s="15"/>
      <c r="G45" s="46" t="s">
        <v>189</v>
      </c>
      <c r="H45" s="46" t="s">
        <v>73</v>
      </c>
      <c r="I45" s="11" t="s">
        <v>155</v>
      </c>
      <c r="J45" s="53"/>
      <c r="K45" s="53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</row>
    <row r="46" spans="1:244">
      <c r="A46" s="9">
        <v>1207</v>
      </c>
      <c r="B46" s="19">
        <f t="shared" si="1"/>
        <v>44</v>
      </c>
      <c r="C46" s="46" t="s">
        <v>190</v>
      </c>
      <c r="D46" s="46" t="s">
        <v>191</v>
      </c>
      <c r="E46" s="46" t="s">
        <v>71</v>
      </c>
      <c r="F46" s="15">
        <v>1025</v>
      </c>
      <c r="H46" s="46" t="s">
        <v>73</v>
      </c>
      <c r="J46" s="53"/>
      <c r="K46" s="53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</row>
    <row r="47" spans="1:244">
      <c r="A47" s="9">
        <v>211</v>
      </c>
      <c r="B47" s="19">
        <f t="shared" si="1"/>
        <v>45</v>
      </c>
      <c r="C47" s="49" t="s">
        <v>192</v>
      </c>
      <c r="D47" s="49" t="s">
        <v>32</v>
      </c>
      <c r="E47" s="46" t="s">
        <v>71</v>
      </c>
      <c r="F47" s="15">
        <v>1098</v>
      </c>
      <c r="G47" s="49"/>
      <c r="H47" s="49" t="s">
        <v>92</v>
      </c>
      <c r="I47" s="52" t="s">
        <v>136</v>
      </c>
      <c r="J47" s="53"/>
      <c r="K47" s="53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</row>
    <row r="48" spans="1:244">
      <c r="A48" s="9">
        <v>1634</v>
      </c>
      <c r="B48" s="19">
        <f t="shared" si="1"/>
        <v>46</v>
      </c>
      <c r="C48" s="46" t="s">
        <v>193</v>
      </c>
      <c r="D48" s="49" t="s">
        <v>33</v>
      </c>
      <c r="E48" s="46" t="s">
        <v>194</v>
      </c>
      <c r="F48" s="15">
        <v>1149</v>
      </c>
      <c r="H48" s="46" t="s">
        <v>195</v>
      </c>
      <c r="I48" s="11" t="s">
        <v>196</v>
      </c>
      <c r="J48" s="53"/>
      <c r="K48" s="53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</row>
    <row r="49" spans="1:244">
      <c r="A49" s="9">
        <v>238</v>
      </c>
      <c r="B49" s="19">
        <f t="shared" si="1"/>
        <v>47</v>
      </c>
      <c r="C49" s="56" t="s">
        <v>197</v>
      </c>
      <c r="D49" s="49" t="s">
        <v>34</v>
      </c>
      <c r="E49" s="46" t="s">
        <v>71</v>
      </c>
      <c r="F49" s="15">
        <v>1006</v>
      </c>
      <c r="G49" s="46" t="s">
        <v>198</v>
      </c>
      <c r="H49" s="49" t="s">
        <v>92</v>
      </c>
      <c r="I49" s="11" t="s">
        <v>99</v>
      </c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</row>
    <row r="50" spans="1:244">
      <c r="A50" s="9">
        <v>446</v>
      </c>
      <c r="B50" s="19">
        <f t="shared" si="1"/>
        <v>48</v>
      </c>
      <c r="C50" s="56" t="s">
        <v>197</v>
      </c>
      <c r="D50" s="46" t="s">
        <v>35</v>
      </c>
      <c r="E50" s="56" t="s">
        <v>71</v>
      </c>
      <c r="F50" s="15">
        <v>1006</v>
      </c>
      <c r="H50" s="49" t="s">
        <v>73</v>
      </c>
      <c r="I50" s="58" t="s">
        <v>136</v>
      </c>
      <c r="J50" s="53"/>
      <c r="K50" s="53"/>
      <c r="L50" s="53"/>
      <c r="M50" s="53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</row>
    <row r="51" spans="1:244">
      <c r="A51" s="13">
        <v>1398</v>
      </c>
      <c r="B51" s="19">
        <f t="shared" si="1"/>
        <v>49</v>
      </c>
      <c r="C51" s="46" t="s">
        <v>199</v>
      </c>
      <c r="D51" s="49" t="s">
        <v>36</v>
      </c>
      <c r="E51" s="46" t="s">
        <v>200</v>
      </c>
      <c r="F51" s="15">
        <v>1052</v>
      </c>
      <c r="H51" s="49" t="s">
        <v>73</v>
      </c>
      <c r="I51" s="11" t="s">
        <v>201</v>
      </c>
      <c r="J51" s="53"/>
      <c r="K51" s="53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</row>
    <row r="52" spans="1:244" s="45" customFormat="1">
      <c r="A52" s="9">
        <v>1162</v>
      </c>
      <c r="B52" s="19">
        <f t="shared" si="1"/>
        <v>50</v>
      </c>
      <c r="C52" s="49" t="s">
        <v>199</v>
      </c>
      <c r="D52" s="49" t="s">
        <v>37</v>
      </c>
      <c r="E52" s="46" t="s">
        <v>202</v>
      </c>
      <c r="F52" s="15">
        <v>1052</v>
      </c>
      <c r="G52" s="49" t="s">
        <v>203</v>
      </c>
      <c r="H52" s="49" t="s">
        <v>138</v>
      </c>
      <c r="I52" s="52" t="s">
        <v>149</v>
      </c>
    </row>
    <row r="53" spans="1:244">
      <c r="A53" s="9">
        <v>606</v>
      </c>
      <c r="B53" s="19">
        <f t="shared" si="1"/>
        <v>51</v>
      </c>
      <c r="C53" s="49" t="s">
        <v>204</v>
      </c>
      <c r="D53" s="49" t="s">
        <v>38</v>
      </c>
      <c r="E53" s="49" t="s">
        <v>205</v>
      </c>
      <c r="F53" s="15">
        <v>926</v>
      </c>
      <c r="G53" s="46" t="s">
        <v>206</v>
      </c>
      <c r="H53" s="46" t="s">
        <v>127</v>
      </c>
      <c r="I53" s="52" t="s">
        <v>149</v>
      </c>
      <c r="J53" s="53"/>
      <c r="K53" s="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</row>
    <row r="54" spans="1:244">
      <c r="A54" s="9">
        <v>895</v>
      </c>
      <c r="B54" s="19">
        <f t="shared" si="1"/>
        <v>52</v>
      </c>
      <c r="C54" s="46" t="s">
        <v>204</v>
      </c>
      <c r="D54" s="46" t="s">
        <v>39</v>
      </c>
      <c r="E54" s="46" t="s">
        <v>207</v>
      </c>
      <c r="F54" s="50">
        <v>926</v>
      </c>
      <c r="H54" s="46" t="s">
        <v>127</v>
      </c>
      <c r="I54" s="11" t="s">
        <v>270</v>
      </c>
      <c r="J54" s="53"/>
      <c r="K54" s="53"/>
      <c r="L54" s="53"/>
      <c r="M54" s="53"/>
      <c r="N54" s="53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</row>
    <row r="55" spans="1:244">
      <c r="A55" s="9">
        <v>475</v>
      </c>
      <c r="B55" s="19">
        <f t="shared" si="1"/>
        <v>53</v>
      </c>
      <c r="C55" s="56" t="s">
        <v>204</v>
      </c>
      <c r="D55" s="49" t="s">
        <v>40</v>
      </c>
      <c r="E55" s="46" t="s">
        <v>208</v>
      </c>
      <c r="F55" s="15">
        <v>926</v>
      </c>
      <c r="G55" s="46" t="s">
        <v>209</v>
      </c>
      <c r="H55" s="46" t="s">
        <v>112</v>
      </c>
      <c r="I55" s="11" t="s">
        <v>210</v>
      </c>
      <c r="J55" s="53"/>
      <c r="K55" s="53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</row>
    <row r="56" spans="1:244" s="20" customFormat="1">
      <c r="A56" s="9">
        <v>530</v>
      </c>
      <c r="B56" s="19">
        <f t="shared" si="1"/>
        <v>54</v>
      </c>
      <c r="C56" s="56" t="s">
        <v>204</v>
      </c>
      <c r="D56" s="49" t="s">
        <v>211</v>
      </c>
      <c r="E56" s="46" t="s">
        <v>123</v>
      </c>
      <c r="F56" s="15">
        <v>926</v>
      </c>
      <c r="G56" s="46"/>
      <c r="H56" s="46" t="s">
        <v>127</v>
      </c>
      <c r="I56" s="11"/>
      <c r="J56" s="54"/>
      <c r="K56" s="54"/>
    </row>
    <row r="57" spans="1:244">
      <c r="A57" s="9" t="s">
        <v>212</v>
      </c>
      <c r="B57" s="19">
        <f t="shared" si="1"/>
        <v>55</v>
      </c>
      <c r="C57" s="56" t="s">
        <v>213</v>
      </c>
      <c r="D57" s="49" t="s">
        <v>214</v>
      </c>
      <c r="E57" s="46" t="s">
        <v>71</v>
      </c>
      <c r="F57" s="15">
        <v>900</v>
      </c>
      <c r="H57" s="46" t="s">
        <v>180</v>
      </c>
      <c r="J57" s="53"/>
      <c r="K57" s="53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</row>
    <row r="58" spans="1:244">
      <c r="A58" s="9">
        <v>993</v>
      </c>
      <c r="B58" s="19">
        <v>55</v>
      </c>
      <c r="C58" s="56" t="s">
        <v>199</v>
      </c>
      <c r="D58" s="49" t="s">
        <v>266</v>
      </c>
      <c r="E58" s="46" t="s">
        <v>269</v>
      </c>
      <c r="F58" s="15">
        <v>1052</v>
      </c>
      <c r="H58" s="46" t="s">
        <v>180</v>
      </c>
      <c r="J58" s="53"/>
      <c r="K58" s="53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</row>
    <row r="59" spans="1:244">
      <c r="A59" s="9">
        <v>825</v>
      </c>
      <c r="B59" s="19">
        <f>B57+1</f>
        <v>56</v>
      </c>
      <c r="C59" s="56" t="s">
        <v>215</v>
      </c>
      <c r="D59" s="46" t="s">
        <v>41</v>
      </c>
      <c r="E59" s="46" t="s">
        <v>216</v>
      </c>
      <c r="F59" s="15">
        <v>779</v>
      </c>
      <c r="H59" s="46" t="s">
        <v>80</v>
      </c>
      <c r="I59" s="11" t="s">
        <v>85</v>
      </c>
      <c r="J59" s="53"/>
      <c r="K59" s="53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</row>
    <row r="60" spans="1:244">
      <c r="A60" s="9">
        <v>1995</v>
      </c>
      <c r="B60" s="19">
        <f t="shared" si="1"/>
        <v>57</v>
      </c>
      <c r="C60" s="46" t="s">
        <v>217</v>
      </c>
      <c r="D60" s="46" t="s">
        <v>42</v>
      </c>
      <c r="E60" s="46" t="s">
        <v>218</v>
      </c>
      <c r="F60" s="15">
        <v>1044</v>
      </c>
      <c r="H60" s="46" t="s">
        <v>180</v>
      </c>
      <c r="I60" s="11" t="s">
        <v>99</v>
      </c>
      <c r="J60" s="53"/>
      <c r="K60" s="53"/>
      <c r="L60" s="53"/>
      <c r="M60" s="53"/>
      <c r="N60" s="53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</row>
    <row r="61" spans="1:244">
      <c r="A61" s="9">
        <v>4580</v>
      </c>
      <c r="B61" s="19">
        <f t="shared" si="1"/>
        <v>58</v>
      </c>
      <c r="C61" s="49" t="s">
        <v>219</v>
      </c>
      <c r="D61" s="49" t="s">
        <v>43</v>
      </c>
      <c r="E61" s="46" t="s">
        <v>71</v>
      </c>
      <c r="F61" s="15">
        <v>1165</v>
      </c>
      <c r="G61" s="49"/>
      <c r="H61" s="49" t="s">
        <v>84</v>
      </c>
      <c r="I61" s="52" t="s">
        <v>99</v>
      </c>
      <c r="J61" s="53"/>
      <c r="K61" s="53"/>
      <c r="L61" s="53"/>
      <c r="M61" s="53"/>
      <c r="N61" s="53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</row>
    <row r="62" spans="1:244">
      <c r="A62" s="9">
        <v>5097</v>
      </c>
      <c r="B62" s="19">
        <f t="shared" si="1"/>
        <v>59</v>
      </c>
      <c r="C62" s="46" t="s">
        <v>219</v>
      </c>
      <c r="D62" s="49" t="s">
        <v>44</v>
      </c>
      <c r="E62" s="46" t="s">
        <v>71</v>
      </c>
      <c r="F62" s="15">
        <v>1165</v>
      </c>
      <c r="G62" s="46" t="s">
        <v>220</v>
      </c>
      <c r="H62" s="46" t="s">
        <v>221</v>
      </c>
      <c r="I62" s="11" t="s">
        <v>124</v>
      </c>
      <c r="J62" s="53"/>
      <c r="K62" s="53"/>
      <c r="L62" s="53"/>
      <c r="M62" s="53"/>
      <c r="N62" s="53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</row>
    <row r="63" spans="1:244">
      <c r="A63" s="9">
        <v>5448</v>
      </c>
      <c r="B63" s="19">
        <f t="shared" si="1"/>
        <v>60</v>
      </c>
      <c r="C63" s="46" t="s">
        <v>219</v>
      </c>
      <c r="D63" s="46" t="s">
        <v>222</v>
      </c>
      <c r="E63" s="46" t="s">
        <v>71</v>
      </c>
      <c r="F63" s="15">
        <v>1165</v>
      </c>
      <c r="H63" s="46" t="s">
        <v>127</v>
      </c>
      <c r="I63" s="11" t="s">
        <v>223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</row>
    <row r="64" spans="1:244" s="20" customFormat="1">
      <c r="A64" s="9">
        <v>5253</v>
      </c>
      <c r="B64" s="19">
        <f t="shared" si="1"/>
        <v>61</v>
      </c>
      <c r="C64" s="46" t="s">
        <v>219</v>
      </c>
      <c r="D64" s="46" t="s">
        <v>224</v>
      </c>
      <c r="E64" s="46" t="s">
        <v>71</v>
      </c>
      <c r="F64" s="15">
        <v>1165</v>
      </c>
      <c r="G64" s="46"/>
      <c r="H64" s="46" t="s">
        <v>101</v>
      </c>
      <c r="I64" s="11"/>
    </row>
    <row r="65" spans="1:248">
      <c r="A65" s="13">
        <v>4736</v>
      </c>
      <c r="B65" s="19">
        <f t="shared" si="1"/>
        <v>62</v>
      </c>
      <c r="C65" s="46" t="s">
        <v>219</v>
      </c>
      <c r="D65" s="46" t="s">
        <v>45</v>
      </c>
      <c r="E65" s="46" t="s">
        <v>71</v>
      </c>
      <c r="F65" s="15">
        <v>1165</v>
      </c>
      <c r="H65" s="46" t="s">
        <v>101</v>
      </c>
      <c r="I65" s="11" t="s">
        <v>99</v>
      </c>
      <c r="J65" s="53"/>
      <c r="K65" s="53"/>
      <c r="L65" s="53"/>
      <c r="M65" s="53"/>
      <c r="N65" s="53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</row>
    <row r="66" spans="1:248">
      <c r="A66" s="9">
        <v>5239</v>
      </c>
      <c r="B66" s="19">
        <f t="shared" si="1"/>
        <v>63</v>
      </c>
      <c r="C66" s="46" t="s">
        <v>219</v>
      </c>
      <c r="D66" s="46" t="s">
        <v>225</v>
      </c>
      <c r="E66" s="46" t="s">
        <v>71</v>
      </c>
      <c r="F66" s="15">
        <v>1165</v>
      </c>
      <c r="G66" s="46" t="s">
        <v>226</v>
      </c>
      <c r="H66" s="46" t="s">
        <v>227</v>
      </c>
      <c r="I66" s="11" t="s">
        <v>124</v>
      </c>
      <c r="J66" s="53"/>
      <c r="K66" s="53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</row>
    <row r="67" spans="1:248">
      <c r="A67" s="13">
        <v>5338</v>
      </c>
      <c r="B67" s="19">
        <f t="shared" si="1"/>
        <v>64</v>
      </c>
      <c r="C67" s="46" t="s">
        <v>219</v>
      </c>
      <c r="D67" s="46" t="s">
        <v>46</v>
      </c>
      <c r="E67" s="46" t="s">
        <v>71</v>
      </c>
      <c r="F67" s="15">
        <v>1165</v>
      </c>
      <c r="H67" s="49" t="s">
        <v>73</v>
      </c>
      <c r="I67" s="11" t="s">
        <v>99</v>
      </c>
      <c r="J67" s="53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</row>
    <row r="68" spans="1:248">
      <c r="A68" s="9">
        <v>1073</v>
      </c>
      <c r="B68" s="19">
        <f t="shared" si="1"/>
        <v>65</v>
      </c>
      <c r="C68" s="46" t="s">
        <v>228</v>
      </c>
      <c r="D68" s="56" t="s">
        <v>47</v>
      </c>
      <c r="E68" s="46" t="s">
        <v>71</v>
      </c>
      <c r="F68" s="15">
        <v>1086</v>
      </c>
      <c r="H68" s="46" t="s">
        <v>183</v>
      </c>
      <c r="I68" s="11" t="s">
        <v>99</v>
      </c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</row>
    <row r="69" spans="1:248">
      <c r="A69" s="13">
        <v>408</v>
      </c>
      <c r="B69" s="19">
        <f t="shared" si="1"/>
        <v>66</v>
      </c>
      <c r="C69" s="49" t="s">
        <v>228</v>
      </c>
      <c r="D69" s="49" t="s">
        <v>48</v>
      </c>
      <c r="E69" s="46" t="s">
        <v>71</v>
      </c>
      <c r="F69" s="15">
        <v>1086</v>
      </c>
      <c r="G69" s="49" t="s">
        <v>229</v>
      </c>
      <c r="H69" s="49" t="s">
        <v>84</v>
      </c>
      <c r="I69" s="15"/>
      <c r="J69" s="53"/>
      <c r="K69" s="53"/>
      <c r="L69" s="53"/>
      <c r="M69" s="53"/>
      <c r="N69" s="53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</row>
    <row r="70" spans="1:248">
      <c r="A70" s="9">
        <v>1082</v>
      </c>
      <c r="B70" s="19">
        <f t="shared" si="1"/>
        <v>67</v>
      </c>
      <c r="C70" s="49" t="s">
        <v>228</v>
      </c>
      <c r="D70" s="49" t="s">
        <v>49</v>
      </c>
      <c r="E70" s="49" t="s">
        <v>71</v>
      </c>
      <c r="F70" s="15">
        <v>1086</v>
      </c>
      <c r="G70" s="49" t="s">
        <v>230</v>
      </c>
      <c r="H70" s="49" t="s">
        <v>127</v>
      </c>
      <c r="I70" s="15" t="s">
        <v>99</v>
      </c>
      <c r="J70" s="53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</row>
    <row r="71" spans="1:248">
      <c r="A71" s="13">
        <v>1161</v>
      </c>
      <c r="B71" s="19">
        <f t="shared" si="1"/>
        <v>68</v>
      </c>
      <c r="C71" s="46" t="s">
        <v>228</v>
      </c>
      <c r="D71" s="46" t="s">
        <v>50</v>
      </c>
      <c r="E71" s="46" t="s">
        <v>71</v>
      </c>
      <c r="F71" s="15">
        <v>1086</v>
      </c>
      <c r="G71" s="46" t="s">
        <v>231</v>
      </c>
      <c r="H71" s="46" t="s">
        <v>183</v>
      </c>
      <c r="J71" s="53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</row>
    <row r="72" spans="1:248">
      <c r="A72" s="13">
        <v>1189</v>
      </c>
      <c r="B72" s="19">
        <f t="shared" si="1"/>
        <v>69</v>
      </c>
      <c r="C72" s="46" t="s">
        <v>228</v>
      </c>
      <c r="D72" s="46" t="s">
        <v>232</v>
      </c>
      <c r="E72" s="46" t="s">
        <v>71</v>
      </c>
      <c r="F72" s="15">
        <v>1086</v>
      </c>
      <c r="H72" s="46" t="s">
        <v>127</v>
      </c>
      <c r="J72" s="53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</row>
    <row r="73" spans="1:248" s="28" customFormat="1">
      <c r="A73" s="9">
        <v>1452</v>
      </c>
      <c r="B73" s="19">
        <f t="shared" si="1"/>
        <v>70</v>
      </c>
      <c r="C73" s="46" t="s">
        <v>233</v>
      </c>
      <c r="D73" s="46" t="s">
        <v>51</v>
      </c>
      <c r="E73" s="46" t="s">
        <v>71</v>
      </c>
      <c r="F73" s="15">
        <v>1408</v>
      </c>
      <c r="G73" s="46"/>
      <c r="H73" s="46" t="s">
        <v>162</v>
      </c>
      <c r="I73" s="11" t="s">
        <v>93</v>
      </c>
    </row>
    <row r="74" spans="1:248" s="28" customFormat="1">
      <c r="A74" s="9">
        <v>48047</v>
      </c>
      <c r="B74" s="19">
        <f t="shared" si="1"/>
        <v>71</v>
      </c>
      <c r="C74" s="56" t="s">
        <v>234</v>
      </c>
      <c r="D74" s="56" t="s">
        <v>52</v>
      </c>
      <c r="E74" s="56" t="s">
        <v>71</v>
      </c>
      <c r="F74" s="15">
        <v>1379</v>
      </c>
      <c r="G74" s="49"/>
      <c r="H74" s="56" t="s">
        <v>127</v>
      </c>
      <c r="I74" s="57" t="s">
        <v>93</v>
      </c>
    </row>
    <row r="75" spans="1:248">
      <c r="A75" s="9">
        <v>41</v>
      </c>
      <c r="B75" s="19">
        <f t="shared" si="1"/>
        <v>72</v>
      </c>
      <c r="C75" s="46" t="s">
        <v>234</v>
      </c>
      <c r="D75" s="46" t="s">
        <v>53</v>
      </c>
      <c r="E75" s="46" t="s">
        <v>71</v>
      </c>
      <c r="F75" s="15">
        <v>1379</v>
      </c>
      <c r="H75" s="46" t="s">
        <v>73</v>
      </c>
      <c r="I75" s="11" t="s">
        <v>93</v>
      </c>
      <c r="J75" s="53"/>
      <c r="K75" s="53"/>
      <c r="L75" s="53"/>
      <c r="M75" s="53"/>
      <c r="N75" s="53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</row>
    <row r="76" spans="1:248">
      <c r="A76" s="9">
        <v>2</v>
      </c>
      <c r="B76" s="19">
        <f t="shared" si="1"/>
        <v>73</v>
      </c>
      <c r="C76" s="46" t="s">
        <v>234</v>
      </c>
      <c r="D76" s="46" t="s">
        <v>54</v>
      </c>
      <c r="E76" s="46" t="s">
        <v>71</v>
      </c>
      <c r="F76" s="15">
        <v>1379</v>
      </c>
      <c r="H76" s="46" t="s">
        <v>73</v>
      </c>
      <c r="I76" s="11" t="s">
        <v>93</v>
      </c>
      <c r="J76" s="53"/>
      <c r="K76" s="53"/>
      <c r="L76" s="53"/>
      <c r="M76" s="53"/>
      <c r="N76" s="53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</row>
    <row r="77" spans="1:248">
      <c r="A77" s="9">
        <v>4</v>
      </c>
      <c r="B77" s="19">
        <f t="shared" si="1"/>
        <v>74</v>
      </c>
      <c r="C77" s="46" t="s">
        <v>234</v>
      </c>
      <c r="D77" s="46" t="s">
        <v>55</v>
      </c>
      <c r="E77" s="46" t="s">
        <v>71</v>
      </c>
      <c r="F77" s="15">
        <v>1379</v>
      </c>
      <c r="H77" s="46" t="s">
        <v>73</v>
      </c>
      <c r="I77" s="11" t="s">
        <v>93</v>
      </c>
      <c r="J77" s="53"/>
      <c r="K77" s="53"/>
      <c r="L77" s="53"/>
      <c r="M77" s="53"/>
      <c r="N77" s="53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</row>
    <row r="78" spans="1:248">
      <c r="A78" s="9">
        <v>413</v>
      </c>
      <c r="B78" s="19">
        <f t="shared" si="1"/>
        <v>75</v>
      </c>
      <c r="C78" s="49" t="s">
        <v>235</v>
      </c>
      <c r="D78" s="49" t="s">
        <v>236</v>
      </c>
      <c r="E78" s="46" t="s">
        <v>237</v>
      </c>
      <c r="F78" s="15">
        <v>1228</v>
      </c>
      <c r="G78" s="49" t="s">
        <v>238</v>
      </c>
      <c r="H78" s="49" t="s">
        <v>117</v>
      </c>
      <c r="I78" s="52" t="s">
        <v>239</v>
      </c>
      <c r="J78" s="53"/>
      <c r="K78" s="53"/>
      <c r="L78" s="53"/>
      <c r="M78" s="53"/>
      <c r="N78" s="53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</row>
    <row r="79" spans="1:248">
      <c r="A79" s="59"/>
      <c r="B79" s="19"/>
      <c r="C79" s="49"/>
      <c r="D79" s="49"/>
      <c r="F79" s="15"/>
      <c r="G79" s="49"/>
      <c r="H79" s="49"/>
      <c r="I79" s="52"/>
      <c r="J79" s="53"/>
      <c r="K79" s="53"/>
      <c r="L79" s="53"/>
      <c r="M79" s="53"/>
      <c r="N79" s="53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</row>
    <row r="80" spans="1:248">
      <c r="C80" s="49"/>
      <c r="D80" s="49"/>
      <c r="E80" s="49"/>
      <c r="F80" s="49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</row>
  </sheetData>
  <sheetProtection selectLockedCells="1" selectUnlockedCells="1"/>
  <autoFilter ref="A2:IN2"/>
  <sortState ref="A3:P75">
    <sortCondition ref="C3:C75"/>
    <sortCondition ref="H3:H75"/>
  </sortState>
  <mergeCells count="1">
    <mergeCell ref="B1:H1"/>
  </mergeCells>
  <printOptions gridLines="1"/>
  <pageMargins left="0.35433070866141736" right="0.35433070866141736" top="0.39370078740157483" bottom="0.39370078740157483" header="0.51181102362204722" footer="0.51181102362204722"/>
  <pageSetup paperSize="9" scale="97" fitToWidth="2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indexed="47"/>
  </sheetPr>
  <dimension ref="A1:K117"/>
  <sheetViews>
    <sheetView workbookViewId="0">
      <selection activeCell="A2" sqref="A2:XFD2"/>
    </sheetView>
  </sheetViews>
  <sheetFormatPr defaultColWidth="9" defaultRowHeight="12.75"/>
  <cols>
    <col min="1" max="1" width="8.7109375" style="29" customWidth="1"/>
    <col min="2" max="2" width="6.7109375" style="30" customWidth="1"/>
    <col min="3" max="3" width="6.5703125" style="30" customWidth="1"/>
    <col min="4" max="5" width="6.7109375" style="30" customWidth="1"/>
    <col min="6" max="6" width="6.7109375" style="3" customWidth="1"/>
    <col min="7" max="7" width="13.7109375" style="31" customWidth="1"/>
    <col min="8" max="8" width="6.7109375" style="32" customWidth="1"/>
    <col min="9" max="9" width="18.7109375" style="31" customWidth="1"/>
    <col min="10" max="10" width="6.7109375" style="5" customWidth="1"/>
  </cols>
  <sheetData>
    <row r="1" spans="1:10" s="38" customFormat="1" ht="30" customHeight="1">
      <c r="A1" s="64" t="s">
        <v>242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s="27" customFormat="1" ht="20.25" customHeight="1">
      <c r="A2" s="33" t="s">
        <v>57</v>
      </c>
      <c r="B2" s="34" t="s">
        <v>243</v>
      </c>
      <c r="C2" s="34" t="s">
        <v>244</v>
      </c>
      <c r="D2" s="34" t="s">
        <v>245</v>
      </c>
      <c r="E2" s="34" t="s">
        <v>246</v>
      </c>
      <c r="F2" s="35" t="s">
        <v>61</v>
      </c>
      <c r="G2" s="34" t="s">
        <v>59</v>
      </c>
      <c r="H2" s="36" t="s">
        <v>247</v>
      </c>
      <c r="I2" s="34" t="s">
        <v>0</v>
      </c>
      <c r="J2" s="35" t="s">
        <v>248</v>
      </c>
    </row>
    <row r="3" spans="1:10" hidden="1">
      <c r="A3" s="12">
        <v>329</v>
      </c>
      <c r="B3" s="37">
        <v>55</v>
      </c>
      <c r="C3" s="37">
        <v>9</v>
      </c>
      <c r="D3" s="37">
        <v>3</v>
      </c>
      <c r="E3" s="30">
        <f t="shared" ref="E3:E34" si="0">B3*60+C3</f>
        <v>3309</v>
      </c>
      <c r="F3" s="3">
        <f>VLOOKUP(A3,Competitors!$A$3:$I$79,6,FALSE)</f>
        <v>841</v>
      </c>
      <c r="G3" s="3" t="str">
        <f>VLOOKUP(A3,Competitors!$A$3:$I$79,3,FALSE)</f>
        <v>IC</v>
      </c>
      <c r="H3" s="32">
        <f>E3/F3*1000/D3*3</f>
        <v>3934.6016646848993</v>
      </c>
      <c r="I3" s="31" t="str">
        <f>VLOOKUP(A3,Competitors!$A$3:$I$79,4,FALSE)</f>
        <v>Robin Wood</v>
      </c>
      <c r="J3" s="5">
        <v>1</v>
      </c>
    </row>
    <row r="4" spans="1:10" hidden="1">
      <c r="A4" s="12">
        <v>1634</v>
      </c>
      <c r="B4" s="37">
        <v>52</v>
      </c>
      <c r="C4" s="37">
        <v>38</v>
      </c>
      <c r="D4" s="37">
        <v>2</v>
      </c>
      <c r="E4" s="30">
        <f t="shared" si="0"/>
        <v>3158</v>
      </c>
      <c r="F4" s="3">
        <f>VLOOKUP(A4,Competitors!$A$3:$I$79,6,FALSE)</f>
        <v>1149</v>
      </c>
      <c r="G4" s="3" t="str">
        <f>VLOOKUP(A4,Competitors!$A$3:$I$79,3,FALSE)</f>
        <v>RS Vision</v>
      </c>
      <c r="H4" s="32">
        <f t="shared" ref="H4:H67" si="1">E4/F4*1000/D4*3</f>
        <v>4122.7154046997384</v>
      </c>
      <c r="I4" s="31" t="str">
        <f>VLOOKUP(A4,Competitors!$A$3:$I$79,4,FALSE)</f>
        <v>Ian Fryett</v>
      </c>
      <c r="J4" s="5">
        <f t="shared" ref="J4:J59" si="2">J3+1</f>
        <v>2</v>
      </c>
    </row>
    <row r="5" spans="1:10" hidden="1">
      <c r="A5" s="12">
        <v>3716</v>
      </c>
      <c r="B5" s="37">
        <v>67</v>
      </c>
      <c r="C5" s="37">
        <v>40</v>
      </c>
      <c r="D5" s="37">
        <v>3</v>
      </c>
      <c r="E5" s="30">
        <f t="shared" si="0"/>
        <v>4060</v>
      </c>
      <c r="F5" s="3">
        <f>VLOOKUP(A5,Competitors!$A$3:$I$79,6,FALSE)</f>
        <v>973</v>
      </c>
      <c r="G5" s="3" t="str">
        <f>VLOOKUP(A5,Competitors!$A$3:$I$79,3,FALSE)</f>
        <v xml:space="preserve">Merlin Rocket </v>
      </c>
      <c r="H5" s="32">
        <f t="shared" si="1"/>
        <v>4172.6618705035971</v>
      </c>
      <c r="I5" s="31" t="str">
        <f>VLOOKUP(A5,Competitors!$A$3:$I$79,4,FALSE)</f>
        <v>Steve Leney</v>
      </c>
      <c r="J5" s="5">
        <f t="shared" si="2"/>
        <v>3</v>
      </c>
    </row>
    <row r="6" spans="1:10" hidden="1">
      <c r="A6" s="12">
        <v>3673</v>
      </c>
      <c r="B6" s="37">
        <v>67</v>
      </c>
      <c r="C6" s="37">
        <v>56</v>
      </c>
      <c r="D6" s="37">
        <v>3</v>
      </c>
      <c r="E6" s="30">
        <f t="shared" si="0"/>
        <v>4076</v>
      </c>
      <c r="F6" s="3">
        <f>VLOOKUP(A6,Competitors!$A$3:$I$79,6,FALSE)</f>
        <v>973</v>
      </c>
      <c r="G6" s="3" t="str">
        <f>VLOOKUP(A6,Competitors!$A$3:$I$79,3,FALSE)</f>
        <v xml:space="preserve">Merlin Rocket </v>
      </c>
      <c r="H6" s="32">
        <f t="shared" si="1"/>
        <v>4189.1058581706066</v>
      </c>
      <c r="I6" s="31" t="str">
        <f>VLOOKUP(A6,Competitors!$A$3:$I$79,4,FALSE)</f>
        <v>Chris Gould</v>
      </c>
      <c r="J6" s="5">
        <f t="shared" si="2"/>
        <v>4</v>
      </c>
    </row>
    <row r="7" spans="1:10" hidden="1">
      <c r="A7" s="9">
        <v>3765</v>
      </c>
      <c r="B7" s="37">
        <v>69</v>
      </c>
      <c r="C7" s="37">
        <v>9</v>
      </c>
      <c r="D7" s="37">
        <v>3</v>
      </c>
      <c r="E7" s="30">
        <f t="shared" si="0"/>
        <v>4149</v>
      </c>
      <c r="F7" s="3">
        <f>VLOOKUP(A7,Competitors!$A$3:$I$79,6,FALSE)</f>
        <v>973</v>
      </c>
      <c r="G7" s="3" t="str">
        <f>VLOOKUP(A7,Competitors!$A$3:$I$79,3,FALSE)</f>
        <v xml:space="preserve">Merlin Rocket </v>
      </c>
      <c r="H7" s="32">
        <f t="shared" si="1"/>
        <v>4264.131551901336</v>
      </c>
      <c r="I7" s="31" t="str">
        <f>VLOOKUP(A7,Competitors!$A$3:$I$79,4,FALSE)</f>
        <v>Richard Dee</v>
      </c>
      <c r="J7" s="5">
        <f t="shared" si="2"/>
        <v>5</v>
      </c>
    </row>
    <row r="8" spans="1:10" hidden="1">
      <c r="A8" s="13">
        <v>13856</v>
      </c>
      <c r="B8" s="37">
        <v>55</v>
      </c>
      <c r="C8" s="37">
        <v>4</v>
      </c>
      <c r="D8" s="37">
        <v>2</v>
      </c>
      <c r="E8" s="30">
        <f t="shared" si="0"/>
        <v>3304</v>
      </c>
      <c r="F8" s="3">
        <f>VLOOKUP(A8,Competitors!$A$3:$I$79,6,FALSE)</f>
        <v>1154</v>
      </c>
      <c r="G8" s="3" t="str">
        <f>VLOOKUP(A8,Competitors!$A$3:$I$79,3,FALSE)</f>
        <v>GP14</v>
      </c>
      <c r="H8" s="32">
        <f t="shared" si="1"/>
        <v>4294.6273830155969</v>
      </c>
      <c r="I8" s="31" t="str">
        <f>VLOOKUP(A8,Competitors!$A$3:$I$79,4,FALSE)</f>
        <v>Mike Whittaker</v>
      </c>
      <c r="J8" s="5">
        <f t="shared" si="2"/>
        <v>6</v>
      </c>
    </row>
    <row r="9" spans="1:10" hidden="1">
      <c r="A9" s="13">
        <v>211</v>
      </c>
      <c r="B9" s="37">
        <v>52</v>
      </c>
      <c r="C9" s="37">
        <v>25</v>
      </c>
      <c r="D9" s="37">
        <v>2</v>
      </c>
      <c r="E9" s="30">
        <f t="shared" si="0"/>
        <v>3145</v>
      </c>
      <c r="F9" s="3">
        <f>VLOOKUP(A9,Competitors!$A$3:$I$79,6,FALSE)</f>
        <v>1098</v>
      </c>
      <c r="G9" s="3" t="str">
        <f>VLOOKUP(A9,Competitors!$A$3:$I$79,3,FALSE)</f>
        <v>RS Vareo</v>
      </c>
      <c r="H9" s="32">
        <f t="shared" si="1"/>
        <v>4296.4480874316941</v>
      </c>
      <c r="I9" s="31" t="str">
        <f>VLOOKUP(A9,Competitors!$A$3:$I$79,4,FALSE)</f>
        <v>Clare Williams</v>
      </c>
      <c r="J9" s="5">
        <f t="shared" si="2"/>
        <v>7</v>
      </c>
    </row>
    <row r="10" spans="1:10" hidden="1">
      <c r="A10" s="9">
        <v>1342</v>
      </c>
      <c r="B10" s="37">
        <v>66</v>
      </c>
      <c r="C10" s="37">
        <v>32</v>
      </c>
      <c r="D10" s="37">
        <v>3</v>
      </c>
      <c r="E10" s="30">
        <f t="shared" si="0"/>
        <v>3992</v>
      </c>
      <c r="F10" s="3">
        <f>VLOOKUP(A10,Competitors!$A$3:$I$79,6,FALSE)</f>
        <v>918</v>
      </c>
      <c r="G10" s="3" t="str">
        <f>VLOOKUP(A10,Competitors!$A$3:$I$79,3,FALSE)</f>
        <v>Osprey</v>
      </c>
      <c r="H10" s="32">
        <f t="shared" si="1"/>
        <v>4348.583877995643</v>
      </c>
      <c r="I10" s="31" t="str">
        <f>VLOOKUP(A10,Competitors!$A$3:$I$79,4,FALSE)</f>
        <v>Ted Lewis</v>
      </c>
      <c r="J10" s="5">
        <f t="shared" si="2"/>
        <v>8</v>
      </c>
    </row>
    <row r="11" spans="1:10">
      <c r="A11" s="12">
        <v>3516</v>
      </c>
      <c r="B11" s="37">
        <v>51</v>
      </c>
      <c r="C11" s="37">
        <v>52</v>
      </c>
      <c r="D11" s="37">
        <v>2</v>
      </c>
      <c r="E11" s="30">
        <f t="shared" si="0"/>
        <v>3112</v>
      </c>
      <c r="F11" s="3">
        <f>VLOOKUP(A11,Competitors!$A$3:$I$79,6,FALSE)</f>
        <v>1073</v>
      </c>
      <c r="G11" s="3" t="str">
        <f>VLOOKUP(A11,Competitors!$A$3:$I$79,3,FALSE)</f>
        <v>N12</v>
      </c>
      <c r="H11" s="32">
        <f t="shared" si="1"/>
        <v>4350.4193849021431</v>
      </c>
      <c r="I11" s="31" t="str">
        <f>VLOOKUP(A11,Competitors!$A$3:$I$79,4,FALSE)</f>
        <v>David Edwards</v>
      </c>
      <c r="J11" s="5">
        <f t="shared" si="2"/>
        <v>9</v>
      </c>
    </row>
    <row r="12" spans="1:10" hidden="1">
      <c r="A12" s="13">
        <v>1995</v>
      </c>
      <c r="B12" s="37">
        <v>75</v>
      </c>
      <c r="C12" s="37">
        <v>49</v>
      </c>
      <c r="D12" s="37">
        <v>3</v>
      </c>
      <c r="E12" s="30">
        <f t="shared" si="0"/>
        <v>4549</v>
      </c>
      <c r="F12" s="3">
        <f>VLOOKUP(A12,Competitors!$A$3:$I$79,6,FALSE)</f>
        <v>1044</v>
      </c>
      <c r="G12" s="3" t="str">
        <f>VLOOKUP(A12,Competitors!$A$3:$I$79,3,FALSE)</f>
        <v>Scorpion</v>
      </c>
      <c r="H12" s="32">
        <f t="shared" si="1"/>
        <v>4357.2796934865901</v>
      </c>
      <c r="I12" s="31" t="str">
        <f>VLOOKUP(A12,Competitors!$A$3:$I$79,4,FALSE)</f>
        <v>Peter Rose</v>
      </c>
      <c r="J12" s="5">
        <f t="shared" si="2"/>
        <v>10</v>
      </c>
    </row>
    <row r="13" spans="1:10" hidden="1">
      <c r="A13" s="9">
        <v>3787</v>
      </c>
      <c r="B13" s="37">
        <v>71</v>
      </c>
      <c r="C13" s="37">
        <v>27</v>
      </c>
      <c r="D13" s="37">
        <v>3</v>
      </c>
      <c r="E13" s="30">
        <f t="shared" si="0"/>
        <v>4287</v>
      </c>
      <c r="F13" s="3">
        <f>VLOOKUP(A13,Competitors!$A$3:$I$79,6,FALSE)</f>
        <v>973</v>
      </c>
      <c r="G13" s="3" t="str">
        <f>VLOOKUP(A13,Competitors!$A$3:$I$79,3,FALSE)</f>
        <v xml:space="preserve">Merlin Rocket </v>
      </c>
      <c r="H13" s="32">
        <f t="shared" si="1"/>
        <v>4405.9609455292912</v>
      </c>
      <c r="I13" s="31" t="str">
        <f>VLOOKUP(A13,Competitors!$A$3:$I$79,4,FALSE)</f>
        <v>Chris Martin</v>
      </c>
      <c r="J13" s="5">
        <f t="shared" si="2"/>
        <v>11</v>
      </c>
    </row>
    <row r="14" spans="1:10" hidden="1">
      <c r="A14" s="12">
        <v>238</v>
      </c>
      <c r="B14" s="37">
        <v>73</v>
      </c>
      <c r="C14" s="37">
        <v>58</v>
      </c>
      <c r="D14" s="37">
        <v>3</v>
      </c>
      <c r="E14" s="30">
        <f t="shared" si="0"/>
        <v>4438</v>
      </c>
      <c r="F14" s="3">
        <f>VLOOKUP(A14,Competitors!$A$3:$I$79,6,FALSE)</f>
        <v>1006</v>
      </c>
      <c r="G14" s="3" t="str">
        <f>VLOOKUP(A14,Competitors!$A$3:$I$79,3,FALSE)</f>
        <v>RS100</v>
      </c>
      <c r="H14" s="32">
        <f t="shared" si="1"/>
        <v>4411.5308151093432</v>
      </c>
      <c r="I14" s="31" t="str">
        <f>VLOOKUP(A14,Competitors!$A$3:$I$79,4,FALSE)</f>
        <v>Martyn Osborne</v>
      </c>
      <c r="J14" s="5">
        <f t="shared" si="2"/>
        <v>12</v>
      </c>
    </row>
    <row r="15" spans="1:10" hidden="1">
      <c r="A15" s="12">
        <v>3583</v>
      </c>
      <c r="B15" s="37">
        <v>72</v>
      </c>
      <c r="C15" s="37">
        <v>1</v>
      </c>
      <c r="D15" s="37">
        <v>3</v>
      </c>
      <c r="E15" s="30">
        <f t="shared" si="0"/>
        <v>4321</v>
      </c>
      <c r="F15" s="3">
        <f>VLOOKUP(A15,Competitors!$A$3:$I$79,6,FALSE)</f>
        <v>973</v>
      </c>
      <c r="G15" s="3" t="str">
        <f>VLOOKUP(A15,Competitors!$A$3:$I$79,3,FALSE)</f>
        <v xml:space="preserve">Merlin Rocket </v>
      </c>
      <c r="H15" s="32">
        <f t="shared" si="1"/>
        <v>4440.904419321686</v>
      </c>
      <c r="I15" s="31" t="str">
        <f>VLOOKUP(A15,Competitors!$A$3:$I$79,4,FALSE)</f>
        <v>Colin Anderson</v>
      </c>
      <c r="J15" s="5">
        <f t="shared" si="2"/>
        <v>13</v>
      </c>
    </row>
    <row r="16" spans="1:10" hidden="1">
      <c r="A16" s="13">
        <v>662</v>
      </c>
      <c r="B16" s="37">
        <v>61</v>
      </c>
      <c r="C16" s="37">
        <v>10</v>
      </c>
      <c r="D16" s="37">
        <v>2</v>
      </c>
      <c r="E16" s="30">
        <f t="shared" si="0"/>
        <v>3670</v>
      </c>
      <c r="F16" s="3">
        <f>VLOOKUP(A16,Competitors!$A$3:$I$79,6,FALSE)</f>
        <v>1239</v>
      </c>
      <c r="G16" s="3" t="str">
        <f>VLOOKUP(A16,Competitors!$A$3:$I$79,3,FALSE)</f>
        <v>Miracle</v>
      </c>
      <c r="H16" s="32">
        <f t="shared" si="1"/>
        <v>4443.0992736077478</v>
      </c>
      <c r="I16" s="31" t="str">
        <f>VLOOKUP(A16,Competitors!$A$3:$I$79,4,FALSE)</f>
        <v>Cathy Goodwin</v>
      </c>
      <c r="J16" s="5">
        <f t="shared" si="2"/>
        <v>14</v>
      </c>
    </row>
    <row r="17" spans="1:10" hidden="1">
      <c r="A17" s="12">
        <v>169</v>
      </c>
      <c r="B17" s="37">
        <v>76</v>
      </c>
      <c r="C17" s="37">
        <v>25</v>
      </c>
      <c r="D17" s="37">
        <v>3</v>
      </c>
      <c r="E17" s="30">
        <f t="shared" si="0"/>
        <v>4585</v>
      </c>
      <c r="F17" s="3">
        <f>VLOOKUP(A17,Competitors!$A$3:$I$79,6,FALSE)</f>
        <v>1031</v>
      </c>
      <c r="G17" s="3" t="str">
        <f>VLOOKUP(A17,Competitors!$A$3:$I$79,3,FALSE)</f>
        <v>D-Zero</v>
      </c>
      <c r="H17" s="32">
        <f t="shared" si="1"/>
        <v>4447.1387002909796</v>
      </c>
      <c r="I17" s="31" t="str">
        <f>VLOOKUP(A17,Competitors!$A$3:$I$79,4,FALSE)</f>
        <v>Alisdair James</v>
      </c>
      <c r="J17" s="5">
        <f t="shared" si="2"/>
        <v>15</v>
      </c>
    </row>
    <row r="18" spans="1:10">
      <c r="A18" s="9">
        <v>1348</v>
      </c>
      <c r="B18" s="37">
        <v>68</v>
      </c>
      <c r="C18" s="37">
        <v>8</v>
      </c>
      <c r="D18" s="37">
        <v>3</v>
      </c>
      <c r="E18" s="30">
        <f t="shared" si="0"/>
        <v>4088</v>
      </c>
      <c r="F18" s="3">
        <f>VLOOKUP(A18,Competitors!$A$3:$I$79,6,FALSE)</f>
        <v>918</v>
      </c>
      <c r="G18" s="3" t="str">
        <f>VLOOKUP(A18,Competitors!$A$3:$I$79,3,FALSE)</f>
        <v>Osprey</v>
      </c>
      <c r="H18" s="32">
        <f t="shared" si="1"/>
        <v>4453.159041394335</v>
      </c>
      <c r="I18" s="31" t="str">
        <f>VLOOKUP(A18,Competitors!$A$3:$I$79,4,FALSE)</f>
        <v>Oscar Chess</v>
      </c>
      <c r="J18" s="5">
        <f t="shared" si="2"/>
        <v>16</v>
      </c>
    </row>
    <row r="19" spans="1:10" hidden="1">
      <c r="A19" s="12">
        <v>782</v>
      </c>
      <c r="B19" s="37">
        <v>55</v>
      </c>
      <c r="C19" s="37">
        <v>1</v>
      </c>
      <c r="D19" s="37">
        <v>2</v>
      </c>
      <c r="E19" s="30">
        <f t="shared" si="0"/>
        <v>3301</v>
      </c>
      <c r="F19" s="3">
        <f>VLOOKUP(A19,Competitors!$A$3:$I$79,6,FALSE)</f>
        <v>1110</v>
      </c>
      <c r="G19" s="3" t="str">
        <f>VLOOKUP(A19,Competitors!$A$3:$I$79,3,FALSE)</f>
        <v>Laser Stratos</v>
      </c>
      <c r="H19" s="32">
        <f t="shared" si="1"/>
        <v>4460.8108108108108</v>
      </c>
      <c r="I19" s="31" t="str">
        <f>VLOOKUP(A19,Competitors!$A$3:$I$79,4,FALSE)</f>
        <v>Neil Williams</v>
      </c>
      <c r="J19" s="5">
        <f t="shared" si="2"/>
        <v>17</v>
      </c>
    </row>
    <row r="20" spans="1:10" hidden="1">
      <c r="A20" s="13">
        <v>14357</v>
      </c>
      <c r="B20" s="37">
        <v>70</v>
      </c>
      <c r="C20" s="37">
        <v>34</v>
      </c>
      <c r="D20" s="37">
        <v>3</v>
      </c>
      <c r="E20" s="30">
        <f t="shared" si="0"/>
        <v>4234</v>
      </c>
      <c r="F20" s="3">
        <f>VLOOKUP(A20,Competitors!$A$3:$I$79,6,FALSE)</f>
        <v>947</v>
      </c>
      <c r="G20" s="3" t="str">
        <f>VLOOKUP(A20,Competitors!$A$3:$I$79,3,FALSE)</f>
        <v>Fireball</v>
      </c>
      <c r="H20" s="32">
        <f t="shared" si="1"/>
        <v>4470.9609292502637</v>
      </c>
      <c r="I20" s="31" t="str">
        <f>VLOOKUP(A20,Competitors!$A$3:$I$79,4,FALSE)</f>
        <v>Matt Smith</v>
      </c>
      <c r="J20" s="5">
        <f t="shared" si="2"/>
        <v>18</v>
      </c>
    </row>
    <row r="21" spans="1:10" hidden="1">
      <c r="A21" s="12">
        <v>895</v>
      </c>
      <c r="B21" s="37">
        <v>69</v>
      </c>
      <c r="C21" s="37">
        <v>20</v>
      </c>
      <c r="D21" s="37">
        <v>3</v>
      </c>
      <c r="E21" s="30">
        <f t="shared" si="0"/>
        <v>4160</v>
      </c>
      <c r="F21" s="3">
        <f>VLOOKUP(A21,Competitors!$A$3:$I$79,6,FALSE)</f>
        <v>926</v>
      </c>
      <c r="G21" s="3" t="str">
        <f>VLOOKUP(A21,Competitors!$A$3:$I$79,3,FALSE)</f>
        <v>RS400</v>
      </c>
      <c r="H21" s="32">
        <f t="shared" si="1"/>
        <v>4492.4406047516195</v>
      </c>
      <c r="I21" s="31" t="str">
        <f>VLOOKUP(A21,Competitors!$A$3:$I$79,4,FALSE)</f>
        <v>Phil Mason</v>
      </c>
      <c r="J21" s="5">
        <f t="shared" si="2"/>
        <v>19</v>
      </c>
    </row>
    <row r="22" spans="1:10" hidden="1">
      <c r="A22" s="9">
        <v>338</v>
      </c>
      <c r="B22" s="37">
        <v>63</v>
      </c>
      <c r="C22" s="37">
        <v>3</v>
      </c>
      <c r="D22" s="37">
        <v>3</v>
      </c>
      <c r="E22" s="30">
        <f t="shared" si="0"/>
        <v>3783</v>
      </c>
      <c r="F22" s="3">
        <f>VLOOKUP(A22,Competitors!$A$3:$I$79,6,FALSE)</f>
        <v>841</v>
      </c>
      <c r="G22" s="3" t="str">
        <f>VLOOKUP(A22,Competitors!$A$3:$I$79,3,FALSE)</f>
        <v>IC</v>
      </c>
      <c r="H22" s="32">
        <f t="shared" si="1"/>
        <v>4498.2164090368606</v>
      </c>
      <c r="I22" s="31" t="str">
        <f>VLOOKUP(A22,Competitors!$A$3:$I$79,4,FALSE)</f>
        <v>Steve Clarke</v>
      </c>
      <c r="J22" s="5">
        <f t="shared" si="2"/>
        <v>20</v>
      </c>
    </row>
    <row r="23" spans="1:10" hidden="1">
      <c r="A23" s="9">
        <v>174789</v>
      </c>
      <c r="B23" s="37">
        <v>58</v>
      </c>
      <c r="C23" s="37">
        <v>38</v>
      </c>
      <c r="D23" s="37">
        <v>2</v>
      </c>
      <c r="E23" s="30">
        <f t="shared" si="0"/>
        <v>3518</v>
      </c>
      <c r="F23" s="3">
        <f>VLOOKUP(A23,Competitors!$A$3:$I$79,6,FALSE)</f>
        <v>1160</v>
      </c>
      <c r="G23" s="3" t="str">
        <f>VLOOKUP(A23,Competitors!$A$3:$I$79,3,FALSE)</f>
        <v xml:space="preserve">Laser Radial </v>
      </c>
      <c r="H23" s="32">
        <f t="shared" si="1"/>
        <v>4549.1379310344819</v>
      </c>
      <c r="I23" s="31" t="str">
        <f>VLOOKUP(A23,Competitors!$A$3:$I$79,4,FALSE)</f>
        <v>John Shoesmith</v>
      </c>
      <c r="J23" s="5">
        <f t="shared" si="2"/>
        <v>21</v>
      </c>
    </row>
    <row r="24" spans="1:10" hidden="1">
      <c r="A24" s="9">
        <v>1189</v>
      </c>
      <c r="B24" s="37">
        <v>55</v>
      </c>
      <c r="C24" s="37">
        <v>3</v>
      </c>
      <c r="D24" s="37">
        <v>2</v>
      </c>
      <c r="E24" s="30">
        <f t="shared" si="0"/>
        <v>3303</v>
      </c>
      <c r="F24" s="3">
        <f>VLOOKUP(A24,Competitors!$A$3:$I$79,6,FALSE)</f>
        <v>1086</v>
      </c>
      <c r="G24" s="3" t="str">
        <f>VLOOKUP(A24,Competitors!$A$3:$I$79,3,FALSE)</f>
        <v>Supernova</v>
      </c>
      <c r="H24" s="32">
        <f t="shared" si="1"/>
        <v>4562.1546961325967</v>
      </c>
      <c r="I24" s="31" t="str">
        <f>VLOOKUP(A24,Competitors!$A$3:$I$79,4,FALSE)</f>
        <v>Ben Eaves</v>
      </c>
      <c r="J24" s="5">
        <f t="shared" si="2"/>
        <v>22</v>
      </c>
    </row>
    <row r="25" spans="1:10">
      <c r="A25" s="9">
        <v>14918</v>
      </c>
      <c r="B25" s="37">
        <v>72</v>
      </c>
      <c r="C25" s="37">
        <v>4</v>
      </c>
      <c r="D25" s="37">
        <v>3</v>
      </c>
      <c r="E25" s="30">
        <f t="shared" si="0"/>
        <v>4324</v>
      </c>
      <c r="F25" s="3">
        <f>VLOOKUP(A25,Competitors!$A$3:$I$79,6,FALSE)</f>
        <v>947</v>
      </c>
      <c r="G25" s="3" t="str">
        <f>VLOOKUP(A25,Competitors!$A$3:$I$79,3,FALSE)</f>
        <v>Fireball</v>
      </c>
      <c r="H25" s="32">
        <f t="shared" si="1"/>
        <v>4565.9978880675817</v>
      </c>
      <c r="I25" s="31" t="str">
        <f>VLOOKUP(A25,Competitors!$A$3:$I$79,4,FALSE)</f>
        <v>Gordon Evans</v>
      </c>
      <c r="J25" s="5">
        <f t="shared" si="2"/>
        <v>23</v>
      </c>
    </row>
    <row r="26" spans="1:10">
      <c r="A26" s="13">
        <v>1114</v>
      </c>
      <c r="B26" s="37">
        <v>70</v>
      </c>
      <c r="C26" s="37">
        <v>2</v>
      </c>
      <c r="D26" s="37">
        <v>3</v>
      </c>
      <c r="E26" s="30">
        <f t="shared" si="0"/>
        <v>4202</v>
      </c>
      <c r="F26" s="3">
        <f>VLOOKUP(A26,Competitors!$A$3:$I$79,6,FALSE)</f>
        <v>918</v>
      </c>
      <c r="G26" s="3" t="str">
        <f>VLOOKUP(A26,Competitors!$A$3:$I$79,3,FALSE)</f>
        <v>Osprey</v>
      </c>
      <c r="H26" s="32">
        <f t="shared" si="1"/>
        <v>4577.3420479302831</v>
      </c>
      <c r="I26" s="31" t="str">
        <f>VLOOKUP(A26,Competitors!$A$3:$I$79,4,FALSE)</f>
        <v>Ros Downs</v>
      </c>
      <c r="J26" s="5">
        <f t="shared" si="2"/>
        <v>24</v>
      </c>
    </row>
    <row r="27" spans="1:10" hidden="1">
      <c r="A27" s="12">
        <v>5239</v>
      </c>
      <c r="B27" s="37">
        <v>59</v>
      </c>
      <c r="C27" s="37">
        <v>18</v>
      </c>
      <c r="D27" s="37">
        <v>2</v>
      </c>
      <c r="E27" s="30">
        <f t="shared" si="0"/>
        <v>3558</v>
      </c>
      <c r="F27" s="3">
        <f>VLOOKUP(A27,Competitors!$A$3:$I$79,6,FALSE)</f>
        <v>1165</v>
      </c>
      <c r="G27" s="3" t="str">
        <f>VLOOKUP(A27,Competitors!$A$3:$I$79,3,FALSE)</f>
        <v>Solo</v>
      </c>
      <c r="H27" s="32">
        <f t="shared" si="1"/>
        <v>4581.1158798283259</v>
      </c>
      <c r="I27" s="31" t="str">
        <f>VLOOKUP(A27,Competitors!$A$3:$I$79,4,FALSE)</f>
        <v>Trevor Pearson</v>
      </c>
      <c r="J27" s="5">
        <f t="shared" si="2"/>
        <v>25</v>
      </c>
    </row>
    <row r="28" spans="1:10" hidden="1">
      <c r="A28" s="13">
        <v>1162</v>
      </c>
      <c r="B28" s="37">
        <v>53</v>
      </c>
      <c r="C28" s="37">
        <v>39</v>
      </c>
      <c r="D28" s="37">
        <v>2</v>
      </c>
      <c r="E28" s="30">
        <f t="shared" si="0"/>
        <v>3219</v>
      </c>
      <c r="F28" s="3">
        <f>VLOOKUP(A28,Competitors!$A$3:$I$79,6,FALSE)</f>
        <v>1052</v>
      </c>
      <c r="G28" s="3" t="str">
        <f>VLOOKUP(A28,Competitors!$A$3:$I$79,3,FALSE)</f>
        <v>RS200</v>
      </c>
      <c r="H28" s="32">
        <f t="shared" si="1"/>
        <v>4589.8288973384024</v>
      </c>
      <c r="I28" s="31" t="str">
        <f>VLOOKUP(A28,Competitors!$A$3:$I$79,4,FALSE)</f>
        <v>Russ Coggrave</v>
      </c>
      <c r="J28" s="5">
        <f t="shared" si="2"/>
        <v>26</v>
      </c>
    </row>
    <row r="29" spans="1:10" hidden="1">
      <c r="A29" s="9">
        <v>825</v>
      </c>
      <c r="B29" s="37">
        <v>59</v>
      </c>
      <c r="C29" s="37">
        <v>37</v>
      </c>
      <c r="D29" s="37">
        <v>3</v>
      </c>
      <c r="E29" s="30">
        <f t="shared" si="0"/>
        <v>3577</v>
      </c>
      <c r="F29" s="3">
        <f>VLOOKUP(A29,Competitors!$A$3:$I$79,6,FALSE)</f>
        <v>779</v>
      </c>
      <c r="G29" s="3" t="str">
        <f>VLOOKUP(A29,Competitors!$A$3:$I$79,3,FALSE)</f>
        <v>RS800</v>
      </c>
      <c r="H29" s="32">
        <f t="shared" si="1"/>
        <v>4591.78433889602</v>
      </c>
      <c r="I29" s="31" t="str">
        <f>VLOOKUP(A29,Competitors!$A$3:$I$79,4,FALSE)</f>
        <v>Guy Humphrey</v>
      </c>
      <c r="J29" s="5">
        <f t="shared" si="2"/>
        <v>27</v>
      </c>
    </row>
    <row r="30" spans="1:10" hidden="1">
      <c r="A30" s="12">
        <v>1082</v>
      </c>
      <c r="B30" s="37">
        <v>55</v>
      </c>
      <c r="C30" s="37">
        <v>32</v>
      </c>
      <c r="D30" s="37">
        <v>2</v>
      </c>
      <c r="E30" s="30">
        <f t="shared" si="0"/>
        <v>3332</v>
      </c>
      <c r="F30" s="3">
        <f>VLOOKUP(A30,Competitors!$A$3:$I$79,6,FALSE)</f>
        <v>1086</v>
      </c>
      <c r="G30" s="3" t="str">
        <f>VLOOKUP(A30,Competitors!$A$3:$I$79,3,FALSE)</f>
        <v>Supernova</v>
      </c>
      <c r="H30" s="32">
        <f t="shared" si="1"/>
        <v>4602.209944751381</v>
      </c>
      <c r="I30" s="31" t="str">
        <f>VLOOKUP(A30,Competitors!$A$3:$I$79,4,FALSE)</f>
        <v>Tom Chadfield</v>
      </c>
      <c r="J30" s="5">
        <f t="shared" si="2"/>
        <v>28</v>
      </c>
    </row>
    <row r="31" spans="1:10" hidden="1">
      <c r="A31" s="13">
        <v>112</v>
      </c>
      <c r="B31" s="37">
        <v>72</v>
      </c>
      <c r="C31" s="37">
        <v>11</v>
      </c>
      <c r="D31" s="37">
        <v>3</v>
      </c>
      <c r="E31" s="30">
        <f t="shared" si="0"/>
        <v>4331</v>
      </c>
      <c r="F31" s="3">
        <f>VLOOKUP(A31,Competitors!$A$3:$I$79,6,FALSE)</f>
        <v>940</v>
      </c>
      <c r="G31" s="3" t="str">
        <f>VLOOKUP(A31,Competitors!$A$3:$I$79,3,FALSE)</f>
        <v>D-One</v>
      </c>
      <c r="H31" s="32">
        <f t="shared" si="1"/>
        <v>4607.4468085106382</v>
      </c>
      <c r="I31" s="31" t="str">
        <f>VLOOKUP(A31,Competitors!$A$3:$I$79,4,FALSE)</f>
        <v>Paul Lester</v>
      </c>
      <c r="J31" s="5">
        <f t="shared" si="2"/>
        <v>29</v>
      </c>
    </row>
    <row r="32" spans="1:10" hidden="1">
      <c r="A32" s="12">
        <v>182288</v>
      </c>
      <c r="B32" s="37">
        <v>57</v>
      </c>
      <c r="C32" s="37">
        <v>2</v>
      </c>
      <c r="D32" s="37">
        <v>2</v>
      </c>
      <c r="E32" s="30">
        <f t="shared" si="0"/>
        <v>3422</v>
      </c>
      <c r="F32" s="3">
        <f>VLOOKUP(A32,Competitors!$A$3:$I$79,6,FALSE)</f>
        <v>1112</v>
      </c>
      <c r="G32" s="3" t="str">
        <f>VLOOKUP(A32,Competitors!$A$3:$I$79,3,FALSE)</f>
        <v>Laser</v>
      </c>
      <c r="H32" s="32">
        <f t="shared" si="1"/>
        <v>4616.0071942446048</v>
      </c>
      <c r="I32" s="31" t="str">
        <f>VLOOKUP(A32,Competitors!$A$3:$I$79,4,FALSE)</f>
        <v>Robert Whitehouse</v>
      </c>
      <c r="J32" s="5">
        <f t="shared" si="2"/>
        <v>30</v>
      </c>
    </row>
    <row r="33" spans="1:11" hidden="1">
      <c r="A33" s="13">
        <v>1161</v>
      </c>
      <c r="B33" s="37">
        <v>55</v>
      </c>
      <c r="C33" s="37">
        <v>46</v>
      </c>
      <c r="D33" s="37">
        <v>2</v>
      </c>
      <c r="E33" s="30">
        <f t="shared" si="0"/>
        <v>3346</v>
      </c>
      <c r="F33" s="3">
        <f>VLOOKUP(A33,Competitors!$A$3:$I$79,6,FALSE)</f>
        <v>1086</v>
      </c>
      <c r="G33" s="3" t="str">
        <f>VLOOKUP(A33,Competitors!$A$3:$I$79,3,FALSE)</f>
        <v>Supernova</v>
      </c>
      <c r="H33" s="32">
        <f t="shared" si="1"/>
        <v>4621.5469613259665</v>
      </c>
      <c r="I33" s="31" t="str">
        <f>VLOOKUP(A33,Competitors!$A$3:$I$79,4,FALSE)</f>
        <v>Dave Watkins</v>
      </c>
      <c r="J33" s="5">
        <f t="shared" si="2"/>
        <v>31</v>
      </c>
    </row>
    <row r="34" spans="1:11" hidden="1">
      <c r="A34" s="12">
        <v>330</v>
      </c>
      <c r="B34" s="37">
        <v>64</v>
      </c>
      <c r="C34" s="37">
        <v>47</v>
      </c>
      <c r="D34" s="37">
        <v>3</v>
      </c>
      <c r="E34" s="30">
        <f t="shared" si="0"/>
        <v>3887</v>
      </c>
      <c r="F34" s="3">
        <f>VLOOKUP(A34,Competitors!$A$3:$I$79,6,FALSE)</f>
        <v>841</v>
      </c>
      <c r="G34" s="3" t="str">
        <f>VLOOKUP(A34,Competitors!$A$3:$I$79,3,FALSE)</f>
        <v>IC</v>
      </c>
      <c r="H34" s="32">
        <f t="shared" si="1"/>
        <v>4621.8787158145069</v>
      </c>
      <c r="I34" s="31" t="str">
        <f>VLOOKUP(A34,Competitors!$A$3:$I$79,4,FALSE)</f>
        <v>Iain Ferguson</v>
      </c>
      <c r="J34" s="5">
        <f t="shared" si="2"/>
        <v>32</v>
      </c>
    </row>
    <row r="35" spans="1:11" hidden="1">
      <c r="A35" s="61">
        <v>446</v>
      </c>
      <c r="B35" s="37">
        <v>51</v>
      </c>
      <c r="C35" s="37">
        <v>45</v>
      </c>
      <c r="D35" s="37">
        <v>2</v>
      </c>
      <c r="E35" s="30">
        <f t="shared" ref="E35:E71" si="3">B35*60+C35</f>
        <v>3105</v>
      </c>
      <c r="F35" s="3">
        <f>VLOOKUP(A35,Competitors!$A$3:$I$79,6,FALSE)</f>
        <v>1006</v>
      </c>
      <c r="G35" s="3" t="str">
        <f>VLOOKUP(A35,Competitors!$A$3:$I$79,3,FALSE)</f>
        <v>RS100</v>
      </c>
      <c r="H35" s="32">
        <f t="shared" si="1"/>
        <v>4629.7216699801193</v>
      </c>
      <c r="I35" s="31" t="str">
        <f>VLOOKUP(A35,Competitors!$A$3:$I$79,4,FALSE)</f>
        <v>Jo Musson</v>
      </c>
      <c r="J35" s="5">
        <f t="shared" si="2"/>
        <v>33</v>
      </c>
    </row>
    <row r="36" spans="1:11" hidden="1">
      <c r="A36" s="9">
        <v>5097</v>
      </c>
      <c r="B36" s="37">
        <v>59</v>
      </c>
      <c r="C36" s="37">
        <v>56</v>
      </c>
      <c r="D36" s="37">
        <v>2</v>
      </c>
      <c r="E36" s="30">
        <f t="shared" si="3"/>
        <v>3596</v>
      </c>
      <c r="F36" s="3">
        <f>VLOOKUP(A36,Competitors!$A$3:$I$79,6,FALSE)</f>
        <v>1165</v>
      </c>
      <c r="G36" s="3" t="str">
        <f>VLOOKUP(A36,Competitors!$A$3:$I$79,3,FALSE)</f>
        <v>Solo</v>
      </c>
      <c r="H36" s="32">
        <f t="shared" si="1"/>
        <v>4630.0429184549357</v>
      </c>
      <c r="I36" s="31" t="str">
        <f>VLOOKUP(A36,Competitors!$A$3:$I$79,4,FALSE)</f>
        <v>John Taylor</v>
      </c>
      <c r="J36" s="5">
        <f t="shared" si="2"/>
        <v>34</v>
      </c>
    </row>
    <row r="37" spans="1:11" hidden="1">
      <c r="A37" s="12">
        <v>141550</v>
      </c>
      <c r="B37" s="37">
        <v>57</v>
      </c>
      <c r="C37" s="37">
        <v>14</v>
      </c>
      <c r="D37" s="37">
        <v>2</v>
      </c>
      <c r="E37" s="30">
        <f t="shared" si="3"/>
        <v>3434</v>
      </c>
      <c r="F37" s="3">
        <f>VLOOKUP(A37,Competitors!$A$3:$I$79,6,FALSE)</f>
        <v>1112</v>
      </c>
      <c r="G37" s="3" t="str">
        <f>VLOOKUP(A37,Competitors!$A$3:$I$79,3,FALSE)</f>
        <v>Laser</v>
      </c>
      <c r="H37" s="32">
        <f t="shared" si="1"/>
        <v>4632.1942446043167</v>
      </c>
      <c r="I37" s="31" t="str">
        <f>VLOOKUP(A37,Competitors!$A$3:$I$79,4,FALSE)</f>
        <v>Eric Ison</v>
      </c>
      <c r="J37" s="5">
        <f t="shared" si="2"/>
        <v>35</v>
      </c>
    </row>
    <row r="38" spans="1:11" hidden="1">
      <c r="A38" s="12">
        <v>413</v>
      </c>
      <c r="B38" s="37">
        <v>63</v>
      </c>
      <c r="C38" s="37">
        <v>22</v>
      </c>
      <c r="D38" s="37">
        <v>2</v>
      </c>
      <c r="E38" s="30">
        <f t="shared" si="3"/>
        <v>3802</v>
      </c>
      <c r="F38" s="3">
        <f>VLOOKUP(A38,Competitors!$A$3:$I$79,6,FALSE)</f>
        <v>1228</v>
      </c>
      <c r="G38" s="3" t="str">
        <f>VLOOKUP(A38,Competitors!$A$3:$I$79,3,FALSE)</f>
        <v>YW Dayboat</v>
      </c>
      <c r="H38" s="32">
        <f t="shared" si="1"/>
        <v>4644.1368078175892</v>
      </c>
      <c r="I38" s="31" t="str">
        <f>VLOOKUP(A38,Competitors!$A$3:$I$79,4,FALSE)</f>
        <v>David Morrice</v>
      </c>
      <c r="J38" s="5">
        <f t="shared" si="2"/>
        <v>36</v>
      </c>
    </row>
    <row r="39" spans="1:11" hidden="1">
      <c r="A39" s="12">
        <v>1323</v>
      </c>
      <c r="B39" s="37">
        <v>77</v>
      </c>
      <c r="C39" s="37">
        <v>2</v>
      </c>
      <c r="D39" s="37">
        <v>3</v>
      </c>
      <c r="E39" s="30">
        <f t="shared" si="3"/>
        <v>4622</v>
      </c>
      <c r="F39" s="3">
        <f>VLOOKUP(A39,Competitors!$A$3:$I$79,6,FALSE)</f>
        <v>995</v>
      </c>
      <c r="G39" s="3" t="str">
        <f>VLOOKUP(A39,Competitors!$A$3:$I$79,3,FALSE)</f>
        <v>Phantom</v>
      </c>
      <c r="H39" s="32">
        <f t="shared" si="1"/>
        <v>4645.2261306532664</v>
      </c>
      <c r="I39" s="31" t="str">
        <f>VLOOKUP(A39,Competitors!$A$3:$I$79,4,FALSE)</f>
        <v>James Hayden</v>
      </c>
      <c r="J39" s="5">
        <f t="shared" si="2"/>
        <v>37</v>
      </c>
    </row>
    <row r="40" spans="1:11" hidden="1">
      <c r="A40" s="13">
        <v>1452</v>
      </c>
      <c r="B40" s="37">
        <v>36</v>
      </c>
      <c r="C40" s="37">
        <v>22</v>
      </c>
      <c r="D40" s="37">
        <v>1</v>
      </c>
      <c r="E40" s="30">
        <f t="shared" si="3"/>
        <v>2182</v>
      </c>
      <c r="F40" s="3">
        <f>VLOOKUP(A40,Competitors!$A$3:$I$79,6,FALSE)</f>
        <v>1408</v>
      </c>
      <c r="G40" s="3" t="str">
        <f>VLOOKUP(A40,Competitors!$A$3:$I$79,3,FALSE)</f>
        <v>Tera</v>
      </c>
      <c r="H40" s="32">
        <f t="shared" si="1"/>
        <v>4649.1477272727279</v>
      </c>
      <c r="I40" s="31" t="str">
        <f>VLOOKUP(A40,Competitors!$A$3:$I$79,4,FALSE)</f>
        <v>Cerys Murphy</v>
      </c>
      <c r="J40" s="5">
        <f t="shared" si="2"/>
        <v>38</v>
      </c>
      <c r="K40" s="28"/>
    </row>
    <row r="41" spans="1:11" hidden="1">
      <c r="A41" s="12">
        <v>606</v>
      </c>
      <c r="B41" s="37">
        <v>71</v>
      </c>
      <c r="C41" s="37">
        <v>48</v>
      </c>
      <c r="D41" s="37">
        <v>3</v>
      </c>
      <c r="E41" s="30">
        <f t="shared" si="3"/>
        <v>4308</v>
      </c>
      <c r="F41" s="3">
        <f>VLOOKUP(A41,Competitors!$A$3:$I$79,6,FALSE)</f>
        <v>926</v>
      </c>
      <c r="G41" s="3" t="str">
        <f>VLOOKUP(A41,Competitors!$A$3:$I$79,3,FALSE)</f>
        <v>RS400</v>
      </c>
      <c r="H41" s="32">
        <f t="shared" si="1"/>
        <v>4652.2678185745144</v>
      </c>
      <c r="I41" s="31" t="str">
        <f>VLOOKUP(A41,Competitors!$A$3:$I$79,4,FALSE)</f>
        <v>Paul Keeling</v>
      </c>
      <c r="J41" s="5">
        <f t="shared" si="2"/>
        <v>39</v>
      </c>
    </row>
    <row r="42" spans="1:11" hidden="1">
      <c r="A42" s="13">
        <v>1207</v>
      </c>
      <c r="B42" s="37">
        <v>53</v>
      </c>
      <c r="C42" s="37">
        <v>24</v>
      </c>
      <c r="D42" s="37">
        <v>2</v>
      </c>
      <c r="E42" s="30">
        <f t="shared" si="3"/>
        <v>3204</v>
      </c>
      <c r="F42" s="3">
        <f>VLOOKUP(A42,Competitors!$A$3:$I$79,6,FALSE)</f>
        <v>1025</v>
      </c>
      <c r="G42" s="3" t="str">
        <f>VLOOKUP(A42,Competitors!$A$3:$I$79,3,FALSE)</f>
        <v>RS Aero</v>
      </c>
      <c r="H42" s="32">
        <f t="shared" si="1"/>
        <v>4688.7804878048782</v>
      </c>
      <c r="I42" s="31" t="str">
        <f>VLOOKUP(A42,Competitors!$A$3:$I$79,4,FALSE)</f>
        <v>Mark Tissiman</v>
      </c>
      <c r="J42" s="5">
        <f t="shared" si="2"/>
        <v>40</v>
      </c>
    </row>
    <row r="43" spans="1:11" hidden="1">
      <c r="A43" s="12">
        <v>48047</v>
      </c>
      <c r="B43" s="37">
        <v>36</v>
      </c>
      <c r="C43" s="37">
        <v>5</v>
      </c>
      <c r="D43" s="37">
        <v>1</v>
      </c>
      <c r="E43" s="30">
        <f t="shared" si="3"/>
        <v>2165</v>
      </c>
      <c r="F43" s="3">
        <f>VLOOKUP(A43,Competitors!$A$3:$I$79,6,FALSE)</f>
        <v>1379</v>
      </c>
      <c r="G43" s="3" t="str">
        <f>VLOOKUP(A43,Competitors!$A$3:$I$79,3,FALSE)</f>
        <v>Topper</v>
      </c>
      <c r="H43" s="32">
        <f t="shared" si="1"/>
        <v>4709.9347353154462</v>
      </c>
      <c r="I43" s="31" t="str">
        <f>VLOOKUP(A43,Competitors!$A$3:$I$79,4,FALSE)</f>
        <v>Ross Ferguson</v>
      </c>
      <c r="J43" s="5">
        <f t="shared" si="2"/>
        <v>41</v>
      </c>
    </row>
    <row r="44" spans="1:11" hidden="1">
      <c r="A44" s="13">
        <v>4736</v>
      </c>
      <c r="B44" s="37">
        <v>61</v>
      </c>
      <c r="C44" s="37">
        <v>1</v>
      </c>
      <c r="D44" s="37">
        <v>2</v>
      </c>
      <c r="E44" s="30">
        <f t="shared" si="3"/>
        <v>3661</v>
      </c>
      <c r="F44" s="3">
        <f>VLOOKUP(A44,Competitors!$A$3:$I$79,6,FALSE)</f>
        <v>1165</v>
      </c>
      <c r="G44" s="3" t="str">
        <f>VLOOKUP(A44,Competitors!$A$3:$I$79,3,FALSE)</f>
        <v>Solo</v>
      </c>
      <c r="H44" s="32">
        <f t="shared" si="1"/>
        <v>4713.7339055793991</v>
      </c>
      <c r="I44" s="31" t="str">
        <f>VLOOKUP(A44,Competitors!$A$3:$I$79,4,FALSE)</f>
        <v>Adam Maclean</v>
      </c>
      <c r="J44" s="5">
        <f t="shared" si="2"/>
        <v>42</v>
      </c>
    </row>
    <row r="45" spans="1:11" hidden="1">
      <c r="A45" s="9">
        <v>1398</v>
      </c>
      <c r="B45" s="37">
        <v>55</v>
      </c>
      <c r="C45" s="37">
        <v>11</v>
      </c>
      <c r="D45" s="37">
        <v>2</v>
      </c>
      <c r="E45" s="30">
        <f t="shared" si="3"/>
        <v>3311</v>
      </c>
      <c r="F45" s="3">
        <f>VLOOKUP(A45,Competitors!$A$3:$I$79,6,FALSE)</f>
        <v>1052</v>
      </c>
      <c r="G45" s="3" t="str">
        <f>VLOOKUP(A45,Competitors!$A$3:$I$79,3,FALSE)</f>
        <v>RS200</v>
      </c>
      <c r="H45" s="32">
        <f t="shared" si="1"/>
        <v>4721.0076045627375</v>
      </c>
      <c r="I45" s="31" t="str">
        <f>VLOOKUP(A45,Competitors!$A$3:$I$79,4,FALSE)</f>
        <v>Paul Griffiths</v>
      </c>
      <c r="J45" s="5">
        <f t="shared" si="2"/>
        <v>43</v>
      </c>
    </row>
    <row r="46" spans="1:11" hidden="1">
      <c r="A46" s="12">
        <v>5448</v>
      </c>
      <c r="B46" s="37">
        <v>61</v>
      </c>
      <c r="C46" s="37">
        <v>24</v>
      </c>
      <c r="D46" s="37">
        <v>2</v>
      </c>
      <c r="E46" s="30">
        <f t="shared" si="3"/>
        <v>3684</v>
      </c>
      <c r="F46" s="3">
        <f>VLOOKUP(A46,Competitors!$A$3:$I$79,6,FALSE)</f>
        <v>1165</v>
      </c>
      <c r="G46" s="3" t="str">
        <f>VLOOKUP(A46,Competitors!$A$3:$I$79,3,FALSE)</f>
        <v>Solo</v>
      </c>
      <c r="H46" s="32">
        <f t="shared" si="1"/>
        <v>4743.3476394849786</v>
      </c>
      <c r="I46" s="31" t="str">
        <f>VLOOKUP(A46,Competitors!$A$3:$I$79,4,FALSE)</f>
        <v>Bob Cartwright</v>
      </c>
      <c r="J46" s="5">
        <f t="shared" si="2"/>
        <v>44</v>
      </c>
    </row>
    <row r="47" spans="1:11">
      <c r="A47" s="9">
        <v>753</v>
      </c>
      <c r="B47" s="37">
        <v>72</v>
      </c>
      <c r="C47" s="37">
        <v>46</v>
      </c>
      <c r="D47" s="37">
        <v>3</v>
      </c>
      <c r="E47" s="30">
        <f t="shared" si="3"/>
        <v>4366</v>
      </c>
      <c r="F47" s="3">
        <f>VLOOKUP(A47,Competitors!$A$3:$I$79,6,FALSE)</f>
        <v>918</v>
      </c>
      <c r="G47" s="3" t="str">
        <f>VLOOKUP(A47,Competitors!$A$3:$I$79,3,FALSE)</f>
        <v>Osprey</v>
      </c>
      <c r="H47" s="32">
        <f t="shared" si="1"/>
        <v>4755.9912854030508</v>
      </c>
      <c r="I47" s="31" t="str">
        <f>VLOOKUP(A47,Competitors!$A$3:$I$79,4,FALSE)</f>
        <v>Andrew Jenkins</v>
      </c>
      <c r="J47" s="5">
        <f t="shared" si="2"/>
        <v>45</v>
      </c>
    </row>
    <row r="48" spans="1:11" hidden="1">
      <c r="A48" s="12">
        <v>5253</v>
      </c>
      <c r="B48" s="37">
        <v>61</v>
      </c>
      <c r="C48" s="37">
        <v>35</v>
      </c>
      <c r="D48" s="37">
        <v>2</v>
      </c>
      <c r="E48" s="30">
        <f t="shared" si="3"/>
        <v>3695</v>
      </c>
      <c r="F48" s="3">
        <f>VLOOKUP(A48,Competitors!$A$3:$I$79,6,FALSE)</f>
        <v>1165</v>
      </c>
      <c r="G48" s="3" t="str">
        <f>VLOOKUP(A48,Competitors!$A$3:$I$79,3,FALSE)</f>
        <v>Solo</v>
      </c>
      <c r="H48" s="32">
        <f t="shared" si="1"/>
        <v>4757.5107296137339</v>
      </c>
      <c r="I48" s="31" t="str">
        <f>VLOOKUP(A48,Competitors!$A$3:$I$79,4,FALSE)</f>
        <v>Andrew Prosser</v>
      </c>
      <c r="J48" s="5">
        <f t="shared" si="2"/>
        <v>46</v>
      </c>
    </row>
    <row r="49" spans="1:11" hidden="1">
      <c r="A49" s="13">
        <v>4580</v>
      </c>
      <c r="B49" s="37">
        <v>61</v>
      </c>
      <c r="C49" s="37">
        <v>42</v>
      </c>
      <c r="D49" s="37">
        <v>2</v>
      </c>
      <c r="E49" s="30">
        <f t="shared" si="3"/>
        <v>3702</v>
      </c>
      <c r="F49" s="3">
        <f>VLOOKUP(A49,Competitors!$A$3:$I$79,6,FALSE)</f>
        <v>1165</v>
      </c>
      <c r="G49" s="3" t="str">
        <f>VLOOKUP(A49,Competitors!$A$3:$I$79,3,FALSE)</f>
        <v>Solo</v>
      </c>
      <c r="H49" s="32">
        <f t="shared" si="1"/>
        <v>4766.5236051502143</v>
      </c>
      <c r="I49" s="31" t="str">
        <f>VLOOKUP(A49,Competitors!$A$3:$I$79,4,FALSE)</f>
        <v>Ralph Evans</v>
      </c>
      <c r="J49" s="5">
        <f t="shared" si="2"/>
        <v>47</v>
      </c>
    </row>
    <row r="50" spans="1:11" s="28" customFormat="1" hidden="1">
      <c r="A50" s="12">
        <v>213</v>
      </c>
      <c r="B50" s="37">
        <v>61</v>
      </c>
      <c r="C50" s="37">
        <v>54</v>
      </c>
      <c r="D50" s="37">
        <v>2</v>
      </c>
      <c r="E50" s="30">
        <f t="shared" si="3"/>
        <v>3714</v>
      </c>
      <c r="F50" s="3">
        <f>VLOOKUP(A50,Competitors!$A$3:$I$79,6,FALSE)</f>
        <v>1168</v>
      </c>
      <c r="G50" s="3" t="str">
        <f>VLOOKUP(A50,Competitors!$A$3:$I$79,3,FALSE)</f>
        <v>Europe</v>
      </c>
      <c r="H50" s="32">
        <f t="shared" si="1"/>
        <v>4769.6917808219187</v>
      </c>
      <c r="I50" s="31" t="str">
        <f>VLOOKUP(A50,Competitors!$A$3:$I$79,4,FALSE)</f>
        <v>Daniel Osborne</v>
      </c>
      <c r="J50" s="5">
        <f t="shared" si="2"/>
        <v>48</v>
      </c>
      <c r="K50"/>
    </row>
    <row r="51" spans="1:11">
      <c r="A51" s="9">
        <v>475</v>
      </c>
      <c r="B51" s="37">
        <v>74</v>
      </c>
      <c r="C51" s="37">
        <v>1</v>
      </c>
      <c r="D51" s="37">
        <v>3</v>
      </c>
      <c r="E51" s="30">
        <f t="shared" si="3"/>
        <v>4441</v>
      </c>
      <c r="F51" s="3">
        <f>VLOOKUP(A51,Competitors!$A$3:$I$79,6,FALSE)</f>
        <v>926</v>
      </c>
      <c r="G51" s="3" t="str">
        <f>VLOOKUP(A51,Competitors!$A$3:$I$79,3,FALSE)</f>
        <v>RS400</v>
      </c>
      <c r="H51" s="32">
        <f t="shared" si="1"/>
        <v>4795.8963282937366</v>
      </c>
      <c r="I51" s="31" t="str">
        <f>VLOOKUP(A51,Competitors!$A$3:$I$79,4,FALSE)</f>
        <v>Rhys Jones</v>
      </c>
      <c r="J51" s="5">
        <f t="shared" si="2"/>
        <v>49</v>
      </c>
    </row>
    <row r="52" spans="1:11" hidden="1">
      <c r="A52" s="13">
        <v>22566</v>
      </c>
      <c r="B52" s="37">
        <v>60</v>
      </c>
      <c r="C52" s="37">
        <v>29</v>
      </c>
      <c r="D52" s="37">
        <v>2</v>
      </c>
      <c r="E52" s="30">
        <f t="shared" si="3"/>
        <v>3629</v>
      </c>
      <c r="F52" s="3">
        <f>VLOOKUP(A52,Competitors!$A$3:$I$79,6,FALSE)</f>
        <v>1132</v>
      </c>
      <c r="G52" s="3" t="str">
        <f>VLOOKUP(A52,Competitors!$A$3:$I$79,3,FALSE)</f>
        <v>Enterprise</v>
      </c>
      <c r="H52" s="32">
        <f t="shared" si="1"/>
        <v>4808.7455830388699</v>
      </c>
      <c r="I52" s="31" t="str">
        <f>VLOOKUP(A52,Competitors!$A$3:$I$79,4,FALSE)</f>
        <v>Niall Campbell</v>
      </c>
      <c r="J52" s="5">
        <f t="shared" si="2"/>
        <v>50</v>
      </c>
    </row>
    <row r="53" spans="1:11" hidden="1">
      <c r="A53" s="9">
        <v>13918</v>
      </c>
      <c r="B53" s="37">
        <v>75</v>
      </c>
      <c r="C53" s="37">
        <v>55</v>
      </c>
      <c r="D53" s="37">
        <v>3</v>
      </c>
      <c r="E53" s="30">
        <f t="shared" si="3"/>
        <v>4555</v>
      </c>
      <c r="F53" s="3">
        <f>VLOOKUP(A53,Competitors!$A$3:$I$79,6,FALSE)</f>
        <v>947</v>
      </c>
      <c r="G53" s="3" t="str">
        <f>VLOOKUP(A53,Competitors!$A$3:$I$79,3,FALSE)</f>
        <v>Fireball</v>
      </c>
      <c r="H53" s="32">
        <f t="shared" si="1"/>
        <v>4809.926082365364</v>
      </c>
      <c r="I53" s="31" t="str">
        <f>VLOOKUP(A53,Competitors!$A$3:$I$79,4,FALSE)</f>
        <v>Lyndon Beasley</v>
      </c>
      <c r="J53" s="5">
        <f t="shared" si="2"/>
        <v>51</v>
      </c>
    </row>
    <row r="54" spans="1:11" hidden="1">
      <c r="A54" s="9">
        <v>1073</v>
      </c>
      <c r="B54" s="37">
        <v>58</v>
      </c>
      <c r="C54" s="37">
        <v>10</v>
      </c>
      <c r="D54" s="37">
        <v>2</v>
      </c>
      <c r="E54" s="30">
        <f t="shared" si="3"/>
        <v>3490</v>
      </c>
      <c r="F54" s="3">
        <f>VLOOKUP(A54,Competitors!$A$3:$I$79,6,FALSE)</f>
        <v>1086</v>
      </c>
      <c r="G54" s="3" t="str">
        <f>VLOOKUP(A54,Competitors!$A$3:$I$79,3,FALSE)</f>
        <v>Supernova</v>
      </c>
      <c r="H54" s="32">
        <f t="shared" si="1"/>
        <v>4820.441988950276</v>
      </c>
      <c r="I54" s="31" t="str">
        <f>VLOOKUP(A54,Competitors!$A$3:$I$79,4,FALSE)</f>
        <v>Andi Way</v>
      </c>
      <c r="J54" s="5">
        <f t="shared" si="2"/>
        <v>52</v>
      </c>
    </row>
    <row r="55" spans="1:11" hidden="1">
      <c r="A55" s="12">
        <v>23009</v>
      </c>
      <c r="B55" s="37">
        <v>60</v>
      </c>
      <c r="C55" s="37">
        <v>47</v>
      </c>
      <c r="D55" s="37">
        <v>2</v>
      </c>
      <c r="E55" s="30">
        <f t="shared" si="3"/>
        <v>3647</v>
      </c>
      <c r="F55" s="3">
        <f>VLOOKUP(A55,Competitors!$A$3:$I$79,6,FALSE)</f>
        <v>1132</v>
      </c>
      <c r="G55" s="3" t="str">
        <f>VLOOKUP(A55,Competitors!$A$3:$I$79,3,FALSE)</f>
        <v>Enterprise</v>
      </c>
      <c r="H55" s="32">
        <f t="shared" si="1"/>
        <v>4832.5971731448763</v>
      </c>
      <c r="I55" s="31" t="str">
        <f>VLOOKUP(A55,Competitors!$A$3:$I$79,4,FALSE)</f>
        <v>Stuart Stephen</v>
      </c>
      <c r="J55" s="5">
        <f t="shared" si="2"/>
        <v>53</v>
      </c>
    </row>
    <row r="56" spans="1:11" hidden="1">
      <c r="A56" s="12">
        <v>657</v>
      </c>
      <c r="B56" s="37">
        <v>51</v>
      </c>
      <c r="C56" s="37">
        <v>51</v>
      </c>
      <c r="D56" s="37">
        <v>2</v>
      </c>
      <c r="E56" s="30">
        <f t="shared" si="3"/>
        <v>3111</v>
      </c>
      <c r="F56" s="3">
        <f>VLOOKUP(A56,Competitors!$A$3:$I$79,6,FALSE)</f>
        <v>960</v>
      </c>
      <c r="G56" s="3" t="str">
        <f>VLOOKUP(A56,Competitors!$A$3:$I$79,3,FALSE)</f>
        <v>Contender</v>
      </c>
      <c r="H56" s="32">
        <f t="shared" si="1"/>
        <v>4860.9375</v>
      </c>
      <c r="I56" s="31" t="str">
        <f>VLOOKUP(A56,Competitors!$A$3:$I$79,4,FALSE)</f>
        <v>Simon Turnbull</v>
      </c>
      <c r="J56" s="5">
        <f t="shared" si="2"/>
        <v>54</v>
      </c>
    </row>
    <row r="57" spans="1:11" hidden="1">
      <c r="A57" s="12">
        <v>2</v>
      </c>
      <c r="B57" s="37">
        <v>37</v>
      </c>
      <c r="C57" s="37">
        <v>51</v>
      </c>
      <c r="D57" s="37">
        <v>1</v>
      </c>
      <c r="E57" s="30">
        <f t="shared" si="3"/>
        <v>2271</v>
      </c>
      <c r="F57" s="3">
        <f>VLOOKUP(A57,Competitors!$A$3:$I$79,6,FALSE)</f>
        <v>1379</v>
      </c>
      <c r="G57" s="3" t="str">
        <f>VLOOKUP(A57,Competitors!$A$3:$I$79,3,FALSE)</f>
        <v>Topper</v>
      </c>
      <c r="H57" s="32">
        <f t="shared" si="1"/>
        <v>4940.5366207396664</v>
      </c>
      <c r="I57" s="31" t="str">
        <f>VLOOKUP(A57,Competitors!$A$3:$I$79,4,FALSE)</f>
        <v>Sam Underwood</v>
      </c>
      <c r="J57" s="5">
        <f t="shared" si="2"/>
        <v>55</v>
      </c>
    </row>
    <row r="58" spans="1:11" hidden="1">
      <c r="A58" s="9" t="s">
        <v>212</v>
      </c>
      <c r="B58" s="37">
        <v>74</v>
      </c>
      <c r="C58" s="37">
        <v>52</v>
      </c>
      <c r="D58" s="37">
        <v>3</v>
      </c>
      <c r="E58" s="30">
        <f t="shared" si="3"/>
        <v>4492</v>
      </c>
      <c r="F58" s="3">
        <f>VLOOKUP(A58,Competitors!$A$3:$I$79,6,FALSE)</f>
        <v>900</v>
      </c>
      <c r="G58" s="3" t="str">
        <f>VLOOKUP(A58,Competitors!$A$3:$I$79,3,FALSE)</f>
        <v>RS600</v>
      </c>
      <c r="H58" s="32">
        <f t="shared" si="1"/>
        <v>4991.1111111111113</v>
      </c>
      <c r="I58" s="31" t="str">
        <f>VLOOKUP(A58,Competitors!$A$3:$I$79,4,FALSE)</f>
        <v>Daniel Jackson</v>
      </c>
      <c r="J58" s="5">
        <f t="shared" si="2"/>
        <v>56</v>
      </c>
    </row>
    <row r="59" spans="1:11" hidden="1">
      <c r="A59" s="12">
        <v>303</v>
      </c>
      <c r="B59" s="37">
        <v>70</v>
      </c>
      <c r="C59" s="37">
        <v>8</v>
      </c>
      <c r="D59" s="37">
        <v>3</v>
      </c>
      <c r="E59" s="30">
        <f t="shared" si="3"/>
        <v>4208</v>
      </c>
      <c r="F59" s="3">
        <f>VLOOKUP(A59,Competitors!$A$3:$I$79,6,FALSE)</f>
        <v>841</v>
      </c>
      <c r="G59" s="3" t="str">
        <f>VLOOKUP(A59,Competitors!$A$3:$I$79,3,FALSE)</f>
        <v>IC</v>
      </c>
      <c r="H59" s="32">
        <f t="shared" si="1"/>
        <v>5003.567181926278</v>
      </c>
      <c r="I59" s="31" t="str">
        <f>VLOOKUP(A59,Competitors!$A$3:$I$79,4,FALSE)</f>
        <v>Martin Bower</v>
      </c>
      <c r="J59" s="5">
        <f t="shared" si="2"/>
        <v>57</v>
      </c>
    </row>
    <row r="60" spans="1:11" hidden="1">
      <c r="A60" s="13">
        <v>2551</v>
      </c>
      <c r="B60" s="37">
        <v>53</v>
      </c>
      <c r="C60" s="37">
        <v>29</v>
      </c>
      <c r="D60" s="37">
        <v>2</v>
      </c>
      <c r="E60" s="30">
        <f t="shared" si="3"/>
        <v>3209</v>
      </c>
      <c r="F60" s="3">
        <f>VLOOKUP(A60,Competitors!$A$3:$I$79,6,FALSE)</f>
        <v>960</v>
      </c>
      <c r="G60" s="3" t="str">
        <f>VLOOKUP(A60,Competitors!$A$3:$I$79,3,FALSE)</f>
        <v>Contender</v>
      </c>
      <c r="H60" s="32">
        <f t="shared" si="1"/>
        <v>5014.0625</v>
      </c>
      <c r="I60" s="31" t="str">
        <f>VLOOKUP(A60,Competitors!$A$3:$I$79,4,FALSE)</f>
        <v>Maurice Clarke</v>
      </c>
      <c r="J60" s="5">
        <f t="shared" ref="J60:J69" si="4">J59+1</f>
        <v>58</v>
      </c>
    </row>
    <row r="61" spans="1:11" hidden="1">
      <c r="A61" s="12">
        <v>408</v>
      </c>
      <c r="B61" s="37">
        <v>61</v>
      </c>
      <c r="C61" s="37">
        <v>31</v>
      </c>
      <c r="D61" s="37">
        <v>2</v>
      </c>
      <c r="E61" s="30">
        <f t="shared" si="3"/>
        <v>3691</v>
      </c>
      <c r="F61" s="3">
        <f>VLOOKUP(A61,Competitors!$A$3:$I$79,6,FALSE)</f>
        <v>1086</v>
      </c>
      <c r="G61" s="3" t="str">
        <f>VLOOKUP(A61,Competitors!$A$3:$I$79,3,FALSE)</f>
        <v>Supernova</v>
      </c>
      <c r="H61" s="32">
        <f t="shared" si="1"/>
        <v>5098.0662983425418</v>
      </c>
      <c r="I61" s="31" t="str">
        <f>VLOOKUP(A61,Competitors!$A$3:$I$79,4,FALSE)</f>
        <v>David Stephen</v>
      </c>
      <c r="J61" s="5">
        <f t="shared" si="4"/>
        <v>59</v>
      </c>
    </row>
    <row r="62" spans="1:11" hidden="1">
      <c r="A62" s="12">
        <v>11513</v>
      </c>
      <c r="B62" s="37">
        <v>65</v>
      </c>
      <c r="C62" s="37">
        <v>23</v>
      </c>
      <c r="D62" s="37">
        <v>2</v>
      </c>
      <c r="E62" s="30">
        <f t="shared" si="3"/>
        <v>3923</v>
      </c>
      <c r="F62" s="3">
        <f>VLOOKUP(A62,Competitors!$A$3:$I$79,6,FALSE)</f>
        <v>1154</v>
      </c>
      <c r="G62" s="3" t="str">
        <f>VLOOKUP(A62,Competitors!$A$3:$I$79,3,FALSE)</f>
        <v>GP14</v>
      </c>
      <c r="H62" s="32">
        <f t="shared" si="1"/>
        <v>5099.2201039861347</v>
      </c>
      <c r="I62" s="31" t="str">
        <f>VLOOKUP(A62,Competitors!$A$3:$I$79,4,FALSE)</f>
        <v>Andrew Hopkins</v>
      </c>
      <c r="J62" s="5">
        <f t="shared" si="4"/>
        <v>60</v>
      </c>
    </row>
    <row r="63" spans="1:11" hidden="1">
      <c r="A63" s="12">
        <v>12253</v>
      </c>
      <c r="B63" s="37">
        <v>65</v>
      </c>
      <c r="C63" s="37">
        <v>41</v>
      </c>
      <c r="D63" s="37">
        <v>2</v>
      </c>
      <c r="E63" s="30">
        <f t="shared" si="3"/>
        <v>3941</v>
      </c>
      <c r="F63" s="3">
        <f>VLOOKUP(A63,Competitors!$A$3:$I$79,6,FALSE)</f>
        <v>1154</v>
      </c>
      <c r="G63" s="3" t="str">
        <f>VLOOKUP(A63,Competitors!$A$3:$I$79,3,FALSE)</f>
        <v>GP14</v>
      </c>
      <c r="H63" s="32">
        <f t="shared" si="1"/>
        <v>5122.6169844020797</v>
      </c>
      <c r="I63" s="31" t="str">
        <f>VLOOKUP(A63,Competitors!$A$3:$I$79,4,FALSE)</f>
        <v>Ian Cooper</v>
      </c>
      <c r="J63" s="5">
        <f t="shared" si="4"/>
        <v>61</v>
      </c>
    </row>
    <row r="64" spans="1:11" hidden="1">
      <c r="A64" s="9">
        <v>293</v>
      </c>
      <c r="B64" s="37">
        <v>66</v>
      </c>
      <c r="C64" s="37">
        <v>30</v>
      </c>
      <c r="D64" s="37">
        <v>2</v>
      </c>
      <c r="E64" s="30">
        <f t="shared" si="3"/>
        <v>3990</v>
      </c>
      <c r="F64" s="3">
        <f>VLOOKUP(A64,Competitors!$A$3:$I$79,6,FALSE)</f>
        <v>1168</v>
      </c>
      <c r="G64" s="3" t="str">
        <f>VLOOKUP(A64,Competitors!$A$3:$I$79,3,FALSE)</f>
        <v>Europe</v>
      </c>
      <c r="H64" s="32">
        <f t="shared" si="1"/>
        <v>5124.1438356164381</v>
      </c>
      <c r="I64" s="31" t="str">
        <f>VLOOKUP(A64,Competitors!$A$3:$I$79,4,FALSE)</f>
        <v>Jack Osborne</v>
      </c>
      <c r="J64" s="5">
        <f t="shared" si="4"/>
        <v>62</v>
      </c>
    </row>
    <row r="65" spans="1:11" hidden="1">
      <c r="A65" s="9">
        <v>1117</v>
      </c>
      <c r="B65" s="37">
        <v>57</v>
      </c>
      <c r="C65" s="37">
        <v>6</v>
      </c>
      <c r="D65" s="37">
        <v>2</v>
      </c>
      <c r="E65" s="30">
        <f t="shared" si="3"/>
        <v>3426</v>
      </c>
      <c r="F65" s="3">
        <f>VLOOKUP(A65,Competitors!$A$3:$I$79,6,FALSE)</f>
        <v>995</v>
      </c>
      <c r="G65" s="3" t="str">
        <f>VLOOKUP(A65,Competitors!$A$3:$I$79,3,FALSE)</f>
        <v>Phantom</v>
      </c>
      <c r="H65" s="32">
        <f t="shared" si="1"/>
        <v>5164.8241206030152</v>
      </c>
      <c r="I65" s="31" t="str">
        <f>VLOOKUP(A65,Competitors!$A$3:$I$79,4,FALSE)</f>
        <v>Collin Spence</v>
      </c>
      <c r="J65" s="5">
        <f t="shared" si="4"/>
        <v>63</v>
      </c>
    </row>
    <row r="66" spans="1:11" hidden="1">
      <c r="A66" s="12">
        <v>186829</v>
      </c>
      <c r="B66" s="37">
        <v>67</v>
      </c>
      <c r="C66" s="37">
        <v>4</v>
      </c>
      <c r="D66" s="37">
        <v>2</v>
      </c>
      <c r="E66" s="30">
        <f t="shared" si="3"/>
        <v>4024</v>
      </c>
      <c r="F66" s="3">
        <f>VLOOKUP(A66,Competitors!$A$3:$I$79,6,FALSE)</f>
        <v>1160</v>
      </c>
      <c r="G66" s="3" t="str">
        <f>VLOOKUP(A66,Competitors!$A$3:$I$79,3,FALSE)</f>
        <v>Laser Radial</v>
      </c>
      <c r="H66" s="32">
        <f t="shared" si="1"/>
        <v>5203.4482758620688</v>
      </c>
      <c r="I66" s="31" t="str">
        <f>VLOOKUP(A66,Competitors!$A$3:$I$79,4,FALSE)</f>
        <v>Emma Williams</v>
      </c>
      <c r="J66" s="5">
        <f t="shared" si="4"/>
        <v>64</v>
      </c>
    </row>
    <row r="67" spans="1:11" hidden="1">
      <c r="A67" s="13">
        <v>1011</v>
      </c>
      <c r="B67" s="37">
        <v>61</v>
      </c>
      <c r="C67" s="37">
        <v>46</v>
      </c>
      <c r="D67" s="37">
        <v>2</v>
      </c>
      <c r="E67" s="30">
        <f t="shared" si="3"/>
        <v>3706</v>
      </c>
      <c r="F67" s="3">
        <f>VLOOKUP(A67,Competitors!$A$3:$I$79,6,FALSE)</f>
        <v>1023</v>
      </c>
      <c r="G67" s="3" t="str">
        <f>VLOOKUP(A67,Competitors!$A$3:$I$79,3,FALSE)</f>
        <v>Buzz</v>
      </c>
      <c r="H67" s="32">
        <f t="shared" si="1"/>
        <v>5434.0175953079179</v>
      </c>
      <c r="I67" s="31" t="str">
        <f>VLOOKUP(A67,Competitors!$A$3:$I$79,4,FALSE)</f>
        <v>Francis Staples</v>
      </c>
      <c r="J67" s="5">
        <f t="shared" si="4"/>
        <v>65</v>
      </c>
    </row>
    <row r="68" spans="1:11" hidden="1">
      <c r="A68" s="12">
        <v>4</v>
      </c>
      <c r="B68" s="37">
        <v>41</v>
      </c>
      <c r="C68" s="37">
        <v>38</v>
      </c>
      <c r="D68" s="37">
        <v>1</v>
      </c>
      <c r="E68" s="30">
        <f t="shared" si="3"/>
        <v>2498</v>
      </c>
      <c r="F68" s="3">
        <f>VLOOKUP(A68,Competitors!$A$3:$I$79,6,FALSE)</f>
        <v>1379</v>
      </c>
      <c r="G68" s="3" t="str">
        <f>VLOOKUP(A68,Competitors!$A$3:$I$79,3,FALSE)</f>
        <v>Topper</v>
      </c>
      <c r="H68" s="32">
        <f t="shared" ref="H68:H69" si="5">E68/F68*1000/D68*3</f>
        <v>5434.3727338651197</v>
      </c>
      <c r="I68" s="31" t="str">
        <f>VLOOKUP(A68,Competitors!$A$3:$I$79,4,FALSE)</f>
        <v>Jacob Rourke</v>
      </c>
      <c r="J68" s="5">
        <f t="shared" si="4"/>
        <v>66</v>
      </c>
    </row>
    <row r="69" spans="1:11" hidden="1">
      <c r="A69" s="12">
        <v>41</v>
      </c>
      <c r="B69" s="37">
        <v>43</v>
      </c>
      <c r="C69" s="37">
        <v>58</v>
      </c>
      <c r="D69" s="37">
        <v>1</v>
      </c>
      <c r="E69" s="30">
        <f t="shared" si="3"/>
        <v>2638</v>
      </c>
      <c r="F69" s="3">
        <f>VLOOKUP(A69,Competitors!$A$3:$I$79,6,FALSE)</f>
        <v>1379</v>
      </c>
      <c r="G69" s="3" t="str">
        <f>VLOOKUP(A69,Competitors!$A$3:$I$79,3,FALSE)</f>
        <v>Topper</v>
      </c>
      <c r="H69" s="32">
        <f t="shared" si="5"/>
        <v>5738.9412617839007</v>
      </c>
      <c r="I69" s="31" t="str">
        <f>VLOOKUP(A69,Competitors!$A$3:$I$79,4,FALSE)</f>
        <v>Leon Roscoe</v>
      </c>
      <c r="J69" s="5">
        <f t="shared" si="4"/>
        <v>67</v>
      </c>
    </row>
    <row r="70" spans="1:11" hidden="1">
      <c r="A70" s="9">
        <v>2966</v>
      </c>
      <c r="B70" s="37"/>
      <c r="C70" s="37"/>
      <c r="D70" s="37"/>
      <c r="E70" s="30">
        <f t="shared" si="3"/>
        <v>0</v>
      </c>
      <c r="F70" s="3">
        <f>VLOOKUP(A70,Competitors!$A$3:$I$79,6,FALSE)</f>
        <v>1165</v>
      </c>
      <c r="G70" s="3" t="str">
        <f>VLOOKUP(A70,Competitors!$A$3:$I$79,3,FALSE)</f>
        <v>Graduate</v>
      </c>
      <c r="H70" s="32" t="s">
        <v>249</v>
      </c>
      <c r="I70" s="31" t="str">
        <f>VLOOKUP(A70,Competitors!$A$3:$I$79,4,FALSE)</f>
        <v>Malcolm Williams</v>
      </c>
      <c r="J70" s="5">
        <v>75</v>
      </c>
    </row>
    <row r="71" spans="1:11" hidden="1">
      <c r="A71" s="12">
        <v>530</v>
      </c>
      <c r="B71" s="37"/>
      <c r="C71" s="37"/>
      <c r="D71" s="37"/>
      <c r="E71" s="30">
        <f t="shared" si="3"/>
        <v>0</v>
      </c>
      <c r="F71" s="3">
        <f>VLOOKUP(A71,Competitors!$A$3:$I$79,6,FALSE)</f>
        <v>926</v>
      </c>
      <c r="G71" s="3" t="str">
        <f>VLOOKUP(A71,Competitors!$A$3:$I$79,3,FALSE)</f>
        <v>RS400</v>
      </c>
      <c r="H71" s="32" t="s">
        <v>249</v>
      </c>
      <c r="I71" s="31" t="str">
        <f>VLOOKUP(A71,Competitors!$A$3:$I$79,4,FALSE)</f>
        <v>Jeff Cooper</v>
      </c>
      <c r="J71" s="5">
        <v>75</v>
      </c>
      <c r="K71" s="5"/>
    </row>
    <row r="72" spans="1:11">
      <c r="A72" s="13"/>
      <c r="B72" s="37"/>
      <c r="C72" s="37"/>
      <c r="D72" s="37"/>
      <c r="G72" s="3"/>
    </row>
    <row r="73" spans="1:11">
      <c r="A73" s="13"/>
      <c r="B73" s="37"/>
      <c r="C73" s="37"/>
      <c r="D73" s="37"/>
      <c r="G73" s="3"/>
    </row>
    <row r="74" spans="1:11">
      <c r="A74" s="13"/>
      <c r="B74" s="37"/>
      <c r="C74" s="37"/>
      <c r="D74" s="37"/>
      <c r="G74" s="3"/>
    </row>
    <row r="75" spans="1:11">
      <c r="A75" s="13"/>
      <c r="B75" s="37"/>
      <c r="C75" s="37"/>
      <c r="D75" s="37"/>
      <c r="G75" s="3"/>
    </row>
    <row r="76" spans="1:11">
      <c r="G76" s="3"/>
    </row>
    <row r="77" spans="1:11">
      <c r="G77" s="3"/>
    </row>
    <row r="78" spans="1:11">
      <c r="G78" s="3"/>
    </row>
    <row r="79" spans="1:11">
      <c r="G79" s="3"/>
    </row>
    <row r="80" spans="1:11">
      <c r="G80" s="3"/>
    </row>
    <row r="81" spans="1:7">
      <c r="G81" s="3"/>
    </row>
    <row r="82" spans="1:7">
      <c r="G82" s="3"/>
    </row>
    <row r="83" spans="1:7">
      <c r="G83" s="3"/>
    </row>
    <row r="84" spans="1:7">
      <c r="G84" s="3"/>
    </row>
    <row r="85" spans="1:7">
      <c r="G85" s="3"/>
    </row>
    <row r="86" spans="1:7">
      <c r="G86" s="3"/>
    </row>
    <row r="87" spans="1:7">
      <c r="G87" s="3"/>
    </row>
    <row r="88" spans="1:7">
      <c r="G88" s="3"/>
    </row>
    <row r="89" spans="1:7">
      <c r="A89" s="42"/>
      <c r="B89" s="41"/>
      <c r="C89" s="41"/>
      <c r="D89" s="41"/>
      <c r="G89" s="3"/>
    </row>
    <row r="90" spans="1:7">
      <c r="G90" s="3"/>
    </row>
    <row r="91" spans="1:7">
      <c r="G91" s="3"/>
    </row>
    <row r="92" spans="1:7">
      <c r="G92" s="3"/>
    </row>
    <row r="93" spans="1:7">
      <c r="G93" s="3"/>
    </row>
    <row r="94" spans="1:7">
      <c r="G94" s="3"/>
    </row>
    <row r="95" spans="1:7">
      <c r="G95" s="3"/>
    </row>
    <row r="96" spans="1:7">
      <c r="G96" s="3"/>
    </row>
    <row r="97" spans="7:7">
      <c r="G97" s="3"/>
    </row>
    <row r="98" spans="7:7">
      <c r="G98" s="3"/>
    </row>
    <row r="99" spans="7:7">
      <c r="G99" s="3"/>
    </row>
    <row r="100" spans="7:7">
      <c r="G100" s="3"/>
    </row>
    <row r="101" spans="7:7">
      <c r="G101" s="3"/>
    </row>
    <row r="102" spans="7:7">
      <c r="G102" s="3"/>
    </row>
    <row r="103" spans="7:7">
      <c r="G103" s="3"/>
    </row>
    <row r="104" spans="7:7">
      <c r="G104" s="3"/>
    </row>
    <row r="105" spans="7:7">
      <c r="G105" s="3"/>
    </row>
    <row r="106" spans="7:7">
      <c r="G106" s="3"/>
    </row>
    <row r="107" spans="7:7">
      <c r="G107" s="3"/>
    </row>
    <row r="108" spans="7:7">
      <c r="G108" s="3"/>
    </row>
    <row r="109" spans="7:7">
      <c r="G109" s="3"/>
    </row>
    <row r="110" spans="7:7">
      <c r="G110" s="3"/>
    </row>
    <row r="111" spans="7:7">
      <c r="G111" s="3"/>
    </row>
    <row r="112" spans="7:7">
      <c r="G112" s="3"/>
    </row>
    <row r="113" spans="7:7">
      <c r="G113" s="3"/>
    </row>
    <row r="114" spans="7:7">
      <c r="G114" s="3"/>
    </row>
    <row r="115" spans="7:7">
      <c r="G115" s="3"/>
    </row>
    <row r="116" spans="7:7">
      <c r="G116" s="3"/>
    </row>
    <row r="117" spans="7:7">
      <c r="G117" s="3"/>
    </row>
  </sheetData>
  <sheetProtection selectLockedCells="1" selectUnlockedCells="1"/>
  <autoFilter ref="A2:K71">
    <filterColumn colId="6">
      <filters>
        <filter val="Fireball"/>
        <filter val="N12"/>
        <filter val="Osprey"/>
        <filter val="RS400"/>
      </filters>
    </filterColumn>
    <filterColumn colId="8">
      <filters>
        <filter val="Andrew Jenkins"/>
        <filter val="David Edwards"/>
        <filter val="Gordon Evans"/>
        <filter val="Oscar Chess"/>
        <filter val="Rhys Jones"/>
        <filter val="Ros Downs"/>
      </filters>
    </filterColumn>
  </autoFilter>
  <sortState ref="A3:I71">
    <sortCondition ref="H3:H71"/>
  </sortState>
  <mergeCells count="1">
    <mergeCell ref="A1:J1"/>
  </mergeCells>
  <printOptions gridLines="1"/>
  <pageMargins left="0.69930555555555596" right="0.50902777777777797" top="0.58888888888888902" bottom="0.58888888888888902" header="0.50902777777777797" footer="0.50902777777777797"/>
  <pageSetup paperSize="9"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tabColor indexed="43"/>
    <pageSetUpPr fitToPage="1"/>
  </sheetPr>
  <dimension ref="A1:IV119"/>
  <sheetViews>
    <sheetView tabSelected="1" workbookViewId="0">
      <selection activeCell="A2" sqref="A2:XFD2"/>
    </sheetView>
  </sheetViews>
  <sheetFormatPr defaultColWidth="9" defaultRowHeight="12.75"/>
  <cols>
    <col min="1" max="1" width="8.7109375" style="12" customWidth="1"/>
    <col min="2" max="2" width="6.7109375" style="30" customWidth="1"/>
    <col min="3" max="3" width="6.5703125" style="30" customWidth="1"/>
    <col min="4" max="5" width="6.7109375" style="30" customWidth="1"/>
    <col min="6" max="6" width="6.7109375" style="3" customWidth="1"/>
    <col min="7" max="7" width="13.7109375" style="31" customWidth="1"/>
    <col min="8" max="8" width="6.7109375" style="32" customWidth="1"/>
    <col min="9" max="9" width="18.7109375" style="31" customWidth="1"/>
    <col min="10" max="10" width="6.7109375" style="5" customWidth="1"/>
    <col min="11" max="11" width="9" style="6" customWidth="1"/>
  </cols>
  <sheetData>
    <row r="1" spans="1:256" s="38" customFormat="1" ht="30" customHeight="1">
      <c r="A1" s="64" t="s">
        <v>250</v>
      </c>
      <c r="B1" s="64"/>
      <c r="C1" s="64"/>
      <c r="D1" s="64"/>
      <c r="E1" s="64"/>
      <c r="F1" s="64"/>
      <c r="G1" s="64"/>
      <c r="H1" s="64"/>
      <c r="I1" s="64"/>
      <c r="J1" s="64"/>
      <c r="K1" s="40"/>
      <c r="IV1" s="20"/>
    </row>
    <row r="2" spans="1:256" s="27" customFormat="1" ht="20.25" customHeight="1">
      <c r="A2" s="33" t="s">
        <v>57</v>
      </c>
      <c r="B2" s="34" t="s">
        <v>243</v>
      </c>
      <c r="C2" s="34" t="s">
        <v>244</v>
      </c>
      <c r="D2" s="34" t="s">
        <v>245</v>
      </c>
      <c r="E2" s="34" t="s">
        <v>246</v>
      </c>
      <c r="F2" s="35" t="s">
        <v>61</v>
      </c>
      <c r="G2" s="34" t="s">
        <v>59</v>
      </c>
      <c r="H2" s="36" t="s">
        <v>247</v>
      </c>
      <c r="I2" s="34" t="s">
        <v>0</v>
      </c>
      <c r="J2" s="35" t="s">
        <v>248</v>
      </c>
      <c r="K2" s="35"/>
      <c r="IV2" s="20"/>
    </row>
    <row r="3" spans="1:256" hidden="1">
      <c r="A3" s="12">
        <v>329</v>
      </c>
      <c r="B3" s="37">
        <v>59</v>
      </c>
      <c r="C3" s="37">
        <v>39</v>
      </c>
      <c r="D3" s="37">
        <v>3</v>
      </c>
      <c r="E3" s="30">
        <f t="shared" ref="E3:E34" si="0">B3*60+C3</f>
        <v>3579</v>
      </c>
      <c r="F3" s="3">
        <f>VLOOKUP(A3,Competitors!$A$3:$I$79,6,FALSE)</f>
        <v>841</v>
      </c>
      <c r="G3" s="3" t="str">
        <f>VLOOKUP(A3,Competitors!$A$3:$I$79,3,FALSE)</f>
        <v>IC</v>
      </c>
      <c r="H3" s="32">
        <f t="shared" ref="H3" si="1">E3/F3*1000/D3*3</f>
        <v>4255.6480380499406</v>
      </c>
      <c r="I3" s="31" t="str">
        <f>VLOOKUP(A3,Competitors!$A$3:$I$79,4,FALSE)</f>
        <v>Robin Wood</v>
      </c>
      <c r="J3" s="5">
        <v>1</v>
      </c>
    </row>
    <row r="4" spans="1:256" hidden="1">
      <c r="A4" s="13">
        <v>3673</v>
      </c>
      <c r="B4" s="37">
        <v>70</v>
      </c>
      <c r="C4" s="37">
        <v>15</v>
      </c>
      <c r="D4" s="37">
        <v>3</v>
      </c>
      <c r="E4" s="30">
        <f t="shared" si="0"/>
        <v>4215</v>
      </c>
      <c r="F4" s="3">
        <f>VLOOKUP(A4,Competitors!$A$3:$I$79,6,FALSE)</f>
        <v>973</v>
      </c>
      <c r="G4" s="3" t="str">
        <f>VLOOKUP(A4,Competitors!$A$3:$I$79,3,FALSE)</f>
        <v xml:space="preserve">Merlin Rocket </v>
      </c>
      <c r="H4" s="32">
        <f t="shared" ref="H4:H67" si="2">E4/F4*1000/D4*3</f>
        <v>4331.9630010277497</v>
      </c>
      <c r="I4" s="31" t="str">
        <f>VLOOKUP(A4,Competitors!$A$3:$I$79,4,FALSE)</f>
        <v>Chris Gould</v>
      </c>
      <c r="J4" s="5">
        <f t="shared" ref="J4:J67" si="3">J3+1</f>
        <v>2</v>
      </c>
      <c r="K4"/>
    </row>
    <row r="5" spans="1:256" hidden="1">
      <c r="A5" s="9">
        <v>1634</v>
      </c>
      <c r="B5" s="37">
        <v>56</v>
      </c>
      <c r="C5" s="37">
        <v>10</v>
      </c>
      <c r="D5" s="37">
        <v>2</v>
      </c>
      <c r="E5" s="30">
        <f t="shared" si="0"/>
        <v>3370</v>
      </c>
      <c r="F5" s="3">
        <f>VLOOKUP(A5,Competitors!$A$3:$I$79,6,FALSE)</f>
        <v>1149</v>
      </c>
      <c r="G5" s="3" t="str">
        <f>VLOOKUP(A5,Competitors!$A$3:$I$79,3,FALSE)</f>
        <v>RS Vision</v>
      </c>
      <c r="H5" s="32">
        <f t="shared" si="2"/>
        <v>4399.4778067885118</v>
      </c>
      <c r="I5" s="31" t="str">
        <f>VLOOKUP(A5,Competitors!$A$3:$I$79,4,FALSE)</f>
        <v>Ian Fryett</v>
      </c>
      <c r="J5" s="5">
        <f t="shared" si="3"/>
        <v>3</v>
      </c>
      <c r="K5"/>
    </row>
    <row r="6" spans="1:256" hidden="1">
      <c r="A6" s="13">
        <v>1995</v>
      </c>
      <c r="B6" s="37">
        <v>76</v>
      </c>
      <c r="C6" s="37">
        <v>51</v>
      </c>
      <c r="D6" s="37">
        <v>3</v>
      </c>
      <c r="E6" s="30">
        <f t="shared" si="0"/>
        <v>4611</v>
      </c>
      <c r="F6" s="3">
        <f>VLOOKUP(A6,Competitors!$A$3:$I$79,6,FALSE)</f>
        <v>1044</v>
      </c>
      <c r="G6" s="3" t="str">
        <f>VLOOKUP(A6,Competitors!$A$3:$I$79,3,FALSE)</f>
        <v>Scorpion</v>
      </c>
      <c r="H6" s="32">
        <f t="shared" si="2"/>
        <v>4416.666666666667</v>
      </c>
      <c r="I6" s="31" t="str">
        <f>VLOOKUP(A6,Competitors!$A$3:$I$79,4,FALSE)</f>
        <v>Peter Rose</v>
      </c>
      <c r="J6" s="5">
        <f t="shared" si="3"/>
        <v>4</v>
      </c>
      <c r="K6"/>
    </row>
    <row r="7" spans="1:256" hidden="1">
      <c r="A7" s="13">
        <v>3716</v>
      </c>
      <c r="B7" s="37">
        <v>72</v>
      </c>
      <c r="C7" s="37">
        <v>16</v>
      </c>
      <c r="D7" s="37">
        <v>3</v>
      </c>
      <c r="E7" s="30">
        <f t="shared" si="0"/>
        <v>4336</v>
      </c>
      <c r="F7" s="3">
        <f>VLOOKUP(A7,Competitors!$A$3:$I$79,6,FALSE)</f>
        <v>973</v>
      </c>
      <c r="G7" s="3" t="str">
        <f>VLOOKUP(A7,Competitors!$A$3:$I$79,3,FALSE)</f>
        <v xml:space="preserve">Merlin Rocket </v>
      </c>
      <c r="H7" s="32">
        <f t="shared" si="2"/>
        <v>4456.3206577595065</v>
      </c>
      <c r="I7" s="31" t="str">
        <f>VLOOKUP(A7,Competitors!$A$3:$I$79,4,FALSE)</f>
        <v>Steve Leney</v>
      </c>
      <c r="J7" s="5">
        <f t="shared" si="3"/>
        <v>5</v>
      </c>
      <c r="K7"/>
    </row>
    <row r="8" spans="1:256" hidden="1">
      <c r="A8" s="12">
        <v>3765</v>
      </c>
      <c r="B8" s="37">
        <v>72</v>
      </c>
      <c r="C8" s="37">
        <v>34</v>
      </c>
      <c r="D8" s="37">
        <v>3</v>
      </c>
      <c r="E8" s="30">
        <f t="shared" si="0"/>
        <v>4354</v>
      </c>
      <c r="F8" s="3">
        <f>VLOOKUP(A8,Competitors!$A$3:$I$79,6,FALSE)</f>
        <v>973</v>
      </c>
      <c r="G8" s="3" t="str">
        <f>VLOOKUP(A8,Competitors!$A$3:$I$79,3,FALSE)</f>
        <v xml:space="preserve">Merlin Rocket </v>
      </c>
      <c r="H8" s="32">
        <f t="shared" si="2"/>
        <v>4474.8201438848919</v>
      </c>
      <c r="I8" s="31" t="str">
        <f>VLOOKUP(A8,Competitors!$A$3:$I$79,4,FALSE)</f>
        <v>Richard Dee</v>
      </c>
      <c r="J8" s="5">
        <f t="shared" si="3"/>
        <v>6</v>
      </c>
      <c r="K8"/>
    </row>
    <row r="9" spans="1:256">
      <c r="A9" s="13">
        <v>1348</v>
      </c>
      <c r="B9" s="37">
        <v>69</v>
      </c>
      <c r="C9" s="37">
        <v>20</v>
      </c>
      <c r="D9" s="37">
        <v>3</v>
      </c>
      <c r="E9" s="30">
        <f t="shared" si="0"/>
        <v>4160</v>
      </c>
      <c r="F9" s="3">
        <f>VLOOKUP(A9,Competitors!$A$3:$I$79,6,FALSE)</f>
        <v>918</v>
      </c>
      <c r="G9" s="3" t="str">
        <f>VLOOKUP(A9,Competitors!$A$3:$I$79,3,FALSE)</f>
        <v>Osprey</v>
      </c>
      <c r="H9" s="32">
        <f t="shared" si="2"/>
        <v>4531.5904139433551</v>
      </c>
      <c r="I9" s="31" t="str">
        <f>VLOOKUP(A9,Competitors!$A$3:$I$79,4,FALSE)</f>
        <v>Oscar Chess</v>
      </c>
      <c r="J9" s="5">
        <f t="shared" si="3"/>
        <v>7</v>
      </c>
      <c r="K9"/>
    </row>
    <row r="10" spans="1:256" hidden="1">
      <c r="A10" s="13">
        <v>3583</v>
      </c>
      <c r="B10" s="37">
        <v>74</v>
      </c>
      <c r="C10" s="37">
        <v>2</v>
      </c>
      <c r="D10" s="37">
        <v>3</v>
      </c>
      <c r="E10" s="30">
        <f t="shared" si="0"/>
        <v>4442</v>
      </c>
      <c r="F10" s="3">
        <f>VLOOKUP(A10,Competitors!$A$3:$I$79,6,FALSE)</f>
        <v>973</v>
      </c>
      <c r="G10" s="3" t="str">
        <f>VLOOKUP(A10,Competitors!$A$3:$I$79,3,FALSE)</f>
        <v xml:space="preserve">Merlin Rocket </v>
      </c>
      <c r="H10" s="32">
        <f t="shared" si="2"/>
        <v>4565.2620760534428</v>
      </c>
      <c r="I10" s="31" t="str">
        <f>VLOOKUP(A10,Competitors!$A$3:$I$79,4,FALSE)</f>
        <v>Colin Anderson</v>
      </c>
      <c r="J10" s="5">
        <f t="shared" si="3"/>
        <v>8</v>
      </c>
      <c r="K10"/>
    </row>
    <row r="11" spans="1:256" hidden="1">
      <c r="A11" s="13">
        <v>1342</v>
      </c>
      <c r="B11" s="37">
        <v>70</v>
      </c>
      <c r="C11" s="37">
        <v>55</v>
      </c>
      <c r="D11" s="37">
        <v>3</v>
      </c>
      <c r="E11" s="30">
        <f t="shared" si="0"/>
        <v>4255</v>
      </c>
      <c r="F11" s="3">
        <f>VLOOKUP(A11,Competitors!$A$3:$I$79,6,FALSE)</f>
        <v>918</v>
      </c>
      <c r="G11" s="3" t="str">
        <f>VLOOKUP(A11,Competitors!$A$3:$I$79,3,FALSE)</f>
        <v>Osprey</v>
      </c>
      <c r="H11" s="32">
        <f t="shared" si="2"/>
        <v>4635.076252723311</v>
      </c>
      <c r="I11" s="31" t="str">
        <f>VLOOKUP(A11,Competitors!$A$3:$I$79,4,FALSE)</f>
        <v>Ted Lewis</v>
      </c>
      <c r="J11" s="5">
        <f t="shared" si="3"/>
        <v>9</v>
      </c>
    </row>
    <row r="12" spans="1:256" hidden="1">
      <c r="A12" s="12">
        <v>14357</v>
      </c>
      <c r="B12" s="37">
        <v>73</v>
      </c>
      <c r="C12" s="37">
        <v>22</v>
      </c>
      <c r="D12" s="37">
        <v>3</v>
      </c>
      <c r="E12" s="30">
        <f t="shared" si="0"/>
        <v>4402</v>
      </c>
      <c r="F12" s="3">
        <f>VLOOKUP(A12,Competitors!$A$3:$I$79,6,FALSE)</f>
        <v>947</v>
      </c>
      <c r="G12" s="3" t="str">
        <f>VLOOKUP(A12,Competitors!$A$3:$I$79,3,FALSE)</f>
        <v>Fireball</v>
      </c>
      <c r="H12" s="32">
        <f t="shared" si="2"/>
        <v>4648.3632523759243</v>
      </c>
      <c r="I12" s="31" t="str">
        <f>VLOOKUP(A12,Competitors!$A$3:$I$79,4,FALSE)</f>
        <v>Matt Smith</v>
      </c>
      <c r="J12" s="5">
        <f t="shared" si="3"/>
        <v>10</v>
      </c>
    </row>
    <row r="13" spans="1:256">
      <c r="A13" s="12">
        <v>3516</v>
      </c>
      <c r="B13" s="37">
        <v>55</v>
      </c>
      <c r="C13" s="37">
        <v>31</v>
      </c>
      <c r="D13" s="37">
        <v>2</v>
      </c>
      <c r="E13" s="30">
        <f t="shared" si="0"/>
        <v>3331</v>
      </c>
      <c r="F13" s="3">
        <f>VLOOKUP(A13,Competitors!$A$3:$I$79,6,FALSE)</f>
        <v>1073</v>
      </c>
      <c r="G13" s="3" t="str">
        <f>VLOOKUP(A13,Competitors!$A$3:$I$79,3,FALSE)</f>
        <v>N12</v>
      </c>
      <c r="H13" s="32">
        <f t="shared" si="2"/>
        <v>4656.5703634669153</v>
      </c>
      <c r="I13" s="31" t="str">
        <f>VLOOKUP(A13,Competitors!$A$3:$I$79,4,FALSE)</f>
        <v>David Edwards</v>
      </c>
      <c r="J13" s="5">
        <f t="shared" si="3"/>
        <v>11</v>
      </c>
    </row>
    <row r="14" spans="1:256" hidden="1">
      <c r="A14" s="13">
        <v>3787</v>
      </c>
      <c r="B14" s="37">
        <v>75</v>
      </c>
      <c r="C14" s="37">
        <v>43</v>
      </c>
      <c r="D14" s="37">
        <v>3</v>
      </c>
      <c r="E14" s="30">
        <f t="shared" si="0"/>
        <v>4543</v>
      </c>
      <c r="F14" s="3">
        <f>VLOOKUP(A14,Competitors!$A$3:$I$79,6,FALSE)</f>
        <v>973</v>
      </c>
      <c r="G14" s="3" t="str">
        <f>VLOOKUP(A14,Competitors!$A$3:$I$79,3,FALSE)</f>
        <v xml:space="preserve">Merlin Rocket </v>
      </c>
      <c r="H14" s="32">
        <f t="shared" si="2"/>
        <v>4669.0647482014392</v>
      </c>
      <c r="I14" s="31" t="str">
        <f>VLOOKUP(A14,Competitors!$A$3:$I$79,4,FALSE)</f>
        <v>Chris Martin</v>
      </c>
      <c r="J14" s="5">
        <f t="shared" si="3"/>
        <v>12</v>
      </c>
    </row>
    <row r="15" spans="1:256" hidden="1">
      <c r="A15" s="9">
        <v>895</v>
      </c>
      <c r="B15" s="37">
        <v>72</v>
      </c>
      <c r="C15" s="37">
        <v>13</v>
      </c>
      <c r="D15" s="37">
        <v>3</v>
      </c>
      <c r="E15" s="30">
        <f t="shared" si="0"/>
        <v>4333</v>
      </c>
      <c r="F15" s="3">
        <f>VLOOKUP(A15,Competitors!$A$3:$I$79,6,FALSE)</f>
        <v>926</v>
      </c>
      <c r="G15" s="3" t="str">
        <f>VLOOKUP(A15,Competitors!$A$3:$I$79,3,FALSE)</f>
        <v>RS400</v>
      </c>
      <c r="H15" s="32">
        <f t="shared" si="2"/>
        <v>4679.2656587473002</v>
      </c>
      <c r="I15" s="31" t="str">
        <f>VLOOKUP(A15,Competitors!$A$3:$I$79,4,FALSE)</f>
        <v>Phil Mason</v>
      </c>
      <c r="J15" s="5">
        <f t="shared" si="3"/>
        <v>13</v>
      </c>
    </row>
    <row r="16" spans="1:256">
      <c r="A16" s="13">
        <v>1114</v>
      </c>
      <c r="B16" s="37">
        <v>71</v>
      </c>
      <c r="C16" s="37">
        <v>40</v>
      </c>
      <c r="D16" s="37">
        <v>3</v>
      </c>
      <c r="E16" s="30">
        <f t="shared" si="0"/>
        <v>4300</v>
      </c>
      <c r="F16" s="3">
        <f>VLOOKUP(A16,Competitors!$A$3:$I$79,6,FALSE)</f>
        <v>918</v>
      </c>
      <c r="G16" s="3" t="str">
        <f>VLOOKUP(A16,Competitors!$A$3:$I$79,3,FALSE)</f>
        <v>Osprey</v>
      </c>
      <c r="H16" s="32">
        <f t="shared" si="2"/>
        <v>4684.0958605664482</v>
      </c>
      <c r="I16" s="31" t="str">
        <f>VLOOKUP(A16,Competitors!$A$3:$I$79,4,FALSE)</f>
        <v>Ros Downs</v>
      </c>
      <c r="J16" s="5">
        <f t="shared" si="3"/>
        <v>14</v>
      </c>
    </row>
    <row r="17" spans="1:10" hidden="1">
      <c r="A17" s="13">
        <v>330</v>
      </c>
      <c r="B17" s="37">
        <v>66</v>
      </c>
      <c r="C17" s="37">
        <v>20</v>
      </c>
      <c r="D17" s="37">
        <v>3</v>
      </c>
      <c r="E17" s="30">
        <f t="shared" si="0"/>
        <v>3980</v>
      </c>
      <c r="F17" s="3">
        <f>VLOOKUP(A17,Competitors!$A$3:$I$79,6,FALSE)</f>
        <v>841</v>
      </c>
      <c r="G17" s="3" t="str">
        <f>VLOOKUP(A17,Competitors!$A$3:$I$79,3,FALSE)</f>
        <v>IC</v>
      </c>
      <c r="H17" s="32">
        <f t="shared" si="2"/>
        <v>4732.4613555291326</v>
      </c>
      <c r="I17" s="31" t="str">
        <f>VLOOKUP(A17,Competitors!$A$3:$I$79,4,FALSE)</f>
        <v>Iain Ferguson</v>
      </c>
      <c r="J17" s="5">
        <f t="shared" si="3"/>
        <v>15</v>
      </c>
    </row>
    <row r="18" spans="1:10" hidden="1">
      <c r="A18" s="13">
        <v>338</v>
      </c>
      <c r="B18" s="37">
        <v>66</v>
      </c>
      <c r="C18" s="37">
        <v>24</v>
      </c>
      <c r="D18" s="37">
        <v>3</v>
      </c>
      <c r="E18" s="30">
        <f t="shared" si="0"/>
        <v>3984</v>
      </c>
      <c r="F18" s="3">
        <f>VLOOKUP(A18,Competitors!$A$3:$I$79,6,FALSE)</f>
        <v>841</v>
      </c>
      <c r="G18" s="3" t="str">
        <f>VLOOKUP(A18,Competitors!$A$3:$I$79,3,FALSE)</f>
        <v>IC</v>
      </c>
      <c r="H18" s="32">
        <f t="shared" si="2"/>
        <v>4737.2175980975035</v>
      </c>
      <c r="I18" s="31" t="str">
        <f>VLOOKUP(A18,Competitors!$A$3:$I$79,4,FALSE)</f>
        <v>Steve Clarke</v>
      </c>
      <c r="J18" s="5">
        <f t="shared" si="3"/>
        <v>16</v>
      </c>
    </row>
    <row r="19" spans="1:10" hidden="1">
      <c r="A19" s="9">
        <v>174789</v>
      </c>
      <c r="B19" s="37">
        <v>61</v>
      </c>
      <c r="C19" s="37">
        <v>38</v>
      </c>
      <c r="D19" s="37">
        <v>2</v>
      </c>
      <c r="E19" s="30">
        <f t="shared" si="0"/>
        <v>3698</v>
      </c>
      <c r="F19" s="3">
        <f>VLOOKUP(A19,Competitors!$A$3:$I$79,6,FALSE)</f>
        <v>1160</v>
      </c>
      <c r="G19" s="3" t="str">
        <f>VLOOKUP(A19,Competitors!$A$3:$I$79,3,FALSE)</f>
        <v xml:space="preserve">Laser Radial </v>
      </c>
      <c r="H19" s="32">
        <f t="shared" si="2"/>
        <v>4781.8965517241377</v>
      </c>
      <c r="I19" s="31" t="str">
        <f>VLOOKUP(A19,Competitors!$A$3:$I$79,4,FALSE)</f>
        <v>John Shoesmith</v>
      </c>
      <c r="J19" s="5">
        <f t="shared" si="3"/>
        <v>17</v>
      </c>
    </row>
    <row r="20" spans="1:10" hidden="1">
      <c r="A20" s="13">
        <v>169</v>
      </c>
      <c r="B20" s="37">
        <v>54</v>
      </c>
      <c r="C20" s="37">
        <v>49</v>
      </c>
      <c r="D20" s="37">
        <v>2</v>
      </c>
      <c r="E20" s="30">
        <f t="shared" si="0"/>
        <v>3289</v>
      </c>
      <c r="F20" s="3">
        <f>VLOOKUP(A20,Competitors!$A$3:$I$79,6,FALSE)</f>
        <v>1031</v>
      </c>
      <c r="G20" s="3" t="str">
        <f>VLOOKUP(A20,Competitors!$A$3:$I$79,3,FALSE)</f>
        <v>D-Zero</v>
      </c>
      <c r="H20" s="32">
        <f t="shared" si="2"/>
        <v>4785.1600387972849</v>
      </c>
      <c r="I20" s="31" t="str">
        <f>VLOOKUP(A20,Competitors!$A$3:$I$79,4,FALSE)</f>
        <v>Alisdair James</v>
      </c>
      <c r="J20" s="5">
        <f t="shared" si="3"/>
        <v>18</v>
      </c>
    </row>
    <row r="21" spans="1:10" hidden="1">
      <c r="A21" s="12">
        <v>606</v>
      </c>
      <c r="B21" s="37">
        <v>74</v>
      </c>
      <c r="C21" s="37">
        <v>11</v>
      </c>
      <c r="D21" s="37">
        <v>3</v>
      </c>
      <c r="E21" s="30">
        <f t="shared" si="0"/>
        <v>4451</v>
      </c>
      <c r="F21" s="3">
        <f>VLOOKUP(A21,Competitors!$A$3:$I$79,6,FALSE)</f>
        <v>926</v>
      </c>
      <c r="G21" s="3" t="str">
        <f>VLOOKUP(A21,Competitors!$A$3:$I$79,3,FALSE)</f>
        <v>RS400</v>
      </c>
      <c r="H21" s="32">
        <f t="shared" si="2"/>
        <v>4806.6954643628505</v>
      </c>
      <c r="I21" s="31" t="str">
        <f>VLOOKUP(A21,Competitors!$A$3:$I$79,4,FALSE)</f>
        <v>Paul Keeling</v>
      </c>
      <c r="J21" s="5">
        <f t="shared" si="3"/>
        <v>19</v>
      </c>
    </row>
    <row r="22" spans="1:10" hidden="1">
      <c r="A22" s="13">
        <v>825</v>
      </c>
      <c r="B22" s="37">
        <v>62</v>
      </c>
      <c r="C22" s="37">
        <v>41</v>
      </c>
      <c r="D22" s="37">
        <v>3</v>
      </c>
      <c r="E22" s="30">
        <f t="shared" si="0"/>
        <v>3761</v>
      </c>
      <c r="F22" s="3">
        <f>VLOOKUP(A22,Competitors!$A$3:$I$79,6,FALSE)</f>
        <v>779</v>
      </c>
      <c r="G22" s="3" t="str">
        <f>VLOOKUP(A22,Competitors!$A$3:$I$79,3,FALSE)</f>
        <v>RS800</v>
      </c>
      <c r="H22" s="32">
        <f t="shared" si="2"/>
        <v>4827.9845956354293</v>
      </c>
      <c r="I22" s="31" t="str">
        <f>VLOOKUP(A22,Competitors!$A$3:$I$79,4,FALSE)</f>
        <v>Guy Humphrey</v>
      </c>
      <c r="J22" s="5">
        <f t="shared" si="3"/>
        <v>20</v>
      </c>
    </row>
    <row r="23" spans="1:10" hidden="1">
      <c r="A23" s="13">
        <v>211</v>
      </c>
      <c r="B23" s="37">
        <v>59</v>
      </c>
      <c r="C23" s="37">
        <v>9</v>
      </c>
      <c r="D23" s="37">
        <v>2</v>
      </c>
      <c r="E23" s="30">
        <f t="shared" si="0"/>
        <v>3549</v>
      </c>
      <c r="F23" s="3">
        <f>VLOOKUP(A23,Competitors!$A$3:$I$79,6,FALSE)</f>
        <v>1098</v>
      </c>
      <c r="G23" s="3" t="str">
        <f>VLOOKUP(A23,Competitors!$A$3:$I$79,3,FALSE)</f>
        <v>RS Vareo</v>
      </c>
      <c r="H23" s="32">
        <f t="shared" si="2"/>
        <v>4848.3606557377043</v>
      </c>
      <c r="I23" s="31" t="str">
        <f>VLOOKUP(A23,Competitors!$A$3:$I$79,4,FALSE)</f>
        <v>Clare Williams</v>
      </c>
      <c r="J23" s="5">
        <f t="shared" si="3"/>
        <v>21</v>
      </c>
    </row>
    <row r="24" spans="1:10">
      <c r="A24" s="13">
        <v>475</v>
      </c>
      <c r="B24" s="37">
        <v>75</v>
      </c>
      <c r="C24" s="37">
        <v>2</v>
      </c>
      <c r="D24" s="37">
        <v>3</v>
      </c>
      <c r="E24" s="30">
        <f t="shared" si="0"/>
        <v>4502</v>
      </c>
      <c r="F24" s="3">
        <f>VLOOKUP(A24,Competitors!$A$3:$I$79,6,FALSE)</f>
        <v>926</v>
      </c>
      <c r="G24" s="3" t="str">
        <f>VLOOKUP(A24,Competitors!$A$3:$I$79,3,FALSE)</f>
        <v>RS400</v>
      </c>
      <c r="H24" s="32">
        <f t="shared" si="2"/>
        <v>4861.7710583153348</v>
      </c>
      <c r="I24" s="31" t="str">
        <f>VLOOKUP(A24,Competitors!$A$3:$I$79,4,FALSE)</f>
        <v>Rhys Jones</v>
      </c>
      <c r="J24" s="5">
        <f t="shared" si="3"/>
        <v>22</v>
      </c>
    </row>
    <row r="25" spans="1:10" hidden="1">
      <c r="A25" s="13">
        <v>662</v>
      </c>
      <c r="B25" s="37">
        <v>67</v>
      </c>
      <c r="C25" s="37">
        <v>2</v>
      </c>
      <c r="D25" s="37">
        <v>2</v>
      </c>
      <c r="E25" s="30">
        <f t="shared" si="0"/>
        <v>4022</v>
      </c>
      <c r="F25" s="3">
        <f>VLOOKUP(A25,Competitors!$A$3:$I$79,6,FALSE)</f>
        <v>1239</v>
      </c>
      <c r="G25" s="3" t="str">
        <f>VLOOKUP(A25,Competitors!$A$3:$I$79,3,FALSE)</f>
        <v>Miracle</v>
      </c>
      <c r="H25" s="32">
        <f t="shared" si="2"/>
        <v>4869.2493946731238</v>
      </c>
      <c r="I25" s="31" t="str">
        <f>VLOOKUP(A25,Competitors!$A$3:$I$79,4,FALSE)</f>
        <v>Cathy Goodwin</v>
      </c>
      <c r="J25" s="5">
        <f t="shared" si="3"/>
        <v>23</v>
      </c>
    </row>
    <row r="26" spans="1:10" hidden="1">
      <c r="A26" s="12">
        <v>13856</v>
      </c>
      <c r="B26" s="37">
        <v>62</v>
      </c>
      <c r="C26" s="37">
        <v>29</v>
      </c>
      <c r="D26" s="37">
        <v>2</v>
      </c>
      <c r="E26" s="30">
        <f t="shared" si="0"/>
        <v>3749</v>
      </c>
      <c r="F26" s="3">
        <f>VLOOKUP(A26,Competitors!$A$3:$I$79,6,FALSE)</f>
        <v>1154</v>
      </c>
      <c r="G26" s="3" t="str">
        <f>VLOOKUP(A26,Competitors!$A$3:$I$79,3,FALSE)</f>
        <v>GP14</v>
      </c>
      <c r="H26" s="32">
        <f t="shared" si="2"/>
        <v>4873.0502599653373</v>
      </c>
      <c r="I26" s="31" t="str">
        <f>VLOOKUP(A26,Competitors!$A$3:$I$79,4,FALSE)</f>
        <v>Mike Whittaker</v>
      </c>
      <c r="J26" s="5">
        <f t="shared" si="3"/>
        <v>24</v>
      </c>
    </row>
    <row r="27" spans="1:10">
      <c r="A27" s="13">
        <v>14918</v>
      </c>
      <c r="B27" s="37">
        <v>76</v>
      </c>
      <c r="C27" s="37">
        <v>58</v>
      </c>
      <c r="D27" s="37">
        <v>3</v>
      </c>
      <c r="E27" s="30">
        <f t="shared" si="0"/>
        <v>4618</v>
      </c>
      <c r="F27" s="3">
        <f>VLOOKUP(A27,Competitors!$A$3:$I$79,6,FALSE)</f>
        <v>947</v>
      </c>
      <c r="G27" s="3" t="str">
        <f>VLOOKUP(A27,Competitors!$A$3:$I$79,3,FALSE)</f>
        <v>Fireball</v>
      </c>
      <c r="H27" s="32">
        <f t="shared" si="2"/>
        <v>4876.4519535374866</v>
      </c>
      <c r="I27" s="31" t="str">
        <f>VLOOKUP(A27,Competitors!$A$3:$I$79,4,FALSE)</f>
        <v>Gordon Evans</v>
      </c>
      <c r="J27" s="5">
        <f t="shared" si="3"/>
        <v>25</v>
      </c>
    </row>
    <row r="28" spans="1:10" hidden="1">
      <c r="A28" s="13">
        <v>1323</v>
      </c>
      <c r="B28" s="37">
        <v>54</v>
      </c>
      <c r="C28" s="37">
        <v>12</v>
      </c>
      <c r="D28" s="37">
        <v>2</v>
      </c>
      <c r="E28" s="30">
        <f t="shared" si="0"/>
        <v>3252</v>
      </c>
      <c r="F28" s="3">
        <f>VLOOKUP(A28,Competitors!$A$3:$I$79,6,FALSE)</f>
        <v>995</v>
      </c>
      <c r="G28" s="3" t="str">
        <f>VLOOKUP(A28,Competitors!$A$3:$I$79,3,FALSE)</f>
        <v>Phantom</v>
      </c>
      <c r="H28" s="32">
        <f t="shared" si="2"/>
        <v>4902.5125628140704</v>
      </c>
      <c r="I28" s="31" t="str">
        <f>VLOOKUP(A28,Competitors!$A$3:$I$79,4,FALSE)</f>
        <v>James Hayden</v>
      </c>
      <c r="J28" s="5">
        <f t="shared" si="3"/>
        <v>26</v>
      </c>
    </row>
    <row r="29" spans="1:10">
      <c r="A29" s="12">
        <v>753</v>
      </c>
      <c r="B29" s="37">
        <v>75</v>
      </c>
      <c r="C29" s="37">
        <v>8</v>
      </c>
      <c r="D29" s="37">
        <v>3</v>
      </c>
      <c r="E29" s="30">
        <f t="shared" si="0"/>
        <v>4508</v>
      </c>
      <c r="F29" s="3">
        <f>VLOOKUP(A29,Competitors!$A$3:$I$79,6,FALSE)</f>
        <v>918</v>
      </c>
      <c r="G29" s="3" t="str">
        <f>VLOOKUP(A29,Competitors!$A$3:$I$79,3,FALSE)</f>
        <v>Osprey</v>
      </c>
      <c r="H29" s="32">
        <f t="shared" si="2"/>
        <v>4910.6753812636161</v>
      </c>
      <c r="I29" s="31" t="str">
        <f>VLOOKUP(A29,Competitors!$A$3:$I$79,4,FALSE)</f>
        <v>Andrew Jenkins</v>
      </c>
      <c r="J29" s="5">
        <f t="shared" si="3"/>
        <v>27</v>
      </c>
    </row>
    <row r="30" spans="1:10" hidden="1">
      <c r="A30" s="13">
        <v>782</v>
      </c>
      <c r="B30" s="37">
        <v>60</v>
      </c>
      <c r="C30" s="37">
        <v>44</v>
      </c>
      <c r="D30" s="37">
        <v>2</v>
      </c>
      <c r="E30" s="30">
        <f t="shared" si="0"/>
        <v>3644</v>
      </c>
      <c r="F30" s="3">
        <f>VLOOKUP(A30,Competitors!$A$3:$I$79,6,FALSE)</f>
        <v>1110</v>
      </c>
      <c r="G30" s="3" t="str">
        <f>VLOOKUP(A30,Competitors!$A$3:$I$79,3,FALSE)</f>
        <v>Laser Stratos</v>
      </c>
      <c r="H30" s="32">
        <f t="shared" si="2"/>
        <v>4924.3243243243251</v>
      </c>
      <c r="I30" s="31" t="str">
        <f>VLOOKUP(A30,Competitors!$A$3:$I$79,4,FALSE)</f>
        <v>Neil Williams</v>
      </c>
      <c r="J30" s="5">
        <f t="shared" si="3"/>
        <v>28</v>
      </c>
    </row>
    <row r="31" spans="1:10" hidden="1">
      <c r="A31" s="13">
        <v>141550</v>
      </c>
      <c r="B31" s="37">
        <v>61</v>
      </c>
      <c r="C31" s="37">
        <v>19</v>
      </c>
      <c r="D31" s="37">
        <v>2</v>
      </c>
      <c r="E31" s="30">
        <f t="shared" si="0"/>
        <v>3679</v>
      </c>
      <c r="F31" s="3">
        <f>VLOOKUP(A31,Competitors!$A$3:$I$79,6,FALSE)</f>
        <v>1112</v>
      </c>
      <c r="G31" s="3" t="str">
        <f>VLOOKUP(A31,Competitors!$A$3:$I$79,3,FALSE)</f>
        <v>Laser</v>
      </c>
      <c r="H31" s="32">
        <f t="shared" si="2"/>
        <v>4962.6798561151081</v>
      </c>
      <c r="I31" s="31" t="str">
        <f>VLOOKUP(A31,Competitors!$A$3:$I$79,4,FALSE)</f>
        <v>Eric Ison</v>
      </c>
      <c r="J31" s="5">
        <f t="shared" si="3"/>
        <v>29</v>
      </c>
    </row>
    <row r="32" spans="1:10" hidden="1">
      <c r="A32" s="13">
        <v>22566</v>
      </c>
      <c r="B32" s="37">
        <v>62</v>
      </c>
      <c r="C32" s="37">
        <v>42</v>
      </c>
      <c r="D32" s="37">
        <v>2</v>
      </c>
      <c r="E32" s="30">
        <f t="shared" si="0"/>
        <v>3762</v>
      </c>
      <c r="F32" s="3">
        <f>VLOOKUP(A32,Competitors!$A$3:$I$79,6,FALSE)</f>
        <v>1132</v>
      </c>
      <c r="G32" s="3" t="str">
        <f>VLOOKUP(A32,Competitors!$A$3:$I$79,3,FALSE)</f>
        <v>Enterprise</v>
      </c>
      <c r="H32" s="32">
        <f t="shared" si="2"/>
        <v>4984.9823321554768</v>
      </c>
      <c r="I32" s="31" t="str">
        <f>VLOOKUP(A32,Competitors!$A$3:$I$79,4,FALSE)</f>
        <v>Niall Campbell</v>
      </c>
      <c r="J32" s="5">
        <f t="shared" si="3"/>
        <v>30</v>
      </c>
    </row>
    <row r="33" spans="1:10" hidden="1">
      <c r="A33" s="13">
        <v>1161</v>
      </c>
      <c r="B33" s="37">
        <v>60</v>
      </c>
      <c r="C33" s="37">
        <v>14</v>
      </c>
      <c r="D33" s="37">
        <v>2</v>
      </c>
      <c r="E33" s="30">
        <f t="shared" si="0"/>
        <v>3614</v>
      </c>
      <c r="F33" s="3">
        <f>VLOOKUP(A33,Competitors!$A$3:$I$79,6,FALSE)</f>
        <v>1086</v>
      </c>
      <c r="G33" s="3" t="str">
        <f>VLOOKUP(A33,Competitors!$A$3:$I$79,3,FALSE)</f>
        <v>Supernova</v>
      </c>
      <c r="H33" s="32">
        <f t="shared" si="2"/>
        <v>4991.7127071823197</v>
      </c>
      <c r="I33" s="31" t="str">
        <f>VLOOKUP(A33,Competitors!$A$3:$I$79,4,FALSE)</f>
        <v>Dave Watkins</v>
      </c>
      <c r="J33" s="5">
        <f t="shared" si="3"/>
        <v>31</v>
      </c>
    </row>
    <row r="34" spans="1:10" hidden="1">
      <c r="A34" s="13">
        <v>1189</v>
      </c>
      <c r="B34" s="37">
        <v>60</v>
      </c>
      <c r="C34" s="37">
        <v>27</v>
      </c>
      <c r="D34" s="37">
        <v>2</v>
      </c>
      <c r="E34" s="30">
        <f t="shared" si="0"/>
        <v>3627</v>
      </c>
      <c r="F34" s="3">
        <f>VLOOKUP(A34,Competitors!$A$3:$I$79,6,FALSE)</f>
        <v>1086</v>
      </c>
      <c r="G34" s="3" t="str">
        <f>VLOOKUP(A34,Competitors!$A$3:$I$79,3,FALSE)</f>
        <v>Supernova</v>
      </c>
      <c r="H34" s="32">
        <f t="shared" si="2"/>
        <v>5009.6685082872928</v>
      </c>
      <c r="I34" s="31" t="str">
        <f>VLOOKUP(A34,Competitors!$A$3:$I$79,4,FALSE)</f>
        <v>Ben Eaves</v>
      </c>
      <c r="J34" s="5">
        <f t="shared" si="3"/>
        <v>32</v>
      </c>
    </row>
    <row r="35" spans="1:10" hidden="1">
      <c r="A35" s="9">
        <v>446</v>
      </c>
      <c r="B35" s="37">
        <v>56</v>
      </c>
      <c r="C35" s="37">
        <v>1</v>
      </c>
      <c r="D35" s="37">
        <v>2</v>
      </c>
      <c r="E35" s="30">
        <f t="shared" ref="E35:E68" si="4">B35*60+C35</f>
        <v>3361</v>
      </c>
      <c r="F35" s="3">
        <f>VLOOKUP(A35,Competitors!$A$3:$I$79,6,FALSE)</f>
        <v>1006</v>
      </c>
      <c r="G35" s="3" t="str">
        <f>VLOOKUP(A35,Competitors!$A$3:$I$79,3,FALSE)</f>
        <v>RS100</v>
      </c>
      <c r="H35" s="32">
        <f t="shared" si="2"/>
        <v>5011.4314115308152</v>
      </c>
      <c r="I35" s="31" t="str">
        <f>VLOOKUP(A35,Competitors!$A$3:$I$79,4,FALSE)</f>
        <v>Jo Musson</v>
      </c>
      <c r="J35" s="5">
        <f t="shared" si="3"/>
        <v>33</v>
      </c>
    </row>
    <row r="36" spans="1:10" hidden="1">
      <c r="A36" s="13">
        <v>1398</v>
      </c>
      <c r="B36" s="37">
        <v>58</v>
      </c>
      <c r="C36" s="37">
        <v>39</v>
      </c>
      <c r="D36" s="37">
        <v>2</v>
      </c>
      <c r="E36" s="30">
        <f t="shared" si="4"/>
        <v>3519</v>
      </c>
      <c r="F36" s="3">
        <f>VLOOKUP(A36,Competitors!$A$3:$I$79,6,FALSE)</f>
        <v>1052</v>
      </c>
      <c r="G36" s="3" t="str">
        <f>VLOOKUP(A36,Competitors!$A$3:$I$79,3,FALSE)</f>
        <v>RS200</v>
      </c>
      <c r="H36" s="32">
        <f t="shared" si="2"/>
        <v>5017.5855513307988</v>
      </c>
      <c r="I36" s="31" t="str">
        <f>VLOOKUP(A36,Competitors!$A$3:$I$79,4,FALSE)</f>
        <v>Paul Griffiths</v>
      </c>
      <c r="J36" s="5">
        <f t="shared" si="3"/>
        <v>34</v>
      </c>
    </row>
    <row r="37" spans="1:10" hidden="1">
      <c r="A37" s="9">
        <v>1162</v>
      </c>
      <c r="B37" s="37">
        <v>58</v>
      </c>
      <c r="C37" s="37">
        <v>52</v>
      </c>
      <c r="D37" s="37">
        <v>2</v>
      </c>
      <c r="E37" s="30">
        <f t="shared" si="4"/>
        <v>3532</v>
      </c>
      <c r="F37" s="3">
        <f>VLOOKUP(A37,Competitors!$A$3:$I$79,6,FALSE)</f>
        <v>1052</v>
      </c>
      <c r="G37" s="3" t="str">
        <f>VLOOKUP(A37,Competitors!$A$3:$I$79,3,FALSE)</f>
        <v>RS200</v>
      </c>
      <c r="H37" s="32">
        <f t="shared" si="2"/>
        <v>5036.1216730038022</v>
      </c>
      <c r="I37" s="31" t="str">
        <f>VLOOKUP(A37,Competitors!$A$3:$I$79,4,FALSE)</f>
        <v>Russ Coggrave</v>
      </c>
      <c r="J37" s="5">
        <f t="shared" si="3"/>
        <v>35</v>
      </c>
    </row>
    <row r="38" spans="1:10" hidden="1">
      <c r="A38" s="13">
        <v>1082</v>
      </c>
      <c r="B38" s="37">
        <v>60</v>
      </c>
      <c r="C38" s="37">
        <v>49</v>
      </c>
      <c r="D38" s="37">
        <v>2</v>
      </c>
      <c r="E38" s="30">
        <f t="shared" si="4"/>
        <v>3649</v>
      </c>
      <c r="F38" s="3">
        <f>VLOOKUP(A38,Competitors!$A$3:$I$79,6,FALSE)</f>
        <v>1086</v>
      </c>
      <c r="G38" s="3" t="str">
        <f>VLOOKUP(A38,Competitors!$A$3:$I$79,3,FALSE)</f>
        <v>Supernova</v>
      </c>
      <c r="H38" s="32">
        <f t="shared" si="2"/>
        <v>5040.0552486187844</v>
      </c>
      <c r="I38" s="31" t="str">
        <f>VLOOKUP(A38,Competitors!$A$3:$I$79,4,FALSE)</f>
        <v>Tom Chadfield</v>
      </c>
      <c r="J38" s="5">
        <f t="shared" si="3"/>
        <v>36</v>
      </c>
    </row>
    <row r="39" spans="1:10" hidden="1">
      <c r="A39" s="9">
        <v>1207</v>
      </c>
      <c r="B39" s="37">
        <v>57</v>
      </c>
      <c r="C39" s="37">
        <v>39</v>
      </c>
      <c r="D39" s="37">
        <v>2</v>
      </c>
      <c r="E39" s="30">
        <f t="shared" si="4"/>
        <v>3459</v>
      </c>
      <c r="F39" s="3">
        <f>VLOOKUP(A39,Competitors!$A$3:$I$79,6,FALSE)</f>
        <v>1025</v>
      </c>
      <c r="G39" s="3" t="str">
        <f>VLOOKUP(A39,Competitors!$A$3:$I$79,3,FALSE)</f>
        <v>RS Aero</v>
      </c>
      <c r="H39" s="32">
        <f t="shared" si="2"/>
        <v>5061.9512195121952</v>
      </c>
      <c r="I39" s="31" t="str">
        <f>VLOOKUP(A39,Competitors!$A$3:$I$79,4,FALSE)</f>
        <v>Mark Tissiman</v>
      </c>
      <c r="J39" s="5">
        <f t="shared" si="3"/>
        <v>37</v>
      </c>
    </row>
    <row r="40" spans="1:10" hidden="1">
      <c r="A40" s="9">
        <v>182288</v>
      </c>
      <c r="B40" s="37">
        <v>62</v>
      </c>
      <c r="C40" s="37">
        <v>35</v>
      </c>
      <c r="D40" s="37">
        <v>2</v>
      </c>
      <c r="E40" s="30">
        <f t="shared" si="4"/>
        <v>3755</v>
      </c>
      <c r="F40" s="3">
        <f>VLOOKUP(A40,Competitors!$A$3:$I$79,6,FALSE)</f>
        <v>1112</v>
      </c>
      <c r="G40" s="3" t="str">
        <f>VLOOKUP(A40,Competitors!$A$3:$I$79,3,FALSE)</f>
        <v>Laser</v>
      </c>
      <c r="H40" s="32">
        <f t="shared" si="2"/>
        <v>5065.1978417266191</v>
      </c>
      <c r="I40" s="31" t="str">
        <f>VLOOKUP(A40,Competitors!$A$3:$I$79,4,FALSE)</f>
        <v>Robert Whitehouse</v>
      </c>
      <c r="J40" s="5">
        <f t="shared" si="3"/>
        <v>38</v>
      </c>
    </row>
    <row r="41" spans="1:10" hidden="1">
      <c r="A41" s="13">
        <v>238</v>
      </c>
      <c r="B41" s="37">
        <v>57</v>
      </c>
      <c r="C41" s="37">
        <v>23</v>
      </c>
      <c r="D41" s="37">
        <v>2</v>
      </c>
      <c r="E41" s="30">
        <f t="shared" si="4"/>
        <v>3443</v>
      </c>
      <c r="F41" s="3">
        <f>VLOOKUP(A41,Competitors!$A$3:$I$79,6,FALSE)</f>
        <v>1006</v>
      </c>
      <c r="G41" s="3" t="str">
        <f>VLOOKUP(A41,Competitors!$A$3:$I$79,3,FALSE)</f>
        <v>RS100</v>
      </c>
      <c r="H41" s="32">
        <f t="shared" si="2"/>
        <v>5133.6978131212718</v>
      </c>
      <c r="I41" s="31" t="str">
        <f>VLOOKUP(A41,Competitors!$A$3:$I$79,4,FALSE)</f>
        <v>Martyn Osborne</v>
      </c>
      <c r="J41" s="5">
        <f t="shared" si="3"/>
        <v>39</v>
      </c>
    </row>
    <row r="42" spans="1:10" hidden="1">
      <c r="A42" s="13">
        <v>1011</v>
      </c>
      <c r="B42" s="37">
        <v>58</v>
      </c>
      <c r="C42" s="37">
        <v>46</v>
      </c>
      <c r="D42" s="37">
        <v>2</v>
      </c>
      <c r="E42" s="30">
        <f t="shared" si="4"/>
        <v>3526</v>
      </c>
      <c r="F42" s="3">
        <f>VLOOKUP(A42,Competitors!$A$3:$I$79,6,FALSE)</f>
        <v>1023</v>
      </c>
      <c r="G42" s="3" t="str">
        <f>VLOOKUP(A42,Competitors!$A$3:$I$79,3,FALSE)</f>
        <v>Buzz</v>
      </c>
      <c r="H42" s="32">
        <f t="shared" si="2"/>
        <v>5170.0879765395894</v>
      </c>
      <c r="I42" s="31" t="str">
        <f>VLOOKUP(A42,Competitors!$A$3:$I$79,4,FALSE)</f>
        <v>Francis Staples</v>
      </c>
      <c r="J42" s="5">
        <f t="shared" si="3"/>
        <v>40</v>
      </c>
    </row>
    <row r="43" spans="1:10" hidden="1">
      <c r="A43" s="13">
        <v>5253</v>
      </c>
      <c r="B43" s="37">
        <v>67</v>
      </c>
      <c r="C43" s="37">
        <v>57</v>
      </c>
      <c r="D43" s="37">
        <v>2</v>
      </c>
      <c r="E43" s="30">
        <f t="shared" si="4"/>
        <v>4077</v>
      </c>
      <c r="F43" s="3">
        <f>VLOOKUP(A43,Competitors!$A$3:$I$79,6,FALSE)</f>
        <v>1165</v>
      </c>
      <c r="G43" s="3" t="str">
        <f>VLOOKUP(A43,Competitors!$A$3:$I$79,3,FALSE)</f>
        <v>Solo</v>
      </c>
      <c r="H43" s="32">
        <f t="shared" si="2"/>
        <v>5249.3562231759661</v>
      </c>
      <c r="I43" s="31" t="str">
        <f>VLOOKUP(A43,Competitors!$A$3:$I$79,4,FALSE)</f>
        <v>Andrew Prosser</v>
      </c>
      <c r="J43" s="5">
        <f t="shared" si="3"/>
        <v>41</v>
      </c>
    </row>
    <row r="44" spans="1:10" hidden="1">
      <c r="A44" s="13">
        <v>1073</v>
      </c>
      <c r="B44" s="37">
        <v>63</v>
      </c>
      <c r="C44" s="37">
        <v>26</v>
      </c>
      <c r="D44" s="37">
        <v>2</v>
      </c>
      <c r="E44" s="30">
        <f t="shared" si="4"/>
        <v>3806</v>
      </c>
      <c r="F44" s="3">
        <f>VLOOKUP(A44,Competitors!$A$3:$I$79,6,FALSE)</f>
        <v>1086</v>
      </c>
      <c r="G44" s="3" t="str">
        <f>VLOOKUP(A44,Competitors!$A$3:$I$79,3,FALSE)</f>
        <v>Supernova</v>
      </c>
      <c r="H44" s="32">
        <f t="shared" si="2"/>
        <v>5256.906077348066</v>
      </c>
      <c r="I44" s="31" t="str">
        <f>VLOOKUP(A44,Competitors!$A$3:$I$79,4,FALSE)</f>
        <v>Andi Way</v>
      </c>
      <c r="J44" s="5">
        <f t="shared" si="3"/>
        <v>42</v>
      </c>
    </row>
    <row r="45" spans="1:10" hidden="1">
      <c r="A45" s="9">
        <v>13918</v>
      </c>
      <c r="B45" s="37">
        <v>55</v>
      </c>
      <c r="C45" s="37">
        <v>34</v>
      </c>
      <c r="D45" s="37">
        <v>2</v>
      </c>
      <c r="E45" s="30">
        <f t="shared" si="4"/>
        <v>3334</v>
      </c>
      <c r="F45" s="3">
        <f>VLOOKUP(A45,Competitors!$A$3:$I$79,6,FALSE)</f>
        <v>947</v>
      </c>
      <c r="G45" s="3" t="str">
        <f>VLOOKUP(A45,Competitors!$A$3:$I$79,3,FALSE)</f>
        <v>Fireball</v>
      </c>
      <c r="H45" s="32">
        <f t="shared" si="2"/>
        <v>5280.8870116156286</v>
      </c>
      <c r="I45" s="31" t="str">
        <f>VLOOKUP(A45,Competitors!$A$3:$I$79,4,FALSE)</f>
        <v>Lyndon Beasley</v>
      </c>
      <c r="J45" s="5">
        <f t="shared" si="3"/>
        <v>43</v>
      </c>
    </row>
    <row r="46" spans="1:10" hidden="1">
      <c r="A46" s="13">
        <v>4736</v>
      </c>
      <c r="B46" s="37">
        <v>68</v>
      </c>
      <c r="C46" s="37">
        <v>26</v>
      </c>
      <c r="D46" s="37">
        <v>2</v>
      </c>
      <c r="E46" s="30">
        <f t="shared" si="4"/>
        <v>4106</v>
      </c>
      <c r="F46" s="3">
        <f>VLOOKUP(A46,Competitors!$A$3:$I$79,6,FALSE)</f>
        <v>1165</v>
      </c>
      <c r="G46" s="3" t="str">
        <f>VLOOKUP(A46,Competitors!$A$3:$I$79,3,FALSE)</f>
        <v>Solo</v>
      </c>
      <c r="H46" s="32">
        <f t="shared" si="2"/>
        <v>5286.6952789699571</v>
      </c>
      <c r="I46" s="31" t="str">
        <f>VLOOKUP(A46,Competitors!$A$3:$I$79,4,FALSE)</f>
        <v>Adam Maclean</v>
      </c>
      <c r="J46" s="5">
        <f t="shared" si="3"/>
        <v>44</v>
      </c>
    </row>
    <row r="47" spans="1:10" hidden="1">
      <c r="A47" s="13">
        <v>5239</v>
      </c>
      <c r="B47" s="37">
        <v>68</v>
      </c>
      <c r="C47" s="37">
        <v>41</v>
      </c>
      <c r="D47" s="37">
        <v>2</v>
      </c>
      <c r="E47" s="30">
        <f t="shared" si="4"/>
        <v>4121</v>
      </c>
      <c r="F47" s="3">
        <f>VLOOKUP(A47,Competitors!$A$3:$I$79,6,FALSE)</f>
        <v>1165</v>
      </c>
      <c r="G47" s="3" t="str">
        <f>VLOOKUP(A47,Competitors!$A$3:$I$79,3,FALSE)</f>
        <v>Solo</v>
      </c>
      <c r="H47" s="32">
        <f t="shared" si="2"/>
        <v>5306.0085836909875</v>
      </c>
      <c r="I47" s="31" t="str">
        <f>VLOOKUP(A47,Competitors!$A$3:$I$79,4,FALSE)</f>
        <v>Trevor Pearson</v>
      </c>
      <c r="J47" s="5">
        <f t="shared" si="3"/>
        <v>45</v>
      </c>
    </row>
    <row r="48" spans="1:10" hidden="1">
      <c r="A48" s="9">
        <v>2551</v>
      </c>
      <c r="B48" s="37">
        <v>56</v>
      </c>
      <c r="C48" s="37">
        <v>53</v>
      </c>
      <c r="D48" s="37">
        <v>2</v>
      </c>
      <c r="E48" s="30">
        <f t="shared" si="4"/>
        <v>3413</v>
      </c>
      <c r="F48" s="3">
        <f>VLOOKUP(A48,Competitors!$A$3:$I$79,6,FALSE)</f>
        <v>960</v>
      </c>
      <c r="G48" s="3" t="str">
        <f>VLOOKUP(A48,Competitors!$A$3:$I$79,3,FALSE)</f>
        <v>Contender</v>
      </c>
      <c r="H48" s="32">
        <f t="shared" si="2"/>
        <v>5332.8125</v>
      </c>
      <c r="I48" s="31" t="str">
        <f>VLOOKUP(A48,Competitors!$A$3:$I$79,4,FALSE)</f>
        <v>Maurice Clarke</v>
      </c>
      <c r="J48" s="5">
        <f t="shared" si="3"/>
        <v>46</v>
      </c>
    </row>
    <row r="49" spans="1:256" hidden="1">
      <c r="A49" s="12">
        <v>5448</v>
      </c>
      <c r="B49" s="37">
        <v>69</v>
      </c>
      <c r="C49" s="37">
        <v>32</v>
      </c>
      <c r="D49" s="37">
        <v>2</v>
      </c>
      <c r="E49" s="30">
        <f t="shared" si="4"/>
        <v>4172</v>
      </c>
      <c r="F49" s="3">
        <f>VLOOKUP(A49,Competitors!$A$3:$I$79,6,FALSE)</f>
        <v>1165</v>
      </c>
      <c r="G49" s="3" t="str">
        <f>VLOOKUP(A49,Competitors!$A$3:$I$79,3,FALSE)</f>
        <v>Solo</v>
      </c>
      <c r="H49" s="32">
        <f t="shared" si="2"/>
        <v>5371.6738197424893</v>
      </c>
      <c r="I49" s="31" t="str">
        <f>VLOOKUP(A49,Competitors!$A$3:$I$79,4,FALSE)</f>
        <v>Bob Cartwright</v>
      </c>
      <c r="J49" s="5">
        <f t="shared" si="3"/>
        <v>47</v>
      </c>
    </row>
    <row r="50" spans="1:256" s="28" customFormat="1" hidden="1">
      <c r="A50" s="9">
        <v>23009</v>
      </c>
      <c r="B50" s="37">
        <v>67</v>
      </c>
      <c r="C50" s="37">
        <v>37</v>
      </c>
      <c r="D50" s="37">
        <v>2</v>
      </c>
      <c r="E50" s="30">
        <f t="shared" si="4"/>
        <v>4057</v>
      </c>
      <c r="F50" s="3">
        <f>VLOOKUP(A50,Competitors!$A$3:$I$79,6,FALSE)</f>
        <v>1132</v>
      </c>
      <c r="G50" s="3" t="str">
        <f>VLOOKUP(A50,Competitors!$A$3:$I$79,3,FALSE)</f>
        <v>Enterprise</v>
      </c>
      <c r="H50" s="32">
        <f t="shared" si="2"/>
        <v>5375.8833922261492</v>
      </c>
      <c r="I50" s="31" t="str">
        <f>VLOOKUP(A50,Competitors!$A$3:$I$79,4,FALSE)</f>
        <v>Stuart Stephen</v>
      </c>
      <c r="J50" s="5">
        <f t="shared" si="3"/>
        <v>48</v>
      </c>
      <c r="K50" s="6"/>
      <c r="IV50"/>
    </row>
    <row r="51" spans="1:256" hidden="1">
      <c r="A51" s="9">
        <v>213</v>
      </c>
      <c r="B51" s="37">
        <v>70</v>
      </c>
      <c r="C51" s="37">
        <v>6</v>
      </c>
      <c r="D51" s="37">
        <v>2</v>
      </c>
      <c r="E51" s="30">
        <f t="shared" si="4"/>
        <v>4206</v>
      </c>
      <c r="F51" s="3">
        <f>VLOOKUP(A51,Competitors!$A$3:$I$79,6,FALSE)</f>
        <v>1168</v>
      </c>
      <c r="G51" s="3" t="str">
        <f>VLOOKUP(A51,Competitors!$A$3:$I$79,3,FALSE)</f>
        <v>Europe</v>
      </c>
      <c r="H51" s="32">
        <f t="shared" si="2"/>
        <v>5401.5410958904104</v>
      </c>
      <c r="I51" s="31" t="str">
        <f>VLOOKUP(A51,Competitors!$A$3:$I$79,4,FALSE)</f>
        <v>Daniel Osborne</v>
      </c>
      <c r="J51" s="5">
        <f t="shared" si="3"/>
        <v>49</v>
      </c>
    </row>
    <row r="52" spans="1:256" hidden="1">
      <c r="A52" s="13">
        <v>413</v>
      </c>
      <c r="B52" s="37">
        <v>73</v>
      </c>
      <c r="C52" s="37">
        <v>50</v>
      </c>
      <c r="D52" s="37">
        <v>2</v>
      </c>
      <c r="E52" s="30">
        <f t="shared" si="4"/>
        <v>4430</v>
      </c>
      <c r="F52" s="3">
        <f>VLOOKUP(A52,Competitors!$A$3:$I$79,6,FALSE)</f>
        <v>1228</v>
      </c>
      <c r="G52" s="3" t="str">
        <f>VLOOKUP(A52,Competitors!$A$3:$I$79,3,FALSE)</f>
        <v>YW Dayboat</v>
      </c>
      <c r="H52" s="32">
        <f t="shared" si="2"/>
        <v>5411.2377850162866</v>
      </c>
      <c r="I52" s="31" t="str">
        <f>VLOOKUP(A52,Competitors!$A$3:$I$79,4,FALSE)</f>
        <v>David Morrice</v>
      </c>
      <c r="J52" s="5">
        <f t="shared" si="3"/>
        <v>50</v>
      </c>
    </row>
    <row r="53" spans="1:256" hidden="1">
      <c r="A53" s="12">
        <v>303</v>
      </c>
      <c r="B53" s="37">
        <v>76</v>
      </c>
      <c r="C53" s="37">
        <v>4</v>
      </c>
      <c r="D53" s="37">
        <v>3</v>
      </c>
      <c r="E53" s="30">
        <f t="shared" si="4"/>
        <v>4564</v>
      </c>
      <c r="F53" s="3">
        <f>VLOOKUP(A53,Competitors!$A$3:$I$79,6,FALSE)</f>
        <v>841</v>
      </c>
      <c r="G53" s="3" t="str">
        <f>VLOOKUP(A53,Competitors!$A$3:$I$79,3,FALSE)</f>
        <v>IC</v>
      </c>
      <c r="H53" s="32">
        <f t="shared" si="2"/>
        <v>5426.872770511296</v>
      </c>
      <c r="I53" s="31" t="str">
        <f>VLOOKUP(A53,Competitors!$A$3:$I$79,4,FALSE)</f>
        <v>Martin Bower</v>
      </c>
      <c r="J53" s="5">
        <f t="shared" si="3"/>
        <v>51</v>
      </c>
    </row>
    <row r="54" spans="1:256" hidden="1">
      <c r="A54" s="13">
        <v>657</v>
      </c>
      <c r="B54" s="37">
        <v>57</v>
      </c>
      <c r="C54" s="37">
        <v>55</v>
      </c>
      <c r="D54" s="37">
        <v>2</v>
      </c>
      <c r="E54" s="30">
        <f t="shared" si="4"/>
        <v>3475</v>
      </c>
      <c r="F54" s="3">
        <f>VLOOKUP(A54,Competitors!$A$3:$I$79,6,FALSE)</f>
        <v>960</v>
      </c>
      <c r="G54" s="3" t="str">
        <f>VLOOKUP(A54,Competitors!$A$3:$I$79,3,FALSE)</f>
        <v>Contender</v>
      </c>
      <c r="H54" s="32">
        <f t="shared" si="2"/>
        <v>5429.6875</v>
      </c>
      <c r="I54" s="31" t="str">
        <f>VLOOKUP(A54,Competitors!$A$3:$I$79,4,FALSE)</f>
        <v>Simon Turnbull</v>
      </c>
      <c r="J54" s="5">
        <f t="shared" si="3"/>
        <v>52</v>
      </c>
    </row>
    <row r="55" spans="1:256" hidden="1">
      <c r="A55" s="9">
        <v>1452</v>
      </c>
      <c r="B55" s="60">
        <v>42</v>
      </c>
      <c r="C55" s="60">
        <v>39</v>
      </c>
      <c r="D55" s="60">
        <v>1</v>
      </c>
      <c r="E55" s="39">
        <f t="shared" si="4"/>
        <v>2559</v>
      </c>
      <c r="F55" s="3">
        <f>VLOOKUP(A55,Competitors!$A$3:$I$79,6,FALSE)</f>
        <v>1408</v>
      </c>
      <c r="G55" s="3" t="str">
        <f>VLOOKUP(A55,Competitors!$A$3:$I$79,3,FALSE)</f>
        <v>Tera</v>
      </c>
      <c r="H55" s="32">
        <f t="shared" si="2"/>
        <v>5452.4147727272721</v>
      </c>
      <c r="I55" s="31" t="str">
        <f>VLOOKUP(A55,Competitors!$A$3:$I$79,4,FALSE)</f>
        <v>Cerys Murphy</v>
      </c>
      <c r="J55" s="5">
        <f t="shared" si="3"/>
        <v>53</v>
      </c>
    </row>
    <row r="56" spans="1:256" hidden="1">
      <c r="A56" s="12">
        <v>48047</v>
      </c>
      <c r="B56" s="37">
        <v>41</v>
      </c>
      <c r="C56" s="37">
        <v>49</v>
      </c>
      <c r="D56" s="37">
        <v>1</v>
      </c>
      <c r="E56" s="30">
        <f t="shared" si="4"/>
        <v>2509</v>
      </c>
      <c r="F56" s="3">
        <f>VLOOKUP(A56,Competitors!$A$3:$I$79,6,FALSE)</f>
        <v>1379</v>
      </c>
      <c r="G56" s="3" t="str">
        <f>VLOOKUP(A56,Competitors!$A$3:$I$79,3,FALSE)</f>
        <v>Topper</v>
      </c>
      <c r="H56" s="32">
        <f t="shared" si="2"/>
        <v>5458.3031182015948</v>
      </c>
      <c r="I56" s="31" t="str">
        <f>VLOOKUP(A56,Competitors!$A$3:$I$79,4,FALSE)</f>
        <v>Ross Ferguson</v>
      </c>
      <c r="J56" s="5">
        <f t="shared" si="3"/>
        <v>54</v>
      </c>
    </row>
    <row r="57" spans="1:256" hidden="1">
      <c r="A57" s="13">
        <v>5097</v>
      </c>
      <c r="B57" s="37">
        <v>70</v>
      </c>
      <c r="C57" s="37">
        <v>46</v>
      </c>
      <c r="D57" s="37">
        <v>2</v>
      </c>
      <c r="E57" s="30">
        <f t="shared" si="4"/>
        <v>4246</v>
      </c>
      <c r="F57" s="3">
        <f>VLOOKUP(A57,Competitors!$A$3:$I$79,6,FALSE)</f>
        <v>1165</v>
      </c>
      <c r="G57" s="3" t="str">
        <f>VLOOKUP(A57,Competitors!$A$3:$I$79,3,FALSE)</f>
        <v>Solo</v>
      </c>
      <c r="H57" s="32">
        <f t="shared" si="2"/>
        <v>5466.9527896995714</v>
      </c>
      <c r="I57" s="31" t="str">
        <f>VLOOKUP(A57,Competitors!$A$3:$I$79,4,FALSE)</f>
        <v>John Taylor</v>
      </c>
      <c r="J57" s="5">
        <f t="shared" si="3"/>
        <v>55</v>
      </c>
    </row>
    <row r="58" spans="1:256" hidden="1">
      <c r="A58" s="12">
        <v>12253</v>
      </c>
      <c r="B58" s="37">
        <v>70</v>
      </c>
      <c r="C58" s="37">
        <v>8</v>
      </c>
      <c r="D58" s="37">
        <v>2</v>
      </c>
      <c r="E58" s="30">
        <f t="shared" si="4"/>
        <v>4208</v>
      </c>
      <c r="F58" s="3">
        <f>VLOOKUP(A58,Competitors!$A$3:$I$79,6,FALSE)</f>
        <v>1154</v>
      </c>
      <c r="G58" s="3" t="str">
        <f>VLOOKUP(A58,Competitors!$A$3:$I$79,3,FALSE)</f>
        <v>GP14</v>
      </c>
      <c r="H58" s="32">
        <f t="shared" si="2"/>
        <v>5469.6707105719233</v>
      </c>
      <c r="I58" s="31" t="str">
        <f>VLOOKUP(A58,Competitors!$A$3:$I$79,4,FALSE)</f>
        <v>Ian Cooper</v>
      </c>
      <c r="J58" s="5">
        <f t="shared" si="3"/>
        <v>56</v>
      </c>
    </row>
    <row r="59" spans="1:256" hidden="1">
      <c r="A59" s="12">
        <v>2</v>
      </c>
      <c r="B59" s="37">
        <v>42</v>
      </c>
      <c r="C59" s="37">
        <v>15</v>
      </c>
      <c r="D59" s="37">
        <v>1</v>
      </c>
      <c r="E59" s="30">
        <f t="shared" si="4"/>
        <v>2535</v>
      </c>
      <c r="F59" s="3">
        <f>VLOOKUP(A59,Competitors!$A$3:$I$79,6,FALSE)</f>
        <v>1379</v>
      </c>
      <c r="G59" s="3" t="str">
        <f>VLOOKUP(A59,Competitors!$A$3:$I$79,3,FALSE)</f>
        <v>Topper</v>
      </c>
      <c r="H59" s="32">
        <f t="shared" si="2"/>
        <v>5514.8658448150827</v>
      </c>
      <c r="I59" s="31" t="str">
        <f>VLOOKUP(A59,Competitors!$A$3:$I$79,4,FALSE)</f>
        <v>Sam Underwood</v>
      </c>
      <c r="J59" s="5">
        <f t="shared" si="3"/>
        <v>57</v>
      </c>
    </row>
    <row r="60" spans="1:256" hidden="1">
      <c r="A60" s="13">
        <v>1117</v>
      </c>
      <c r="B60" s="37">
        <v>61</v>
      </c>
      <c r="C60" s="37">
        <v>29</v>
      </c>
      <c r="D60" s="37">
        <v>2</v>
      </c>
      <c r="E60" s="30">
        <f t="shared" si="4"/>
        <v>3689</v>
      </c>
      <c r="F60" s="3">
        <f>VLOOKUP(A60,Competitors!$A$3:$I$79,6,FALSE)</f>
        <v>995</v>
      </c>
      <c r="G60" s="3" t="str">
        <f>VLOOKUP(A60,Competitors!$A$3:$I$79,3,FALSE)</f>
        <v>Phantom</v>
      </c>
      <c r="H60" s="32">
        <f t="shared" si="2"/>
        <v>5561.3065326633168</v>
      </c>
      <c r="I60" s="31" t="str">
        <f>VLOOKUP(A60,Competitors!$A$3:$I$79,4,FALSE)</f>
        <v>Collin Spence</v>
      </c>
      <c r="J60" s="5">
        <f t="shared" si="3"/>
        <v>58</v>
      </c>
    </row>
    <row r="61" spans="1:256" hidden="1">
      <c r="A61" s="13">
        <v>186829</v>
      </c>
      <c r="B61" s="37">
        <v>71</v>
      </c>
      <c r="C61" s="37">
        <v>57</v>
      </c>
      <c r="D61" s="37">
        <v>2</v>
      </c>
      <c r="E61" s="30">
        <f t="shared" si="4"/>
        <v>4317</v>
      </c>
      <c r="F61" s="3">
        <f>VLOOKUP(A61,Competitors!$A$3:$I$79,6,FALSE)</f>
        <v>1160</v>
      </c>
      <c r="G61" s="3" t="str">
        <f>VLOOKUP(A61,Competitors!$A$3:$I$79,3,FALSE)</f>
        <v>Laser Radial</v>
      </c>
      <c r="H61" s="32">
        <f t="shared" si="2"/>
        <v>5582.3275862068967</v>
      </c>
      <c r="I61" s="31" t="str">
        <f>VLOOKUP(A61,Competitors!$A$3:$I$79,4,FALSE)</f>
        <v>Emma Williams</v>
      </c>
      <c r="J61" s="5">
        <f t="shared" si="3"/>
        <v>59</v>
      </c>
    </row>
    <row r="62" spans="1:256" hidden="1">
      <c r="A62" s="12">
        <v>11513</v>
      </c>
      <c r="B62" s="37">
        <v>72</v>
      </c>
      <c r="C62" s="37">
        <v>1</v>
      </c>
      <c r="D62" s="37">
        <v>2</v>
      </c>
      <c r="E62" s="30">
        <f t="shared" si="4"/>
        <v>4321</v>
      </c>
      <c r="F62" s="3">
        <f>VLOOKUP(A62,Competitors!$A$3:$I$79,6,FALSE)</f>
        <v>1154</v>
      </c>
      <c r="G62" s="3" t="str">
        <f>VLOOKUP(A62,Competitors!$A$3:$I$79,3,FALSE)</f>
        <v>GP14</v>
      </c>
      <c r="H62" s="32">
        <f t="shared" si="2"/>
        <v>5616.5511265164641</v>
      </c>
      <c r="I62" s="31" t="str">
        <f>VLOOKUP(A62,Competitors!$A$3:$I$79,4,FALSE)</f>
        <v>Andrew Hopkins</v>
      </c>
      <c r="J62" s="5">
        <f t="shared" si="3"/>
        <v>60</v>
      </c>
    </row>
    <row r="63" spans="1:256" hidden="1">
      <c r="A63" s="9">
        <v>4580</v>
      </c>
      <c r="B63" s="37">
        <v>72</v>
      </c>
      <c r="C63" s="37">
        <v>44</v>
      </c>
      <c r="D63" s="37">
        <v>2</v>
      </c>
      <c r="E63" s="30">
        <f t="shared" si="4"/>
        <v>4364</v>
      </c>
      <c r="F63" s="3">
        <f>VLOOKUP(A63,Competitors!$A$3:$I$79,6,FALSE)</f>
        <v>1165</v>
      </c>
      <c r="G63" s="3" t="str">
        <f>VLOOKUP(A63,Competitors!$A$3:$I$79,3,FALSE)</f>
        <v>Solo</v>
      </c>
      <c r="H63" s="32">
        <f t="shared" si="2"/>
        <v>5618.8841201716732</v>
      </c>
      <c r="I63" s="31" t="str">
        <f>VLOOKUP(A63,Competitors!$A$3:$I$79,4,FALSE)</f>
        <v>Ralph Evans</v>
      </c>
      <c r="J63" s="5">
        <f t="shared" si="3"/>
        <v>61</v>
      </c>
    </row>
    <row r="64" spans="1:256" hidden="1">
      <c r="A64" s="13">
        <v>293</v>
      </c>
      <c r="B64" s="37">
        <v>73</v>
      </c>
      <c r="C64" s="37">
        <v>12</v>
      </c>
      <c r="D64" s="37">
        <v>2</v>
      </c>
      <c r="E64" s="30">
        <f t="shared" si="4"/>
        <v>4392</v>
      </c>
      <c r="F64" s="3">
        <f>VLOOKUP(A64,Competitors!$A$3:$I$79,6,FALSE)</f>
        <v>1168</v>
      </c>
      <c r="G64" s="3" t="str">
        <f>VLOOKUP(A64,Competitors!$A$3:$I$79,3,FALSE)</f>
        <v>Europe</v>
      </c>
      <c r="H64" s="32">
        <f t="shared" si="2"/>
        <v>5640.41095890411</v>
      </c>
      <c r="I64" s="31" t="str">
        <f>VLOOKUP(A64,Competitors!$A$3:$I$79,4,FALSE)</f>
        <v>Jack Osborne</v>
      </c>
      <c r="J64" s="5">
        <f t="shared" si="3"/>
        <v>62</v>
      </c>
    </row>
    <row r="65" spans="1:10" hidden="1">
      <c r="A65" s="13">
        <v>2966</v>
      </c>
      <c r="B65" s="37">
        <v>74</v>
      </c>
      <c r="C65" s="37">
        <v>3</v>
      </c>
      <c r="D65" s="37">
        <v>2</v>
      </c>
      <c r="E65" s="30">
        <f t="shared" si="4"/>
        <v>4443</v>
      </c>
      <c r="F65" s="3">
        <f>VLOOKUP(A65,Competitors!$A$3:$I$79,6,FALSE)</f>
        <v>1165</v>
      </c>
      <c r="G65" s="3" t="str">
        <f>VLOOKUP(A65,Competitors!$A$3:$I$79,3,FALSE)</f>
        <v>Graduate</v>
      </c>
      <c r="H65" s="32">
        <f t="shared" si="2"/>
        <v>5720.6008583690982</v>
      </c>
      <c r="I65" s="31" t="str">
        <f>VLOOKUP(A65,Competitors!$A$3:$I$79,4,FALSE)</f>
        <v>Malcolm Williams</v>
      </c>
      <c r="J65" s="5">
        <f t="shared" si="3"/>
        <v>63</v>
      </c>
    </row>
    <row r="66" spans="1:10" hidden="1">
      <c r="A66" s="13">
        <v>408</v>
      </c>
      <c r="B66" s="37">
        <v>69</v>
      </c>
      <c r="C66" s="37">
        <v>46</v>
      </c>
      <c r="D66" s="37">
        <v>2</v>
      </c>
      <c r="E66" s="30">
        <f t="shared" si="4"/>
        <v>4186</v>
      </c>
      <c r="F66" s="3">
        <f>VLOOKUP(A66,Competitors!$A$3:$I$79,6,FALSE)</f>
        <v>1086</v>
      </c>
      <c r="G66" s="3" t="str">
        <f>VLOOKUP(A66,Competitors!$A$3:$I$79,3,FALSE)</f>
        <v>Supernova</v>
      </c>
      <c r="H66" s="32">
        <f t="shared" si="2"/>
        <v>5781.767955801105</v>
      </c>
      <c r="I66" s="31" t="str">
        <f>VLOOKUP(A66,Competitors!$A$3:$I$79,4,FALSE)</f>
        <v>David Stephen</v>
      </c>
      <c r="J66" s="5">
        <f t="shared" si="3"/>
        <v>64</v>
      </c>
    </row>
    <row r="67" spans="1:10" hidden="1">
      <c r="A67" s="9">
        <v>4</v>
      </c>
      <c r="B67" s="37">
        <v>45</v>
      </c>
      <c r="C67" s="37">
        <v>2</v>
      </c>
      <c r="D67" s="37">
        <v>1</v>
      </c>
      <c r="E67" s="30">
        <f t="shared" si="4"/>
        <v>2702</v>
      </c>
      <c r="F67" s="3">
        <f>VLOOKUP(A67,Competitors!$A$3:$I$79,6,FALSE)</f>
        <v>1379</v>
      </c>
      <c r="G67" s="3" t="str">
        <f>VLOOKUP(A67,Competitors!$A$3:$I$79,3,FALSE)</f>
        <v>Topper</v>
      </c>
      <c r="H67" s="32">
        <f t="shared" si="2"/>
        <v>5878.1725888324872</v>
      </c>
      <c r="I67" s="31" t="str">
        <f>VLOOKUP(A67,Competitors!$A$3:$I$79,4,FALSE)</f>
        <v>Jacob Rourke</v>
      </c>
      <c r="J67" s="5">
        <f t="shared" si="3"/>
        <v>65</v>
      </c>
    </row>
    <row r="68" spans="1:10" hidden="1">
      <c r="A68" s="13">
        <v>41</v>
      </c>
      <c r="B68" s="37">
        <v>47</v>
      </c>
      <c r="C68" s="37">
        <v>52</v>
      </c>
      <c r="D68" s="37">
        <v>1</v>
      </c>
      <c r="E68" s="30">
        <f t="shared" si="4"/>
        <v>2872</v>
      </c>
      <c r="F68" s="3">
        <f>VLOOKUP(A68,Competitors!$A$3:$I$79,6,FALSE)</f>
        <v>1379</v>
      </c>
      <c r="G68" s="3" t="str">
        <f>VLOOKUP(A68,Competitors!$A$3:$I$79,3,FALSE)</f>
        <v>Topper</v>
      </c>
      <c r="H68" s="32">
        <f t="shared" ref="H68" si="5">E68/F68*1000/D68*3</f>
        <v>6248.0058013052949</v>
      </c>
      <c r="I68" s="31" t="str">
        <f>VLOOKUP(A68,Competitors!$A$3:$I$79,4,FALSE)</f>
        <v>Leon Roscoe</v>
      </c>
      <c r="J68" s="5">
        <f t="shared" ref="J68" si="6">J67+1</f>
        <v>66</v>
      </c>
    </row>
    <row r="69" spans="1:10" hidden="1">
      <c r="A69" s="9" t="s">
        <v>212</v>
      </c>
      <c r="B69" s="37"/>
      <c r="C69" s="37"/>
      <c r="D69" s="37"/>
      <c r="F69" s="3">
        <f>VLOOKUP(A69,Competitors!$A$3:$I$79,6,FALSE)</f>
        <v>900</v>
      </c>
      <c r="G69" s="3" t="str">
        <f>VLOOKUP(A69,Competitors!$A$3:$I$79,3,FALSE)</f>
        <v>RS600</v>
      </c>
      <c r="H69" s="32" t="s">
        <v>249</v>
      </c>
      <c r="I69" s="31" t="str">
        <f>VLOOKUP(A69,Competitors!$A$3:$I$79,4,FALSE)</f>
        <v>Daniel Jackson</v>
      </c>
      <c r="J69" s="5">
        <v>75</v>
      </c>
    </row>
    <row r="70" spans="1:10">
      <c r="A70" s="13"/>
      <c r="B70" s="37"/>
      <c r="C70" s="37"/>
      <c r="D70" s="37"/>
      <c r="G70" s="3"/>
    </row>
    <row r="71" spans="1:10">
      <c r="A71" s="13"/>
      <c r="B71" s="37"/>
      <c r="C71" s="37"/>
      <c r="D71" s="37"/>
      <c r="G71" s="3"/>
    </row>
    <row r="72" spans="1:10">
      <c r="A72" s="13"/>
      <c r="B72" s="37"/>
      <c r="C72" s="37"/>
      <c r="D72" s="37"/>
      <c r="G72" s="3"/>
    </row>
    <row r="73" spans="1:10">
      <c r="A73" s="13"/>
      <c r="B73" s="37"/>
      <c r="C73" s="37"/>
      <c r="D73" s="37"/>
      <c r="G73" s="3"/>
    </row>
    <row r="74" spans="1:10">
      <c r="A74" s="13"/>
      <c r="B74" s="37"/>
      <c r="C74" s="37"/>
      <c r="D74" s="37"/>
      <c r="G74" s="3"/>
    </row>
    <row r="75" spans="1:10">
      <c r="A75" s="13"/>
      <c r="B75" s="37"/>
      <c r="C75" s="37"/>
      <c r="D75" s="37"/>
      <c r="G75" s="3"/>
    </row>
    <row r="76" spans="1:10">
      <c r="A76" s="13"/>
      <c r="B76" s="37"/>
      <c r="C76" s="37"/>
      <c r="D76" s="37"/>
      <c r="G76" s="3"/>
    </row>
    <row r="77" spans="1:10">
      <c r="A77" s="13"/>
      <c r="B77" s="37"/>
      <c r="C77" s="37"/>
      <c r="D77" s="37"/>
      <c r="G77" s="3"/>
    </row>
    <row r="78" spans="1:10">
      <c r="A78" s="13"/>
      <c r="B78" s="37"/>
      <c r="C78" s="37"/>
      <c r="D78" s="37"/>
      <c r="G78" s="3"/>
    </row>
    <row r="79" spans="1:10">
      <c r="A79" s="13"/>
      <c r="B79" s="37"/>
      <c r="C79" s="37"/>
      <c r="D79" s="37"/>
      <c r="G79" s="3"/>
    </row>
    <row r="80" spans="1:10">
      <c r="A80" s="13"/>
      <c r="G80" s="3"/>
    </row>
    <row r="81" spans="1:7">
      <c r="A81" s="13"/>
      <c r="G81" s="3"/>
    </row>
    <row r="82" spans="1:7">
      <c r="A82" s="13"/>
      <c r="G82" s="3"/>
    </row>
    <row r="83" spans="1:7">
      <c r="A83" s="13"/>
      <c r="G83" s="3"/>
    </row>
    <row r="84" spans="1:7">
      <c r="G84" s="3"/>
    </row>
    <row r="85" spans="1:7">
      <c r="G85" s="3"/>
    </row>
    <row r="86" spans="1:7">
      <c r="G86" s="3"/>
    </row>
    <row r="87" spans="1:7">
      <c r="G87" s="3"/>
    </row>
    <row r="88" spans="1:7">
      <c r="G88" s="3"/>
    </row>
    <row r="89" spans="1:7">
      <c r="G89" s="3"/>
    </row>
    <row r="90" spans="1:7">
      <c r="G90" s="3"/>
    </row>
    <row r="91" spans="1:7">
      <c r="A91" s="14"/>
      <c r="B91" s="41"/>
      <c r="C91" s="41"/>
      <c r="D91" s="41"/>
      <c r="G91" s="3"/>
    </row>
    <row r="92" spans="1:7">
      <c r="G92" s="3"/>
    </row>
    <row r="93" spans="1:7">
      <c r="G93" s="3"/>
    </row>
    <row r="94" spans="1:7">
      <c r="G94" s="3"/>
    </row>
    <row r="95" spans="1:7">
      <c r="G95" s="3"/>
    </row>
    <row r="96" spans="1:7">
      <c r="G96" s="3"/>
    </row>
    <row r="97" spans="7:7">
      <c r="G97" s="3"/>
    </row>
    <row r="98" spans="7:7">
      <c r="G98" s="3"/>
    </row>
    <row r="99" spans="7:7">
      <c r="G99" s="3"/>
    </row>
    <row r="100" spans="7:7">
      <c r="G100" s="3"/>
    </row>
    <row r="101" spans="7:7">
      <c r="G101" s="3"/>
    </row>
    <row r="102" spans="7:7">
      <c r="G102" s="3"/>
    </row>
    <row r="103" spans="7:7">
      <c r="G103" s="3"/>
    </row>
    <row r="104" spans="7:7">
      <c r="G104" s="3"/>
    </row>
    <row r="105" spans="7:7">
      <c r="G105" s="3"/>
    </row>
    <row r="106" spans="7:7">
      <c r="G106" s="3"/>
    </row>
    <row r="107" spans="7:7">
      <c r="G107" s="3"/>
    </row>
    <row r="108" spans="7:7">
      <c r="G108" s="3"/>
    </row>
    <row r="109" spans="7:7">
      <c r="G109" s="3"/>
    </row>
    <row r="110" spans="7:7">
      <c r="G110" s="3"/>
    </row>
    <row r="111" spans="7:7">
      <c r="G111" s="3"/>
    </row>
    <row r="112" spans="7:7">
      <c r="G112" s="3"/>
    </row>
    <row r="113" spans="7:7">
      <c r="G113" s="3"/>
    </row>
    <row r="114" spans="7:7">
      <c r="G114" s="3"/>
    </row>
    <row r="115" spans="7:7">
      <c r="G115" s="3"/>
    </row>
    <row r="116" spans="7:7">
      <c r="G116" s="3"/>
    </row>
    <row r="117" spans="7:7">
      <c r="G117" s="3"/>
    </row>
    <row r="118" spans="7:7">
      <c r="G118" s="3"/>
    </row>
    <row r="119" spans="7:7">
      <c r="G119" s="3"/>
    </row>
  </sheetData>
  <sheetProtection selectLockedCells="1" selectUnlockedCells="1"/>
  <autoFilter ref="A2:IV69">
    <filterColumn colId="6">
      <filters>
        <filter val="Fireball"/>
        <filter val="N12"/>
        <filter val="Osprey"/>
        <filter val="RS400"/>
      </filters>
    </filterColumn>
    <filterColumn colId="8">
      <filters>
        <filter val="Andrew Jenkins"/>
        <filter val="David Edwards"/>
        <filter val="Gordon Evans"/>
        <filter val="Oscar Chess"/>
        <filter val="Rhys Jones"/>
        <filter val="Ros Downs"/>
      </filters>
    </filterColumn>
  </autoFilter>
  <sortState ref="A3:I69">
    <sortCondition ref="H3:H69"/>
  </sortState>
  <mergeCells count="1">
    <mergeCell ref="A1:J1"/>
  </mergeCells>
  <printOptions gridLines="1"/>
  <pageMargins left="0.70902777777777803" right="0.50902777777777797" top="0.58888888888888902" bottom="0.55000000000000004" header="0.50902777777777797" footer="0.50902777777777797"/>
  <pageSetup paperSize="9"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>
    <tabColor indexed="42"/>
  </sheetPr>
  <dimension ref="A1:J81"/>
  <sheetViews>
    <sheetView workbookViewId="0">
      <pane ySplit="2" topLeftCell="A3" activePane="bottomLeft" state="frozen"/>
      <selection activeCell="F3" sqref="F3:I3"/>
      <selection pane="bottomLeft" activeCell="A2" sqref="A2:XFD2"/>
    </sheetView>
  </sheetViews>
  <sheetFormatPr defaultColWidth="9" defaultRowHeight="12.75"/>
  <cols>
    <col min="1" max="1" width="8.7109375" style="29" customWidth="1"/>
    <col min="2" max="2" width="6.7109375" style="30" customWidth="1"/>
    <col min="3" max="3" width="6.5703125" style="30" customWidth="1"/>
    <col min="4" max="5" width="6.7109375" style="30" customWidth="1"/>
    <col min="6" max="6" width="6.7109375" style="3" customWidth="1"/>
    <col min="7" max="7" width="13.7109375" style="31" customWidth="1"/>
    <col min="8" max="8" width="6.7109375" style="32" customWidth="1"/>
    <col min="9" max="9" width="18.7109375" style="31" customWidth="1"/>
    <col min="10" max="10" width="6.7109375" style="5" customWidth="1"/>
  </cols>
  <sheetData>
    <row r="1" spans="1:10" s="38" customFormat="1" ht="30" customHeight="1">
      <c r="A1" s="64" t="s">
        <v>251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s="27" customFormat="1" ht="20.25" customHeight="1">
      <c r="A2" s="33" t="s">
        <v>57</v>
      </c>
      <c r="B2" s="34" t="s">
        <v>243</v>
      </c>
      <c r="C2" s="34" t="s">
        <v>244</v>
      </c>
      <c r="D2" s="34" t="s">
        <v>245</v>
      </c>
      <c r="E2" s="34" t="s">
        <v>246</v>
      </c>
      <c r="F2" s="35" t="s">
        <v>61</v>
      </c>
      <c r="G2" s="34" t="s">
        <v>59</v>
      </c>
      <c r="H2" s="36" t="s">
        <v>247</v>
      </c>
      <c r="I2" s="34" t="s">
        <v>0</v>
      </c>
      <c r="J2" s="35" t="s">
        <v>248</v>
      </c>
    </row>
    <row r="3" spans="1:10" hidden="1">
      <c r="A3" s="9">
        <v>1634</v>
      </c>
      <c r="B3" s="37">
        <v>66</v>
      </c>
      <c r="C3" s="37">
        <v>10</v>
      </c>
      <c r="D3" s="37">
        <v>4</v>
      </c>
      <c r="E3" s="30">
        <f t="shared" ref="E3:E34" si="0">B3*60+C3</f>
        <v>3970</v>
      </c>
      <c r="F3" s="3">
        <f>VLOOKUP(A3,Competitors!$A$3:$I$79,6,FALSE)</f>
        <v>1149</v>
      </c>
      <c r="G3" s="3" t="str">
        <f>VLOOKUP(A3,Competitors!$A$3:$I$79,3,FALSE)</f>
        <v>RS Vision</v>
      </c>
      <c r="H3" s="32">
        <f t="shared" ref="H3" si="1">E3/F3*1000/D3*3</f>
        <v>2591.3838120104438</v>
      </c>
      <c r="I3" s="31" t="str">
        <f>VLOOKUP(A3,Competitors!$A$3:$I$79,4,FALSE)</f>
        <v>Ian Fryett</v>
      </c>
      <c r="J3" s="5">
        <v>1</v>
      </c>
    </row>
    <row r="4" spans="1:10" hidden="1">
      <c r="A4" s="13">
        <v>329</v>
      </c>
      <c r="B4" s="37">
        <v>60</v>
      </c>
      <c r="C4" s="37">
        <v>42</v>
      </c>
      <c r="D4" s="37">
        <v>5</v>
      </c>
      <c r="E4" s="30">
        <f t="shared" si="0"/>
        <v>3642</v>
      </c>
      <c r="F4" s="3">
        <f>VLOOKUP(A4,Competitors!$A$3:$I$79,6,FALSE)</f>
        <v>841</v>
      </c>
      <c r="G4" s="3" t="str">
        <f>VLOOKUP(A4,Competitors!$A$3:$I$79,3,FALSE)</f>
        <v>IC</v>
      </c>
      <c r="H4" s="32">
        <f t="shared" ref="H4:H58" si="2">E4/F4*1000/D4*3</f>
        <v>2598.3353151010697</v>
      </c>
      <c r="I4" s="31" t="str">
        <f>VLOOKUP(A4,Competitors!$A$3:$I$79,4,FALSE)</f>
        <v>Robin Wood</v>
      </c>
      <c r="J4" s="5">
        <f t="shared" ref="J4:J46" si="3">J3+1</f>
        <v>2</v>
      </c>
    </row>
    <row r="5" spans="1:10" hidden="1">
      <c r="A5" s="13">
        <v>3673</v>
      </c>
      <c r="B5" s="37">
        <v>57</v>
      </c>
      <c r="C5" s="37">
        <v>21</v>
      </c>
      <c r="D5" s="37">
        <v>4</v>
      </c>
      <c r="E5" s="30">
        <f t="shared" si="0"/>
        <v>3441</v>
      </c>
      <c r="F5" s="3">
        <f>VLOOKUP(A5,Competitors!$A$3:$I$79,6,FALSE)</f>
        <v>973</v>
      </c>
      <c r="G5" s="3" t="str">
        <f>VLOOKUP(A5,Competitors!$A$3:$I$79,3,FALSE)</f>
        <v xml:space="preserve">Merlin Rocket </v>
      </c>
      <c r="H5" s="32">
        <f t="shared" si="2"/>
        <v>2652.3638232271323</v>
      </c>
      <c r="I5" s="31" t="str">
        <f>VLOOKUP(A5,Competitors!$A$3:$I$79,4,FALSE)</f>
        <v>Chris Gould</v>
      </c>
      <c r="J5" s="5">
        <f t="shared" si="3"/>
        <v>3</v>
      </c>
    </row>
    <row r="6" spans="1:10">
      <c r="A6" s="9">
        <v>3516</v>
      </c>
      <c r="B6" s="37">
        <v>64</v>
      </c>
      <c r="C6" s="37">
        <v>17</v>
      </c>
      <c r="D6" s="37">
        <v>4</v>
      </c>
      <c r="E6" s="30">
        <f t="shared" si="0"/>
        <v>3857</v>
      </c>
      <c r="F6" s="3">
        <f>VLOOKUP(A6,Competitors!$A$3:$I$79,6,FALSE)</f>
        <v>1073</v>
      </c>
      <c r="G6" s="3" t="str">
        <f>VLOOKUP(A6,Competitors!$A$3:$I$79,3,FALSE)</f>
        <v>N12</v>
      </c>
      <c r="H6" s="32">
        <f t="shared" si="2"/>
        <v>2695.9459459459458</v>
      </c>
      <c r="I6" s="31" t="str">
        <f>VLOOKUP(A6,Competitors!$A$3:$I$79,4,FALSE)</f>
        <v>David Edwards</v>
      </c>
      <c r="J6" s="5">
        <f t="shared" si="3"/>
        <v>4</v>
      </c>
    </row>
    <row r="7" spans="1:10" hidden="1">
      <c r="A7" s="13">
        <v>3787</v>
      </c>
      <c r="B7" s="37">
        <v>58</v>
      </c>
      <c r="C7" s="37">
        <v>27</v>
      </c>
      <c r="D7" s="37">
        <v>4</v>
      </c>
      <c r="E7" s="30">
        <f t="shared" si="0"/>
        <v>3507</v>
      </c>
      <c r="F7" s="3">
        <f>VLOOKUP(A7,Competitors!$A$3:$I$79,6,FALSE)</f>
        <v>973</v>
      </c>
      <c r="G7" s="3" t="str">
        <f>VLOOKUP(A7,Competitors!$A$3:$I$79,3,FALSE)</f>
        <v xml:space="preserve">Merlin Rocket </v>
      </c>
      <c r="H7" s="32">
        <f t="shared" si="2"/>
        <v>2703.2374100719421</v>
      </c>
      <c r="I7" s="31" t="str">
        <f>VLOOKUP(A7,Competitors!$A$3:$I$79,4,FALSE)</f>
        <v>Chris Martin</v>
      </c>
      <c r="J7" s="5">
        <f t="shared" si="3"/>
        <v>5</v>
      </c>
    </row>
    <row r="8" spans="1:10">
      <c r="A8" s="13">
        <v>1348</v>
      </c>
      <c r="B8" s="37">
        <v>55</v>
      </c>
      <c r="C8" s="37">
        <v>36</v>
      </c>
      <c r="D8" s="37">
        <v>4</v>
      </c>
      <c r="E8" s="30">
        <f t="shared" si="0"/>
        <v>3336</v>
      </c>
      <c r="F8" s="3">
        <f>VLOOKUP(A8,Competitors!$A$3:$I$79,6,FALSE)</f>
        <v>918</v>
      </c>
      <c r="G8" s="3" t="str">
        <f>VLOOKUP(A8,Competitors!$A$3:$I$79,3,FALSE)</f>
        <v>Osprey</v>
      </c>
      <c r="H8" s="32">
        <f t="shared" si="2"/>
        <v>2725.4901960784314</v>
      </c>
      <c r="I8" s="31" t="str">
        <f>VLOOKUP(A8,Competitors!$A$3:$I$79,4,FALSE)</f>
        <v>Oscar Chess</v>
      </c>
      <c r="J8" s="5">
        <f t="shared" si="3"/>
        <v>6</v>
      </c>
    </row>
    <row r="9" spans="1:10" hidden="1">
      <c r="A9" s="13" t="s">
        <v>212</v>
      </c>
      <c r="B9" s="37">
        <v>55</v>
      </c>
      <c r="C9" s="37">
        <v>22</v>
      </c>
      <c r="D9" s="37">
        <v>4</v>
      </c>
      <c r="E9" s="30">
        <f t="shared" si="0"/>
        <v>3322</v>
      </c>
      <c r="F9" s="3">
        <f>VLOOKUP(A9,Competitors!$A$3:$I$79,6,FALSE)</f>
        <v>900</v>
      </c>
      <c r="G9" s="3" t="str">
        <f>VLOOKUP(A9,Competitors!$A$3:$I$79,3,FALSE)</f>
        <v>RS600</v>
      </c>
      <c r="H9" s="32">
        <f t="shared" si="2"/>
        <v>2768.3333333333335</v>
      </c>
      <c r="I9" s="31" t="str">
        <f>VLOOKUP(A9,Competitors!$A$3:$I$79,4,FALSE)</f>
        <v>Daniel Jackson</v>
      </c>
      <c r="J9" s="5">
        <f t="shared" si="3"/>
        <v>7</v>
      </c>
    </row>
    <row r="10" spans="1:10" hidden="1">
      <c r="A10" s="9">
        <v>1995</v>
      </c>
      <c r="B10" s="37">
        <v>64</v>
      </c>
      <c r="C10" s="37">
        <v>21</v>
      </c>
      <c r="D10" s="37">
        <v>4</v>
      </c>
      <c r="E10" s="30">
        <f t="shared" si="0"/>
        <v>3861</v>
      </c>
      <c r="F10" s="3">
        <f>VLOOKUP(A10,Competitors!$A$3:$I$79,6,FALSE)</f>
        <v>1044</v>
      </c>
      <c r="G10" s="3" t="str">
        <f>VLOOKUP(A10,Competitors!$A$3:$I$79,3,FALSE)</f>
        <v>Scorpion</v>
      </c>
      <c r="H10" s="32">
        <f t="shared" si="2"/>
        <v>2773.7068965517237</v>
      </c>
      <c r="I10" s="31" t="str">
        <f>VLOOKUP(A10,Competitors!$A$3:$I$79,4,FALSE)</f>
        <v>Peter Rose</v>
      </c>
      <c r="J10" s="5">
        <f t="shared" si="3"/>
        <v>8</v>
      </c>
    </row>
    <row r="11" spans="1:10" hidden="1">
      <c r="A11" s="9">
        <v>182288</v>
      </c>
      <c r="B11" s="37">
        <v>51</v>
      </c>
      <c r="C11" s="37">
        <v>34</v>
      </c>
      <c r="D11" s="37">
        <v>3</v>
      </c>
      <c r="E11" s="30">
        <f t="shared" si="0"/>
        <v>3094</v>
      </c>
      <c r="F11" s="3">
        <f>VLOOKUP(A11,Competitors!$A$3:$I$79,6,FALSE)</f>
        <v>1112</v>
      </c>
      <c r="G11" s="3" t="str">
        <f>VLOOKUP(A11,Competitors!$A$3:$I$79,3,FALSE)</f>
        <v>Laser</v>
      </c>
      <c r="H11" s="32">
        <f t="shared" si="2"/>
        <v>2782.3741007194244</v>
      </c>
      <c r="I11" s="31" t="str">
        <f>VLOOKUP(A11,Competitors!$A$3:$I$79,4,FALSE)</f>
        <v>Robert Whitehouse</v>
      </c>
      <c r="J11" s="5">
        <f t="shared" si="3"/>
        <v>9</v>
      </c>
    </row>
    <row r="12" spans="1:10" hidden="1">
      <c r="A12" s="13">
        <v>3583</v>
      </c>
      <c r="B12" s="37">
        <v>60</v>
      </c>
      <c r="C12" s="37">
        <v>15</v>
      </c>
      <c r="D12" s="37">
        <v>4</v>
      </c>
      <c r="E12" s="30">
        <f t="shared" si="0"/>
        <v>3615</v>
      </c>
      <c r="F12" s="3">
        <f>VLOOKUP(A12,Competitors!$A$3:$I$79,6,FALSE)</f>
        <v>973</v>
      </c>
      <c r="G12" s="3" t="str">
        <f>VLOOKUP(A12,Competitors!$A$3:$I$79,3,FALSE)</f>
        <v xml:space="preserve">Merlin Rocket </v>
      </c>
      <c r="H12" s="32">
        <f t="shared" si="2"/>
        <v>2786.4850976361768</v>
      </c>
      <c r="I12" s="31" t="str">
        <f>VLOOKUP(A12,Competitors!$A$3:$I$79,4,FALSE)</f>
        <v>Colin Anderson</v>
      </c>
      <c r="J12" s="5">
        <f t="shared" si="3"/>
        <v>10</v>
      </c>
    </row>
    <row r="13" spans="1:10" hidden="1">
      <c r="A13" s="13">
        <v>1082</v>
      </c>
      <c r="B13" s="18">
        <v>50</v>
      </c>
      <c r="C13" s="37">
        <v>51</v>
      </c>
      <c r="D13" s="37">
        <v>3</v>
      </c>
      <c r="E13" s="30">
        <f t="shared" si="0"/>
        <v>3051</v>
      </c>
      <c r="F13" s="3">
        <f>VLOOKUP(A13,Competitors!$A$3:$I$79,6,FALSE)</f>
        <v>1086</v>
      </c>
      <c r="G13" s="3" t="str">
        <f>VLOOKUP(A13,Competitors!$A$3:$I$79,3,FALSE)</f>
        <v>Supernova</v>
      </c>
      <c r="H13" s="32">
        <f t="shared" si="2"/>
        <v>2809.3922651933703</v>
      </c>
      <c r="I13" s="31" t="str">
        <f>VLOOKUP(A13,Competitors!$A$3:$I$79,4,FALSE)</f>
        <v>Tom Chadfield</v>
      </c>
      <c r="J13" s="5">
        <f t="shared" si="3"/>
        <v>11</v>
      </c>
    </row>
    <row r="14" spans="1:10" hidden="1">
      <c r="A14" s="13">
        <v>3716</v>
      </c>
      <c r="B14" s="37">
        <v>60</v>
      </c>
      <c r="C14" s="37">
        <v>51</v>
      </c>
      <c r="D14" s="37">
        <v>4</v>
      </c>
      <c r="E14" s="30">
        <f t="shared" si="0"/>
        <v>3651</v>
      </c>
      <c r="F14" s="3">
        <f>VLOOKUP(A14,Competitors!$A$3:$I$79,6,FALSE)</f>
        <v>973</v>
      </c>
      <c r="G14" s="3" t="str">
        <f>VLOOKUP(A14,Competitors!$A$3:$I$79,3,FALSE)</f>
        <v xml:space="preserve">Merlin Rocket </v>
      </c>
      <c r="H14" s="32">
        <f t="shared" si="2"/>
        <v>2814.2343268242548</v>
      </c>
      <c r="I14" s="31" t="str">
        <f>VLOOKUP(A14,Competitors!$A$3:$I$79,4,FALSE)</f>
        <v>Steve Leney</v>
      </c>
      <c r="J14" s="5">
        <f t="shared" si="3"/>
        <v>12</v>
      </c>
    </row>
    <row r="15" spans="1:10">
      <c r="A15" s="9">
        <v>14918</v>
      </c>
      <c r="B15" s="37">
        <v>59</v>
      </c>
      <c r="C15" s="37">
        <v>24</v>
      </c>
      <c r="D15" s="37">
        <v>4</v>
      </c>
      <c r="E15" s="30">
        <f t="shared" si="0"/>
        <v>3564</v>
      </c>
      <c r="F15" s="3">
        <f>VLOOKUP(A15,Competitors!$A$3:$I$79,6,FALSE)</f>
        <v>947</v>
      </c>
      <c r="G15" s="3" t="str">
        <f>VLOOKUP(A15,Competitors!$A$3:$I$79,3,FALSE)</f>
        <v>Fireball</v>
      </c>
      <c r="H15" s="32">
        <f t="shared" si="2"/>
        <v>2822.5976768743403</v>
      </c>
      <c r="I15" s="31" t="str">
        <f>VLOOKUP(A15,Competitors!$A$3:$I$79,4,FALSE)</f>
        <v>Gordon Evans</v>
      </c>
      <c r="J15" s="5">
        <f t="shared" si="3"/>
        <v>13</v>
      </c>
    </row>
    <row r="16" spans="1:10" hidden="1">
      <c r="A16" s="13">
        <v>169</v>
      </c>
      <c r="B16" s="37">
        <v>64</v>
      </c>
      <c r="C16" s="37">
        <v>41</v>
      </c>
      <c r="D16" s="37">
        <v>4</v>
      </c>
      <c r="E16" s="30">
        <f t="shared" si="0"/>
        <v>3881</v>
      </c>
      <c r="F16" s="3">
        <f>VLOOKUP(A16,Competitors!$A$3:$I$79,6,FALSE)</f>
        <v>1031</v>
      </c>
      <c r="G16" s="3" t="str">
        <f>VLOOKUP(A16,Competitors!$A$3:$I$79,3,FALSE)</f>
        <v>D-Zero</v>
      </c>
      <c r="H16" s="32">
        <f t="shared" si="2"/>
        <v>2823.2298739088264</v>
      </c>
      <c r="I16" s="31" t="str">
        <f>VLOOKUP(A16,Competitors!$A$3:$I$79,4,FALSE)</f>
        <v>Alisdair James</v>
      </c>
      <c r="J16" s="5">
        <f t="shared" si="3"/>
        <v>14</v>
      </c>
    </row>
    <row r="17" spans="1:10" hidden="1">
      <c r="A17" s="13">
        <v>1189</v>
      </c>
      <c r="B17" s="37">
        <v>51</v>
      </c>
      <c r="C17" s="37">
        <v>7</v>
      </c>
      <c r="D17" s="37">
        <v>3</v>
      </c>
      <c r="E17" s="30">
        <f t="shared" si="0"/>
        <v>3067</v>
      </c>
      <c r="F17" s="3">
        <f>VLOOKUP(A17,Competitors!$A$3:$I$79,6,FALSE)</f>
        <v>1086</v>
      </c>
      <c r="G17" s="3" t="str">
        <f>VLOOKUP(A17,Competitors!$A$3:$I$79,3,FALSE)</f>
        <v>Supernova</v>
      </c>
      <c r="H17" s="32">
        <f t="shared" si="2"/>
        <v>2824.1252302025782</v>
      </c>
      <c r="I17" s="31" t="str">
        <f>VLOOKUP(A17,Competitors!$A$3:$I$79,4,FALSE)</f>
        <v>Ben Eaves</v>
      </c>
      <c r="J17" s="5">
        <f t="shared" si="3"/>
        <v>15</v>
      </c>
    </row>
    <row r="18" spans="1:10" hidden="1">
      <c r="A18" s="13">
        <v>1323</v>
      </c>
      <c r="B18" s="37">
        <v>62</v>
      </c>
      <c r="C18" s="37">
        <v>28</v>
      </c>
      <c r="D18" s="37">
        <v>4</v>
      </c>
      <c r="E18" s="30">
        <f t="shared" si="0"/>
        <v>3748</v>
      </c>
      <c r="F18" s="3">
        <f>VLOOKUP(A18,Competitors!$A$3:$I$79,6,FALSE)</f>
        <v>995</v>
      </c>
      <c r="G18" s="3" t="str">
        <f>VLOOKUP(A18,Competitors!$A$3:$I$79,3,FALSE)</f>
        <v>Phantom</v>
      </c>
      <c r="H18" s="32">
        <f t="shared" si="2"/>
        <v>2825.1256281407036</v>
      </c>
      <c r="I18" s="31" t="str">
        <f>VLOOKUP(A18,Competitors!$A$3:$I$79,4,FALSE)</f>
        <v>James Hayden</v>
      </c>
      <c r="J18" s="5">
        <f t="shared" si="3"/>
        <v>16</v>
      </c>
    </row>
    <row r="19" spans="1:10" hidden="1">
      <c r="A19" s="13">
        <v>3765</v>
      </c>
      <c r="B19" s="37">
        <v>61</v>
      </c>
      <c r="C19" s="37">
        <v>19</v>
      </c>
      <c r="D19" s="37">
        <v>4</v>
      </c>
      <c r="E19" s="30">
        <f t="shared" si="0"/>
        <v>3679</v>
      </c>
      <c r="F19" s="3">
        <f>VLOOKUP(A19,Competitors!$A$3:$I$79,6,FALSE)</f>
        <v>973</v>
      </c>
      <c r="G19" s="3" t="str">
        <f>VLOOKUP(A19,Competitors!$A$3:$I$79,3,FALSE)</f>
        <v xml:space="preserve">Merlin Rocket </v>
      </c>
      <c r="H19" s="32">
        <f t="shared" si="2"/>
        <v>2835.8170606372041</v>
      </c>
      <c r="I19" s="31" t="str">
        <f>VLOOKUP(A19,Competitors!$A$3:$I$79,4,FALSE)</f>
        <v>Richard Dee</v>
      </c>
      <c r="J19" s="5">
        <f t="shared" si="3"/>
        <v>17</v>
      </c>
    </row>
    <row r="20" spans="1:10" hidden="1">
      <c r="A20" s="13">
        <v>662</v>
      </c>
      <c r="B20" s="37">
        <v>58</v>
      </c>
      <c r="C20" s="37">
        <v>59</v>
      </c>
      <c r="D20" s="37">
        <v>3</v>
      </c>
      <c r="E20" s="30">
        <f t="shared" si="0"/>
        <v>3539</v>
      </c>
      <c r="F20" s="3">
        <f>VLOOKUP(A20,Competitors!$A$3:$I$79,6,FALSE)</f>
        <v>1239</v>
      </c>
      <c r="G20" s="3" t="str">
        <f>VLOOKUP(A20,Competitors!$A$3:$I$79,3,FALSE)</f>
        <v>Miracle</v>
      </c>
      <c r="H20" s="32">
        <f t="shared" si="2"/>
        <v>2856.3357546408392</v>
      </c>
      <c r="I20" s="31" t="str">
        <f>VLOOKUP(A20,Competitors!$A$3:$I$79,4,FALSE)</f>
        <v>Cathy Goodwin</v>
      </c>
      <c r="J20" s="5">
        <f t="shared" si="3"/>
        <v>18</v>
      </c>
    </row>
    <row r="21" spans="1:10" hidden="1">
      <c r="A21" s="9">
        <v>213</v>
      </c>
      <c r="B21" s="37">
        <v>55</v>
      </c>
      <c r="C21" s="37">
        <v>51</v>
      </c>
      <c r="D21" s="37">
        <v>3</v>
      </c>
      <c r="E21" s="30">
        <f t="shared" si="0"/>
        <v>3351</v>
      </c>
      <c r="F21" s="3">
        <f>VLOOKUP(A21,Competitors!$A$3:$I$79,6,FALSE)</f>
        <v>1168</v>
      </c>
      <c r="G21" s="3" t="str">
        <f>VLOOKUP(A21,Competitors!$A$3:$I$79,3,FALSE)</f>
        <v>Europe</v>
      </c>
      <c r="H21" s="32">
        <f t="shared" si="2"/>
        <v>2869.0068493150688</v>
      </c>
      <c r="I21" s="31" t="str">
        <f>VLOOKUP(A21,Competitors!$A$3:$I$79,4,FALSE)</f>
        <v>Daniel Osborne</v>
      </c>
      <c r="J21" s="5">
        <f t="shared" si="3"/>
        <v>19</v>
      </c>
    </row>
    <row r="22" spans="1:10" hidden="1">
      <c r="A22" s="13">
        <v>895</v>
      </c>
      <c r="B22" s="37">
        <v>59</v>
      </c>
      <c r="C22" s="37">
        <v>7</v>
      </c>
      <c r="D22" s="37">
        <v>4</v>
      </c>
      <c r="E22" s="30">
        <f t="shared" si="0"/>
        <v>3547</v>
      </c>
      <c r="F22" s="3">
        <f>VLOOKUP(A22,Competitors!$A$3:$I$79,6,FALSE)</f>
        <v>926</v>
      </c>
      <c r="G22" s="3" t="str">
        <f>VLOOKUP(A22,Competitors!$A$3:$I$79,3,FALSE)</f>
        <v>RS400</v>
      </c>
      <c r="H22" s="32">
        <f t="shared" si="2"/>
        <v>2872.8401727861769</v>
      </c>
      <c r="I22" s="31" t="str">
        <f>VLOOKUP(A22,Competitors!$A$3:$I$79,4,FALSE)</f>
        <v>Phil Mason</v>
      </c>
      <c r="J22" s="5">
        <f t="shared" si="3"/>
        <v>20</v>
      </c>
    </row>
    <row r="23" spans="1:10" hidden="1">
      <c r="A23" s="13">
        <v>5338</v>
      </c>
      <c r="B23" s="37">
        <v>56</v>
      </c>
      <c r="C23" s="37">
        <v>15</v>
      </c>
      <c r="D23" s="37">
        <v>3</v>
      </c>
      <c r="E23" s="30">
        <f t="shared" si="0"/>
        <v>3375</v>
      </c>
      <c r="F23" s="3">
        <f>VLOOKUP(A23,Competitors!$A$3:$I$79,6,FALSE)</f>
        <v>1165</v>
      </c>
      <c r="G23" s="3" t="str">
        <f>VLOOKUP(A23,Competitors!$A$3:$I$79,3,FALSE)</f>
        <v>Solo</v>
      </c>
      <c r="H23" s="32">
        <f t="shared" si="2"/>
        <v>2896.9957081545067</v>
      </c>
      <c r="I23" s="31" t="str">
        <f>VLOOKUP(A23,Competitors!$A$3:$I$79,4,FALSE)</f>
        <v>David Plester</v>
      </c>
      <c r="J23" s="5">
        <f t="shared" si="3"/>
        <v>21</v>
      </c>
    </row>
    <row r="24" spans="1:10" hidden="1">
      <c r="A24" s="9">
        <v>174789</v>
      </c>
      <c r="B24" s="37">
        <v>56</v>
      </c>
      <c r="C24" s="37">
        <v>17</v>
      </c>
      <c r="D24" s="37">
        <v>3</v>
      </c>
      <c r="E24" s="30">
        <f t="shared" si="0"/>
        <v>3377</v>
      </c>
      <c r="F24" s="3">
        <f>VLOOKUP(A24,Competitors!$A$3:$I$79,6,FALSE)</f>
        <v>1160</v>
      </c>
      <c r="G24" s="3" t="str">
        <f>VLOOKUP(A24,Competitors!$A$3:$I$79,3,FALSE)</f>
        <v xml:space="preserve">Laser Radial </v>
      </c>
      <c r="H24" s="32">
        <f t="shared" si="2"/>
        <v>2911.2068965517237</v>
      </c>
      <c r="I24" s="31" t="str">
        <f>VLOOKUP(A24,Competitors!$A$3:$I$79,4,FALSE)</f>
        <v>John Shoesmith</v>
      </c>
      <c r="J24" s="5">
        <f t="shared" si="3"/>
        <v>22</v>
      </c>
    </row>
    <row r="25" spans="1:10">
      <c r="A25" s="9">
        <v>1114</v>
      </c>
      <c r="B25" s="37">
        <v>59</v>
      </c>
      <c r="C25" s="37">
        <v>28</v>
      </c>
      <c r="D25" s="37">
        <v>4</v>
      </c>
      <c r="E25" s="30">
        <f t="shared" si="0"/>
        <v>3568</v>
      </c>
      <c r="F25" s="3">
        <f>VLOOKUP(A25,Competitors!$A$3:$I$79,6,FALSE)</f>
        <v>918</v>
      </c>
      <c r="G25" s="3" t="str">
        <f>VLOOKUP(A25,Competitors!$A$3:$I$79,3,FALSE)</f>
        <v>Osprey</v>
      </c>
      <c r="H25" s="32">
        <f t="shared" si="2"/>
        <v>2915.0326797385619</v>
      </c>
      <c r="I25" s="31" t="str">
        <f>VLOOKUP(A25,Competitors!$A$3:$I$79,4,FALSE)</f>
        <v>Ros Downs</v>
      </c>
      <c r="J25" s="5">
        <f t="shared" si="3"/>
        <v>23</v>
      </c>
    </row>
    <row r="26" spans="1:10" hidden="1">
      <c r="A26" s="13">
        <v>606</v>
      </c>
      <c r="B26" s="37">
        <v>60</v>
      </c>
      <c r="C26" s="37">
        <v>14</v>
      </c>
      <c r="D26" s="37">
        <v>4</v>
      </c>
      <c r="E26" s="30">
        <f t="shared" si="0"/>
        <v>3614</v>
      </c>
      <c r="F26" s="3">
        <f>VLOOKUP(A26,Competitors!$A$3:$I$79,6,FALSE)</f>
        <v>926</v>
      </c>
      <c r="G26" s="3" t="str">
        <f>VLOOKUP(A26,Competitors!$A$3:$I$79,3,FALSE)</f>
        <v>RS400</v>
      </c>
      <c r="H26" s="32">
        <f t="shared" si="2"/>
        <v>2927.1058315334776</v>
      </c>
      <c r="I26" s="31" t="str">
        <f>VLOOKUP(A26,Competitors!$A$3:$I$79,4,FALSE)</f>
        <v>Paul Keeling</v>
      </c>
      <c r="J26" s="5">
        <f t="shared" si="3"/>
        <v>24</v>
      </c>
    </row>
    <row r="27" spans="1:10" hidden="1">
      <c r="A27" s="9">
        <v>825</v>
      </c>
      <c r="B27" s="37">
        <v>63</v>
      </c>
      <c r="C27" s="37">
        <v>26</v>
      </c>
      <c r="D27" s="37">
        <v>5</v>
      </c>
      <c r="E27" s="30">
        <f t="shared" si="0"/>
        <v>3806</v>
      </c>
      <c r="F27" s="3">
        <f>VLOOKUP(A27,Competitors!$A$3:$I$79,6,FALSE)</f>
        <v>779</v>
      </c>
      <c r="G27" s="3" t="str">
        <f>VLOOKUP(A27,Competitors!$A$3:$I$79,3,FALSE)</f>
        <v>RS800</v>
      </c>
      <c r="H27" s="32">
        <f t="shared" si="2"/>
        <v>2931.4505776636715</v>
      </c>
      <c r="I27" s="31" t="str">
        <f>VLOOKUP(A27,Competitors!$A$3:$I$79,4,FALSE)</f>
        <v>Guy Humphrey</v>
      </c>
      <c r="J27" s="5">
        <f t="shared" si="3"/>
        <v>25</v>
      </c>
    </row>
    <row r="28" spans="1:10" hidden="1">
      <c r="A28" s="12">
        <v>657</v>
      </c>
      <c r="B28" s="37">
        <v>62</v>
      </c>
      <c r="C28" s="37">
        <v>54</v>
      </c>
      <c r="D28" s="37">
        <v>4</v>
      </c>
      <c r="E28" s="30">
        <f t="shared" si="0"/>
        <v>3774</v>
      </c>
      <c r="F28" s="3">
        <f>VLOOKUP(A28,Competitors!$A$3:$I$79,6,FALSE)</f>
        <v>960</v>
      </c>
      <c r="G28" s="3" t="str">
        <f>VLOOKUP(A28,Competitors!$A$3:$I$79,3,FALSE)</f>
        <v>Contender</v>
      </c>
      <c r="H28" s="32">
        <f t="shared" si="2"/>
        <v>2948.4375</v>
      </c>
      <c r="I28" s="31" t="str">
        <f>VLOOKUP(A28,Competitors!$A$3:$I$79,4,FALSE)</f>
        <v>Simon Turnbull</v>
      </c>
      <c r="J28" s="5">
        <f t="shared" si="3"/>
        <v>26</v>
      </c>
    </row>
    <row r="29" spans="1:10" hidden="1">
      <c r="A29" s="13">
        <v>782</v>
      </c>
      <c r="B29" s="37">
        <v>54</v>
      </c>
      <c r="C29" s="37">
        <v>34</v>
      </c>
      <c r="D29" s="37">
        <v>3</v>
      </c>
      <c r="E29" s="30">
        <f t="shared" si="0"/>
        <v>3274</v>
      </c>
      <c r="F29" s="3">
        <f>VLOOKUP(A29,Competitors!$A$3:$I$79,6,FALSE)</f>
        <v>1110</v>
      </c>
      <c r="G29" s="3" t="str">
        <f>VLOOKUP(A29,Competitors!$A$3:$I$79,3,FALSE)</f>
        <v>Laser Stratos</v>
      </c>
      <c r="H29" s="32">
        <f t="shared" si="2"/>
        <v>2949.5495495495497</v>
      </c>
      <c r="I29" s="31" t="str">
        <f>VLOOKUP(A29,Competitors!$A$3:$I$79,4,FALSE)</f>
        <v>Neil Williams</v>
      </c>
      <c r="J29" s="5">
        <f t="shared" si="3"/>
        <v>27</v>
      </c>
    </row>
    <row r="30" spans="1:10" hidden="1">
      <c r="A30" s="9">
        <v>14357</v>
      </c>
      <c r="B30" s="37">
        <v>62</v>
      </c>
      <c r="C30" s="37">
        <v>13</v>
      </c>
      <c r="D30" s="37">
        <v>4</v>
      </c>
      <c r="E30" s="30">
        <f t="shared" si="0"/>
        <v>3733</v>
      </c>
      <c r="F30" s="3">
        <f>VLOOKUP(A30,Competitors!$A$3:$I$79,6,FALSE)</f>
        <v>947</v>
      </c>
      <c r="G30" s="3" t="str">
        <f>VLOOKUP(A30,Competitors!$A$3:$I$79,3,FALSE)</f>
        <v>Fireball</v>
      </c>
      <c r="H30" s="32">
        <f t="shared" si="2"/>
        <v>2956.441393875396</v>
      </c>
      <c r="I30" s="31" t="str">
        <f>VLOOKUP(A30,Competitors!$A$3:$I$79,4,FALSE)</f>
        <v>Matt Smith</v>
      </c>
      <c r="J30" s="5">
        <f t="shared" si="3"/>
        <v>28</v>
      </c>
    </row>
    <row r="31" spans="1:10" hidden="1">
      <c r="A31" s="9">
        <v>1162</v>
      </c>
      <c r="B31" s="37">
        <v>52</v>
      </c>
      <c r="C31" s="37">
        <v>17</v>
      </c>
      <c r="D31" s="37">
        <v>3</v>
      </c>
      <c r="E31" s="30">
        <f t="shared" si="0"/>
        <v>3137</v>
      </c>
      <c r="F31" s="3">
        <f>VLOOKUP(A31,Competitors!$A$3:$I$79,6,FALSE)</f>
        <v>1052</v>
      </c>
      <c r="G31" s="3" t="str">
        <f>VLOOKUP(A31,Competitors!$A$3:$I$79,3,FALSE)</f>
        <v>RS200</v>
      </c>
      <c r="H31" s="32">
        <f t="shared" si="2"/>
        <v>2981.9391634980989</v>
      </c>
      <c r="I31" s="31" t="str">
        <f>VLOOKUP(A31,Competitors!$A$3:$I$79,4,FALSE)</f>
        <v>Russ Coggrave</v>
      </c>
      <c r="J31" s="5">
        <f t="shared" si="3"/>
        <v>29</v>
      </c>
    </row>
    <row r="32" spans="1:10">
      <c r="A32" s="13">
        <v>475</v>
      </c>
      <c r="B32" s="37">
        <v>61</v>
      </c>
      <c r="C32" s="37">
        <v>28</v>
      </c>
      <c r="D32" s="37">
        <v>4</v>
      </c>
      <c r="E32" s="30">
        <f t="shared" si="0"/>
        <v>3688</v>
      </c>
      <c r="F32" s="3">
        <f>VLOOKUP(A32,Competitors!$A$3:$I$79,6,FALSE)</f>
        <v>926</v>
      </c>
      <c r="G32" s="3" t="str">
        <f>VLOOKUP(A32,Competitors!$A$3:$I$79,3,FALSE)</f>
        <v>RS400</v>
      </c>
      <c r="H32" s="32">
        <f t="shared" si="2"/>
        <v>2987.0410367170625</v>
      </c>
      <c r="I32" s="31" t="str">
        <f>VLOOKUP(A32,Competitors!$A$3:$I$79,4,FALSE)</f>
        <v>Rhys Jones</v>
      </c>
      <c r="J32" s="5">
        <f t="shared" si="3"/>
        <v>30</v>
      </c>
    </row>
    <row r="33" spans="1:10" hidden="1">
      <c r="A33" s="9">
        <v>1398</v>
      </c>
      <c r="B33" s="37">
        <v>52</v>
      </c>
      <c r="C33" s="37">
        <v>24</v>
      </c>
      <c r="D33" s="37">
        <v>3</v>
      </c>
      <c r="E33" s="30">
        <f t="shared" si="0"/>
        <v>3144</v>
      </c>
      <c r="F33" s="3">
        <f>VLOOKUP(A33,Competitors!$A$3:$I$79,6,FALSE)</f>
        <v>1052</v>
      </c>
      <c r="G33" s="3" t="str">
        <f>VLOOKUP(A33,Competitors!$A$3:$I$79,3,FALSE)</f>
        <v>RS200</v>
      </c>
      <c r="H33" s="32">
        <f t="shared" si="2"/>
        <v>2988.5931558935363</v>
      </c>
      <c r="I33" s="31" t="str">
        <f>VLOOKUP(A33,Competitors!$A$3:$I$79,4,FALSE)</f>
        <v>Paul Griffiths</v>
      </c>
      <c r="J33" s="5">
        <f t="shared" si="3"/>
        <v>31</v>
      </c>
    </row>
    <row r="34" spans="1:10" hidden="1">
      <c r="A34" s="9">
        <v>13918</v>
      </c>
      <c r="B34" s="37">
        <v>62</v>
      </c>
      <c r="C34" s="37">
        <v>59</v>
      </c>
      <c r="D34" s="37">
        <v>4</v>
      </c>
      <c r="E34" s="30">
        <f t="shared" si="0"/>
        <v>3779</v>
      </c>
      <c r="F34" s="3">
        <f>VLOOKUP(A34,Competitors!$A$3:$I$79,6,FALSE)</f>
        <v>947</v>
      </c>
      <c r="G34" s="3" t="str">
        <f>VLOOKUP(A34,Competitors!$A$3:$I$79,3,FALSE)</f>
        <v>Fireball</v>
      </c>
      <c r="H34" s="32">
        <f t="shared" si="2"/>
        <v>2992.8722280887014</v>
      </c>
      <c r="I34" s="31" t="str">
        <f>VLOOKUP(A34,Competitors!$A$3:$I$79,4,FALSE)</f>
        <v>Lyndon Beasley</v>
      </c>
      <c r="J34" s="5">
        <f t="shared" si="3"/>
        <v>32</v>
      </c>
    </row>
    <row r="35" spans="1:10" hidden="1">
      <c r="A35" s="9">
        <v>1342</v>
      </c>
      <c r="B35" s="37">
        <v>61</v>
      </c>
      <c r="C35" s="37">
        <v>14</v>
      </c>
      <c r="D35" s="37">
        <v>4</v>
      </c>
      <c r="E35" s="30">
        <f t="shared" ref="E35:E66" si="4">B35*60+C35</f>
        <v>3674</v>
      </c>
      <c r="F35" s="3">
        <f>VLOOKUP(A35,Competitors!$A$3:$I$79,6,FALSE)</f>
        <v>918</v>
      </c>
      <c r="G35" s="3" t="str">
        <f>VLOOKUP(A35,Competitors!$A$3:$I$79,3,FALSE)</f>
        <v>Osprey</v>
      </c>
      <c r="H35" s="32">
        <f t="shared" si="2"/>
        <v>3001.6339869281046</v>
      </c>
      <c r="I35" s="31" t="str">
        <f>VLOOKUP(A35,Competitors!$A$3:$I$79,4,FALSE)</f>
        <v>Ted Lewis</v>
      </c>
      <c r="J35" s="5">
        <f t="shared" si="3"/>
        <v>33</v>
      </c>
    </row>
    <row r="36" spans="1:10" hidden="1">
      <c r="A36" s="13">
        <v>13856</v>
      </c>
      <c r="B36" s="37">
        <v>57</v>
      </c>
      <c r="C36" s="37">
        <v>59</v>
      </c>
      <c r="D36" s="37">
        <v>3</v>
      </c>
      <c r="E36" s="30">
        <f t="shared" si="4"/>
        <v>3479</v>
      </c>
      <c r="F36" s="3">
        <f>VLOOKUP(A36,Competitors!$A$3:$I$79,6,FALSE)</f>
        <v>1154</v>
      </c>
      <c r="G36" s="3" t="str">
        <f>VLOOKUP(A36,Competitors!$A$3:$I$79,3,FALSE)</f>
        <v>GP14</v>
      </c>
      <c r="H36" s="32">
        <f t="shared" si="2"/>
        <v>3014.7313691507802</v>
      </c>
      <c r="I36" s="31" t="str">
        <f>VLOOKUP(A36,Competitors!$A$3:$I$79,4,FALSE)</f>
        <v>Mike Whittaker</v>
      </c>
      <c r="J36" s="5">
        <f t="shared" si="3"/>
        <v>34</v>
      </c>
    </row>
    <row r="37" spans="1:10" hidden="1">
      <c r="A37" s="13">
        <v>1161</v>
      </c>
      <c r="B37" s="37">
        <v>54</v>
      </c>
      <c r="C37" s="37">
        <v>50</v>
      </c>
      <c r="D37" s="37">
        <v>3</v>
      </c>
      <c r="E37" s="30">
        <f t="shared" si="4"/>
        <v>3290</v>
      </c>
      <c r="F37" s="3">
        <f>VLOOKUP(A37,Competitors!$A$3:$I$79,6,FALSE)</f>
        <v>1086</v>
      </c>
      <c r="G37" s="3" t="str">
        <f>VLOOKUP(A37,Competitors!$A$3:$I$79,3,FALSE)</f>
        <v>Supernova</v>
      </c>
      <c r="H37" s="32">
        <f t="shared" si="2"/>
        <v>3029.4659300184162</v>
      </c>
      <c r="I37" s="31" t="str">
        <f>VLOOKUP(A37,Competitors!$A$3:$I$79,4,FALSE)</f>
        <v>Dave Watkins</v>
      </c>
      <c r="J37" s="5">
        <f t="shared" si="3"/>
        <v>35</v>
      </c>
    </row>
    <row r="38" spans="1:10" hidden="1">
      <c r="A38" s="9">
        <v>141550</v>
      </c>
      <c r="B38" s="37">
        <v>56</v>
      </c>
      <c r="C38" s="37">
        <v>20</v>
      </c>
      <c r="D38" s="37">
        <v>3</v>
      </c>
      <c r="E38" s="30">
        <f t="shared" si="4"/>
        <v>3380</v>
      </c>
      <c r="F38" s="3">
        <f>VLOOKUP(A38,Competitors!$A$3:$I$79,6,FALSE)</f>
        <v>1112</v>
      </c>
      <c r="G38" s="3" t="str">
        <f>VLOOKUP(A38,Competitors!$A$3:$I$79,3,FALSE)</f>
        <v>Laser</v>
      </c>
      <c r="H38" s="32">
        <f t="shared" si="2"/>
        <v>3039.5683453237411</v>
      </c>
      <c r="I38" s="31" t="str">
        <f>VLOOKUP(A38,Competitors!$A$3:$I$79,4,FALSE)</f>
        <v>Eric Ison</v>
      </c>
      <c r="J38" s="5">
        <f t="shared" si="3"/>
        <v>36</v>
      </c>
    </row>
    <row r="39" spans="1:10" hidden="1">
      <c r="A39" s="12">
        <v>5239</v>
      </c>
      <c r="B39" s="37">
        <v>59</v>
      </c>
      <c r="C39" s="37">
        <v>8</v>
      </c>
      <c r="D39" s="37">
        <v>3</v>
      </c>
      <c r="E39" s="30">
        <f t="shared" si="4"/>
        <v>3548</v>
      </c>
      <c r="F39" s="3">
        <f>VLOOKUP(A39,Competitors!$A$3:$I$79,6,FALSE)</f>
        <v>1165</v>
      </c>
      <c r="G39" s="3" t="str">
        <f>VLOOKUP(A39,Competitors!$A$3:$I$79,3,FALSE)</f>
        <v>Solo</v>
      </c>
      <c r="H39" s="32">
        <f t="shared" si="2"/>
        <v>3045.4935622317598</v>
      </c>
      <c r="I39" s="31" t="str">
        <f>VLOOKUP(A39,Competitors!$A$3:$I$79,4,FALSE)</f>
        <v>Trevor Pearson</v>
      </c>
      <c r="J39" s="5">
        <f t="shared" si="3"/>
        <v>37</v>
      </c>
    </row>
    <row r="40" spans="1:10" hidden="1">
      <c r="A40" s="9">
        <v>238</v>
      </c>
      <c r="B40" s="37">
        <v>51</v>
      </c>
      <c r="C40" s="37">
        <v>45</v>
      </c>
      <c r="D40" s="37">
        <v>3</v>
      </c>
      <c r="E40" s="30">
        <f t="shared" si="4"/>
        <v>3105</v>
      </c>
      <c r="F40" s="3">
        <f>VLOOKUP(A40,Competitors!$A$3:$I$79,6,FALSE)</f>
        <v>1006</v>
      </c>
      <c r="G40" s="3" t="str">
        <f>VLOOKUP(A40,Competitors!$A$3:$I$79,3,FALSE)</f>
        <v>RS100</v>
      </c>
      <c r="H40" s="32">
        <f t="shared" si="2"/>
        <v>3086.4811133200801</v>
      </c>
      <c r="I40" s="31" t="str">
        <f>VLOOKUP(A40,Competitors!$A$3:$I$79,4,FALSE)</f>
        <v>Martyn Osborne</v>
      </c>
      <c r="J40" s="5">
        <f t="shared" si="3"/>
        <v>38</v>
      </c>
    </row>
    <row r="41" spans="1:10" hidden="1">
      <c r="A41" s="9">
        <v>1011</v>
      </c>
      <c r="B41" s="37">
        <v>52</v>
      </c>
      <c r="C41" s="37">
        <v>55</v>
      </c>
      <c r="D41" s="37">
        <v>3</v>
      </c>
      <c r="E41" s="30">
        <f t="shared" si="4"/>
        <v>3175</v>
      </c>
      <c r="F41" s="3">
        <f>VLOOKUP(A41,Competitors!$A$3:$I$79,6,FALSE)</f>
        <v>1023</v>
      </c>
      <c r="G41" s="3" t="str">
        <f>VLOOKUP(A41,Competitors!$A$3:$I$79,3,FALSE)</f>
        <v>Buzz</v>
      </c>
      <c r="H41" s="32">
        <f t="shared" si="2"/>
        <v>3103.6168132942321</v>
      </c>
      <c r="I41" s="31" t="str">
        <f>VLOOKUP(A41,Competitors!$A$3:$I$79,4,FALSE)</f>
        <v>Francis Staples</v>
      </c>
      <c r="J41" s="5">
        <f t="shared" si="3"/>
        <v>39</v>
      </c>
    </row>
    <row r="42" spans="1:10" hidden="1">
      <c r="A42" s="13">
        <v>5253</v>
      </c>
      <c r="B42" s="37">
        <v>61</v>
      </c>
      <c r="C42" s="37">
        <v>22</v>
      </c>
      <c r="D42" s="37">
        <v>3</v>
      </c>
      <c r="E42" s="30">
        <f t="shared" si="4"/>
        <v>3682</v>
      </c>
      <c r="F42" s="3">
        <f>VLOOKUP(A42,Competitors!$A$3:$I$79,6,FALSE)</f>
        <v>1165</v>
      </c>
      <c r="G42" s="3" t="str">
        <f>VLOOKUP(A42,Competitors!$A$3:$I$79,3,FALSE)</f>
        <v>Solo</v>
      </c>
      <c r="H42" s="32">
        <f t="shared" si="2"/>
        <v>3160.5150214592277</v>
      </c>
      <c r="I42" s="31" t="str">
        <f>VLOOKUP(A42,Competitors!$A$3:$I$79,4,FALSE)</f>
        <v>Andrew Prosser</v>
      </c>
      <c r="J42" s="5">
        <f t="shared" si="3"/>
        <v>40</v>
      </c>
    </row>
    <row r="43" spans="1:10" hidden="1">
      <c r="A43" s="9">
        <v>5097</v>
      </c>
      <c r="B43" s="37">
        <v>61</v>
      </c>
      <c r="C43" s="37">
        <v>27</v>
      </c>
      <c r="D43" s="37">
        <v>3</v>
      </c>
      <c r="E43" s="30">
        <f t="shared" si="4"/>
        <v>3687</v>
      </c>
      <c r="F43" s="3">
        <f>VLOOKUP(A43,Competitors!$A$3:$I$79,6,FALSE)</f>
        <v>1165</v>
      </c>
      <c r="G43" s="3" t="str">
        <f>VLOOKUP(A43,Competitors!$A$3:$I$79,3,FALSE)</f>
        <v>Solo</v>
      </c>
      <c r="H43" s="32">
        <f t="shared" si="2"/>
        <v>3164.8068669527902</v>
      </c>
      <c r="I43" s="31" t="str">
        <f>VLOOKUP(A43,Competitors!$A$3:$I$79,4,FALSE)</f>
        <v>John Taylor</v>
      </c>
      <c r="J43" s="5">
        <f t="shared" si="3"/>
        <v>41</v>
      </c>
    </row>
    <row r="44" spans="1:10" hidden="1">
      <c r="A44" s="13">
        <v>4736</v>
      </c>
      <c r="B44" s="37">
        <v>61</v>
      </c>
      <c r="C44" s="37">
        <v>29</v>
      </c>
      <c r="D44" s="37">
        <v>3</v>
      </c>
      <c r="E44" s="30">
        <f t="shared" si="4"/>
        <v>3689</v>
      </c>
      <c r="F44" s="3">
        <f>VLOOKUP(A44,Competitors!$A$3:$I$79,6,FALSE)</f>
        <v>1165</v>
      </c>
      <c r="G44" s="3" t="str">
        <f>VLOOKUP(A44,Competitors!$A$3:$I$79,3,FALSE)</f>
        <v>Solo</v>
      </c>
      <c r="H44" s="32">
        <f t="shared" si="2"/>
        <v>3166.5236051502147</v>
      </c>
      <c r="I44" s="31" t="str">
        <f>VLOOKUP(A44,Competitors!$A$3:$I$79,4,FALSE)</f>
        <v>Adam Maclean</v>
      </c>
      <c r="J44" s="5">
        <f t="shared" si="3"/>
        <v>42</v>
      </c>
    </row>
    <row r="45" spans="1:10" hidden="1">
      <c r="A45" s="13">
        <v>22566</v>
      </c>
      <c r="B45" s="37">
        <v>60</v>
      </c>
      <c r="C45" s="37">
        <v>20</v>
      </c>
      <c r="D45" s="37">
        <v>3</v>
      </c>
      <c r="E45" s="30">
        <f t="shared" si="4"/>
        <v>3620</v>
      </c>
      <c r="F45" s="3">
        <f>VLOOKUP(A45,Competitors!$A$3:$I$79,6,FALSE)</f>
        <v>1132</v>
      </c>
      <c r="G45" s="3" t="str">
        <f>VLOOKUP(A45,Competitors!$A$3:$I$79,3,FALSE)</f>
        <v>Enterprise</v>
      </c>
      <c r="H45" s="32">
        <f t="shared" si="2"/>
        <v>3197.8798586572439</v>
      </c>
      <c r="I45" s="31" t="str">
        <f>VLOOKUP(A45,Competitors!$A$3:$I$79,4,FALSE)</f>
        <v>Niall Campbell</v>
      </c>
      <c r="J45" s="5">
        <f t="shared" si="3"/>
        <v>43</v>
      </c>
    </row>
    <row r="46" spans="1:10" hidden="1">
      <c r="A46" s="9">
        <v>1207</v>
      </c>
      <c r="B46" s="37">
        <v>55</v>
      </c>
      <c r="C46" s="37">
        <v>18</v>
      </c>
      <c r="D46" s="37">
        <v>3</v>
      </c>
      <c r="E46" s="30">
        <f t="shared" si="4"/>
        <v>3318</v>
      </c>
      <c r="F46" s="3">
        <f>VLOOKUP(A46,Competitors!$A$3:$I$79,6,FALSE)</f>
        <v>1025</v>
      </c>
      <c r="G46" s="3" t="str">
        <f>VLOOKUP(A46,Competitors!$A$3:$I$79,3,FALSE)</f>
        <v>RS Aero</v>
      </c>
      <c r="H46" s="32">
        <f t="shared" si="2"/>
        <v>3237.0731707317082</v>
      </c>
      <c r="I46" s="31" t="str">
        <f>VLOOKUP(A46,Competitors!$A$3:$I$79,4,FALSE)</f>
        <v>Mark Tissiman</v>
      </c>
      <c r="J46" s="5">
        <f t="shared" si="3"/>
        <v>44</v>
      </c>
    </row>
    <row r="47" spans="1:10" hidden="1">
      <c r="A47" s="9">
        <v>1452</v>
      </c>
      <c r="B47" s="37">
        <v>51</v>
      </c>
      <c r="C47" s="37">
        <v>5</v>
      </c>
      <c r="D47" s="37">
        <v>2</v>
      </c>
      <c r="E47" s="30">
        <f t="shared" si="4"/>
        <v>3065</v>
      </c>
      <c r="F47" s="3">
        <f>VLOOKUP(A47,Competitors!$A$3:$I$79,6,FALSE)</f>
        <v>1408</v>
      </c>
      <c r="G47" s="3" t="str">
        <f>VLOOKUP(A47,Competitors!$A$3:$I$79,3,FALSE)</f>
        <v>Tera</v>
      </c>
      <c r="H47" s="32">
        <f t="shared" si="2"/>
        <v>3265.2698863636365</v>
      </c>
      <c r="I47" s="31" t="str">
        <f>VLOOKUP(A47,Competitors!$A$3:$I$79,4,FALSE)</f>
        <v>Cerys Murphy</v>
      </c>
      <c r="J47" s="5">
        <f t="shared" ref="J47:J59" si="5">J46+1</f>
        <v>45</v>
      </c>
    </row>
    <row r="48" spans="1:10" hidden="1">
      <c r="A48" s="13">
        <v>11513</v>
      </c>
      <c r="B48" s="37">
        <v>63</v>
      </c>
      <c r="C48" s="37">
        <v>22</v>
      </c>
      <c r="D48" s="37">
        <v>3</v>
      </c>
      <c r="E48" s="30">
        <f t="shared" si="4"/>
        <v>3802</v>
      </c>
      <c r="F48" s="3">
        <f>VLOOKUP(A48,Competitors!$A$3:$I$79,6,FALSE)</f>
        <v>1154</v>
      </c>
      <c r="G48" s="3" t="str">
        <f>VLOOKUP(A48,Competitors!$A$3:$I$79,3,FALSE)</f>
        <v>GP14</v>
      </c>
      <c r="H48" s="32">
        <f t="shared" si="2"/>
        <v>3294.6273830155983</v>
      </c>
      <c r="I48" s="31" t="str">
        <f>VLOOKUP(A48,Competitors!$A$3:$I$79,4,FALSE)</f>
        <v>Andrew Hopkins</v>
      </c>
      <c r="J48" s="5">
        <f t="shared" si="5"/>
        <v>46</v>
      </c>
    </row>
    <row r="49" spans="1:10" hidden="1">
      <c r="A49" s="13">
        <v>5448</v>
      </c>
      <c r="B49" s="37">
        <v>64</v>
      </c>
      <c r="C49" s="37">
        <v>10</v>
      </c>
      <c r="D49" s="37">
        <v>3</v>
      </c>
      <c r="E49" s="30">
        <f t="shared" si="4"/>
        <v>3850</v>
      </c>
      <c r="F49" s="3">
        <f>VLOOKUP(A49,Competitors!$A$3:$I$79,6,FALSE)</f>
        <v>1165</v>
      </c>
      <c r="G49" s="3" t="str">
        <f>VLOOKUP(A49,Competitors!$A$3:$I$79,3,FALSE)</f>
        <v>Solo</v>
      </c>
      <c r="H49" s="32">
        <f t="shared" si="2"/>
        <v>3304.7210300429188</v>
      </c>
      <c r="I49" s="31" t="str">
        <f>VLOOKUP(A49,Competitors!$A$3:$I$79,4,FALSE)</f>
        <v>Bob Cartwright</v>
      </c>
      <c r="J49" s="5">
        <f t="shared" si="5"/>
        <v>47</v>
      </c>
    </row>
    <row r="50" spans="1:10" hidden="1">
      <c r="A50" s="13">
        <v>1117</v>
      </c>
      <c r="B50" s="37">
        <v>54</v>
      </c>
      <c r="C50" s="37">
        <v>52</v>
      </c>
      <c r="D50" s="37">
        <v>3</v>
      </c>
      <c r="E50" s="30">
        <f t="shared" si="4"/>
        <v>3292</v>
      </c>
      <c r="F50" s="3">
        <f>VLOOKUP(A50,Competitors!$A$3:$I$79,6,FALSE)</f>
        <v>995</v>
      </c>
      <c r="G50" s="3" t="str">
        <f>VLOOKUP(A50,Competitors!$A$3:$I$79,3,FALSE)</f>
        <v>Phantom</v>
      </c>
      <c r="H50" s="32">
        <f t="shared" si="2"/>
        <v>3308.5427135678392</v>
      </c>
      <c r="I50" s="31" t="str">
        <f>VLOOKUP(A50,Competitors!$A$3:$I$79,4,FALSE)</f>
        <v>Collin Spence</v>
      </c>
      <c r="J50" s="5">
        <f t="shared" si="5"/>
        <v>48</v>
      </c>
    </row>
    <row r="51" spans="1:10" hidden="1">
      <c r="A51" s="13">
        <v>12253</v>
      </c>
      <c r="B51" s="37">
        <v>64</v>
      </c>
      <c r="C51" s="37">
        <v>29</v>
      </c>
      <c r="D51" s="37">
        <v>3</v>
      </c>
      <c r="E51" s="30">
        <f t="shared" si="4"/>
        <v>3869</v>
      </c>
      <c r="F51" s="3">
        <f>VLOOKUP(A51,Competitors!$A$3:$I$79,6,FALSE)</f>
        <v>1154</v>
      </c>
      <c r="G51" s="3" t="str">
        <f>VLOOKUP(A51,Competitors!$A$3:$I$79,3,FALSE)</f>
        <v>GP14</v>
      </c>
      <c r="H51" s="32">
        <f t="shared" si="2"/>
        <v>3352.6863084922011</v>
      </c>
      <c r="I51" s="31" t="str">
        <f>VLOOKUP(A51,Competitors!$A$3:$I$79,4,FALSE)</f>
        <v>Ian Cooper</v>
      </c>
      <c r="J51" s="5">
        <f t="shared" si="5"/>
        <v>49</v>
      </c>
    </row>
    <row r="52" spans="1:10" hidden="1">
      <c r="A52" s="13">
        <v>4580</v>
      </c>
      <c r="B52" s="37">
        <v>65</v>
      </c>
      <c r="C52" s="37">
        <v>49</v>
      </c>
      <c r="D52" s="37">
        <v>3</v>
      </c>
      <c r="E52" s="30">
        <f t="shared" si="4"/>
        <v>3949</v>
      </c>
      <c r="F52" s="3">
        <f>VLOOKUP(A52,Competitors!$A$3:$I$79,6,FALSE)</f>
        <v>1165</v>
      </c>
      <c r="G52" s="3" t="str">
        <f>VLOOKUP(A52,Competitors!$A$3:$I$79,3,FALSE)</f>
        <v>Solo</v>
      </c>
      <c r="H52" s="32">
        <f t="shared" si="2"/>
        <v>3389.6995708154509</v>
      </c>
      <c r="I52" s="31" t="str">
        <f>VLOOKUP(A52,Competitors!$A$3:$I$79,4,FALSE)</f>
        <v>Ralph Evans</v>
      </c>
      <c r="J52" s="5">
        <f t="shared" si="5"/>
        <v>50</v>
      </c>
    </row>
    <row r="53" spans="1:10" hidden="1">
      <c r="A53" s="13">
        <v>408</v>
      </c>
      <c r="B53" s="37">
        <v>63</v>
      </c>
      <c r="C53" s="37">
        <v>20</v>
      </c>
      <c r="D53" s="37">
        <v>3</v>
      </c>
      <c r="E53" s="30">
        <f t="shared" si="4"/>
        <v>3800</v>
      </c>
      <c r="F53" s="3">
        <f>VLOOKUP(A53,Competitors!$A$3:$I$79,6,FALSE)</f>
        <v>1086</v>
      </c>
      <c r="G53" s="3" t="str">
        <f>VLOOKUP(A53,Competitors!$A$3:$I$79,3,FALSE)</f>
        <v>Supernova</v>
      </c>
      <c r="H53" s="32">
        <f t="shared" si="2"/>
        <v>3499.0791896869246</v>
      </c>
      <c r="I53" s="31" t="str">
        <f>VLOOKUP(A53,Competitors!$A$3:$I$79,4,FALSE)</f>
        <v>David Stephen</v>
      </c>
      <c r="J53" s="5">
        <f t="shared" si="5"/>
        <v>51</v>
      </c>
    </row>
    <row r="54" spans="1:10" hidden="1">
      <c r="A54" s="12">
        <v>2</v>
      </c>
      <c r="B54" s="37">
        <v>53</v>
      </c>
      <c r="C54" s="37">
        <v>37</v>
      </c>
      <c r="D54" s="37">
        <v>2</v>
      </c>
      <c r="E54" s="30">
        <f t="shared" si="4"/>
        <v>3217</v>
      </c>
      <c r="F54" s="3">
        <f>VLOOKUP(A54,Competitors!$A$3:$I$79,6,FALSE)</f>
        <v>1379</v>
      </c>
      <c r="G54" s="3" t="str">
        <f>VLOOKUP(A54,Competitors!$A$3:$I$79,3,FALSE)</f>
        <v>Topper</v>
      </c>
      <c r="H54" s="32">
        <f t="shared" si="2"/>
        <v>3499.274836838289</v>
      </c>
      <c r="I54" s="31" t="str">
        <f>VLOOKUP(A54,Competitors!$A$3:$I$79,4,FALSE)</f>
        <v>Sam Underwood</v>
      </c>
      <c r="J54" s="5">
        <f t="shared" si="5"/>
        <v>52</v>
      </c>
    </row>
    <row r="55" spans="1:10" hidden="1">
      <c r="A55" s="9">
        <v>1073</v>
      </c>
      <c r="B55" s="37">
        <v>65</v>
      </c>
      <c r="C55" s="37">
        <v>37</v>
      </c>
      <c r="D55" s="37">
        <v>3</v>
      </c>
      <c r="E55" s="30">
        <f t="shared" si="4"/>
        <v>3937</v>
      </c>
      <c r="F55" s="3">
        <f>VLOOKUP(A55,Competitors!$A$3:$I$79,6,FALSE)</f>
        <v>1086</v>
      </c>
      <c r="G55" s="3" t="str">
        <f>VLOOKUP(A55,Competitors!$A$3:$I$79,3,FALSE)</f>
        <v>Supernova</v>
      </c>
      <c r="H55" s="32">
        <f t="shared" si="2"/>
        <v>3625.2302025782692</v>
      </c>
      <c r="I55" s="31" t="str">
        <f>VLOOKUP(A55,Competitors!$A$3:$I$79,4,FALSE)</f>
        <v>Andi Way</v>
      </c>
      <c r="J55" s="5">
        <f t="shared" si="5"/>
        <v>53</v>
      </c>
    </row>
    <row r="56" spans="1:10" hidden="1">
      <c r="A56" s="13">
        <v>4</v>
      </c>
      <c r="B56" s="37">
        <v>32</v>
      </c>
      <c r="C56" s="37">
        <v>36</v>
      </c>
      <c r="D56" s="37">
        <v>1</v>
      </c>
      <c r="E56" s="30">
        <f t="shared" si="4"/>
        <v>1956</v>
      </c>
      <c r="F56" s="3">
        <f>VLOOKUP(A56,Competitors!$A$3:$I$79,6,FALSE)</f>
        <v>1379</v>
      </c>
      <c r="G56" s="3" t="str">
        <f>VLOOKUP(A56,Competitors!$A$3:$I$79,3,FALSE)</f>
        <v>Topper</v>
      </c>
      <c r="H56" s="32">
        <f t="shared" si="2"/>
        <v>4255.257432922408</v>
      </c>
      <c r="I56" s="31" t="str">
        <f>VLOOKUP(A56,Competitors!$A$3:$I$79,4,FALSE)</f>
        <v>Jacob Rourke</v>
      </c>
      <c r="J56" s="5">
        <f t="shared" si="5"/>
        <v>54</v>
      </c>
    </row>
    <row r="57" spans="1:10" hidden="1">
      <c r="A57" s="13">
        <v>41</v>
      </c>
      <c r="B57" s="37">
        <v>42</v>
      </c>
      <c r="C57" s="37">
        <v>0</v>
      </c>
      <c r="D57" s="37">
        <v>1</v>
      </c>
      <c r="E57" s="30">
        <f t="shared" si="4"/>
        <v>2520</v>
      </c>
      <c r="F57" s="3">
        <f>VLOOKUP(A57,Competitors!$A$3:$I$79,6,FALSE)</f>
        <v>1379</v>
      </c>
      <c r="G57" s="3" t="str">
        <f>VLOOKUP(A57,Competitors!$A$3:$I$79,3,FALSE)</f>
        <v>Topper</v>
      </c>
      <c r="H57" s="32">
        <f t="shared" si="2"/>
        <v>5482.2335025380708</v>
      </c>
      <c r="I57" s="31" t="str">
        <f>VLOOKUP(A57,Competitors!$A$3:$I$79,4,FALSE)</f>
        <v>Leon Roscoe</v>
      </c>
      <c r="J57" s="5">
        <f t="shared" si="5"/>
        <v>55</v>
      </c>
    </row>
    <row r="58" spans="1:10" hidden="1">
      <c r="A58" s="9">
        <v>186829</v>
      </c>
      <c r="B58" s="37">
        <v>71</v>
      </c>
      <c r="C58" s="37">
        <v>31</v>
      </c>
      <c r="D58" s="37">
        <v>2</v>
      </c>
      <c r="E58" s="30">
        <f t="shared" si="4"/>
        <v>4291</v>
      </c>
      <c r="F58" s="3">
        <f>VLOOKUP(A58,Competitors!$A$3:$I$79,6,FALSE)</f>
        <v>1160</v>
      </c>
      <c r="G58" s="3" t="str">
        <f>VLOOKUP(A58,Competitors!$A$3:$I$79,3,FALSE)</f>
        <v>Laser Radial</v>
      </c>
      <c r="H58" s="32">
        <f t="shared" si="2"/>
        <v>5548.7068965517246</v>
      </c>
      <c r="I58" s="31" t="str">
        <f>VLOOKUP(A58,Competitors!$A$3:$I$79,4,FALSE)</f>
        <v>Emma Williams</v>
      </c>
      <c r="J58" s="5">
        <f t="shared" si="5"/>
        <v>56</v>
      </c>
    </row>
    <row r="59" spans="1:10">
      <c r="A59" s="13">
        <v>753</v>
      </c>
      <c r="B59" s="37"/>
      <c r="C59" s="37"/>
      <c r="D59" s="37"/>
      <c r="E59" s="30">
        <f t="shared" si="4"/>
        <v>0</v>
      </c>
      <c r="F59" s="3">
        <f>VLOOKUP(A59,Competitors!$A$3:$I$79,6,FALSE)</f>
        <v>918</v>
      </c>
      <c r="G59" s="3" t="str">
        <f>VLOOKUP(A59,Competitors!$A$3:$I$79,3,FALSE)</f>
        <v>Osprey</v>
      </c>
      <c r="H59" s="32" t="s">
        <v>249</v>
      </c>
      <c r="I59" s="31" t="str">
        <f>VLOOKUP(A59,Competitors!$A$3:$I$79,4,FALSE)</f>
        <v>Andrew Jenkins</v>
      </c>
      <c r="J59" s="5">
        <f t="shared" si="5"/>
        <v>57</v>
      </c>
    </row>
    <row r="60" spans="1:10" hidden="1">
      <c r="A60" s="9">
        <v>530</v>
      </c>
      <c r="B60" s="37"/>
      <c r="C60" s="37"/>
      <c r="D60" s="37"/>
      <c r="E60" s="30">
        <f t="shared" si="4"/>
        <v>0</v>
      </c>
      <c r="F60" s="3">
        <f>VLOOKUP(A60,Competitors!$A$3:$I$79,6,FALSE)</f>
        <v>926</v>
      </c>
      <c r="G60" s="3" t="str">
        <f>VLOOKUP(A60,Competitors!$A$3:$I$79,3,FALSE)</f>
        <v>RS400</v>
      </c>
      <c r="H60" s="32" t="s">
        <v>249</v>
      </c>
      <c r="I60" s="31" t="str">
        <f>VLOOKUP(A60,Competitors!$A$3:$I$79,4,FALSE)</f>
        <v>Jeff Cooper</v>
      </c>
      <c r="J60" s="5">
        <v>75</v>
      </c>
    </row>
    <row r="61" spans="1:10" hidden="1">
      <c r="A61" s="13">
        <v>293</v>
      </c>
      <c r="B61" s="37"/>
      <c r="C61" s="37"/>
      <c r="D61" s="37"/>
      <c r="E61" s="30">
        <f t="shared" si="4"/>
        <v>0</v>
      </c>
      <c r="F61" s="3">
        <f>VLOOKUP(A61,Competitors!$A$3:$I$79,6,FALSE)</f>
        <v>1168</v>
      </c>
      <c r="G61" s="3" t="str">
        <f>VLOOKUP(A61,Competitors!$A$3:$I$79,3,FALSE)</f>
        <v>Europe</v>
      </c>
      <c r="H61" s="32" t="s">
        <v>249</v>
      </c>
      <c r="I61" s="31" t="str">
        <f>VLOOKUP(A61,Competitors!$A$3:$I$79,4,FALSE)</f>
        <v>Jack Osborne</v>
      </c>
      <c r="J61" s="5">
        <v>75</v>
      </c>
    </row>
    <row r="62" spans="1:10" hidden="1">
      <c r="A62" s="13">
        <v>338</v>
      </c>
      <c r="B62" s="37"/>
      <c r="C62" s="37"/>
      <c r="D62" s="37"/>
      <c r="E62" s="30">
        <f t="shared" si="4"/>
        <v>0</v>
      </c>
      <c r="F62" s="3">
        <f>VLOOKUP(A62,Competitors!$A$3:$I$79,6,FALSE)</f>
        <v>841</v>
      </c>
      <c r="G62" s="3" t="str">
        <f>VLOOKUP(A62,Competitors!$A$3:$I$79,3,FALSE)</f>
        <v>IC</v>
      </c>
      <c r="H62" s="32" t="s">
        <v>249</v>
      </c>
      <c r="I62" s="31" t="str">
        <f>VLOOKUP(A62,Competitors!$A$3:$I$79,4,FALSE)</f>
        <v>Steve Clarke</v>
      </c>
      <c r="J62" s="5">
        <v>75</v>
      </c>
    </row>
    <row r="63" spans="1:10" hidden="1">
      <c r="A63" s="13">
        <v>446</v>
      </c>
      <c r="B63" s="37"/>
      <c r="C63" s="37"/>
      <c r="D63" s="37"/>
      <c r="E63" s="30">
        <f t="shared" si="4"/>
        <v>0</v>
      </c>
      <c r="F63" s="3">
        <f>VLOOKUP(A63,Competitors!$A$3:$I$79,6,FALSE)</f>
        <v>1006</v>
      </c>
      <c r="G63" s="3" t="str">
        <f>VLOOKUP(A63,Competitors!$A$3:$I$79,3,FALSE)</f>
        <v>RS100</v>
      </c>
      <c r="H63" s="32" t="s">
        <v>249</v>
      </c>
      <c r="I63" s="31" t="str">
        <f>VLOOKUP(A63,Competitors!$A$3:$I$79,4,FALSE)</f>
        <v>Jo Musson</v>
      </c>
      <c r="J63" s="5">
        <v>75</v>
      </c>
    </row>
    <row r="64" spans="1:10" hidden="1">
      <c r="A64" s="13">
        <v>211</v>
      </c>
      <c r="B64" s="37"/>
      <c r="C64" s="37"/>
      <c r="D64" s="37"/>
      <c r="E64" s="30">
        <f t="shared" si="4"/>
        <v>0</v>
      </c>
      <c r="F64" s="3">
        <f>VLOOKUP(A64,Competitors!$A$3:$I$79,6,FALSE)</f>
        <v>1098</v>
      </c>
      <c r="G64" s="3" t="str">
        <f>VLOOKUP(A64,Competitors!$A$3:$I$79,3,FALSE)</f>
        <v>RS Vareo</v>
      </c>
      <c r="H64" s="32" t="s">
        <v>249</v>
      </c>
      <c r="I64" s="31" t="str">
        <f>VLOOKUP(A64,Competitors!$A$3:$I$79,4,FALSE)</f>
        <v>Clare Williams</v>
      </c>
      <c r="J64" s="5">
        <v>75</v>
      </c>
    </row>
    <row r="65" spans="1:10" hidden="1">
      <c r="A65" s="9">
        <v>2966</v>
      </c>
      <c r="B65" s="37"/>
      <c r="C65" s="37"/>
      <c r="D65" s="37"/>
      <c r="E65" s="30">
        <f t="shared" si="4"/>
        <v>0</v>
      </c>
      <c r="F65" s="3">
        <f>VLOOKUP(A65,Competitors!$A$3:$I$79,6,FALSE)</f>
        <v>1165</v>
      </c>
      <c r="G65" s="3" t="str">
        <f>VLOOKUP(A65,Competitors!$A$3:$I$79,3,FALSE)</f>
        <v>Graduate</v>
      </c>
      <c r="H65" s="32" t="s">
        <v>249</v>
      </c>
      <c r="I65" s="31" t="str">
        <f>VLOOKUP(A65,Competitors!$A$3:$I$79,4,FALSE)</f>
        <v>Malcolm Williams</v>
      </c>
      <c r="J65" s="5">
        <v>75</v>
      </c>
    </row>
    <row r="66" spans="1:10" hidden="1">
      <c r="A66" s="13">
        <v>23009</v>
      </c>
      <c r="B66" s="37"/>
      <c r="C66" s="37"/>
      <c r="D66" s="37"/>
      <c r="E66" s="30">
        <f t="shared" si="4"/>
        <v>0</v>
      </c>
      <c r="F66" s="3">
        <f>VLOOKUP(A66,Competitors!$A$3:$I$79,6,FALSE)</f>
        <v>1132</v>
      </c>
      <c r="G66" s="3" t="str">
        <f>VLOOKUP(A66,Competitors!$A$3:$I$79,3,FALSE)</f>
        <v>Enterprise</v>
      </c>
      <c r="H66" s="32" t="s">
        <v>249</v>
      </c>
      <c r="I66" s="31" t="str">
        <f>VLOOKUP(A66,Competitors!$A$3:$I$79,4,FALSE)</f>
        <v>Stuart Stephen</v>
      </c>
      <c r="J66" s="5">
        <v>75</v>
      </c>
    </row>
    <row r="67" spans="1:10">
      <c r="A67" s="9"/>
      <c r="B67" s="37"/>
      <c r="C67" s="37"/>
      <c r="D67" s="37"/>
      <c r="G67" s="3"/>
    </row>
    <row r="68" spans="1:10">
      <c r="A68" s="9"/>
      <c r="B68" s="37"/>
      <c r="C68" s="37"/>
      <c r="D68" s="37"/>
      <c r="G68" s="3"/>
    </row>
    <row r="69" spans="1:10">
      <c r="A69" s="13"/>
      <c r="B69" s="37"/>
      <c r="C69" s="37"/>
      <c r="D69" s="37"/>
      <c r="G69" s="3"/>
    </row>
    <row r="70" spans="1:10">
      <c r="A70" s="9"/>
      <c r="B70" s="37"/>
      <c r="C70" s="37"/>
      <c r="D70" s="37"/>
      <c r="G70" s="3"/>
    </row>
    <row r="71" spans="1:10">
      <c r="A71" s="9"/>
      <c r="B71" s="37"/>
      <c r="C71" s="37"/>
      <c r="D71" s="37"/>
      <c r="G71" s="3"/>
    </row>
    <row r="72" spans="1:10">
      <c r="A72" s="9"/>
      <c r="B72" s="37"/>
      <c r="C72" s="37"/>
      <c r="D72" s="37"/>
      <c r="G72" s="3"/>
    </row>
    <row r="73" spans="1:10">
      <c r="A73" s="9"/>
      <c r="B73" s="37"/>
      <c r="C73" s="37"/>
      <c r="D73" s="37"/>
      <c r="G73" s="3"/>
    </row>
    <row r="74" spans="1:10">
      <c r="A74" s="9"/>
      <c r="B74" s="37"/>
      <c r="C74" s="37"/>
      <c r="D74" s="37"/>
      <c r="G74" s="3"/>
    </row>
    <row r="75" spans="1:10">
      <c r="A75" s="9"/>
      <c r="B75" s="37"/>
      <c r="C75" s="37"/>
      <c r="D75" s="37"/>
      <c r="G75" s="3"/>
    </row>
    <row r="76" spans="1:10">
      <c r="A76" s="9"/>
      <c r="B76" s="37"/>
      <c r="C76" s="37"/>
      <c r="D76" s="37"/>
      <c r="G76" s="3"/>
    </row>
    <row r="77" spans="1:10">
      <c r="A77" s="9"/>
      <c r="G77" s="3"/>
    </row>
    <row r="78" spans="1:10">
      <c r="A78" s="9"/>
      <c r="G78" s="3"/>
    </row>
    <row r="79" spans="1:10">
      <c r="A79" s="9"/>
      <c r="G79" s="3"/>
    </row>
    <row r="80" spans="1:10">
      <c r="A80" s="9"/>
      <c r="G80" s="3"/>
    </row>
    <row r="81" spans="7:7">
      <c r="G81" s="3"/>
    </row>
  </sheetData>
  <sheetProtection selectLockedCells="1" selectUnlockedCells="1"/>
  <autoFilter ref="A2:J66">
    <filterColumn colId="8">
      <filters>
        <filter val="Andrew Jenkins"/>
        <filter val="David Edwards"/>
        <filter val="Gordon Evans"/>
        <filter val="Oscar Chess"/>
        <filter val="Rhys Jones"/>
        <filter val="Ros Downs"/>
      </filters>
    </filterColumn>
  </autoFilter>
  <sortState ref="A3:I67">
    <sortCondition ref="H3:H67"/>
  </sortState>
  <mergeCells count="1">
    <mergeCell ref="A1:J1"/>
  </mergeCells>
  <printOptions gridLines="1"/>
  <pageMargins left="0.70902777777777803" right="0.50902777777777797" top="0.46875" bottom="0.48888888888888898" header="0.50902777777777797" footer="0.50902777777777797"/>
  <pageSetup paperSize="9"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>
    <tabColor indexed="41"/>
    <pageSetUpPr fitToPage="1"/>
  </sheetPr>
  <dimension ref="A1:N78"/>
  <sheetViews>
    <sheetView workbookViewId="0">
      <selection activeCell="A2" sqref="A2:XFD2"/>
    </sheetView>
  </sheetViews>
  <sheetFormatPr defaultColWidth="9" defaultRowHeight="12.75"/>
  <cols>
    <col min="1" max="1" width="8.7109375" style="29" customWidth="1"/>
    <col min="2" max="2" width="6.7109375" style="30" customWidth="1"/>
    <col min="3" max="3" width="6.5703125" style="30" customWidth="1"/>
    <col min="4" max="5" width="6.7109375" style="30" customWidth="1"/>
    <col min="6" max="6" width="6.7109375" style="3" customWidth="1"/>
    <col min="7" max="7" width="13.7109375" style="31" customWidth="1"/>
    <col min="8" max="8" width="6.7109375" style="32" customWidth="1"/>
    <col min="9" max="9" width="18.7109375" style="31" customWidth="1"/>
    <col min="10" max="10" width="6.7109375" style="5" customWidth="1"/>
  </cols>
  <sheetData>
    <row r="1" spans="1:10" s="26" customFormat="1" ht="30" customHeight="1">
      <c r="A1" s="64" t="s">
        <v>252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s="27" customFormat="1" ht="20.25" customHeight="1">
      <c r="A2" s="33" t="s">
        <v>57</v>
      </c>
      <c r="B2" s="34" t="s">
        <v>243</v>
      </c>
      <c r="C2" s="34" t="s">
        <v>244</v>
      </c>
      <c r="D2" s="34" t="s">
        <v>245</v>
      </c>
      <c r="E2" s="34" t="s">
        <v>246</v>
      </c>
      <c r="F2" s="35" t="s">
        <v>61</v>
      </c>
      <c r="G2" s="34" t="s">
        <v>59</v>
      </c>
      <c r="H2" s="36" t="s">
        <v>247</v>
      </c>
      <c r="I2" s="34" t="s">
        <v>0</v>
      </c>
      <c r="J2" s="35" t="s">
        <v>248</v>
      </c>
    </row>
    <row r="3" spans="1:10" hidden="1">
      <c r="A3" s="13">
        <v>1634</v>
      </c>
      <c r="B3" s="37">
        <v>68</v>
      </c>
      <c r="C3" s="37">
        <v>14</v>
      </c>
      <c r="D3" s="37">
        <v>2</v>
      </c>
      <c r="E3" s="30">
        <f t="shared" ref="E3:E34" si="0">B3*60+C3</f>
        <v>4094</v>
      </c>
      <c r="F3" s="3">
        <f>VLOOKUP(A3,Competitors!$A$3:$I$79,6,FALSE)</f>
        <v>1149</v>
      </c>
      <c r="G3" s="3" t="str">
        <f>VLOOKUP(A3,Competitors!$A$3:$I$79,3,FALSE)</f>
        <v>RS Vision</v>
      </c>
      <c r="H3" s="32">
        <f t="shared" ref="H3" si="1">E3/F3*1000/D3*3</f>
        <v>5344.647519582245</v>
      </c>
      <c r="I3" s="31" t="str">
        <f>VLOOKUP(A3,Competitors!$A$3:$I$79,4,FALSE)</f>
        <v>Ian Fryett</v>
      </c>
      <c r="J3" s="5">
        <v>1</v>
      </c>
    </row>
    <row r="4" spans="1:10">
      <c r="A4" s="13">
        <v>3516</v>
      </c>
      <c r="B4" s="37">
        <v>64</v>
      </c>
      <c r="C4" s="37">
        <v>23</v>
      </c>
      <c r="D4" s="37">
        <v>2</v>
      </c>
      <c r="E4" s="30">
        <f t="shared" si="0"/>
        <v>3863</v>
      </c>
      <c r="F4" s="3">
        <f>VLOOKUP(A4,Competitors!$A$3:$I$79,6,FALSE)</f>
        <v>1073</v>
      </c>
      <c r="G4" s="3" t="str">
        <f>VLOOKUP(A4,Competitors!$A$3:$I$79,3,FALSE)</f>
        <v>N12</v>
      </c>
      <c r="H4" s="32">
        <f t="shared" ref="H4:H61" si="2">E4/F4*1000/D4*3</f>
        <v>5400.279589934762</v>
      </c>
      <c r="I4" s="31" t="str">
        <f>VLOOKUP(A4,Competitors!$A$3:$I$79,4,FALSE)</f>
        <v>David Edwards</v>
      </c>
      <c r="J4" s="5">
        <f t="shared" ref="J4:J61" si="3">J3+1</f>
        <v>2</v>
      </c>
    </row>
    <row r="5" spans="1:10" hidden="1">
      <c r="A5" s="12">
        <v>3787</v>
      </c>
      <c r="B5" s="37">
        <v>60</v>
      </c>
      <c r="C5" s="37">
        <v>36</v>
      </c>
      <c r="D5" s="37">
        <v>2</v>
      </c>
      <c r="E5" s="30">
        <f t="shared" si="0"/>
        <v>3636</v>
      </c>
      <c r="F5" s="3">
        <f>VLOOKUP(A5,Competitors!$A$3:$I$79,6,FALSE)</f>
        <v>973</v>
      </c>
      <c r="G5" s="3" t="str">
        <f>VLOOKUP(A5,Competitors!$A$3:$I$79,3,FALSE)</f>
        <v xml:space="preserve">Merlin Rocket </v>
      </c>
      <c r="H5" s="32">
        <f t="shared" si="2"/>
        <v>5605.3442959917775</v>
      </c>
      <c r="I5" s="31" t="str">
        <f>VLOOKUP(A5,Competitors!$A$3:$I$79,4,FALSE)</f>
        <v>Chris Martin</v>
      </c>
      <c r="J5" s="5">
        <f t="shared" si="3"/>
        <v>3</v>
      </c>
    </row>
    <row r="6" spans="1:10" hidden="1">
      <c r="A6" s="12">
        <v>993</v>
      </c>
      <c r="B6" s="37">
        <v>66</v>
      </c>
      <c r="C6" s="37">
        <v>3</v>
      </c>
      <c r="D6" s="37">
        <v>2</v>
      </c>
      <c r="E6" s="30">
        <f t="shared" si="0"/>
        <v>3963</v>
      </c>
      <c r="F6" s="3">
        <f>VLOOKUP(A6,Competitors!$A$3:$I$79,6,FALSE)</f>
        <v>1052</v>
      </c>
      <c r="G6" s="3" t="str">
        <f>VLOOKUP(A6,Competitors!$A$3:$I$79,3,FALSE)</f>
        <v>RS200</v>
      </c>
      <c r="H6" s="32">
        <f t="shared" si="2"/>
        <v>5650.6653992395431</v>
      </c>
      <c r="I6" s="31" t="str">
        <f>VLOOKUP(A6,Competitors!$A$3:$I$79,4,FALSE)</f>
        <v>Dan Jackson</v>
      </c>
      <c r="J6" s="5">
        <f t="shared" si="3"/>
        <v>4</v>
      </c>
    </row>
    <row r="7" spans="1:10" hidden="1">
      <c r="A7" s="12">
        <v>1995</v>
      </c>
      <c r="B7" s="37">
        <v>65</v>
      </c>
      <c r="C7" s="37">
        <v>51</v>
      </c>
      <c r="D7" s="37">
        <v>2</v>
      </c>
      <c r="E7" s="30">
        <f t="shared" si="0"/>
        <v>3951</v>
      </c>
      <c r="F7" s="3">
        <f>VLOOKUP(A7,Competitors!$A$3:$I$79,6,FALSE)</f>
        <v>1044</v>
      </c>
      <c r="G7" s="3" t="str">
        <f>VLOOKUP(A7,Competitors!$A$3:$I$79,3,FALSE)</f>
        <v>Scorpion</v>
      </c>
      <c r="H7" s="32">
        <f t="shared" si="2"/>
        <v>5676.7241379310344</v>
      </c>
      <c r="I7" s="31" t="str">
        <f>VLOOKUP(A7,Competitors!$A$3:$I$79,4,FALSE)</f>
        <v>Peter Rose</v>
      </c>
      <c r="J7" s="5">
        <f t="shared" si="3"/>
        <v>5</v>
      </c>
    </row>
    <row r="8" spans="1:10" hidden="1">
      <c r="A8" s="12">
        <v>13856</v>
      </c>
      <c r="B8" s="37">
        <v>73</v>
      </c>
      <c r="C8" s="37">
        <v>25</v>
      </c>
      <c r="D8" s="37">
        <v>2</v>
      </c>
      <c r="E8" s="30">
        <f t="shared" si="0"/>
        <v>4405</v>
      </c>
      <c r="F8" s="3">
        <f>VLOOKUP(A8,Competitors!$A$3:$I$79,6,FALSE)</f>
        <v>1154</v>
      </c>
      <c r="G8" s="3" t="str">
        <f>VLOOKUP(A8,Competitors!$A$3:$I$79,3,FALSE)</f>
        <v>GP14</v>
      </c>
      <c r="H8" s="32">
        <f t="shared" si="2"/>
        <v>5725.7365684575389</v>
      </c>
      <c r="I8" s="31" t="str">
        <f>VLOOKUP(A8,Competitors!$A$3:$I$79,4,FALSE)</f>
        <v>Mike Whittaker</v>
      </c>
      <c r="J8" s="5">
        <f t="shared" si="3"/>
        <v>6</v>
      </c>
    </row>
    <row r="9" spans="1:10" hidden="1">
      <c r="A9" s="9">
        <v>3765</v>
      </c>
      <c r="B9" s="37">
        <v>62</v>
      </c>
      <c r="C9" s="37">
        <v>6</v>
      </c>
      <c r="D9" s="37">
        <v>2</v>
      </c>
      <c r="E9" s="30">
        <f t="shared" si="0"/>
        <v>3726</v>
      </c>
      <c r="F9" s="3">
        <f>VLOOKUP(A9,Competitors!$A$3:$I$79,6,FALSE)</f>
        <v>973</v>
      </c>
      <c r="G9" s="3" t="str">
        <f>VLOOKUP(A9,Competitors!$A$3:$I$79,3,FALSE)</f>
        <v xml:space="preserve">Merlin Rocket </v>
      </c>
      <c r="H9" s="32">
        <f t="shared" si="2"/>
        <v>5744.0904419321687</v>
      </c>
      <c r="I9" s="31" t="str">
        <f>VLOOKUP(A9,Competitors!$A$3:$I$79,4,FALSE)</f>
        <v>Richard Dee</v>
      </c>
      <c r="J9" s="5">
        <f t="shared" si="3"/>
        <v>7</v>
      </c>
    </row>
    <row r="10" spans="1:10" hidden="1">
      <c r="A10" s="13">
        <v>3583</v>
      </c>
      <c r="B10" s="37">
        <v>62</v>
      </c>
      <c r="C10" s="37">
        <v>14</v>
      </c>
      <c r="D10" s="37">
        <v>2</v>
      </c>
      <c r="E10" s="30">
        <f t="shared" si="0"/>
        <v>3734</v>
      </c>
      <c r="F10" s="3">
        <f>VLOOKUP(A10,Competitors!$A$3:$I$79,6,FALSE)</f>
        <v>973</v>
      </c>
      <c r="G10" s="3" t="str">
        <f>VLOOKUP(A10,Competitors!$A$3:$I$79,3,FALSE)</f>
        <v xml:space="preserve">Merlin Rocket </v>
      </c>
      <c r="H10" s="32">
        <f t="shared" si="2"/>
        <v>5756.4234326824253</v>
      </c>
      <c r="I10" s="31" t="str">
        <f>VLOOKUP(A10,Competitors!$A$3:$I$79,4,FALSE)</f>
        <v>Colin Anderson</v>
      </c>
      <c r="J10" s="5">
        <f t="shared" si="3"/>
        <v>8</v>
      </c>
    </row>
    <row r="11" spans="1:10" hidden="1">
      <c r="A11" s="9">
        <v>3716</v>
      </c>
      <c r="B11" s="37">
        <v>62</v>
      </c>
      <c r="C11" s="37">
        <v>22</v>
      </c>
      <c r="D11" s="37">
        <v>2</v>
      </c>
      <c r="E11" s="30">
        <f t="shared" si="0"/>
        <v>3742</v>
      </c>
      <c r="F11" s="3">
        <f>VLOOKUP(A11,Competitors!$A$3:$I$79,6,FALSE)</f>
        <v>973</v>
      </c>
      <c r="G11" s="3" t="str">
        <f>VLOOKUP(A11,Competitors!$A$3:$I$79,3,FALSE)</f>
        <v xml:space="preserve">Merlin Rocket </v>
      </c>
      <c r="H11" s="32">
        <f t="shared" si="2"/>
        <v>5768.7564234326819</v>
      </c>
      <c r="I11" s="31" t="str">
        <f>VLOOKUP(A11,Competitors!$A$3:$I$79,4,FALSE)</f>
        <v>Steve Leney</v>
      </c>
      <c r="J11" s="5">
        <f t="shared" si="3"/>
        <v>9</v>
      </c>
    </row>
    <row r="12" spans="1:10" hidden="1">
      <c r="A12" s="13">
        <v>169</v>
      </c>
      <c r="B12" s="37">
        <v>66</v>
      </c>
      <c r="C12" s="37">
        <v>13</v>
      </c>
      <c r="D12" s="37">
        <v>2</v>
      </c>
      <c r="E12" s="30">
        <f t="shared" si="0"/>
        <v>3973</v>
      </c>
      <c r="F12" s="3">
        <f>VLOOKUP(A12,Competitors!$A$3:$I$79,6,FALSE)</f>
        <v>1031</v>
      </c>
      <c r="G12" s="3" t="str">
        <f>VLOOKUP(A12,Competitors!$A$3:$I$79,3,FALSE)</f>
        <v>D-Zero</v>
      </c>
      <c r="H12" s="32">
        <f t="shared" si="2"/>
        <v>5780.3103782735207</v>
      </c>
      <c r="I12" s="31" t="str">
        <f>VLOOKUP(A12,Competitors!$A$3:$I$79,4,FALSE)</f>
        <v>Alisdair James</v>
      </c>
      <c r="J12" s="5">
        <f t="shared" si="3"/>
        <v>10</v>
      </c>
    </row>
    <row r="13" spans="1:10" hidden="1">
      <c r="A13" s="13">
        <v>1082</v>
      </c>
      <c r="B13" s="37">
        <v>69</v>
      </c>
      <c r="C13" s="37">
        <v>49</v>
      </c>
      <c r="D13" s="37">
        <v>2</v>
      </c>
      <c r="E13" s="30">
        <f t="shared" si="0"/>
        <v>4189</v>
      </c>
      <c r="F13" s="3">
        <f>VLOOKUP(A13,Competitors!$A$3:$I$79,6,FALSE)</f>
        <v>1086</v>
      </c>
      <c r="G13" s="3" t="str">
        <f>VLOOKUP(A13,Competitors!$A$3:$I$79,3,FALSE)</f>
        <v>Supernova</v>
      </c>
      <c r="H13" s="32">
        <f t="shared" si="2"/>
        <v>5785.9116022099452</v>
      </c>
      <c r="I13" s="31" t="str">
        <f>VLOOKUP(A13,Competitors!$A$3:$I$79,4,FALSE)</f>
        <v>Tom Chadfield</v>
      </c>
      <c r="J13" s="5">
        <f t="shared" si="3"/>
        <v>11</v>
      </c>
    </row>
    <row r="14" spans="1:10">
      <c r="A14" s="12">
        <v>1114</v>
      </c>
      <c r="B14" s="37">
        <v>59</v>
      </c>
      <c r="C14" s="37">
        <v>4</v>
      </c>
      <c r="D14" s="37">
        <v>2</v>
      </c>
      <c r="E14" s="30">
        <f t="shared" si="0"/>
        <v>3544</v>
      </c>
      <c r="F14" s="3">
        <f>VLOOKUP(A14,Competitors!$A$3:$I$79,6,FALSE)</f>
        <v>918</v>
      </c>
      <c r="G14" s="3" t="str">
        <f>VLOOKUP(A14,Competitors!$A$3:$I$79,3,FALSE)</f>
        <v>Osprey</v>
      </c>
      <c r="H14" s="32">
        <f t="shared" si="2"/>
        <v>5790.8496732026142</v>
      </c>
      <c r="I14" s="31" t="str">
        <f>VLOOKUP(A14,Competitors!$A$3:$I$79,4,FALSE)</f>
        <v>Ros Downs</v>
      </c>
      <c r="J14" s="5">
        <f t="shared" si="3"/>
        <v>12</v>
      </c>
    </row>
    <row r="15" spans="1:10" hidden="1">
      <c r="A15" s="12">
        <v>895</v>
      </c>
      <c r="B15" s="37">
        <v>59</v>
      </c>
      <c r="C15" s="37">
        <v>45</v>
      </c>
      <c r="D15" s="37">
        <v>2</v>
      </c>
      <c r="E15" s="30">
        <f t="shared" si="0"/>
        <v>3585</v>
      </c>
      <c r="F15" s="3">
        <f>VLOOKUP(A15,Competitors!$A$3:$I$79,6,FALSE)</f>
        <v>926</v>
      </c>
      <c r="G15" s="3" t="str">
        <f>VLOOKUP(A15,Competitors!$A$3:$I$79,3,FALSE)</f>
        <v>RS400</v>
      </c>
      <c r="H15" s="32">
        <f t="shared" si="2"/>
        <v>5807.2354211663069</v>
      </c>
      <c r="I15" s="31" t="str">
        <f>VLOOKUP(A15,Competitors!$A$3:$I$79,4,FALSE)</f>
        <v>Phil Mason</v>
      </c>
      <c r="J15" s="5">
        <f t="shared" si="3"/>
        <v>13</v>
      </c>
    </row>
    <row r="16" spans="1:10" hidden="1">
      <c r="A16" s="13">
        <v>1161</v>
      </c>
      <c r="B16" s="37">
        <v>70</v>
      </c>
      <c r="C16" s="37">
        <v>39</v>
      </c>
      <c r="D16" s="37">
        <v>2</v>
      </c>
      <c r="E16" s="30">
        <f t="shared" si="0"/>
        <v>4239</v>
      </c>
      <c r="F16" s="3">
        <f>VLOOKUP(A16,Competitors!$A$3:$I$79,6,FALSE)</f>
        <v>1086</v>
      </c>
      <c r="G16" s="3" t="str">
        <f>VLOOKUP(A16,Competitors!$A$3:$I$79,3,FALSE)</f>
        <v>Supernova</v>
      </c>
      <c r="H16" s="32">
        <f t="shared" si="2"/>
        <v>5854.9723756906078</v>
      </c>
      <c r="I16" s="31" t="str">
        <f>VLOOKUP(A16,Competitors!$A$3:$I$79,4,FALSE)</f>
        <v>Dave Watkins</v>
      </c>
      <c r="J16" s="5">
        <f t="shared" si="3"/>
        <v>14</v>
      </c>
    </row>
    <row r="17" spans="1:10" hidden="1">
      <c r="A17" s="9">
        <v>1342</v>
      </c>
      <c r="B17" s="37">
        <v>59</v>
      </c>
      <c r="C17" s="37">
        <v>55</v>
      </c>
      <c r="D17" s="37">
        <v>2</v>
      </c>
      <c r="E17" s="30">
        <f t="shared" si="0"/>
        <v>3595</v>
      </c>
      <c r="F17" s="3">
        <f>VLOOKUP(A17,Competitors!$A$3:$I$79,6,FALSE)</f>
        <v>918</v>
      </c>
      <c r="G17" s="3" t="str">
        <f>VLOOKUP(A17,Competitors!$A$3:$I$79,3,FALSE)</f>
        <v>Osprey</v>
      </c>
      <c r="H17" s="32">
        <f t="shared" si="2"/>
        <v>5874.1830065359482</v>
      </c>
      <c r="I17" s="31" t="str">
        <f>VLOOKUP(A17,Competitors!$A$3:$I$79,4,FALSE)</f>
        <v>Ted Lewis</v>
      </c>
      <c r="J17" s="5">
        <f t="shared" si="3"/>
        <v>15</v>
      </c>
    </row>
    <row r="18" spans="1:10" hidden="1">
      <c r="A18" s="13">
        <v>1189</v>
      </c>
      <c r="B18" s="37">
        <v>71</v>
      </c>
      <c r="C18" s="37">
        <v>28</v>
      </c>
      <c r="D18" s="37">
        <v>2</v>
      </c>
      <c r="E18" s="30">
        <f t="shared" si="0"/>
        <v>4288</v>
      </c>
      <c r="F18" s="3">
        <f>VLOOKUP(A18,Competitors!$A$3:$I$79,6,FALSE)</f>
        <v>1086</v>
      </c>
      <c r="G18" s="3" t="str">
        <f>VLOOKUP(A18,Competitors!$A$3:$I$79,3,FALSE)</f>
        <v>Supernova</v>
      </c>
      <c r="H18" s="32">
        <f t="shared" si="2"/>
        <v>5922.651933701658</v>
      </c>
      <c r="I18" s="31" t="str">
        <f>VLOOKUP(A18,Competitors!$A$3:$I$79,4,FALSE)</f>
        <v>Ben Eaves</v>
      </c>
      <c r="J18" s="5">
        <f t="shared" si="3"/>
        <v>16</v>
      </c>
    </row>
    <row r="19" spans="1:10" hidden="1">
      <c r="A19" s="13">
        <v>1398</v>
      </c>
      <c r="B19" s="37">
        <v>69</v>
      </c>
      <c r="C19" s="37">
        <v>57</v>
      </c>
      <c r="D19" s="37">
        <v>2</v>
      </c>
      <c r="E19" s="30">
        <f t="shared" si="0"/>
        <v>4197</v>
      </c>
      <c r="F19" s="3">
        <f>VLOOKUP(A19,Competitors!$A$3:$I$79,6,FALSE)</f>
        <v>1052</v>
      </c>
      <c r="G19" s="3" t="str">
        <f>VLOOKUP(A19,Competitors!$A$3:$I$79,3,FALSE)</f>
        <v>RS200</v>
      </c>
      <c r="H19" s="32">
        <f t="shared" si="2"/>
        <v>5984.3155893536132</v>
      </c>
      <c r="I19" s="31" t="str">
        <f>VLOOKUP(A19,Competitors!$A$3:$I$79,4,FALSE)</f>
        <v>Paul Griffiths</v>
      </c>
      <c r="J19" s="5">
        <f t="shared" si="3"/>
        <v>17</v>
      </c>
    </row>
    <row r="20" spans="1:10" hidden="1">
      <c r="A20" s="12">
        <v>14357</v>
      </c>
      <c r="B20" s="37">
        <v>63</v>
      </c>
      <c r="C20" s="37">
        <v>6</v>
      </c>
      <c r="D20" s="37">
        <v>2</v>
      </c>
      <c r="E20" s="30">
        <f t="shared" si="0"/>
        <v>3786</v>
      </c>
      <c r="F20" s="3">
        <f>VLOOKUP(A20,Competitors!$A$3:$I$79,6,FALSE)</f>
        <v>947</v>
      </c>
      <c r="G20" s="3" t="str">
        <f>VLOOKUP(A20,Competitors!$A$3:$I$79,3,FALSE)</f>
        <v>Fireball</v>
      </c>
      <c r="H20" s="32">
        <f t="shared" si="2"/>
        <v>5996.8321013727564</v>
      </c>
      <c r="I20" s="31" t="str">
        <f>VLOOKUP(A20,Competitors!$A$3:$I$79,4,FALSE)</f>
        <v>Matt Smith</v>
      </c>
      <c r="J20" s="5">
        <f t="shared" si="3"/>
        <v>18</v>
      </c>
    </row>
    <row r="21" spans="1:10">
      <c r="A21" s="12">
        <v>14918</v>
      </c>
      <c r="B21" s="37">
        <v>63</v>
      </c>
      <c r="C21" s="37">
        <v>8</v>
      </c>
      <c r="D21" s="37">
        <v>2</v>
      </c>
      <c r="E21" s="30">
        <f t="shared" si="0"/>
        <v>3788</v>
      </c>
      <c r="F21" s="3">
        <f>VLOOKUP(A21,Competitors!$A$3:$I$79,6,FALSE)</f>
        <v>947</v>
      </c>
      <c r="G21" s="3" t="str">
        <f>VLOOKUP(A21,Competitors!$A$3:$I$79,3,FALSE)</f>
        <v>Fireball</v>
      </c>
      <c r="H21" s="32">
        <f t="shared" si="2"/>
        <v>6000</v>
      </c>
      <c r="I21" s="31" t="str">
        <f>VLOOKUP(A21,Competitors!$A$3:$I$79,4,FALSE)</f>
        <v>Gordon Evans</v>
      </c>
      <c r="J21" s="5">
        <f t="shared" si="3"/>
        <v>19</v>
      </c>
    </row>
    <row r="22" spans="1:10" hidden="1">
      <c r="A22" s="12">
        <v>662</v>
      </c>
      <c r="B22" s="37">
        <v>83</v>
      </c>
      <c r="C22" s="37">
        <v>10</v>
      </c>
      <c r="D22" s="37">
        <v>2</v>
      </c>
      <c r="E22" s="30">
        <f t="shared" si="0"/>
        <v>4990</v>
      </c>
      <c r="F22" s="3">
        <f>VLOOKUP(A22,Competitors!$A$3:$I$79,6,FALSE)</f>
        <v>1239</v>
      </c>
      <c r="G22" s="3" t="str">
        <f>VLOOKUP(A22,Competitors!$A$3:$I$79,3,FALSE)</f>
        <v>Miracle</v>
      </c>
      <c r="H22" s="32">
        <f t="shared" si="2"/>
        <v>6041.1622276029047</v>
      </c>
      <c r="I22" s="31" t="str">
        <f>VLOOKUP(A22,Competitors!$A$3:$I$79,4,FALSE)</f>
        <v>Cathy Goodwin</v>
      </c>
      <c r="J22" s="5">
        <f t="shared" si="3"/>
        <v>20</v>
      </c>
    </row>
    <row r="23" spans="1:10" hidden="1">
      <c r="A23" s="13">
        <v>330</v>
      </c>
      <c r="B23" s="37">
        <v>56</v>
      </c>
      <c r="C23" s="37">
        <v>30</v>
      </c>
      <c r="D23" s="37">
        <v>2</v>
      </c>
      <c r="E23" s="30">
        <f t="shared" si="0"/>
        <v>3390</v>
      </c>
      <c r="F23" s="3">
        <f>VLOOKUP(A23,Competitors!$A$3:$I$79,6,FALSE)</f>
        <v>841</v>
      </c>
      <c r="G23" s="3" t="str">
        <f>VLOOKUP(A23,Competitors!$A$3:$I$79,3,FALSE)</f>
        <v>IC</v>
      </c>
      <c r="H23" s="32">
        <f t="shared" si="2"/>
        <v>6046.373365041617</v>
      </c>
      <c r="I23" s="31" t="str">
        <f>VLOOKUP(A23,Competitors!$A$3:$I$79,4,FALSE)</f>
        <v>Iain Ferguson</v>
      </c>
      <c r="J23" s="5">
        <f t="shared" si="3"/>
        <v>21</v>
      </c>
    </row>
    <row r="24" spans="1:10" hidden="1">
      <c r="A24" s="12">
        <v>1073</v>
      </c>
      <c r="B24" s="37">
        <v>73</v>
      </c>
      <c r="C24" s="37">
        <v>34</v>
      </c>
      <c r="D24" s="37">
        <v>2</v>
      </c>
      <c r="E24" s="30">
        <f t="shared" si="0"/>
        <v>4414</v>
      </c>
      <c r="F24" s="3">
        <f>VLOOKUP(A24,Competitors!$A$3:$I$79,6,FALSE)</f>
        <v>1086</v>
      </c>
      <c r="G24" s="3" t="str">
        <f>VLOOKUP(A24,Competitors!$A$3:$I$79,3,FALSE)</f>
        <v>Supernova</v>
      </c>
      <c r="H24" s="32">
        <f t="shared" si="2"/>
        <v>6096.6850828729284</v>
      </c>
      <c r="I24" s="31" t="str">
        <f>VLOOKUP(A24,Competitors!$A$3:$I$79,4,FALSE)</f>
        <v>Andi Way</v>
      </c>
      <c r="J24" s="5">
        <f t="shared" si="3"/>
        <v>22</v>
      </c>
    </row>
    <row r="25" spans="1:10">
      <c r="A25" s="12">
        <v>1348</v>
      </c>
      <c r="B25" s="37">
        <v>62</v>
      </c>
      <c r="C25" s="37">
        <v>16</v>
      </c>
      <c r="D25" s="37">
        <v>2</v>
      </c>
      <c r="E25" s="30">
        <f t="shared" si="0"/>
        <v>3736</v>
      </c>
      <c r="F25" s="3">
        <f>VLOOKUP(A25,Competitors!$A$3:$I$79,6,FALSE)</f>
        <v>918</v>
      </c>
      <c r="G25" s="3" t="str">
        <f>VLOOKUP(A25,Competitors!$A$3:$I$79,3,FALSE)</f>
        <v>Osprey</v>
      </c>
      <c r="H25" s="32">
        <f t="shared" si="2"/>
        <v>6104.5751633986929</v>
      </c>
      <c r="I25" s="31" t="str">
        <f>VLOOKUP(A25,Competitors!$A$3:$I$79,4,FALSE)</f>
        <v>Oscar Chess</v>
      </c>
      <c r="J25" s="5">
        <f t="shared" si="3"/>
        <v>23</v>
      </c>
    </row>
    <row r="26" spans="1:10" hidden="1">
      <c r="A26" s="12">
        <v>1207</v>
      </c>
      <c r="B26" s="37">
        <v>69</v>
      </c>
      <c r="C26" s="37">
        <v>37</v>
      </c>
      <c r="D26" s="37">
        <v>2</v>
      </c>
      <c r="E26" s="30">
        <f t="shared" si="0"/>
        <v>4177</v>
      </c>
      <c r="F26" s="3">
        <f>VLOOKUP(A26,Competitors!$A$3:$I$79,6,FALSE)</f>
        <v>1025</v>
      </c>
      <c r="G26" s="3" t="str">
        <f>VLOOKUP(A26,Competitors!$A$3:$I$79,3,FALSE)</f>
        <v>RS Aero</v>
      </c>
      <c r="H26" s="32">
        <f t="shared" si="2"/>
        <v>6112.6829268292677</v>
      </c>
      <c r="I26" s="31" t="str">
        <f>VLOOKUP(A26,Competitors!$A$3:$I$79,4,FALSE)</f>
        <v>Mark Tissiman</v>
      </c>
      <c r="J26" s="5">
        <f t="shared" si="3"/>
        <v>24</v>
      </c>
    </row>
    <row r="27" spans="1:10">
      <c r="A27" s="9">
        <v>753</v>
      </c>
      <c r="B27" s="37">
        <v>63</v>
      </c>
      <c r="C27" s="37">
        <v>23</v>
      </c>
      <c r="D27" s="37">
        <v>2</v>
      </c>
      <c r="E27" s="30">
        <f t="shared" si="0"/>
        <v>3803</v>
      </c>
      <c r="F27" s="3">
        <f>VLOOKUP(A27,Competitors!$A$3:$I$79,6,FALSE)</f>
        <v>918</v>
      </c>
      <c r="G27" s="3" t="str">
        <f>VLOOKUP(A27,Competitors!$A$3:$I$79,3,FALSE)</f>
        <v>Osprey</v>
      </c>
      <c r="H27" s="32">
        <f t="shared" si="2"/>
        <v>6214.0522875816996</v>
      </c>
      <c r="I27" s="31" t="str">
        <f>VLOOKUP(A27,Competitors!$A$3:$I$79,4,FALSE)</f>
        <v>Andrew Jenkins</v>
      </c>
      <c r="J27" s="5">
        <f t="shared" si="3"/>
        <v>25</v>
      </c>
    </row>
    <row r="28" spans="1:10" hidden="1">
      <c r="A28" s="12">
        <v>22566</v>
      </c>
      <c r="B28" s="37">
        <v>78</v>
      </c>
      <c r="C28" s="37">
        <v>52</v>
      </c>
      <c r="D28" s="37">
        <v>2</v>
      </c>
      <c r="E28" s="30">
        <f t="shared" si="0"/>
        <v>4732</v>
      </c>
      <c r="F28" s="3">
        <f>VLOOKUP(A28,Competitors!$A$3:$I$79,6,FALSE)</f>
        <v>1132</v>
      </c>
      <c r="G28" s="3" t="str">
        <f>VLOOKUP(A28,Competitors!$A$3:$I$79,3,FALSE)</f>
        <v>Enterprise</v>
      </c>
      <c r="H28" s="32">
        <f t="shared" si="2"/>
        <v>6270.318021201414</v>
      </c>
      <c r="I28" s="31" t="str">
        <f>VLOOKUP(A28,Competitors!$A$3:$I$79,4,FALSE)</f>
        <v>Niall Campbell</v>
      </c>
      <c r="J28" s="5">
        <f t="shared" si="3"/>
        <v>26</v>
      </c>
    </row>
    <row r="29" spans="1:10" hidden="1">
      <c r="A29" s="13">
        <v>211</v>
      </c>
      <c r="B29" s="37">
        <v>76</v>
      </c>
      <c r="C29" s="37">
        <v>31</v>
      </c>
      <c r="D29" s="37">
        <v>2</v>
      </c>
      <c r="E29" s="30">
        <f t="shared" si="0"/>
        <v>4591</v>
      </c>
      <c r="F29" s="3">
        <f>VLOOKUP(A29,Competitors!$A$3:$I$79,6,FALSE)</f>
        <v>1098</v>
      </c>
      <c r="G29" s="3" t="str">
        <f>VLOOKUP(A29,Competitors!$A$3:$I$79,3,FALSE)</f>
        <v>RS Vareo</v>
      </c>
      <c r="H29" s="32">
        <f t="shared" si="2"/>
        <v>6271.8579234972667</v>
      </c>
      <c r="I29" s="31" t="str">
        <f>VLOOKUP(A29,Competitors!$A$3:$I$79,4,FALSE)</f>
        <v>Clare Williams</v>
      </c>
      <c r="J29" s="5">
        <f t="shared" si="3"/>
        <v>27</v>
      </c>
    </row>
    <row r="30" spans="1:10" hidden="1">
      <c r="A30" s="12">
        <v>446</v>
      </c>
      <c r="B30" s="37">
        <v>70</v>
      </c>
      <c r="C30" s="37">
        <v>10</v>
      </c>
      <c r="D30" s="37">
        <v>2</v>
      </c>
      <c r="E30" s="30">
        <f t="shared" si="0"/>
        <v>4210</v>
      </c>
      <c r="F30" s="3">
        <f>VLOOKUP(A30,Competitors!$A$3:$I$79,6,FALSE)</f>
        <v>1006</v>
      </c>
      <c r="G30" s="3" t="str">
        <f>VLOOKUP(A30,Competitors!$A$3:$I$79,3,FALSE)</f>
        <v>RS100</v>
      </c>
      <c r="H30" s="32">
        <f t="shared" si="2"/>
        <v>6277.3359840954272</v>
      </c>
      <c r="I30" s="31" t="str">
        <f>VLOOKUP(A30,Competitors!$A$3:$I$79,4,FALSE)</f>
        <v>Jo Musson</v>
      </c>
      <c r="J30" s="5">
        <f t="shared" si="3"/>
        <v>28</v>
      </c>
    </row>
    <row r="31" spans="1:10">
      <c r="A31" s="9">
        <v>475</v>
      </c>
      <c r="B31" s="37">
        <v>64</v>
      </c>
      <c r="C31" s="37">
        <v>57</v>
      </c>
      <c r="D31" s="37">
        <v>2</v>
      </c>
      <c r="E31" s="30">
        <f t="shared" si="0"/>
        <v>3897</v>
      </c>
      <c r="F31" s="3">
        <f>VLOOKUP(A31,Competitors!$A$3:$I$79,6,FALSE)</f>
        <v>926</v>
      </c>
      <c r="G31" s="3" t="str">
        <f>VLOOKUP(A31,Competitors!$A$3:$I$79,3,FALSE)</f>
        <v>RS400</v>
      </c>
      <c r="H31" s="32">
        <f t="shared" si="2"/>
        <v>6312.6349892008629</v>
      </c>
      <c r="I31" s="31" t="str">
        <f>VLOOKUP(A31,Competitors!$A$3:$I$79,4,FALSE)</f>
        <v>Rhys Jones</v>
      </c>
      <c r="J31" s="5">
        <f t="shared" si="3"/>
        <v>29</v>
      </c>
    </row>
    <row r="32" spans="1:10" hidden="1">
      <c r="A32" s="12">
        <v>182288</v>
      </c>
      <c r="B32" s="37">
        <v>78</v>
      </c>
      <c r="C32" s="37">
        <v>20</v>
      </c>
      <c r="D32" s="37">
        <v>2</v>
      </c>
      <c r="E32" s="30">
        <f t="shared" si="0"/>
        <v>4700</v>
      </c>
      <c r="F32" s="3">
        <f>VLOOKUP(A32,Competitors!$A$3:$I$79,6,FALSE)</f>
        <v>1112</v>
      </c>
      <c r="G32" s="3" t="str">
        <f>VLOOKUP(A32,Competitors!$A$3:$I$79,3,FALSE)</f>
        <v>Laser</v>
      </c>
      <c r="H32" s="32">
        <f t="shared" si="2"/>
        <v>6339.9280575539569</v>
      </c>
      <c r="I32" s="31" t="str">
        <f>VLOOKUP(A32,Competitors!$A$3:$I$79,4,FALSE)</f>
        <v>Robert Whitehouse</v>
      </c>
      <c r="J32" s="5">
        <f t="shared" si="3"/>
        <v>30</v>
      </c>
    </row>
    <row r="33" spans="1:10" hidden="1">
      <c r="A33" s="9">
        <v>5239</v>
      </c>
      <c r="B33" s="37">
        <v>82</v>
      </c>
      <c r="C33" s="37">
        <v>17</v>
      </c>
      <c r="D33" s="37">
        <v>2</v>
      </c>
      <c r="E33" s="30">
        <f t="shared" si="0"/>
        <v>4937</v>
      </c>
      <c r="F33" s="3">
        <f>VLOOKUP(A33,Competitors!$A$3:$I$79,6,FALSE)</f>
        <v>1165</v>
      </c>
      <c r="G33" s="3" t="str">
        <f>VLOOKUP(A33,Competitors!$A$3:$I$79,3,FALSE)</f>
        <v>Solo</v>
      </c>
      <c r="H33" s="32">
        <f t="shared" si="2"/>
        <v>6356.6523605150223</v>
      </c>
      <c r="I33" s="31" t="str">
        <f>VLOOKUP(A33,Competitors!$A$3:$I$79,4,FALSE)</f>
        <v>Trevor Pearson</v>
      </c>
      <c r="J33" s="5">
        <f t="shared" si="3"/>
        <v>31</v>
      </c>
    </row>
    <row r="34" spans="1:10" hidden="1">
      <c r="A34" s="12">
        <v>4736</v>
      </c>
      <c r="B34" s="37">
        <v>82</v>
      </c>
      <c r="C34" s="37">
        <v>48</v>
      </c>
      <c r="D34" s="37">
        <v>2</v>
      </c>
      <c r="E34" s="30">
        <f t="shared" si="0"/>
        <v>4968</v>
      </c>
      <c r="F34" s="3">
        <f>VLOOKUP(A34,Competitors!$A$3:$I$79,6,FALSE)</f>
        <v>1165</v>
      </c>
      <c r="G34" s="3" t="str">
        <f>VLOOKUP(A34,Competitors!$A$3:$I$79,3,FALSE)</f>
        <v>Solo</v>
      </c>
      <c r="H34" s="32">
        <f t="shared" si="2"/>
        <v>6396.5665236051509</v>
      </c>
      <c r="I34" s="31" t="str">
        <f>VLOOKUP(A34,Competitors!$A$3:$I$79,4,FALSE)</f>
        <v>Adam Maclean</v>
      </c>
      <c r="J34" s="5">
        <f t="shared" si="3"/>
        <v>32</v>
      </c>
    </row>
    <row r="35" spans="1:10" hidden="1">
      <c r="A35" s="9">
        <v>141550</v>
      </c>
      <c r="B35" s="37">
        <v>79</v>
      </c>
      <c r="C35" s="37">
        <v>2</v>
      </c>
      <c r="D35" s="37">
        <v>2</v>
      </c>
      <c r="E35" s="30">
        <f t="shared" ref="E35:E65" si="4">B35*60+C35</f>
        <v>4742</v>
      </c>
      <c r="F35" s="3">
        <f>VLOOKUP(A35,Competitors!$A$3:$I$79,6,FALSE)</f>
        <v>1112</v>
      </c>
      <c r="G35" s="3" t="str">
        <f>VLOOKUP(A35,Competitors!$A$3:$I$79,3,FALSE)</f>
        <v>Laser</v>
      </c>
      <c r="H35" s="32">
        <f t="shared" si="2"/>
        <v>6396.5827338129493</v>
      </c>
      <c r="I35" s="31" t="str">
        <f>VLOOKUP(A35,Competitors!$A$3:$I$79,4,FALSE)</f>
        <v>Eric Ison</v>
      </c>
      <c r="J35" s="5">
        <f t="shared" si="3"/>
        <v>33</v>
      </c>
    </row>
    <row r="36" spans="1:10" hidden="1">
      <c r="A36" s="12">
        <v>213</v>
      </c>
      <c r="B36" s="37">
        <v>83</v>
      </c>
      <c r="C36" s="37">
        <v>13</v>
      </c>
      <c r="D36" s="37">
        <v>2</v>
      </c>
      <c r="E36" s="30">
        <f t="shared" si="4"/>
        <v>4993</v>
      </c>
      <c r="F36" s="3">
        <f>VLOOKUP(A36,Competitors!$A$3:$I$79,6,FALSE)</f>
        <v>1168</v>
      </c>
      <c r="G36" s="3" t="str">
        <f>VLOOKUP(A36,Competitors!$A$3:$I$79,3,FALSE)</f>
        <v>Europe</v>
      </c>
      <c r="H36" s="32">
        <f t="shared" si="2"/>
        <v>6412.2431506849316</v>
      </c>
      <c r="I36" s="31" t="str">
        <f>VLOOKUP(A36,Competitors!$A$3:$I$79,4,FALSE)</f>
        <v>Daniel Osborne</v>
      </c>
      <c r="J36" s="5">
        <f t="shared" si="3"/>
        <v>34</v>
      </c>
    </row>
    <row r="37" spans="1:10" hidden="1">
      <c r="A37" s="12">
        <v>13918</v>
      </c>
      <c r="B37" s="37">
        <v>67</v>
      </c>
      <c r="C37" s="37">
        <v>33</v>
      </c>
      <c r="D37" s="37">
        <v>2</v>
      </c>
      <c r="E37" s="30">
        <f t="shared" si="4"/>
        <v>4053</v>
      </c>
      <c r="F37" s="3">
        <f>VLOOKUP(A37,Competitors!$A$3:$I$79,6,FALSE)</f>
        <v>947</v>
      </c>
      <c r="G37" s="3" t="str">
        <f>VLOOKUP(A37,Competitors!$A$3:$I$79,3,FALSE)</f>
        <v>Fireball</v>
      </c>
      <c r="H37" s="32">
        <f t="shared" si="2"/>
        <v>6419.7465681098201</v>
      </c>
      <c r="I37" s="31" t="str">
        <f>VLOOKUP(A37,Competitors!$A$3:$I$79,4,FALSE)</f>
        <v>Lyndon Beasley</v>
      </c>
      <c r="J37" s="5">
        <f t="shared" si="3"/>
        <v>35</v>
      </c>
    </row>
    <row r="38" spans="1:10" hidden="1">
      <c r="A38" s="12">
        <v>5253</v>
      </c>
      <c r="B38" s="37">
        <v>83</v>
      </c>
      <c r="C38" s="37">
        <v>29</v>
      </c>
      <c r="D38" s="37">
        <v>2</v>
      </c>
      <c r="E38" s="30">
        <f t="shared" si="4"/>
        <v>5009</v>
      </c>
      <c r="F38" s="3">
        <f>VLOOKUP(A38,Competitors!$A$3:$I$79,6,FALSE)</f>
        <v>1165</v>
      </c>
      <c r="G38" s="3" t="str">
        <f>VLOOKUP(A38,Competitors!$A$3:$I$79,3,FALSE)</f>
        <v>Solo</v>
      </c>
      <c r="H38" s="32">
        <f t="shared" si="2"/>
        <v>6449.3562231759661</v>
      </c>
      <c r="I38" s="31" t="str">
        <f>VLOOKUP(A38,Competitors!$A$3:$I$79,4,FALSE)</f>
        <v>Andrew Prosser</v>
      </c>
      <c r="J38" s="5">
        <f t="shared" si="3"/>
        <v>36</v>
      </c>
    </row>
    <row r="39" spans="1:10" hidden="1">
      <c r="A39" s="9">
        <v>782</v>
      </c>
      <c r="B39" s="37">
        <v>79</v>
      </c>
      <c r="C39" s="37">
        <v>37</v>
      </c>
      <c r="D39" s="37">
        <v>2</v>
      </c>
      <c r="E39" s="30">
        <f t="shared" si="4"/>
        <v>4777</v>
      </c>
      <c r="F39" s="3">
        <f>VLOOKUP(A39,Competitors!$A$3:$I$79,6,FALSE)</f>
        <v>1110</v>
      </c>
      <c r="G39" s="3" t="str">
        <f>VLOOKUP(A39,Competitors!$A$3:$I$79,3,FALSE)</f>
        <v>Laser Stratos</v>
      </c>
      <c r="H39" s="32">
        <f t="shared" si="2"/>
        <v>6455.405405405405</v>
      </c>
      <c r="I39" s="31" t="str">
        <f>VLOOKUP(A39,Competitors!$A$3:$I$79,4,FALSE)</f>
        <v>Neil Williams</v>
      </c>
      <c r="J39" s="5">
        <f t="shared" si="3"/>
        <v>37</v>
      </c>
    </row>
    <row r="40" spans="1:10" hidden="1">
      <c r="A40" s="12">
        <v>5448</v>
      </c>
      <c r="B40" s="37">
        <v>84</v>
      </c>
      <c r="C40" s="37">
        <v>29</v>
      </c>
      <c r="D40" s="37">
        <v>2</v>
      </c>
      <c r="E40" s="30">
        <f t="shared" si="4"/>
        <v>5069</v>
      </c>
      <c r="F40" s="3">
        <f>VLOOKUP(A40,Competitors!$A$3:$I$79,6,FALSE)</f>
        <v>1165</v>
      </c>
      <c r="G40" s="3" t="str">
        <f>VLOOKUP(A40,Competitors!$A$3:$I$79,3,FALSE)</f>
        <v>Solo</v>
      </c>
      <c r="H40" s="32">
        <f t="shared" si="2"/>
        <v>6526.6094420600866</v>
      </c>
      <c r="I40" s="31" t="str">
        <f>VLOOKUP(A40,Competitors!$A$3:$I$79,4,FALSE)</f>
        <v>Bob Cartwright</v>
      </c>
      <c r="J40" s="5">
        <f t="shared" si="3"/>
        <v>38</v>
      </c>
    </row>
    <row r="41" spans="1:10" hidden="1">
      <c r="A41" s="13">
        <v>48047</v>
      </c>
      <c r="B41" s="37">
        <v>50</v>
      </c>
      <c r="C41" s="37">
        <v>14</v>
      </c>
      <c r="D41" s="37">
        <v>1</v>
      </c>
      <c r="E41" s="30">
        <f t="shared" si="4"/>
        <v>3014</v>
      </c>
      <c r="F41" s="3">
        <f>VLOOKUP(A41,Competitors!$A$3:$I$79,6,FALSE)</f>
        <v>1379</v>
      </c>
      <c r="G41" s="3" t="str">
        <f>VLOOKUP(A41,Competitors!$A$3:$I$79,3,FALSE)</f>
        <v>Topper</v>
      </c>
      <c r="H41" s="32">
        <f t="shared" si="2"/>
        <v>6556.9253081943425</v>
      </c>
      <c r="I41" s="31" t="str">
        <f>VLOOKUP(A41,Competitors!$A$3:$I$79,4,FALSE)</f>
        <v>Ross Ferguson</v>
      </c>
      <c r="J41" s="5">
        <f t="shared" si="3"/>
        <v>39</v>
      </c>
    </row>
    <row r="42" spans="1:10" hidden="1">
      <c r="A42" s="12">
        <v>12253</v>
      </c>
      <c r="B42" s="37">
        <v>84</v>
      </c>
      <c r="C42" s="37">
        <v>12</v>
      </c>
      <c r="D42" s="37">
        <v>2</v>
      </c>
      <c r="E42" s="30">
        <f t="shared" si="4"/>
        <v>5052</v>
      </c>
      <c r="F42" s="3">
        <f>VLOOKUP(A42,Competitors!$A$3:$I$79,6,FALSE)</f>
        <v>1154</v>
      </c>
      <c r="G42" s="3" t="str">
        <f>VLOOKUP(A42,Competitors!$A$3:$I$79,3,FALSE)</f>
        <v>GP14</v>
      </c>
      <c r="H42" s="32">
        <f t="shared" si="2"/>
        <v>6566.7244367417679</v>
      </c>
      <c r="I42" s="31" t="str">
        <f>VLOOKUP(A42,Competitors!$A$3:$I$79,4,FALSE)</f>
        <v>Ian Cooper</v>
      </c>
      <c r="J42" s="5">
        <f t="shared" si="3"/>
        <v>40</v>
      </c>
    </row>
    <row r="43" spans="1:10" hidden="1">
      <c r="A43" s="9">
        <v>5097</v>
      </c>
      <c r="B43" s="37">
        <v>85</v>
      </c>
      <c r="C43" s="37">
        <v>10</v>
      </c>
      <c r="D43" s="37">
        <v>2</v>
      </c>
      <c r="E43" s="30">
        <f t="shared" si="4"/>
        <v>5110</v>
      </c>
      <c r="F43" s="3">
        <f>VLOOKUP(A43,Competitors!$A$3:$I$79,6,FALSE)</f>
        <v>1165</v>
      </c>
      <c r="G43" s="3" t="str">
        <f>VLOOKUP(A43,Competitors!$A$3:$I$79,3,FALSE)</f>
        <v>Solo</v>
      </c>
      <c r="H43" s="32">
        <f t="shared" si="2"/>
        <v>6579.3991416309018</v>
      </c>
      <c r="I43" s="31" t="str">
        <f>VLOOKUP(A43,Competitors!$A$3:$I$79,4,FALSE)</f>
        <v>John Taylor</v>
      </c>
      <c r="J43" s="5">
        <f t="shared" si="3"/>
        <v>41</v>
      </c>
    </row>
    <row r="44" spans="1:10" hidden="1">
      <c r="A44" s="9">
        <v>303</v>
      </c>
      <c r="B44" s="37">
        <v>61</v>
      </c>
      <c r="C44" s="37">
        <v>33</v>
      </c>
      <c r="D44" s="37">
        <v>2</v>
      </c>
      <c r="E44" s="30">
        <f t="shared" si="4"/>
        <v>3693</v>
      </c>
      <c r="F44" s="3">
        <f>VLOOKUP(A44,Competitors!$A$3:$I$79,6,FALSE)</f>
        <v>841</v>
      </c>
      <c r="G44" s="3" t="str">
        <f>VLOOKUP(A44,Competitors!$A$3:$I$79,3,FALSE)</f>
        <v>IC</v>
      </c>
      <c r="H44" s="32">
        <f t="shared" si="2"/>
        <v>6586.8014268727693</v>
      </c>
      <c r="I44" s="31" t="str">
        <f>VLOOKUP(A44,Competitors!$A$3:$I$79,4,FALSE)</f>
        <v>Martin Bower</v>
      </c>
      <c r="J44" s="5">
        <f t="shared" si="3"/>
        <v>42</v>
      </c>
    </row>
    <row r="45" spans="1:10" hidden="1">
      <c r="A45" s="12">
        <v>4580</v>
      </c>
      <c r="B45" s="37">
        <v>86</v>
      </c>
      <c r="C45" s="37">
        <v>5</v>
      </c>
      <c r="D45" s="37">
        <v>2</v>
      </c>
      <c r="E45" s="30">
        <f t="shared" si="4"/>
        <v>5165</v>
      </c>
      <c r="F45" s="3">
        <f>VLOOKUP(A45,Competitors!$A$3:$I$79,6,FALSE)</f>
        <v>1165</v>
      </c>
      <c r="G45" s="3" t="str">
        <f>VLOOKUP(A45,Competitors!$A$3:$I$79,3,FALSE)</f>
        <v>Solo</v>
      </c>
      <c r="H45" s="32">
        <f t="shared" si="2"/>
        <v>6650.2145922746786</v>
      </c>
      <c r="I45" s="31" t="str">
        <f>VLOOKUP(A45,Competitors!$A$3:$I$79,4,FALSE)</f>
        <v>Ralph Evans</v>
      </c>
      <c r="J45" s="5">
        <f t="shared" si="3"/>
        <v>43</v>
      </c>
    </row>
    <row r="46" spans="1:10" hidden="1">
      <c r="A46" s="12">
        <v>174789</v>
      </c>
      <c r="B46" s="37">
        <v>86</v>
      </c>
      <c r="C46" s="37">
        <v>15</v>
      </c>
      <c r="D46" s="37">
        <v>2</v>
      </c>
      <c r="E46" s="30">
        <f t="shared" si="4"/>
        <v>5175</v>
      </c>
      <c r="F46" s="3">
        <f>VLOOKUP(A46,Competitors!$A$3:$I$79,6,FALSE)</f>
        <v>1160</v>
      </c>
      <c r="G46" s="3" t="str">
        <f>VLOOKUP(A46,Competitors!$A$3:$I$79,3,FALSE)</f>
        <v xml:space="preserve">Laser Radial </v>
      </c>
      <c r="H46" s="32">
        <f t="shared" si="2"/>
        <v>6691.810344827587</v>
      </c>
      <c r="I46" s="31" t="str">
        <f>VLOOKUP(A46,Competitors!$A$3:$I$79,4,FALSE)</f>
        <v>John Shoesmith</v>
      </c>
      <c r="J46" s="5">
        <f t="shared" si="3"/>
        <v>44</v>
      </c>
    </row>
    <row r="47" spans="1:10" hidden="1">
      <c r="A47" s="12">
        <v>413</v>
      </c>
      <c r="B47" s="37">
        <v>46</v>
      </c>
      <c r="C47" s="37">
        <v>21</v>
      </c>
      <c r="D47" s="37">
        <v>1</v>
      </c>
      <c r="E47" s="30">
        <f t="shared" si="4"/>
        <v>2781</v>
      </c>
      <c r="F47" s="3">
        <f>VLOOKUP(A47,Competitors!$A$3:$I$79,6,FALSE)</f>
        <v>1228</v>
      </c>
      <c r="G47" s="3" t="str">
        <f>VLOOKUP(A47,Competitors!$A$3:$I$79,3,FALSE)</f>
        <v>YW Dayboat</v>
      </c>
      <c r="H47" s="32">
        <f t="shared" si="2"/>
        <v>6793.9739413680782</v>
      </c>
      <c r="I47" s="31" t="str">
        <f>VLOOKUP(A47,Competitors!$A$3:$I$79,4,FALSE)</f>
        <v>David Morrice</v>
      </c>
      <c r="J47" s="5">
        <f t="shared" si="3"/>
        <v>45</v>
      </c>
    </row>
    <row r="48" spans="1:10" hidden="1">
      <c r="A48" s="13">
        <v>825</v>
      </c>
      <c r="B48" s="37">
        <v>59</v>
      </c>
      <c r="C48" s="37">
        <v>2</v>
      </c>
      <c r="D48" s="37">
        <v>2</v>
      </c>
      <c r="E48" s="30">
        <f t="shared" si="4"/>
        <v>3542</v>
      </c>
      <c r="F48" s="3">
        <f>VLOOKUP(A48,Competitors!$A$3:$I$79,6,FALSE)</f>
        <v>779</v>
      </c>
      <c r="G48" s="3" t="str">
        <f>VLOOKUP(A48,Competitors!$A$3:$I$79,3,FALSE)</f>
        <v>RS800</v>
      </c>
      <c r="H48" s="32">
        <f t="shared" si="2"/>
        <v>6820.2824133504491</v>
      </c>
      <c r="I48" s="31" t="str">
        <f>VLOOKUP(A48,Competitors!$A$3:$I$79,4,FALSE)</f>
        <v>Guy Humphrey</v>
      </c>
      <c r="J48" s="5">
        <f t="shared" si="3"/>
        <v>46</v>
      </c>
    </row>
    <row r="49" spans="1:10" s="28" customFormat="1" hidden="1">
      <c r="A49" s="12">
        <v>11513</v>
      </c>
      <c r="B49" s="37">
        <v>88</v>
      </c>
      <c r="C49" s="37">
        <v>3</v>
      </c>
      <c r="D49" s="37">
        <v>2</v>
      </c>
      <c r="E49" s="30">
        <f t="shared" si="4"/>
        <v>5283</v>
      </c>
      <c r="F49" s="3">
        <f>VLOOKUP(A49,Competitors!$A$3:$I$79,6,FALSE)</f>
        <v>1154</v>
      </c>
      <c r="G49" s="3" t="str">
        <f>VLOOKUP(A49,Competitors!$A$3:$I$79,3,FALSE)</f>
        <v>GP14</v>
      </c>
      <c r="H49" s="32">
        <f t="shared" si="2"/>
        <v>6866.9844020797227</v>
      </c>
      <c r="I49" s="31" t="str">
        <f>VLOOKUP(A49,Competitors!$A$3:$I$79,4,FALSE)</f>
        <v>Andrew Hopkins</v>
      </c>
      <c r="J49" s="5">
        <f t="shared" si="3"/>
        <v>47</v>
      </c>
    </row>
    <row r="50" spans="1:10" hidden="1">
      <c r="A50" s="12">
        <v>238</v>
      </c>
      <c r="B50" s="37">
        <v>76</v>
      </c>
      <c r="C50" s="37">
        <v>46</v>
      </c>
      <c r="D50" s="37">
        <v>2</v>
      </c>
      <c r="E50" s="30">
        <f t="shared" si="4"/>
        <v>4606</v>
      </c>
      <c r="F50" s="3">
        <f>VLOOKUP(A50,Competitors!$A$3:$I$79,6,FALSE)</f>
        <v>1006</v>
      </c>
      <c r="G50" s="3" t="str">
        <f>VLOOKUP(A50,Competitors!$A$3:$I$79,3,FALSE)</f>
        <v>RS100</v>
      </c>
      <c r="H50" s="32">
        <f t="shared" si="2"/>
        <v>6867.7932405566607</v>
      </c>
      <c r="I50" s="31" t="str">
        <f>VLOOKUP(A50,Competitors!$A$3:$I$79,4,FALSE)</f>
        <v>Martyn Osborne</v>
      </c>
      <c r="J50" s="5">
        <f t="shared" si="3"/>
        <v>48</v>
      </c>
    </row>
    <row r="51" spans="1:10" hidden="1">
      <c r="A51" s="12">
        <v>139248</v>
      </c>
      <c r="B51" s="37">
        <v>84</v>
      </c>
      <c r="C51" s="37">
        <v>52</v>
      </c>
      <c r="D51" s="37">
        <v>2</v>
      </c>
      <c r="E51" s="30">
        <f t="shared" si="4"/>
        <v>5092</v>
      </c>
      <c r="F51" s="3">
        <f>VLOOKUP(A51,Competitors!$A$3:$I$79,6,FALSE)</f>
        <v>1112</v>
      </c>
      <c r="G51" s="3" t="str">
        <f>VLOOKUP(A51,Competitors!$A$3:$I$79,3,FALSE)</f>
        <v>Laser</v>
      </c>
      <c r="H51" s="32">
        <f t="shared" si="2"/>
        <v>6868.705035971223</v>
      </c>
      <c r="I51" s="31" t="str">
        <f>VLOOKUP(A51,Competitors!$A$3:$I$79,4,FALSE)</f>
        <v>Andrew Williams</v>
      </c>
      <c r="J51" s="5">
        <f t="shared" si="3"/>
        <v>49</v>
      </c>
    </row>
    <row r="52" spans="1:10" hidden="1">
      <c r="A52" s="9">
        <v>293</v>
      </c>
      <c r="B52" s="37">
        <v>45</v>
      </c>
      <c r="C52" s="37">
        <v>53</v>
      </c>
      <c r="D52" s="37">
        <v>1</v>
      </c>
      <c r="E52" s="30">
        <f t="shared" si="4"/>
        <v>2753</v>
      </c>
      <c r="F52" s="3">
        <f>VLOOKUP(A52,Competitors!$A$3:$I$79,6,FALSE)</f>
        <v>1168</v>
      </c>
      <c r="G52" s="3" t="str">
        <f>VLOOKUP(A52,Competitors!$A$3:$I$79,3,FALSE)</f>
        <v>Europe</v>
      </c>
      <c r="H52" s="32">
        <f t="shared" si="2"/>
        <v>7071.0616438356174</v>
      </c>
      <c r="I52" s="31" t="str">
        <f>VLOOKUP(A52,Competitors!$A$3:$I$79,4,FALSE)</f>
        <v>Jack Osborne</v>
      </c>
      <c r="J52" s="5">
        <f t="shared" si="3"/>
        <v>50</v>
      </c>
    </row>
    <row r="53" spans="1:10" hidden="1">
      <c r="A53" s="13">
        <v>2966</v>
      </c>
      <c r="B53" s="37">
        <v>45</v>
      </c>
      <c r="C53" s="37">
        <v>48</v>
      </c>
      <c r="D53" s="37">
        <v>1</v>
      </c>
      <c r="E53" s="30">
        <f t="shared" si="4"/>
        <v>2748</v>
      </c>
      <c r="F53" s="3">
        <f>VLOOKUP(A53,Competitors!$A$3:$I$79,6,FALSE)</f>
        <v>1165</v>
      </c>
      <c r="G53" s="3" t="str">
        <f>VLOOKUP(A53,Competitors!$A$3:$I$79,3,FALSE)</f>
        <v>Graduate</v>
      </c>
      <c r="H53" s="32">
        <f t="shared" si="2"/>
        <v>7076.394849785408</v>
      </c>
      <c r="I53" s="31" t="str">
        <f>VLOOKUP(A53,Competitors!$A$3:$I$79,4,FALSE)</f>
        <v>Malcolm Williams</v>
      </c>
      <c r="J53" s="5">
        <f t="shared" si="3"/>
        <v>51</v>
      </c>
    </row>
    <row r="54" spans="1:10" hidden="1">
      <c r="A54" s="9">
        <v>408</v>
      </c>
      <c r="B54" s="37">
        <v>85</v>
      </c>
      <c r="C54" s="37">
        <v>25</v>
      </c>
      <c r="D54" s="37">
        <v>2</v>
      </c>
      <c r="E54" s="30">
        <f t="shared" si="4"/>
        <v>5125</v>
      </c>
      <c r="F54" s="3">
        <f>VLOOKUP(A54,Competitors!$A$3:$I$79,6,FALSE)</f>
        <v>1086</v>
      </c>
      <c r="G54" s="3" t="str">
        <f>VLOOKUP(A54,Competitors!$A$3:$I$79,3,FALSE)</f>
        <v>Supernova</v>
      </c>
      <c r="H54" s="32">
        <f t="shared" si="2"/>
        <v>7078.7292817679563</v>
      </c>
      <c r="I54" s="31" t="str">
        <f>VLOOKUP(A54,Competitors!$A$3:$I$79,4,FALSE)</f>
        <v>David Stephen</v>
      </c>
      <c r="J54" s="5">
        <f t="shared" si="3"/>
        <v>52</v>
      </c>
    </row>
    <row r="55" spans="1:10" hidden="1">
      <c r="A55" s="13">
        <v>1452</v>
      </c>
      <c r="B55" s="37">
        <v>55</v>
      </c>
      <c r="C55" s="37">
        <v>42</v>
      </c>
      <c r="D55" s="37">
        <v>1</v>
      </c>
      <c r="E55" s="30">
        <f t="shared" si="4"/>
        <v>3342</v>
      </c>
      <c r="F55" s="3">
        <f>VLOOKUP(A55,Competitors!$A$3:$I$79,6,FALSE)</f>
        <v>1408</v>
      </c>
      <c r="G55" s="3" t="str">
        <f>VLOOKUP(A55,Competitors!$A$3:$I$79,3,FALSE)</f>
        <v>Tera</v>
      </c>
      <c r="H55" s="32">
        <f t="shared" si="2"/>
        <v>7120.738636363636</v>
      </c>
      <c r="I55" s="31" t="str">
        <f>VLOOKUP(A55,Competitors!$A$3:$I$79,4,FALSE)</f>
        <v>Cerys Murphy</v>
      </c>
      <c r="J55" s="5">
        <f t="shared" si="3"/>
        <v>53</v>
      </c>
    </row>
    <row r="56" spans="1:10" hidden="1">
      <c r="A56" s="12">
        <v>1117</v>
      </c>
      <c r="B56" s="37">
        <v>78</v>
      </c>
      <c r="C56" s="37">
        <v>49</v>
      </c>
      <c r="D56" s="37">
        <v>2</v>
      </c>
      <c r="E56" s="30">
        <f t="shared" si="4"/>
        <v>4729</v>
      </c>
      <c r="F56" s="3">
        <f>VLOOKUP(A56,Competitors!$A$3:$I$79,6,FALSE)</f>
        <v>995</v>
      </c>
      <c r="G56" s="3" t="str">
        <f>VLOOKUP(A56,Competitors!$A$3:$I$79,3,FALSE)</f>
        <v>Phantom</v>
      </c>
      <c r="H56" s="32">
        <f t="shared" si="2"/>
        <v>7129.145728643216</v>
      </c>
      <c r="I56" s="31" t="str">
        <f>VLOOKUP(A56,Competitors!$A$3:$I$79,4,FALSE)</f>
        <v>Collin Spence</v>
      </c>
      <c r="J56" s="5">
        <f t="shared" si="3"/>
        <v>54</v>
      </c>
    </row>
    <row r="57" spans="1:10" hidden="1">
      <c r="A57" s="12">
        <v>4</v>
      </c>
      <c r="B57" s="37">
        <v>55</v>
      </c>
      <c r="C57" s="37">
        <v>4</v>
      </c>
      <c r="D57" s="37">
        <v>1</v>
      </c>
      <c r="E57" s="30">
        <f t="shared" si="4"/>
        <v>3304</v>
      </c>
      <c r="F57" s="3">
        <f>VLOOKUP(A57,Competitors!$A$3:$I$79,6,FALSE)</f>
        <v>1379</v>
      </c>
      <c r="G57" s="3" t="str">
        <f>VLOOKUP(A57,Competitors!$A$3:$I$79,3,FALSE)</f>
        <v>Topper</v>
      </c>
      <c r="H57" s="32">
        <f t="shared" si="2"/>
        <v>7187.8172588832495</v>
      </c>
      <c r="I57" s="31" t="str">
        <f>VLOOKUP(A57,Competitors!$A$3:$I$79,4,FALSE)</f>
        <v>Jacob Rourke</v>
      </c>
      <c r="J57" s="5">
        <f t="shared" si="3"/>
        <v>55</v>
      </c>
    </row>
    <row r="58" spans="1:10" hidden="1">
      <c r="A58" s="13">
        <v>23009</v>
      </c>
      <c r="B58" s="37">
        <v>92</v>
      </c>
      <c r="C58" s="37">
        <v>12</v>
      </c>
      <c r="D58" s="37">
        <v>2</v>
      </c>
      <c r="E58" s="30">
        <f t="shared" si="4"/>
        <v>5532</v>
      </c>
      <c r="F58" s="3">
        <f>VLOOKUP(A58,Competitors!$A$3:$I$79,6,FALSE)</f>
        <v>1132</v>
      </c>
      <c r="G58" s="3" t="str">
        <f>VLOOKUP(A58,Competitors!$A$3:$I$79,3,FALSE)</f>
        <v>Enterprise</v>
      </c>
      <c r="H58" s="32">
        <f t="shared" si="2"/>
        <v>7330.388692579505</v>
      </c>
      <c r="I58" s="31" t="str">
        <f>VLOOKUP(A58,Competitors!$A$3:$I$79,4,FALSE)</f>
        <v>Stuart Stephen</v>
      </c>
      <c r="J58" s="5">
        <f t="shared" si="3"/>
        <v>56</v>
      </c>
    </row>
    <row r="59" spans="1:10" hidden="1">
      <c r="A59" s="13">
        <v>2</v>
      </c>
      <c r="B59" s="37">
        <v>57</v>
      </c>
      <c r="C59" s="37">
        <v>21</v>
      </c>
      <c r="D59" s="37">
        <v>1</v>
      </c>
      <c r="E59" s="30">
        <f t="shared" si="4"/>
        <v>3441</v>
      </c>
      <c r="F59" s="3">
        <f>VLOOKUP(A59,Competitors!$A$3:$I$79,6,FALSE)</f>
        <v>1379</v>
      </c>
      <c r="G59" s="3" t="str">
        <f>VLOOKUP(A59,Competitors!$A$3:$I$79,3,FALSE)</f>
        <v>Topper</v>
      </c>
      <c r="H59" s="32">
        <f t="shared" si="2"/>
        <v>7485.8593183466282</v>
      </c>
      <c r="I59" s="31" t="str">
        <f>VLOOKUP(A59,Competitors!$A$3:$I$79,4,FALSE)</f>
        <v>Sam Underwood</v>
      </c>
      <c r="J59" s="5">
        <f t="shared" si="3"/>
        <v>57</v>
      </c>
    </row>
    <row r="60" spans="1:10" hidden="1">
      <c r="A60" s="9">
        <v>186829</v>
      </c>
      <c r="B60" s="37">
        <v>49</v>
      </c>
      <c r="C60" s="37">
        <v>23</v>
      </c>
      <c r="D60" s="37">
        <v>1</v>
      </c>
      <c r="E60" s="30">
        <f t="shared" si="4"/>
        <v>2963</v>
      </c>
      <c r="F60" s="3">
        <f>VLOOKUP(A60,Competitors!$A$3:$I$79,6,FALSE)</f>
        <v>1160</v>
      </c>
      <c r="G60" s="3" t="str">
        <f>VLOOKUP(A60,Competitors!$A$3:$I$79,3,FALSE)</f>
        <v>Laser Radial</v>
      </c>
      <c r="H60" s="32">
        <f t="shared" si="2"/>
        <v>7662.9310344827582</v>
      </c>
      <c r="I60" s="31" t="str">
        <f>VLOOKUP(A60,Competitors!$A$3:$I$79,4,FALSE)</f>
        <v>Emma Williams</v>
      </c>
      <c r="J60" s="5">
        <f t="shared" si="3"/>
        <v>58</v>
      </c>
    </row>
    <row r="61" spans="1:10" hidden="1">
      <c r="A61" s="12">
        <v>41</v>
      </c>
      <c r="B61" s="37">
        <v>66</v>
      </c>
      <c r="C61" s="37">
        <v>9</v>
      </c>
      <c r="D61" s="37">
        <v>1</v>
      </c>
      <c r="E61" s="30">
        <f t="shared" si="4"/>
        <v>3969</v>
      </c>
      <c r="F61" s="3">
        <f>VLOOKUP(A61,Competitors!$A$3:$I$79,6,FALSE)</f>
        <v>1379</v>
      </c>
      <c r="G61" s="3" t="str">
        <f>VLOOKUP(A61,Competitors!$A$3:$I$79,3,FALSE)</f>
        <v>Topper</v>
      </c>
      <c r="H61" s="32">
        <f t="shared" si="2"/>
        <v>8634.5177664974617</v>
      </c>
      <c r="I61" s="31" t="str">
        <f>VLOOKUP(A61,Competitors!$A$3:$I$79,4,FALSE)</f>
        <v>Leon Roscoe</v>
      </c>
      <c r="J61" s="5">
        <f t="shared" si="3"/>
        <v>59</v>
      </c>
    </row>
    <row r="62" spans="1:10" hidden="1">
      <c r="A62" s="12">
        <v>530</v>
      </c>
      <c r="B62" s="37"/>
      <c r="C62" s="37"/>
      <c r="D62" s="37"/>
      <c r="E62" s="30">
        <f t="shared" si="4"/>
        <v>0</v>
      </c>
      <c r="F62" s="3">
        <f>VLOOKUP(A62,Competitors!$A$3:$I$79,6,FALSE)</f>
        <v>926</v>
      </c>
      <c r="G62" s="3" t="str">
        <f>VLOOKUP(A62,Competitors!$A$3:$I$79,3,FALSE)</f>
        <v>RS400</v>
      </c>
      <c r="H62" s="32" t="s">
        <v>249</v>
      </c>
      <c r="I62" s="31" t="str">
        <f>VLOOKUP(A62,Competitors!$A$3:$I$79,4,FALSE)</f>
        <v>Jeff Cooper</v>
      </c>
      <c r="J62" s="5">
        <v>75</v>
      </c>
    </row>
    <row r="63" spans="1:10" hidden="1">
      <c r="A63" s="9">
        <v>329</v>
      </c>
      <c r="B63" s="37"/>
      <c r="C63" s="37"/>
      <c r="D63" s="37"/>
      <c r="E63" s="30">
        <f t="shared" si="4"/>
        <v>0</v>
      </c>
      <c r="F63" s="3">
        <f>VLOOKUP(A63,Competitors!$A$3:$I$79,6,FALSE)</f>
        <v>841</v>
      </c>
      <c r="G63" s="3" t="str">
        <f>VLOOKUP(A63,Competitors!$A$3:$I$79,3,FALSE)</f>
        <v>IC</v>
      </c>
      <c r="H63" s="32" t="s">
        <v>265</v>
      </c>
      <c r="I63" s="31" t="str">
        <f>VLOOKUP(A63,Competitors!$A$3:$I$79,4,FALSE)</f>
        <v>Robin Wood</v>
      </c>
      <c r="J63" s="5">
        <v>75</v>
      </c>
    </row>
    <row r="64" spans="1:10" hidden="1">
      <c r="A64" s="12">
        <v>1323</v>
      </c>
      <c r="B64" s="37"/>
      <c r="C64" s="37"/>
      <c r="D64" s="37"/>
      <c r="E64" s="30">
        <f t="shared" si="4"/>
        <v>0</v>
      </c>
      <c r="F64" s="3">
        <f>VLOOKUP(A64,Competitors!$A$3:$I$79,6,FALSE)</f>
        <v>995</v>
      </c>
      <c r="G64" s="3" t="str">
        <f>VLOOKUP(A64,Competitors!$A$3:$I$79,3,FALSE)</f>
        <v>Phantom</v>
      </c>
      <c r="H64" s="32" t="s">
        <v>265</v>
      </c>
      <c r="I64" s="31" t="str">
        <f>VLOOKUP(A64,Competitors!$A$3:$I$79,4,FALSE)</f>
        <v>James Hayden</v>
      </c>
      <c r="J64" s="5">
        <v>75</v>
      </c>
    </row>
    <row r="65" spans="1:14" hidden="1">
      <c r="A65" s="12">
        <v>5338</v>
      </c>
      <c r="B65" s="37"/>
      <c r="C65" s="37"/>
      <c r="D65" s="37"/>
      <c r="E65" s="30">
        <f t="shared" si="4"/>
        <v>0</v>
      </c>
      <c r="F65" s="3">
        <f>VLOOKUP(A65,Competitors!$A$3:$I$79,6,FALSE)</f>
        <v>1165</v>
      </c>
      <c r="G65" s="3" t="str">
        <f>VLOOKUP(A65,Competitors!$A$3:$I$79,3,FALSE)</f>
        <v>Solo</v>
      </c>
      <c r="H65" s="32" t="s">
        <v>265</v>
      </c>
      <c r="I65" s="31" t="str">
        <f>VLOOKUP(A65,Competitors!$A$3:$I$79,4,FALSE)</f>
        <v>David Plester</v>
      </c>
      <c r="J65" s="5">
        <v>75</v>
      </c>
    </row>
    <row r="66" spans="1:14">
      <c r="A66" s="12"/>
      <c r="B66" s="37"/>
      <c r="C66" s="37"/>
      <c r="D66" s="37"/>
      <c r="G66" s="3"/>
    </row>
    <row r="67" spans="1:14">
      <c r="A67" s="13"/>
      <c r="B67" s="37"/>
      <c r="C67" s="37"/>
      <c r="D67" s="37"/>
      <c r="G67" s="3"/>
      <c r="N67" t="s">
        <v>253</v>
      </c>
    </row>
    <row r="68" spans="1:14">
      <c r="A68" s="12"/>
      <c r="B68" s="37"/>
      <c r="C68" s="37"/>
      <c r="D68" s="37"/>
      <c r="G68" s="3"/>
    </row>
    <row r="69" spans="1:14">
      <c r="A69" s="12"/>
      <c r="B69" s="37"/>
      <c r="C69" s="37"/>
      <c r="D69" s="37"/>
      <c r="G69" s="3"/>
    </row>
    <row r="70" spans="1:14">
      <c r="A70" s="12"/>
      <c r="B70" s="37"/>
      <c r="C70" s="37"/>
      <c r="D70" s="37"/>
      <c r="G70" s="3"/>
    </row>
    <row r="71" spans="1:14">
      <c r="A71" s="12"/>
      <c r="B71" s="37"/>
      <c r="C71" s="37"/>
      <c r="D71" s="37"/>
      <c r="G71" s="3"/>
    </row>
    <row r="72" spans="1:14">
      <c r="A72" s="12"/>
      <c r="B72" s="37"/>
      <c r="C72" s="37"/>
      <c r="D72" s="37"/>
      <c r="G72" s="3"/>
    </row>
    <row r="73" spans="1:14">
      <c r="A73" s="12"/>
      <c r="B73" s="37"/>
      <c r="C73" s="37"/>
      <c r="D73" s="37"/>
      <c r="G73" s="3"/>
    </row>
    <row r="74" spans="1:14">
      <c r="A74" s="12"/>
      <c r="B74" s="37"/>
      <c r="C74" s="37"/>
      <c r="D74" s="37"/>
      <c r="G74" s="3"/>
    </row>
    <row r="75" spans="1:14">
      <c r="A75" s="12"/>
      <c r="B75" s="37"/>
      <c r="C75" s="37"/>
      <c r="D75" s="37"/>
      <c r="G75" s="3"/>
    </row>
    <row r="76" spans="1:14">
      <c r="A76" s="12"/>
      <c r="B76" s="37"/>
      <c r="C76" s="37"/>
      <c r="D76" s="37"/>
      <c r="G76" s="3"/>
    </row>
    <row r="77" spans="1:14">
      <c r="A77" s="12"/>
      <c r="B77" s="37"/>
      <c r="C77" s="37"/>
      <c r="D77" s="37"/>
      <c r="G77" s="3"/>
    </row>
    <row r="78" spans="1:14">
      <c r="A78" s="12"/>
      <c r="B78" s="37"/>
      <c r="C78" s="37"/>
      <c r="D78" s="37"/>
      <c r="G78" s="3"/>
    </row>
  </sheetData>
  <sheetProtection selectLockedCells="1" selectUnlockedCells="1"/>
  <autoFilter ref="A2:N65">
    <filterColumn colId="8">
      <filters>
        <filter val="Andrew Jenkins"/>
        <filter val="David Edwards"/>
        <filter val="Gordon Evans"/>
        <filter val="Oscar Chess"/>
        <filter val="Rhys Jones"/>
        <filter val="Ros Downs"/>
      </filters>
    </filterColumn>
  </autoFilter>
  <sortState ref="A3:I65">
    <sortCondition ref="H3:H65"/>
  </sortState>
  <mergeCells count="1">
    <mergeCell ref="A1:J1"/>
  </mergeCells>
  <printOptions gridLines="1"/>
  <pageMargins left="0.69930555555555596" right="0.50902777777777797" top="0.58888888888888902" bottom="0.58888888888888902" header="0.50902777777777797" footer="0.50902777777777797"/>
  <pageSetup paperSize="9" scale="8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>
    <tabColor indexed="44"/>
    <pageSetUpPr fitToPage="1"/>
  </sheetPr>
  <dimension ref="A1:J77"/>
  <sheetViews>
    <sheetView workbookViewId="0">
      <selection activeCell="A2" sqref="A2:XFD2"/>
    </sheetView>
  </sheetViews>
  <sheetFormatPr defaultColWidth="9" defaultRowHeight="12.75"/>
  <cols>
    <col min="1" max="1" width="8.7109375" style="29" customWidth="1"/>
    <col min="2" max="2" width="6.7109375" style="30" customWidth="1"/>
    <col min="3" max="3" width="6.5703125" style="30" customWidth="1"/>
    <col min="4" max="5" width="6.7109375" style="30" customWidth="1"/>
    <col min="6" max="6" width="6.7109375" style="3" customWidth="1"/>
    <col min="7" max="7" width="13.7109375" style="31" customWidth="1"/>
    <col min="8" max="8" width="6.7109375" style="32" customWidth="1"/>
    <col min="9" max="9" width="18.7109375" style="31" customWidth="1"/>
    <col min="10" max="10" width="6.7109375" style="5" customWidth="1"/>
  </cols>
  <sheetData>
    <row r="1" spans="1:10" s="26" customFormat="1" ht="30" customHeight="1">
      <c r="A1" s="64" t="s">
        <v>254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s="27" customFormat="1" ht="20.25" customHeight="1">
      <c r="A2" s="33" t="s">
        <v>57</v>
      </c>
      <c r="B2" s="34" t="s">
        <v>243</v>
      </c>
      <c r="C2" s="34" t="s">
        <v>244</v>
      </c>
      <c r="D2" s="34" t="s">
        <v>245</v>
      </c>
      <c r="E2" s="34" t="s">
        <v>246</v>
      </c>
      <c r="F2" s="35" t="s">
        <v>61</v>
      </c>
      <c r="G2" s="34" t="s">
        <v>59</v>
      </c>
      <c r="H2" s="36" t="s">
        <v>247</v>
      </c>
      <c r="I2" s="34" t="s">
        <v>0</v>
      </c>
      <c r="J2" s="35" t="s">
        <v>248</v>
      </c>
    </row>
    <row r="3" spans="1:10" hidden="1">
      <c r="A3" s="12">
        <v>1634</v>
      </c>
      <c r="B3" s="37">
        <v>65</v>
      </c>
      <c r="C3" s="37">
        <v>14</v>
      </c>
      <c r="D3" s="37">
        <v>4</v>
      </c>
      <c r="E3" s="30">
        <f t="shared" ref="E3:E34" si="0">B3*60+C3</f>
        <v>3914</v>
      </c>
      <c r="F3" s="3">
        <f>VLOOKUP(A3,Competitors!$A$3:$I$79,6,FALSE)</f>
        <v>1149</v>
      </c>
      <c r="G3" s="3" t="str">
        <f>VLOOKUP(A3,Competitors!$A$3:$I$79,3,FALSE)</f>
        <v>RS Vision</v>
      </c>
      <c r="H3" s="32">
        <f t="shared" ref="H3:H34" si="1">E3/F3*1000/D3*3</f>
        <v>2554.8302872062663</v>
      </c>
      <c r="I3" s="31" t="str">
        <f>VLOOKUP(A3,Competitors!$A$3:$I$79,4,FALSE)</f>
        <v>Ian Fryett</v>
      </c>
      <c r="J3" s="5">
        <v>1</v>
      </c>
    </row>
    <row r="4" spans="1:10" hidden="1">
      <c r="A4" s="13" t="s">
        <v>212</v>
      </c>
      <c r="B4" s="37">
        <v>53</v>
      </c>
      <c r="C4" s="37">
        <v>6</v>
      </c>
      <c r="D4" s="37">
        <v>4</v>
      </c>
      <c r="E4" s="30">
        <f t="shared" si="0"/>
        <v>3186</v>
      </c>
      <c r="F4" s="3">
        <f>VLOOKUP(A4,Competitors!$A$3:$I$79,6,FALSE)</f>
        <v>900</v>
      </c>
      <c r="G4" s="3" t="str">
        <f>VLOOKUP(A4,Competitors!$A$3:$I$79,3,FALSE)</f>
        <v>RS600</v>
      </c>
      <c r="H4" s="32">
        <f t="shared" si="1"/>
        <v>2655</v>
      </c>
      <c r="I4" s="31" t="str">
        <f>VLOOKUP(A4,Competitors!$A$3:$I$79,4,FALSE)</f>
        <v>Daniel Jackson</v>
      </c>
      <c r="J4" s="5">
        <f t="shared" ref="J4:J62" si="2">J3+1</f>
        <v>2</v>
      </c>
    </row>
    <row r="5" spans="1:10" hidden="1">
      <c r="A5" s="13">
        <v>3787</v>
      </c>
      <c r="B5" s="37">
        <v>58</v>
      </c>
      <c r="C5" s="37">
        <v>17</v>
      </c>
      <c r="D5" s="37">
        <v>4</v>
      </c>
      <c r="E5" s="37">
        <f t="shared" si="0"/>
        <v>3497</v>
      </c>
      <c r="F5" s="3">
        <f>VLOOKUP(A5,Competitors!$A$3:$I$79,6,FALSE)</f>
        <v>973</v>
      </c>
      <c r="G5" s="3" t="str">
        <f>VLOOKUP(A5,Competitors!$A$3:$I$79,3,FALSE)</f>
        <v xml:space="preserve">Merlin Rocket </v>
      </c>
      <c r="H5" s="32">
        <f t="shared" si="1"/>
        <v>2695.5292908530319</v>
      </c>
      <c r="I5" s="31" t="str">
        <f>VLOOKUP(A5,Competitors!$A$3:$I$79,4,FALSE)</f>
        <v>Chris Martin</v>
      </c>
      <c r="J5" s="5">
        <f t="shared" si="2"/>
        <v>3</v>
      </c>
    </row>
    <row r="6" spans="1:10">
      <c r="A6" s="12">
        <v>3516</v>
      </c>
      <c r="B6" s="37">
        <v>64</v>
      </c>
      <c r="C6" s="37">
        <v>36</v>
      </c>
      <c r="D6" s="37">
        <v>4</v>
      </c>
      <c r="E6" s="30">
        <f t="shared" si="0"/>
        <v>3876</v>
      </c>
      <c r="F6" s="3">
        <f>VLOOKUP(A6,Competitors!$A$3:$I$79,6,FALSE)</f>
        <v>1073</v>
      </c>
      <c r="G6" s="3" t="str">
        <f>VLOOKUP(A6,Competitors!$A$3:$I$79,3,FALSE)</f>
        <v>N12</v>
      </c>
      <c r="H6" s="32">
        <f t="shared" si="1"/>
        <v>2709.2264678471574</v>
      </c>
      <c r="I6" s="31" t="str">
        <f>VLOOKUP(A6,Competitors!$A$3:$I$79,4,FALSE)</f>
        <v>David Edwards</v>
      </c>
      <c r="J6" s="5">
        <f t="shared" si="2"/>
        <v>4</v>
      </c>
    </row>
    <row r="7" spans="1:10" hidden="1">
      <c r="A7" s="9">
        <v>1995</v>
      </c>
      <c r="B7" s="37">
        <v>62</v>
      </c>
      <c r="C7" s="37">
        <v>58</v>
      </c>
      <c r="D7" s="37">
        <v>4</v>
      </c>
      <c r="E7" s="30">
        <f t="shared" si="0"/>
        <v>3778</v>
      </c>
      <c r="F7" s="3">
        <f>VLOOKUP(A7,Competitors!$A$3:$I$79,6,FALSE)</f>
        <v>1044</v>
      </c>
      <c r="G7" s="3" t="str">
        <f>VLOOKUP(A7,Competitors!$A$3:$I$79,3,FALSE)</f>
        <v>Scorpion</v>
      </c>
      <c r="H7" s="32">
        <f t="shared" si="1"/>
        <v>2714.0804597701149</v>
      </c>
      <c r="I7" s="31" t="str">
        <f>VLOOKUP(A7,Competitors!$A$3:$I$79,4,FALSE)</f>
        <v>Peter Rose</v>
      </c>
      <c r="J7" s="5">
        <f t="shared" si="2"/>
        <v>5</v>
      </c>
    </row>
    <row r="8" spans="1:10" hidden="1">
      <c r="A8" s="12">
        <v>3765</v>
      </c>
      <c r="B8" s="37">
        <v>59</v>
      </c>
      <c r="C8" s="37">
        <v>28</v>
      </c>
      <c r="D8" s="37">
        <v>4</v>
      </c>
      <c r="E8" s="30">
        <f t="shared" si="0"/>
        <v>3568</v>
      </c>
      <c r="F8" s="3">
        <f>VLOOKUP(A8,Competitors!$A$3:$I$79,6,FALSE)</f>
        <v>973</v>
      </c>
      <c r="G8" s="3" t="str">
        <f>VLOOKUP(A8,Competitors!$A$3:$I$79,3,FALSE)</f>
        <v xml:space="preserve">Merlin Rocket </v>
      </c>
      <c r="H8" s="32">
        <f t="shared" si="1"/>
        <v>2750.256937307297</v>
      </c>
      <c r="I8" s="31" t="str">
        <f>VLOOKUP(A8,Competitors!$A$3:$I$79,4,FALSE)</f>
        <v>Richard Dee</v>
      </c>
      <c r="J8" s="5">
        <f t="shared" si="2"/>
        <v>6</v>
      </c>
    </row>
    <row r="9" spans="1:10" hidden="1">
      <c r="A9" s="12">
        <v>895</v>
      </c>
      <c r="B9" s="37">
        <v>56</v>
      </c>
      <c r="C9" s="37">
        <v>39</v>
      </c>
      <c r="D9" s="37">
        <v>4</v>
      </c>
      <c r="E9" s="30">
        <f t="shared" si="0"/>
        <v>3399</v>
      </c>
      <c r="F9" s="3">
        <f>VLOOKUP(A9,Competitors!$A$3:$I$79,6,FALSE)</f>
        <v>926</v>
      </c>
      <c r="G9" s="3" t="str">
        <f>VLOOKUP(A9,Competitors!$A$3:$I$79,3,FALSE)</f>
        <v>RS400</v>
      </c>
      <c r="H9" s="32">
        <f t="shared" si="1"/>
        <v>2752.9697624190062</v>
      </c>
      <c r="I9" s="31" t="str">
        <f>VLOOKUP(A9,Competitors!$A$3:$I$79,4,FALSE)</f>
        <v>Phil Mason</v>
      </c>
      <c r="J9" s="5">
        <f t="shared" si="2"/>
        <v>7</v>
      </c>
    </row>
    <row r="10" spans="1:10" hidden="1">
      <c r="A10" s="12">
        <v>3716</v>
      </c>
      <c r="B10" s="37">
        <v>59</v>
      </c>
      <c r="C10" s="37">
        <v>38</v>
      </c>
      <c r="D10" s="37">
        <v>4</v>
      </c>
      <c r="E10" s="30">
        <f t="shared" si="0"/>
        <v>3578</v>
      </c>
      <c r="F10" s="3">
        <f>VLOOKUP(A10,Competitors!$A$3:$I$79,6,FALSE)</f>
        <v>973</v>
      </c>
      <c r="G10" s="3" t="str">
        <f>VLOOKUP(A10,Competitors!$A$3:$I$79,3,FALSE)</f>
        <v xml:space="preserve">Merlin Rocket </v>
      </c>
      <c r="H10" s="32">
        <f t="shared" si="1"/>
        <v>2757.9650565262077</v>
      </c>
      <c r="I10" s="31" t="str">
        <f>VLOOKUP(A10,Competitors!$A$3:$I$79,4,FALSE)</f>
        <v>Steve Leney</v>
      </c>
      <c r="J10" s="5">
        <f t="shared" si="2"/>
        <v>8</v>
      </c>
    </row>
    <row r="11" spans="1:10" hidden="1">
      <c r="A11" s="12">
        <v>1342</v>
      </c>
      <c r="B11" s="37">
        <v>56</v>
      </c>
      <c r="C11" s="37">
        <v>19</v>
      </c>
      <c r="D11" s="37">
        <v>4</v>
      </c>
      <c r="E11" s="30">
        <f t="shared" si="0"/>
        <v>3379</v>
      </c>
      <c r="F11" s="3">
        <f>VLOOKUP(A11,Competitors!$A$3:$I$79,6,FALSE)</f>
        <v>918</v>
      </c>
      <c r="G11" s="3" t="str">
        <f>VLOOKUP(A11,Competitors!$A$3:$I$79,3,FALSE)</f>
        <v>Osprey</v>
      </c>
      <c r="H11" s="32">
        <f t="shared" si="1"/>
        <v>2760.6209150326799</v>
      </c>
      <c r="I11" s="31" t="str">
        <f>VLOOKUP(A11,Competitors!$A$3:$I$79,4,FALSE)</f>
        <v>Ted Lewis</v>
      </c>
      <c r="J11" s="5">
        <f t="shared" si="2"/>
        <v>9</v>
      </c>
    </row>
    <row r="12" spans="1:10">
      <c r="A12" s="9">
        <v>14918</v>
      </c>
      <c r="B12" s="37">
        <v>59</v>
      </c>
      <c r="C12" s="37">
        <v>4</v>
      </c>
      <c r="D12" s="37">
        <v>4</v>
      </c>
      <c r="E12" s="30">
        <f t="shared" si="0"/>
        <v>3544</v>
      </c>
      <c r="F12" s="3">
        <f>VLOOKUP(A12,Competitors!$A$3:$I$79,6,FALSE)</f>
        <v>947</v>
      </c>
      <c r="G12" s="3" t="str">
        <f>VLOOKUP(A12,Competitors!$A$3:$I$79,3,FALSE)</f>
        <v>Fireball</v>
      </c>
      <c r="H12" s="32">
        <f t="shared" si="1"/>
        <v>2806.7581837381204</v>
      </c>
      <c r="I12" s="31" t="str">
        <f>VLOOKUP(A12,Competitors!$A$3:$I$79,4,FALSE)</f>
        <v>Gordon Evans</v>
      </c>
      <c r="J12" s="5">
        <f t="shared" si="2"/>
        <v>10</v>
      </c>
    </row>
    <row r="13" spans="1:10">
      <c r="A13" s="12">
        <v>1348</v>
      </c>
      <c r="B13" s="37">
        <v>57</v>
      </c>
      <c r="C13" s="37">
        <v>24</v>
      </c>
      <c r="D13" s="37">
        <v>4</v>
      </c>
      <c r="E13" s="30">
        <f t="shared" si="0"/>
        <v>3444</v>
      </c>
      <c r="F13" s="3">
        <f>VLOOKUP(A13,Competitors!$A$3:$I$79,6,FALSE)</f>
        <v>918</v>
      </c>
      <c r="G13" s="3" t="str">
        <f>VLOOKUP(A13,Competitors!$A$3:$I$79,3,FALSE)</f>
        <v>Osprey</v>
      </c>
      <c r="H13" s="32">
        <f t="shared" si="1"/>
        <v>2813.7254901960787</v>
      </c>
      <c r="I13" s="31" t="str">
        <f>VLOOKUP(A13,Competitors!$A$3:$I$79,4,FALSE)</f>
        <v>Oscar Chess</v>
      </c>
      <c r="J13" s="5">
        <f t="shared" si="2"/>
        <v>11</v>
      </c>
    </row>
    <row r="14" spans="1:10" hidden="1">
      <c r="A14" s="13">
        <v>3583</v>
      </c>
      <c r="B14" s="37">
        <v>61</v>
      </c>
      <c r="C14" s="37">
        <v>9</v>
      </c>
      <c r="D14" s="37">
        <v>4</v>
      </c>
      <c r="E14" s="30">
        <f t="shared" si="0"/>
        <v>3669</v>
      </c>
      <c r="F14" s="3">
        <f>VLOOKUP(A14,Competitors!$A$3:$I$79,6,FALSE)</f>
        <v>973</v>
      </c>
      <c r="G14" s="3" t="str">
        <f>VLOOKUP(A14,Competitors!$A$3:$I$79,3,FALSE)</f>
        <v xml:space="preserve">Merlin Rocket </v>
      </c>
      <c r="H14" s="32">
        <f t="shared" si="1"/>
        <v>2828.1089414182943</v>
      </c>
      <c r="I14" s="31" t="str">
        <f>VLOOKUP(A14,Competitors!$A$3:$I$79,4,FALSE)</f>
        <v>Colin Anderson</v>
      </c>
      <c r="J14" s="5">
        <f t="shared" si="2"/>
        <v>12</v>
      </c>
    </row>
    <row r="15" spans="1:10" hidden="1">
      <c r="A15" s="12">
        <v>169</v>
      </c>
      <c r="B15" s="37">
        <v>64</v>
      </c>
      <c r="C15" s="37">
        <v>55</v>
      </c>
      <c r="D15" s="37">
        <v>4</v>
      </c>
      <c r="E15" s="30">
        <f t="shared" si="0"/>
        <v>3895</v>
      </c>
      <c r="F15" s="3">
        <f>VLOOKUP(A15,Competitors!$A$3:$I$79,6,FALSE)</f>
        <v>1031</v>
      </c>
      <c r="G15" s="3" t="str">
        <f>VLOOKUP(A15,Competitors!$A$3:$I$79,3,FALSE)</f>
        <v>D-Zero</v>
      </c>
      <c r="H15" s="32">
        <f t="shared" si="1"/>
        <v>2833.414161008729</v>
      </c>
      <c r="I15" s="31" t="str">
        <f>VLOOKUP(A15,Competitors!$A$3:$I$79,4,FALSE)</f>
        <v>Alisdair James</v>
      </c>
      <c r="J15" s="5">
        <f t="shared" si="2"/>
        <v>13</v>
      </c>
    </row>
    <row r="16" spans="1:10" hidden="1">
      <c r="A16" s="12">
        <v>174789</v>
      </c>
      <c r="B16" s="37">
        <v>55</v>
      </c>
      <c r="C16" s="37">
        <v>19</v>
      </c>
      <c r="D16" s="37">
        <v>3</v>
      </c>
      <c r="E16" s="30">
        <f t="shared" si="0"/>
        <v>3319</v>
      </c>
      <c r="F16" s="3">
        <f>VLOOKUP(A16,Competitors!$A$3:$I$79,6,FALSE)</f>
        <v>1160</v>
      </c>
      <c r="G16" s="3" t="str">
        <f>VLOOKUP(A16,Competitors!$A$3:$I$79,3,FALSE)</f>
        <v xml:space="preserve">Laser Radial </v>
      </c>
      <c r="H16" s="32">
        <f t="shared" si="1"/>
        <v>2861.2068965517242</v>
      </c>
      <c r="I16" s="31" t="str">
        <f>VLOOKUP(A16,Competitors!$A$3:$I$79,4,FALSE)</f>
        <v>John Shoesmith</v>
      </c>
      <c r="J16" s="5">
        <f t="shared" si="2"/>
        <v>14</v>
      </c>
    </row>
    <row r="17" spans="1:10" hidden="1">
      <c r="A17" s="9">
        <v>782</v>
      </c>
      <c r="B17" s="37">
        <v>70</v>
      </c>
      <c r="C17" s="37">
        <v>38</v>
      </c>
      <c r="D17" s="37">
        <v>4</v>
      </c>
      <c r="E17" s="30">
        <f t="shared" si="0"/>
        <v>4238</v>
      </c>
      <c r="F17" s="3">
        <f>VLOOKUP(A17,Competitors!$A$3:$I$79,6,FALSE)</f>
        <v>1110</v>
      </c>
      <c r="G17" s="3" t="str">
        <f>VLOOKUP(A17,Competitors!$A$3:$I$79,3,FALSE)</f>
        <v>Laser Stratos</v>
      </c>
      <c r="H17" s="32">
        <f t="shared" si="1"/>
        <v>2863.5135135135138</v>
      </c>
      <c r="I17" s="31" t="str">
        <f>VLOOKUP(A17,Competitors!$A$3:$I$79,4,FALSE)</f>
        <v>Neil Williams</v>
      </c>
      <c r="J17" s="5">
        <f t="shared" si="2"/>
        <v>15</v>
      </c>
    </row>
    <row r="18" spans="1:10" hidden="1">
      <c r="A18" s="9">
        <v>338</v>
      </c>
      <c r="B18" s="37">
        <v>53</v>
      </c>
      <c r="C18" s="37">
        <v>46</v>
      </c>
      <c r="D18" s="37">
        <v>4</v>
      </c>
      <c r="E18" s="30">
        <f t="shared" si="0"/>
        <v>3226</v>
      </c>
      <c r="F18" s="3">
        <f>VLOOKUP(A18,Competitors!$A$3:$I$79,6,FALSE)</f>
        <v>841</v>
      </c>
      <c r="G18" s="3" t="str">
        <f>VLOOKUP(A18,Competitors!$A$3:$I$79,3,FALSE)</f>
        <v>IC</v>
      </c>
      <c r="H18" s="32">
        <f t="shared" si="1"/>
        <v>2876.9322235434006</v>
      </c>
      <c r="I18" s="31" t="str">
        <f>VLOOKUP(A18,Competitors!$A$3:$I$79,4,FALSE)</f>
        <v>Steve Clarke</v>
      </c>
      <c r="J18" s="5">
        <f t="shared" si="2"/>
        <v>16</v>
      </c>
    </row>
    <row r="19" spans="1:10" hidden="1">
      <c r="A19" s="12">
        <v>182288</v>
      </c>
      <c r="B19" s="37">
        <v>53</v>
      </c>
      <c r="C19" s="37">
        <v>40</v>
      </c>
      <c r="D19" s="37">
        <v>3</v>
      </c>
      <c r="E19" s="30">
        <f t="shared" si="0"/>
        <v>3220</v>
      </c>
      <c r="F19" s="3">
        <f>VLOOKUP(A19,Competitors!$A$3:$I$79,6,FALSE)</f>
        <v>1112</v>
      </c>
      <c r="G19" s="3" t="str">
        <f>VLOOKUP(A19,Competitors!$A$3:$I$79,3,FALSE)</f>
        <v>Laser</v>
      </c>
      <c r="H19" s="32">
        <f t="shared" si="1"/>
        <v>2895.6834532374105</v>
      </c>
      <c r="I19" s="31" t="str">
        <f>VLOOKUP(A19,Competitors!$A$3:$I$79,4,FALSE)</f>
        <v>Robert Whitehouse</v>
      </c>
      <c r="J19" s="5">
        <f t="shared" si="2"/>
        <v>17</v>
      </c>
    </row>
    <row r="20" spans="1:10" hidden="1">
      <c r="A20" s="12">
        <v>1189</v>
      </c>
      <c r="B20" s="37">
        <v>70</v>
      </c>
      <c r="C20" s="37">
        <v>1</v>
      </c>
      <c r="D20" s="37">
        <v>4</v>
      </c>
      <c r="E20" s="30">
        <f t="shared" si="0"/>
        <v>4201</v>
      </c>
      <c r="F20" s="3">
        <f>VLOOKUP(A20,Competitors!$A$3:$I$79,6,FALSE)</f>
        <v>1086</v>
      </c>
      <c r="G20" s="3" t="str">
        <f>VLOOKUP(A20,Competitors!$A$3:$I$79,3,FALSE)</f>
        <v>Supernova</v>
      </c>
      <c r="H20" s="32">
        <f t="shared" si="1"/>
        <v>2901.2430939226515</v>
      </c>
      <c r="I20" s="31" t="str">
        <f>VLOOKUP(A20,Competitors!$A$3:$I$79,4,FALSE)</f>
        <v>Ben Eaves</v>
      </c>
      <c r="J20" s="5">
        <f t="shared" si="2"/>
        <v>18</v>
      </c>
    </row>
    <row r="21" spans="1:10" hidden="1">
      <c r="A21" s="13">
        <v>14357</v>
      </c>
      <c r="B21" s="37">
        <v>61</v>
      </c>
      <c r="C21" s="37">
        <v>15</v>
      </c>
      <c r="D21" s="37">
        <v>4</v>
      </c>
      <c r="E21" s="30">
        <f t="shared" si="0"/>
        <v>3675</v>
      </c>
      <c r="F21" s="3">
        <f>VLOOKUP(A21,Competitors!$A$3:$I$79,6,FALSE)</f>
        <v>947</v>
      </c>
      <c r="G21" s="3" t="str">
        <f>VLOOKUP(A21,Competitors!$A$3:$I$79,3,FALSE)</f>
        <v>Fireball</v>
      </c>
      <c r="H21" s="32">
        <f t="shared" si="1"/>
        <v>2910.5068637803588</v>
      </c>
      <c r="I21" s="31" t="str">
        <f>VLOOKUP(A21,Competitors!$A$3:$I$79,4,FALSE)</f>
        <v>Matt Smith</v>
      </c>
      <c r="J21" s="5">
        <f t="shared" si="2"/>
        <v>19</v>
      </c>
    </row>
    <row r="22" spans="1:10" s="20" customFormat="1" hidden="1">
      <c r="A22" s="12">
        <v>141550</v>
      </c>
      <c r="B22" s="37">
        <v>54</v>
      </c>
      <c r="C22" s="37">
        <v>25</v>
      </c>
      <c r="D22" s="37">
        <v>3</v>
      </c>
      <c r="E22" s="30">
        <f t="shared" si="0"/>
        <v>3265</v>
      </c>
      <c r="F22" s="3">
        <f>VLOOKUP(A22,Competitors!$A$3:$I$79,6,FALSE)</f>
        <v>1112</v>
      </c>
      <c r="G22" s="3" t="str">
        <f>VLOOKUP(A22,Competitors!$A$3:$I$79,3,FALSE)</f>
        <v>Laser</v>
      </c>
      <c r="H22" s="32">
        <f t="shared" si="1"/>
        <v>2936.1510791366909</v>
      </c>
      <c r="I22" s="31" t="str">
        <f>VLOOKUP(A22,Competitors!$A$3:$I$79,4,FALSE)</f>
        <v>Eric Ison</v>
      </c>
      <c r="J22" s="5">
        <f t="shared" si="2"/>
        <v>20</v>
      </c>
    </row>
    <row r="23" spans="1:10" hidden="1">
      <c r="A23" s="9">
        <v>1162</v>
      </c>
      <c r="B23" s="37">
        <v>68</v>
      </c>
      <c r="C23" s="37">
        <v>41</v>
      </c>
      <c r="D23" s="37">
        <v>4</v>
      </c>
      <c r="E23" s="30">
        <f t="shared" si="0"/>
        <v>4121</v>
      </c>
      <c r="F23" s="3">
        <f>VLOOKUP(A23,Competitors!$A$3:$I$79,6,FALSE)</f>
        <v>1052</v>
      </c>
      <c r="G23" s="3" t="str">
        <f>VLOOKUP(A23,Competitors!$A$3:$I$79,3,FALSE)</f>
        <v>RS200</v>
      </c>
      <c r="H23" s="32">
        <f t="shared" si="1"/>
        <v>2937.9752851711028</v>
      </c>
      <c r="I23" s="31" t="str">
        <f>VLOOKUP(A23,Competitors!$A$3:$I$79,4,FALSE)</f>
        <v>Russ Coggrave</v>
      </c>
      <c r="J23" s="5">
        <f t="shared" si="2"/>
        <v>21</v>
      </c>
    </row>
    <row r="24" spans="1:10" hidden="1">
      <c r="A24" s="12">
        <v>13856</v>
      </c>
      <c r="B24" s="37">
        <v>56</v>
      </c>
      <c r="C24" s="37">
        <v>36</v>
      </c>
      <c r="D24" s="37">
        <v>3</v>
      </c>
      <c r="E24" s="30">
        <f t="shared" si="0"/>
        <v>3396</v>
      </c>
      <c r="F24" s="3">
        <f>VLOOKUP(A24,Competitors!$A$3:$I$79,6,FALSE)</f>
        <v>1154</v>
      </c>
      <c r="G24" s="3" t="str">
        <f>VLOOKUP(A24,Competitors!$A$3:$I$79,3,FALSE)</f>
        <v>GP14</v>
      </c>
      <c r="H24" s="32">
        <f t="shared" si="1"/>
        <v>2942.8076256499135</v>
      </c>
      <c r="I24" s="31" t="str">
        <f>VLOOKUP(A24,Competitors!$A$3:$I$79,4,FALSE)</f>
        <v>Mike Whittaker</v>
      </c>
      <c r="J24" s="5">
        <f t="shared" si="2"/>
        <v>22</v>
      </c>
    </row>
    <row r="25" spans="1:10" hidden="1">
      <c r="A25" s="13">
        <v>1082</v>
      </c>
      <c r="B25" s="37">
        <v>53</v>
      </c>
      <c r="C25" s="37">
        <v>18</v>
      </c>
      <c r="D25" s="37">
        <v>3</v>
      </c>
      <c r="E25" s="30">
        <f t="shared" si="0"/>
        <v>3198</v>
      </c>
      <c r="F25" s="3">
        <f>VLOOKUP(A25,Competitors!$A$3:$I$79,6,FALSE)</f>
        <v>1086</v>
      </c>
      <c r="G25" s="3" t="str">
        <f>VLOOKUP(A25,Competitors!$A$3:$I$79,3,FALSE)</f>
        <v>Supernova</v>
      </c>
      <c r="H25" s="32">
        <f t="shared" si="1"/>
        <v>2944.7513812154693</v>
      </c>
      <c r="I25" s="31" t="str">
        <f>VLOOKUP(A25,Competitors!$A$3:$I$79,4,FALSE)</f>
        <v>Tom Chadfield</v>
      </c>
      <c r="J25" s="5">
        <f t="shared" si="2"/>
        <v>23</v>
      </c>
    </row>
    <row r="26" spans="1:10">
      <c r="A26" s="13">
        <v>1114</v>
      </c>
      <c r="B26" s="37">
        <v>60</v>
      </c>
      <c r="C26" s="37">
        <v>14</v>
      </c>
      <c r="D26" s="37">
        <v>4</v>
      </c>
      <c r="E26" s="30">
        <f t="shared" si="0"/>
        <v>3614</v>
      </c>
      <c r="F26" s="3">
        <f>VLOOKUP(A26,Competitors!$A$3:$I$79,6,FALSE)</f>
        <v>918</v>
      </c>
      <c r="G26" s="3" t="str">
        <f>VLOOKUP(A26,Competitors!$A$3:$I$79,3,FALSE)</f>
        <v>Osprey</v>
      </c>
      <c r="H26" s="32">
        <f t="shared" si="1"/>
        <v>2952.6143790849674</v>
      </c>
      <c r="I26" s="31" t="str">
        <f>VLOOKUP(A26,Competitors!$A$3:$I$79,4,FALSE)</f>
        <v>Ros Downs</v>
      </c>
      <c r="J26" s="5">
        <f t="shared" si="2"/>
        <v>24</v>
      </c>
    </row>
    <row r="27" spans="1:10" hidden="1">
      <c r="A27" s="13">
        <v>657</v>
      </c>
      <c r="B27" s="37">
        <v>63</v>
      </c>
      <c r="C27" s="37">
        <v>11</v>
      </c>
      <c r="D27" s="37">
        <v>4</v>
      </c>
      <c r="E27" s="30">
        <f t="shared" si="0"/>
        <v>3791</v>
      </c>
      <c r="F27" s="3">
        <f>VLOOKUP(A27,Competitors!$A$3:$I$79,6,FALSE)</f>
        <v>960</v>
      </c>
      <c r="G27" s="3" t="str">
        <f>VLOOKUP(A27,Competitors!$A$3:$I$79,3,FALSE)</f>
        <v>Contender</v>
      </c>
      <c r="H27" s="32">
        <f t="shared" si="1"/>
        <v>2961.71875</v>
      </c>
      <c r="I27" s="31" t="str">
        <f>VLOOKUP(A27,Competitors!$A$3:$I$79,4,FALSE)</f>
        <v>Simon Turnbull</v>
      </c>
      <c r="J27" s="5">
        <f t="shared" si="2"/>
        <v>25</v>
      </c>
    </row>
    <row r="28" spans="1:10" hidden="1">
      <c r="A28" s="12">
        <v>662</v>
      </c>
      <c r="B28" s="37">
        <v>61</v>
      </c>
      <c r="C28" s="37">
        <v>23</v>
      </c>
      <c r="D28" s="37">
        <v>3</v>
      </c>
      <c r="E28" s="30">
        <f t="shared" si="0"/>
        <v>3683</v>
      </c>
      <c r="F28" s="3">
        <f>VLOOKUP(A28,Competitors!$A$3:$I$79,6,FALSE)</f>
        <v>1239</v>
      </c>
      <c r="G28" s="3" t="str">
        <f>VLOOKUP(A28,Competitors!$A$3:$I$79,3,FALSE)</f>
        <v>Miracle</v>
      </c>
      <c r="H28" s="32">
        <f t="shared" si="1"/>
        <v>2972.5585149313965</v>
      </c>
      <c r="I28" s="31" t="str">
        <f>VLOOKUP(A28,Competitors!$A$3:$I$79,4,FALSE)</f>
        <v>Cathy Goodwin</v>
      </c>
      <c r="J28" s="5">
        <f t="shared" si="2"/>
        <v>26</v>
      </c>
    </row>
    <row r="29" spans="1:10" hidden="1">
      <c r="A29" s="12">
        <v>5338</v>
      </c>
      <c r="B29" s="37">
        <v>57</v>
      </c>
      <c r="C29" s="37">
        <v>46</v>
      </c>
      <c r="D29" s="37">
        <v>3</v>
      </c>
      <c r="E29" s="30">
        <f t="shared" si="0"/>
        <v>3466</v>
      </c>
      <c r="F29" s="3">
        <f>VLOOKUP(A29,Competitors!$A$3:$I$79,6,FALSE)</f>
        <v>1165</v>
      </c>
      <c r="G29" s="3" t="str">
        <f>VLOOKUP(A29,Competitors!$A$3:$I$79,3,FALSE)</f>
        <v>Solo</v>
      </c>
      <c r="H29" s="32">
        <f t="shared" si="1"/>
        <v>2975.1072961373388</v>
      </c>
      <c r="I29" s="31" t="str">
        <f>VLOOKUP(A29,Competitors!$A$3:$I$79,4,FALSE)</f>
        <v>David Plester</v>
      </c>
      <c r="J29" s="5">
        <f t="shared" si="2"/>
        <v>27</v>
      </c>
    </row>
    <row r="30" spans="1:10" hidden="1">
      <c r="A30" s="13">
        <v>1161</v>
      </c>
      <c r="B30" s="37">
        <v>54</v>
      </c>
      <c r="C30" s="37">
        <v>38</v>
      </c>
      <c r="D30" s="37">
        <v>3</v>
      </c>
      <c r="E30" s="30">
        <f t="shared" si="0"/>
        <v>3278</v>
      </c>
      <c r="F30" s="3">
        <f>VLOOKUP(A30,Competitors!$A$3:$I$79,6,FALSE)</f>
        <v>1086</v>
      </c>
      <c r="G30" s="3" t="str">
        <f>VLOOKUP(A30,Competitors!$A$3:$I$79,3,FALSE)</f>
        <v>Supernova</v>
      </c>
      <c r="H30" s="32">
        <f t="shared" si="1"/>
        <v>3018.4162062615105</v>
      </c>
      <c r="I30" s="31" t="str">
        <f>VLOOKUP(A30,Competitors!$A$3:$I$79,4,FALSE)</f>
        <v>Dave Watkins</v>
      </c>
      <c r="J30" s="5">
        <f t="shared" si="2"/>
        <v>28</v>
      </c>
    </row>
    <row r="31" spans="1:10" hidden="1">
      <c r="A31" s="9">
        <v>2551</v>
      </c>
      <c r="B31" s="37">
        <v>64</v>
      </c>
      <c r="C31" s="37">
        <v>32</v>
      </c>
      <c r="D31" s="37">
        <v>4</v>
      </c>
      <c r="E31" s="30">
        <f t="shared" si="0"/>
        <v>3872</v>
      </c>
      <c r="F31" s="3">
        <f>VLOOKUP(A31,Competitors!$A$3:$I$79,6,FALSE)</f>
        <v>960</v>
      </c>
      <c r="G31" s="3" t="str">
        <f>VLOOKUP(A31,Competitors!$A$3:$I$79,3,FALSE)</f>
        <v>Contender</v>
      </c>
      <c r="H31" s="32">
        <f t="shared" si="1"/>
        <v>3025</v>
      </c>
      <c r="I31" s="31" t="str">
        <f>VLOOKUP(A31,Competitors!$A$3:$I$79,4,FALSE)</f>
        <v>Maurice Clarke</v>
      </c>
      <c r="J31" s="5">
        <f t="shared" si="2"/>
        <v>29</v>
      </c>
    </row>
    <row r="32" spans="1:10">
      <c r="A32" s="12">
        <v>753</v>
      </c>
      <c r="B32" s="37">
        <v>61</v>
      </c>
      <c r="C32" s="37">
        <v>46</v>
      </c>
      <c r="D32" s="37">
        <v>4</v>
      </c>
      <c r="E32" s="30">
        <f t="shared" si="0"/>
        <v>3706</v>
      </c>
      <c r="F32" s="3">
        <f>VLOOKUP(A32,Competitors!$A$3:$I$79,6,FALSE)</f>
        <v>918</v>
      </c>
      <c r="G32" s="3" t="str">
        <f>VLOOKUP(A32,Competitors!$A$3:$I$79,3,FALSE)</f>
        <v>Osprey</v>
      </c>
      <c r="H32" s="32">
        <f t="shared" si="1"/>
        <v>3027.7777777777783</v>
      </c>
      <c r="I32" s="31" t="str">
        <f>VLOOKUP(A32,Competitors!$A$3:$I$79,4,FALSE)</f>
        <v>Andrew Jenkins</v>
      </c>
      <c r="J32" s="5">
        <f t="shared" si="2"/>
        <v>30</v>
      </c>
    </row>
    <row r="33" spans="1:10" hidden="1">
      <c r="A33" s="12">
        <v>13918</v>
      </c>
      <c r="B33" s="37">
        <v>63</v>
      </c>
      <c r="C33" s="37">
        <v>51</v>
      </c>
      <c r="D33" s="37">
        <v>4</v>
      </c>
      <c r="E33" s="30">
        <f t="shared" si="0"/>
        <v>3831</v>
      </c>
      <c r="F33" s="3">
        <f>VLOOKUP(A33,Competitors!$A$3:$I$79,6,FALSE)</f>
        <v>947</v>
      </c>
      <c r="G33" s="3" t="str">
        <f>VLOOKUP(A33,Competitors!$A$3:$I$79,3,FALSE)</f>
        <v>Fireball</v>
      </c>
      <c r="H33" s="32">
        <f t="shared" si="1"/>
        <v>3034.0549102428722</v>
      </c>
      <c r="I33" s="31" t="str">
        <f>VLOOKUP(A33,Competitors!$A$3:$I$79,4,FALSE)</f>
        <v>Lyndon Beasley</v>
      </c>
      <c r="J33" s="5">
        <f t="shared" si="2"/>
        <v>31</v>
      </c>
    </row>
    <row r="34" spans="1:10" hidden="1">
      <c r="A34" s="9">
        <v>213</v>
      </c>
      <c r="B34" s="37">
        <v>59</v>
      </c>
      <c r="C34" s="37">
        <v>11</v>
      </c>
      <c r="D34" s="37">
        <v>3</v>
      </c>
      <c r="E34" s="30">
        <f t="shared" si="0"/>
        <v>3551</v>
      </c>
      <c r="F34" s="3">
        <f>VLOOKUP(A34,Competitors!$A$3:$I$79,6,FALSE)</f>
        <v>1168</v>
      </c>
      <c r="G34" s="3" t="str">
        <f>VLOOKUP(A34,Competitors!$A$3:$I$79,3,FALSE)</f>
        <v>Europe</v>
      </c>
      <c r="H34" s="32">
        <f t="shared" si="1"/>
        <v>3040.2397260273974</v>
      </c>
      <c r="I34" s="31" t="str">
        <f>VLOOKUP(A34,Competitors!$A$3:$I$79,4,FALSE)</f>
        <v>Daniel Osborne</v>
      </c>
      <c r="J34" s="5">
        <f t="shared" si="2"/>
        <v>32</v>
      </c>
    </row>
    <row r="35" spans="1:10" hidden="1">
      <c r="A35" s="12">
        <v>238</v>
      </c>
      <c r="B35" s="37">
        <v>68</v>
      </c>
      <c r="C35" s="37">
        <v>36</v>
      </c>
      <c r="D35" s="37">
        <v>4</v>
      </c>
      <c r="E35" s="30">
        <f t="shared" ref="E35:E61" si="3">B35*60+C35</f>
        <v>4116</v>
      </c>
      <c r="F35" s="3">
        <f>VLOOKUP(A35,Competitors!$A$3:$I$79,6,FALSE)</f>
        <v>1006</v>
      </c>
      <c r="G35" s="3" t="str">
        <f>VLOOKUP(A35,Competitors!$A$3:$I$79,3,FALSE)</f>
        <v>RS100</v>
      </c>
      <c r="H35" s="32">
        <f t="shared" ref="H35:H61" si="4">E35/F35*1000/D35*3</f>
        <v>3068.5884691848905</v>
      </c>
      <c r="I35" s="31" t="str">
        <f>VLOOKUP(A35,Competitors!$A$3:$I$79,4,FALSE)</f>
        <v>Martyn Osborne</v>
      </c>
      <c r="J35" s="5">
        <f t="shared" si="2"/>
        <v>33</v>
      </c>
    </row>
    <row r="36" spans="1:10">
      <c r="A36" s="12">
        <v>475</v>
      </c>
      <c r="B36" s="37">
        <v>63</v>
      </c>
      <c r="C36" s="37">
        <v>48</v>
      </c>
      <c r="D36" s="37">
        <v>4</v>
      </c>
      <c r="E36" s="30">
        <f t="shared" si="3"/>
        <v>3828</v>
      </c>
      <c r="F36" s="3">
        <f>VLOOKUP(A36,Competitors!$A$3:$I$79,6,FALSE)</f>
        <v>926</v>
      </c>
      <c r="G36" s="3" t="str">
        <f>VLOOKUP(A36,Competitors!$A$3:$I$79,3,FALSE)</f>
        <v>RS400</v>
      </c>
      <c r="H36" s="32">
        <f t="shared" si="4"/>
        <v>3100.4319654427645</v>
      </c>
      <c r="I36" s="31" t="str">
        <f>VLOOKUP(A36,Competitors!$A$3:$I$79,4,FALSE)</f>
        <v>Rhys Jones</v>
      </c>
      <c r="J36" s="5">
        <f t="shared" si="2"/>
        <v>34</v>
      </c>
    </row>
    <row r="37" spans="1:10" hidden="1">
      <c r="A37" s="13">
        <v>4736</v>
      </c>
      <c r="B37" s="37">
        <v>60</v>
      </c>
      <c r="C37" s="37">
        <v>25</v>
      </c>
      <c r="D37" s="37">
        <v>3</v>
      </c>
      <c r="E37" s="30">
        <f t="shared" si="3"/>
        <v>3625</v>
      </c>
      <c r="F37" s="3">
        <f>VLOOKUP(A37,Competitors!$A$3:$I$79,6,FALSE)</f>
        <v>1165</v>
      </c>
      <c r="G37" s="3" t="str">
        <f>VLOOKUP(A37,Competitors!$A$3:$I$79,3,FALSE)</f>
        <v>Solo</v>
      </c>
      <c r="H37" s="32">
        <f t="shared" si="4"/>
        <v>3111.5879828326179</v>
      </c>
      <c r="I37" s="31" t="str">
        <f>VLOOKUP(A37,Competitors!$A$3:$I$79,4,FALSE)</f>
        <v>Adam Maclean</v>
      </c>
      <c r="J37" s="5">
        <f t="shared" si="2"/>
        <v>35</v>
      </c>
    </row>
    <row r="38" spans="1:10" hidden="1">
      <c r="A38" s="13">
        <v>1398</v>
      </c>
      <c r="B38" s="37">
        <v>54</v>
      </c>
      <c r="C38" s="37">
        <v>57</v>
      </c>
      <c r="D38" s="37">
        <v>3</v>
      </c>
      <c r="E38" s="30">
        <f t="shared" si="3"/>
        <v>3297</v>
      </c>
      <c r="F38" s="3">
        <f>VLOOKUP(A38,Competitors!$A$3:$I$79,6,FALSE)</f>
        <v>1052</v>
      </c>
      <c r="G38" s="3" t="str">
        <f>VLOOKUP(A38,Competitors!$A$3:$I$79,3,FALSE)</f>
        <v>RS200</v>
      </c>
      <c r="H38" s="32">
        <f t="shared" si="4"/>
        <v>3134.0304182509499</v>
      </c>
      <c r="I38" s="31" t="str">
        <f>VLOOKUP(A38,Competitors!$A$3:$I$79,4,FALSE)</f>
        <v>Paul Griffiths</v>
      </c>
      <c r="J38" s="5">
        <f t="shared" si="2"/>
        <v>36</v>
      </c>
    </row>
    <row r="39" spans="1:10" hidden="1">
      <c r="A39" s="12">
        <v>2</v>
      </c>
      <c r="B39" s="37">
        <v>49</v>
      </c>
      <c r="C39" s="37">
        <v>29</v>
      </c>
      <c r="D39" s="37">
        <v>2</v>
      </c>
      <c r="E39" s="30">
        <f t="shared" si="3"/>
        <v>2969</v>
      </c>
      <c r="F39" s="3">
        <f>VLOOKUP(A39,Competitors!$A$3:$I$79,6,FALSE)</f>
        <v>1379</v>
      </c>
      <c r="G39" s="3" t="str">
        <f>VLOOKUP(A39,Competitors!$A$3:$I$79,3,FALSE)</f>
        <v>Topper</v>
      </c>
      <c r="H39" s="32">
        <f t="shared" si="4"/>
        <v>3229.5141406816538</v>
      </c>
      <c r="I39" s="31" t="str">
        <f>VLOOKUP(A39,Competitors!$A$3:$I$79,4,FALSE)</f>
        <v>Sam Underwood</v>
      </c>
      <c r="J39" s="5">
        <f t="shared" si="2"/>
        <v>37</v>
      </c>
    </row>
    <row r="40" spans="1:10" hidden="1">
      <c r="A40" s="12">
        <v>825</v>
      </c>
      <c r="B40" s="37">
        <v>55</v>
      </c>
      <c r="C40" s="37">
        <v>58</v>
      </c>
      <c r="D40" s="37">
        <v>4</v>
      </c>
      <c r="E40" s="30">
        <f t="shared" si="3"/>
        <v>3358</v>
      </c>
      <c r="F40" s="3">
        <f>VLOOKUP(A40,Competitors!$A$3:$I$79,6,FALSE)</f>
        <v>779</v>
      </c>
      <c r="G40" s="3" t="str">
        <f>VLOOKUP(A40,Competitors!$A$3:$I$79,3,FALSE)</f>
        <v>RS800</v>
      </c>
      <c r="H40" s="32">
        <f t="shared" si="4"/>
        <v>3232.9910141206674</v>
      </c>
      <c r="I40" s="31" t="str">
        <f>VLOOKUP(A40,Competitors!$A$3:$I$79,4,FALSE)</f>
        <v>Guy Humphrey</v>
      </c>
      <c r="J40" s="5">
        <f t="shared" si="2"/>
        <v>38</v>
      </c>
    </row>
    <row r="41" spans="1:10" hidden="1">
      <c r="A41" s="13">
        <v>1452</v>
      </c>
      <c r="B41" s="37">
        <v>50</v>
      </c>
      <c r="C41" s="37">
        <v>36</v>
      </c>
      <c r="D41" s="37">
        <v>2</v>
      </c>
      <c r="E41" s="30">
        <f t="shared" si="3"/>
        <v>3036</v>
      </c>
      <c r="F41" s="3">
        <f>VLOOKUP(A41,Competitors!$A$3:$I$79,6,FALSE)</f>
        <v>1408</v>
      </c>
      <c r="G41" s="3" t="str">
        <f>VLOOKUP(A41,Competitors!$A$3:$I$79,3,FALSE)</f>
        <v>Tera</v>
      </c>
      <c r="H41" s="32">
        <f t="shared" si="4"/>
        <v>3234.375</v>
      </c>
      <c r="I41" s="31" t="str">
        <f>VLOOKUP(A41,Competitors!$A$3:$I$79,4,FALSE)</f>
        <v>Cerys Murphy</v>
      </c>
      <c r="J41" s="5">
        <f t="shared" si="2"/>
        <v>39</v>
      </c>
    </row>
    <row r="42" spans="1:10" hidden="1">
      <c r="A42" s="12">
        <v>139248</v>
      </c>
      <c r="B42" s="37">
        <v>60</v>
      </c>
      <c r="C42" s="37">
        <v>5</v>
      </c>
      <c r="D42" s="37">
        <v>3</v>
      </c>
      <c r="E42" s="30">
        <f t="shared" si="3"/>
        <v>3605</v>
      </c>
      <c r="F42" s="3">
        <f>VLOOKUP(A42,Competitors!$A$3:$I$79,6,FALSE)</f>
        <v>1112</v>
      </c>
      <c r="G42" s="3" t="str">
        <f>VLOOKUP(A42,Competitors!$A$3:$I$79,3,FALSE)</f>
        <v>Laser</v>
      </c>
      <c r="H42" s="32">
        <f t="shared" si="4"/>
        <v>3241.9064748201436</v>
      </c>
      <c r="I42" s="31" t="str">
        <f>VLOOKUP(A42,Competitors!$A$3:$I$79,4,FALSE)</f>
        <v>Andrew Williams</v>
      </c>
      <c r="J42" s="5">
        <f t="shared" si="2"/>
        <v>40</v>
      </c>
    </row>
    <row r="43" spans="1:10" hidden="1">
      <c r="A43" s="9">
        <v>22566</v>
      </c>
      <c r="B43" s="37">
        <v>61</v>
      </c>
      <c r="C43" s="37">
        <v>24</v>
      </c>
      <c r="D43" s="37">
        <v>3</v>
      </c>
      <c r="E43" s="30">
        <f t="shared" si="3"/>
        <v>3684</v>
      </c>
      <c r="F43" s="3">
        <f>VLOOKUP(A43,Competitors!$A$3:$I$79,6,FALSE)</f>
        <v>1132</v>
      </c>
      <c r="G43" s="3" t="str">
        <f>VLOOKUP(A43,Competitors!$A$3:$I$79,3,FALSE)</f>
        <v>Enterprise</v>
      </c>
      <c r="H43" s="32">
        <f t="shared" si="4"/>
        <v>3254.4169611307416</v>
      </c>
      <c r="I43" s="31" t="str">
        <f>VLOOKUP(A43,Competitors!$A$3:$I$79,4,FALSE)</f>
        <v>Niall Campbell</v>
      </c>
      <c r="J43" s="5">
        <f t="shared" si="2"/>
        <v>41</v>
      </c>
    </row>
    <row r="44" spans="1:10" hidden="1">
      <c r="A44" s="12">
        <v>12253</v>
      </c>
      <c r="B44" s="37">
        <v>62</v>
      </c>
      <c r="C44" s="37">
        <v>45</v>
      </c>
      <c r="D44" s="37">
        <v>3</v>
      </c>
      <c r="E44" s="30">
        <f t="shared" si="3"/>
        <v>3765</v>
      </c>
      <c r="F44" s="3">
        <f>VLOOKUP(A44,Competitors!$A$3:$I$79,6,FALSE)</f>
        <v>1154</v>
      </c>
      <c r="G44" s="3" t="str">
        <f>VLOOKUP(A44,Competitors!$A$3:$I$79,3,FALSE)</f>
        <v>GP14</v>
      </c>
      <c r="H44" s="32">
        <f t="shared" si="4"/>
        <v>3262.5649913344887</v>
      </c>
      <c r="I44" s="31" t="str">
        <f>VLOOKUP(A44,Competitors!$A$3:$I$79,4,FALSE)</f>
        <v>Ian Cooper</v>
      </c>
      <c r="J44" s="5">
        <f t="shared" si="2"/>
        <v>42</v>
      </c>
    </row>
    <row r="45" spans="1:10" hidden="1">
      <c r="A45" s="12">
        <v>1207</v>
      </c>
      <c r="B45" s="37">
        <v>55</v>
      </c>
      <c r="C45" s="37">
        <v>49</v>
      </c>
      <c r="D45" s="37">
        <v>3</v>
      </c>
      <c r="E45" s="30">
        <f t="shared" si="3"/>
        <v>3349</v>
      </c>
      <c r="F45" s="3">
        <f>VLOOKUP(A45,Competitors!$A$3:$I$79,6,FALSE)</f>
        <v>1025</v>
      </c>
      <c r="G45" s="3" t="str">
        <f>VLOOKUP(A45,Competitors!$A$3:$I$79,3,FALSE)</f>
        <v>RS Aero</v>
      </c>
      <c r="H45" s="32">
        <f t="shared" si="4"/>
        <v>3267.3170731707314</v>
      </c>
      <c r="I45" s="31" t="str">
        <f>VLOOKUP(A45,Competitors!$A$3:$I$79,4,FALSE)</f>
        <v>Mark Tissiman</v>
      </c>
      <c r="J45" s="5">
        <f t="shared" si="2"/>
        <v>43</v>
      </c>
    </row>
    <row r="46" spans="1:10" hidden="1">
      <c r="A46" s="12">
        <v>413</v>
      </c>
      <c r="B46" s="37">
        <v>67</v>
      </c>
      <c r="C46" s="37">
        <v>15</v>
      </c>
      <c r="D46" s="37">
        <v>3</v>
      </c>
      <c r="E46" s="30">
        <f t="shared" si="3"/>
        <v>4035</v>
      </c>
      <c r="F46" s="3">
        <f>VLOOKUP(A46,Competitors!$A$3:$I$79,6,FALSE)</f>
        <v>1228</v>
      </c>
      <c r="G46" s="3" t="str">
        <f>VLOOKUP(A46,Competitors!$A$3:$I$79,3,FALSE)</f>
        <v>YW Dayboat</v>
      </c>
      <c r="H46" s="32">
        <f t="shared" si="4"/>
        <v>3285.830618892508</v>
      </c>
      <c r="I46" s="31" t="str">
        <f>VLOOKUP(A46,Competitors!$A$3:$I$79,4,FALSE)</f>
        <v>David Morrice</v>
      </c>
      <c r="J46" s="5">
        <f t="shared" si="2"/>
        <v>44</v>
      </c>
    </row>
    <row r="47" spans="1:10" hidden="1">
      <c r="A47" s="12">
        <v>5097</v>
      </c>
      <c r="B47" s="37">
        <v>63</v>
      </c>
      <c r="C47" s="37">
        <v>55</v>
      </c>
      <c r="D47" s="37">
        <v>3</v>
      </c>
      <c r="E47" s="30">
        <f t="shared" si="3"/>
        <v>3835</v>
      </c>
      <c r="F47" s="3">
        <f>VLOOKUP(A47,Competitors!$A$3:$I$79,6,FALSE)</f>
        <v>1165</v>
      </c>
      <c r="G47" s="3" t="str">
        <f>VLOOKUP(A47,Competitors!$A$3:$I$79,3,FALSE)</f>
        <v>Solo</v>
      </c>
      <c r="H47" s="32">
        <f t="shared" si="4"/>
        <v>3291.8454935622312</v>
      </c>
      <c r="I47" s="31" t="str">
        <f>VLOOKUP(A47,Competitors!$A$3:$I$79,4,FALSE)</f>
        <v>John Taylor</v>
      </c>
      <c r="J47" s="5">
        <f t="shared" si="2"/>
        <v>45</v>
      </c>
    </row>
    <row r="48" spans="1:10" hidden="1">
      <c r="A48" s="13">
        <v>1011</v>
      </c>
      <c r="B48" s="37">
        <v>56</v>
      </c>
      <c r="C48" s="37">
        <v>37</v>
      </c>
      <c r="D48" s="37">
        <v>3</v>
      </c>
      <c r="E48" s="30">
        <f t="shared" si="3"/>
        <v>3397</v>
      </c>
      <c r="F48" s="3">
        <f>VLOOKUP(A48,Competitors!$A$3:$I$79,6,FALSE)</f>
        <v>1023</v>
      </c>
      <c r="G48" s="3" t="str">
        <f>VLOOKUP(A48,Competitors!$A$3:$I$79,3,FALSE)</f>
        <v>Buzz</v>
      </c>
      <c r="H48" s="32">
        <f t="shared" si="4"/>
        <v>3320.6256109481919</v>
      </c>
      <c r="I48" s="31" t="str">
        <f>VLOOKUP(A48,Competitors!$A$3:$I$79,4,FALSE)</f>
        <v>Francis Staples</v>
      </c>
      <c r="J48" s="5">
        <f t="shared" si="2"/>
        <v>46</v>
      </c>
    </row>
    <row r="49" spans="1:10" s="28" customFormat="1" hidden="1">
      <c r="A49" s="12">
        <v>23009</v>
      </c>
      <c r="B49" s="37">
        <v>62</v>
      </c>
      <c r="C49" s="37">
        <v>50</v>
      </c>
      <c r="D49" s="37">
        <v>3</v>
      </c>
      <c r="E49" s="30">
        <f t="shared" si="3"/>
        <v>3770</v>
      </c>
      <c r="F49" s="3">
        <f>VLOOKUP(A49,Competitors!$A$3:$I$79,6,FALSE)</f>
        <v>1132</v>
      </c>
      <c r="G49" s="3" t="str">
        <f>VLOOKUP(A49,Competitors!$A$3:$I$79,3,FALSE)</f>
        <v>Enterprise</v>
      </c>
      <c r="H49" s="32">
        <f t="shared" si="4"/>
        <v>3330.3886925795059</v>
      </c>
      <c r="I49" s="31" t="str">
        <f>VLOOKUP(A49,Competitors!$A$3:$I$79,4,FALSE)</f>
        <v>Stuart Stephen</v>
      </c>
      <c r="J49" s="5">
        <f t="shared" si="2"/>
        <v>47</v>
      </c>
    </row>
    <row r="50" spans="1:10" hidden="1">
      <c r="A50" s="9">
        <v>293</v>
      </c>
      <c r="B50" s="37">
        <v>66</v>
      </c>
      <c r="C50" s="37">
        <v>21</v>
      </c>
      <c r="D50" s="37">
        <v>3</v>
      </c>
      <c r="E50" s="30">
        <f t="shared" si="3"/>
        <v>3981</v>
      </c>
      <c r="F50" s="3">
        <f>VLOOKUP(A50,Competitors!$A$3:$I$79,6,FALSE)</f>
        <v>1168</v>
      </c>
      <c r="G50" s="3" t="str">
        <f>VLOOKUP(A50,Competitors!$A$3:$I$79,3,FALSE)</f>
        <v>Europe</v>
      </c>
      <c r="H50" s="32">
        <f t="shared" si="4"/>
        <v>3408.3904109589039</v>
      </c>
      <c r="I50" s="31" t="str">
        <f>VLOOKUP(A50,Competitors!$A$3:$I$79,4,FALSE)</f>
        <v>Jack Osborne</v>
      </c>
      <c r="J50" s="5">
        <f t="shared" si="2"/>
        <v>48</v>
      </c>
    </row>
    <row r="51" spans="1:10" hidden="1">
      <c r="A51" s="12">
        <v>408</v>
      </c>
      <c r="B51" s="37">
        <v>61</v>
      </c>
      <c r="C51" s="37">
        <v>46</v>
      </c>
      <c r="D51" s="37">
        <v>3</v>
      </c>
      <c r="E51" s="30">
        <f t="shared" si="3"/>
        <v>3706</v>
      </c>
      <c r="F51" s="3">
        <f>VLOOKUP(A51,Competitors!$A$3:$I$79,6,FALSE)</f>
        <v>1086</v>
      </c>
      <c r="G51" s="3" t="str">
        <f>VLOOKUP(A51,Competitors!$A$3:$I$79,3,FALSE)</f>
        <v>Supernova</v>
      </c>
      <c r="H51" s="32">
        <f t="shared" si="4"/>
        <v>3412.5230202578268</v>
      </c>
      <c r="I51" s="31" t="str">
        <f>VLOOKUP(A51,Competitors!$A$3:$I$79,4,FALSE)</f>
        <v>David Stephen</v>
      </c>
      <c r="J51" s="5">
        <f t="shared" si="2"/>
        <v>49</v>
      </c>
    </row>
    <row r="52" spans="1:10" hidden="1">
      <c r="A52" s="12">
        <v>4580</v>
      </c>
      <c r="B52" s="37">
        <v>66</v>
      </c>
      <c r="C52" s="37">
        <v>26</v>
      </c>
      <c r="D52" s="37">
        <v>3</v>
      </c>
      <c r="E52" s="30">
        <f t="shared" si="3"/>
        <v>3986</v>
      </c>
      <c r="F52" s="3">
        <f>VLOOKUP(A52,Competitors!$A$3:$I$79,6,FALSE)</f>
        <v>1165</v>
      </c>
      <c r="G52" s="3" t="str">
        <f>VLOOKUP(A52,Competitors!$A$3:$I$79,3,FALSE)</f>
        <v>Solo</v>
      </c>
      <c r="H52" s="32">
        <f t="shared" si="4"/>
        <v>3421.4592274678112</v>
      </c>
      <c r="I52" s="31" t="str">
        <f>VLOOKUP(A52,Competitors!$A$3:$I$79,4,FALSE)</f>
        <v>Ralph Evans</v>
      </c>
      <c r="J52" s="5">
        <f t="shared" si="2"/>
        <v>50</v>
      </c>
    </row>
    <row r="53" spans="1:10" hidden="1">
      <c r="A53" s="12">
        <v>1117</v>
      </c>
      <c r="B53" s="37">
        <v>56</v>
      </c>
      <c r="C53" s="37">
        <v>54</v>
      </c>
      <c r="D53" s="37">
        <v>3</v>
      </c>
      <c r="E53" s="30">
        <f t="shared" si="3"/>
        <v>3414</v>
      </c>
      <c r="F53" s="3">
        <f>VLOOKUP(A53,Competitors!$A$3:$I$79,6,FALSE)</f>
        <v>995</v>
      </c>
      <c r="G53" s="3" t="str">
        <f>VLOOKUP(A53,Competitors!$A$3:$I$79,3,FALSE)</f>
        <v>Phantom</v>
      </c>
      <c r="H53" s="32">
        <f t="shared" si="4"/>
        <v>3431.1557788944729</v>
      </c>
      <c r="I53" s="31" t="str">
        <f>VLOOKUP(A53,Competitors!$A$3:$I$79,4,FALSE)</f>
        <v>Collin Spence</v>
      </c>
      <c r="J53" s="5">
        <f t="shared" si="2"/>
        <v>51</v>
      </c>
    </row>
    <row r="54" spans="1:10" hidden="1">
      <c r="A54" s="12">
        <v>48047</v>
      </c>
      <c r="B54" s="37">
        <v>53</v>
      </c>
      <c r="C54" s="37">
        <v>5</v>
      </c>
      <c r="D54" s="37">
        <v>2</v>
      </c>
      <c r="E54" s="30">
        <f t="shared" si="3"/>
        <v>3185</v>
      </c>
      <c r="F54" s="3">
        <f>VLOOKUP(A54,Competitors!$A$3:$I$79,6,FALSE)</f>
        <v>1379</v>
      </c>
      <c r="G54" s="3" t="str">
        <f>VLOOKUP(A54,Competitors!$A$3:$I$79,3,FALSE)</f>
        <v>Topper</v>
      </c>
      <c r="H54" s="32">
        <f t="shared" si="4"/>
        <v>3464.4670050761424</v>
      </c>
      <c r="I54" s="31" t="str">
        <f>VLOOKUP(A54,Competitors!$A$3:$I$79,4,FALSE)</f>
        <v>Ross Ferguson</v>
      </c>
      <c r="J54" s="5">
        <f t="shared" si="2"/>
        <v>52</v>
      </c>
    </row>
    <row r="55" spans="1:10" hidden="1">
      <c r="A55" s="13">
        <v>1073</v>
      </c>
      <c r="B55" s="37">
        <v>62</v>
      </c>
      <c r="C55" s="37">
        <v>50</v>
      </c>
      <c r="D55" s="37">
        <v>3</v>
      </c>
      <c r="E55" s="30">
        <f t="shared" si="3"/>
        <v>3770</v>
      </c>
      <c r="F55" s="3">
        <f>VLOOKUP(A55,Competitors!$A$3:$I$79,6,FALSE)</f>
        <v>1086</v>
      </c>
      <c r="G55" s="3" t="str">
        <f>VLOOKUP(A55,Competitors!$A$3:$I$79,3,FALSE)</f>
        <v>Supernova</v>
      </c>
      <c r="H55" s="32">
        <f t="shared" si="4"/>
        <v>3471.4548802946592</v>
      </c>
      <c r="I55" s="31" t="str">
        <f>VLOOKUP(A55,Competitors!$A$3:$I$79,4,FALSE)</f>
        <v>Andi Way</v>
      </c>
      <c r="J55" s="5">
        <f t="shared" si="2"/>
        <v>53</v>
      </c>
    </row>
    <row r="56" spans="1:10" hidden="1">
      <c r="A56" s="9">
        <v>211</v>
      </c>
      <c r="B56" s="37">
        <v>64</v>
      </c>
      <c r="C56" s="37">
        <v>0</v>
      </c>
      <c r="D56" s="37">
        <v>3</v>
      </c>
      <c r="E56" s="30">
        <f t="shared" si="3"/>
        <v>3840</v>
      </c>
      <c r="F56" s="3">
        <f>VLOOKUP(A56,Competitors!$A$3:$I$79,6,FALSE)</f>
        <v>1098</v>
      </c>
      <c r="G56" s="3" t="str">
        <f>VLOOKUP(A56,Competitors!$A$3:$I$79,3,FALSE)</f>
        <v>RS Vareo</v>
      </c>
      <c r="H56" s="32">
        <f t="shared" si="4"/>
        <v>3497.267759562842</v>
      </c>
      <c r="I56" s="31" t="str">
        <f>VLOOKUP(A56,Competitors!$A$3:$I$79,4,FALSE)</f>
        <v>Clare Williams</v>
      </c>
      <c r="J56" s="5">
        <f t="shared" si="2"/>
        <v>54</v>
      </c>
    </row>
    <row r="57" spans="1:10" hidden="1">
      <c r="A57" s="12">
        <v>446</v>
      </c>
      <c r="B57" s="37">
        <v>58</v>
      </c>
      <c r="C57" s="37">
        <v>55</v>
      </c>
      <c r="D57" s="37">
        <v>3</v>
      </c>
      <c r="E57" s="30">
        <f t="shared" si="3"/>
        <v>3535</v>
      </c>
      <c r="F57" s="3">
        <f>VLOOKUP(A57,Competitors!$A$3:$I$79,6,FALSE)</f>
        <v>1006</v>
      </c>
      <c r="G57" s="3" t="str">
        <f>VLOOKUP(A57,Competitors!$A$3:$I$79,3,FALSE)</f>
        <v>RS100</v>
      </c>
      <c r="H57" s="32">
        <f t="shared" si="4"/>
        <v>3513.9165009940357</v>
      </c>
      <c r="I57" s="31" t="str">
        <f>VLOOKUP(A57,Competitors!$A$3:$I$79,4,FALSE)</f>
        <v>Jo Musson</v>
      </c>
      <c r="J57" s="5">
        <f t="shared" si="2"/>
        <v>55</v>
      </c>
    </row>
    <row r="58" spans="1:10" hidden="1">
      <c r="A58" s="12">
        <v>4</v>
      </c>
      <c r="B58" s="37">
        <v>54</v>
      </c>
      <c r="C58" s="37">
        <v>11</v>
      </c>
      <c r="D58" s="37">
        <v>2</v>
      </c>
      <c r="E58" s="30">
        <f t="shared" si="3"/>
        <v>3251</v>
      </c>
      <c r="F58" s="3">
        <f>VLOOKUP(A58,Competitors!$A$3:$I$79,6,FALSE)</f>
        <v>1379</v>
      </c>
      <c r="G58" s="3" t="str">
        <f>VLOOKUP(A58,Competitors!$A$3:$I$79,3,FALSE)</f>
        <v>Topper</v>
      </c>
      <c r="H58" s="32">
        <f t="shared" si="4"/>
        <v>3536.2581580855694</v>
      </c>
      <c r="I58" s="31" t="str">
        <f>VLOOKUP(A58,Competitors!$A$3:$I$79,4,FALSE)</f>
        <v>Jacob Rourke</v>
      </c>
      <c r="J58" s="5">
        <f t="shared" si="2"/>
        <v>56</v>
      </c>
    </row>
    <row r="59" spans="1:10" hidden="1">
      <c r="A59" s="12">
        <v>186829</v>
      </c>
      <c r="B59" s="37">
        <v>70</v>
      </c>
      <c r="C59" s="37">
        <v>21</v>
      </c>
      <c r="D59" s="37">
        <v>3</v>
      </c>
      <c r="E59" s="30">
        <f t="shared" si="3"/>
        <v>4221</v>
      </c>
      <c r="F59" s="3">
        <f>VLOOKUP(A59,Competitors!$A$3:$I$79,6,FALSE)</f>
        <v>1160</v>
      </c>
      <c r="G59" s="3" t="str">
        <f>VLOOKUP(A59,Competitors!$A$3:$I$79,3,FALSE)</f>
        <v>Laser Radial</v>
      </c>
      <c r="H59" s="32">
        <f t="shared" si="4"/>
        <v>3638.7931034482758</v>
      </c>
      <c r="I59" s="31" t="str">
        <f>VLOOKUP(A59,Competitors!$A$3:$I$79,4,FALSE)</f>
        <v>Emma Williams</v>
      </c>
      <c r="J59" s="5">
        <f t="shared" si="2"/>
        <v>57</v>
      </c>
    </row>
    <row r="60" spans="1:10" hidden="1">
      <c r="A60" s="9">
        <v>530</v>
      </c>
      <c r="B60" s="37">
        <v>59</v>
      </c>
      <c r="C60" s="37">
        <v>20</v>
      </c>
      <c r="D60" s="37">
        <v>3</v>
      </c>
      <c r="E60" s="30">
        <f t="shared" si="3"/>
        <v>3560</v>
      </c>
      <c r="F60" s="3">
        <f>VLOOKUP(A60,Competitors!$A$3:$I$79,6,FALSE)</f>
        <v>926</v>
      </c>
      <c r="G60" s="3" t="str">
        <f>VLOOKUP(A60,Competitors!$A$3:$I$79,3,FALSE)</f>
        <v>RS400</v>
      </c>
      <c r="H60" s="32">
        <f t="shared" si="4"/>
        <v>3844.4924406047512</v>
      </c>
      <c r="I60" s="31" t="str">
        <f>VLOOKUP(A60,Competitors!$A$3:$I$79,4,FALSE)</f>
        <v>Jeff Cooper</v>
      </c>
      <c r="J60" s="5">
        <f t="shared" si="2"/>
        <v>58</v>
      </c>
    </row>
    <row r="61" spans="1:10" hidden="1">
      <c r="A61" s="13">
        <v>41</v>
      </c>
      <c r="B61" s="37">
        <v>59</v>
      </c>
      <c r="C61" s="37">
        <v>14</v>
      </c>
      <c r="D61" s="37">
        <v>2</v>
      </c>
      <c r="E61" s="30">
        <f t="shared" si="3"/>
        <v>3554</v>
      </c>
      <c r="F61" s="3">
        <f>VLOOKUP(A61,Competitors!$A$3:$I$79,6,FALSE)</f>
        <v>1379</v>
      </c>
      <c r="G61" s="3" t="str">
        <f>VLOOKUP(A61,Competitors!$A$3:$I$79,3,FALSE)</f>
        <v>Topper</v>
      </c>
      <c r="H61" s="32">
        <f t="shared" si="4"/>
        <v>3865.8448150833938</v>
      </c>
      <c r="I61" s="31" t="str">
        <f>VLOOKUP(A61,Competitors!$A$3:$I$79,4,FALSE)</f>
        <v>Leon Roscoe</v>
      </c>
      <c r="J61" s="5">
        <f t="shared" si="2"/>
        <v>59</v>
      </c>
    </row>
    <row r="62" spans="1:10" hidden="1">
      <c r="A62" s="13">
        <v>329</v>
      </c>
      <c r="B62" s="37"/>
      <c r="C62" s="37"/>
      <c r="D62" s="37"/>
      <c r="E62" s="30">
        <f t="shared" ref="E62" si="5">B62*60+C62</f>
        <v>0</v>
      </c>
      <c r="F62" s="3">
        <f>VLOOKUP(A62,Competitors!$A$3:$I$79,6,FALSE)</f>
        <v>841</v>
      </c>
      <c r="G62" s="3" t="str">
        <f>VLOOKUP(A62,Competitors!$A$3:$I$79,3,FALSE)</f>
        <v>IC</v>
      </c>
      <c r="H62" s="32" t="s">
        <v>249</v>
      </c>
      <c r="I62" s="31" t="str">
        <f>VLOOKUP(A62,Competitors!$A$3:$I$79,4,FALSE)</f>
        <v>Robin Wood</v>
      </c>
      <c r="J62" s="5">
        <f t="shared" si="2"/>
        <v>60</v>
      </c>
    </row>
    <row r="63" spans="1:10">
      <c r="A63" s="12"/>
      <c r="B63" s="37"/>
      <c r="C63" s="37"/>
      <c r="D63" s="37"/>
      <c r="G63" s="3"/>
    </row>
    <row r="64" spans="1:10">
      <c r="A64" s="12"/>
      <c r="B64" s="37"/>
      <c r="C64" s="37"/>
      <c r="D64" s="37"/>
      <c r="G64" s="3"/>
    </row>
    <row r="65" spans="1:7">
      <c r="A65" s="12"/>
      <c r="B65" s="37"/>
      <c r="C65" s="37"/>
      <c r="D65" s="37"/>
      <c r="G65" s="3"/>
    </row>
    <row r="66" spans="1:7">
      <c r="A66" s="12"/>
      <c r="B66" s="37"/>
      <c r="C66" s="37"/>
      <c r="D66" s="37"/>
      <c r="G66" s="3"/>
    </row>
    <row r="67" spans="1:7">
      <c r="A67" s="12"/>
      <c r="B67" s="37"/>
      <c r="C67" s="37"/>
      <c r="D67" s="37"/>
      <c r="G67" s="3"/>
    </row>
    <row r="68" spans="1:7">
      <c r="A68" s="12"/>
      <c r="B68" s="37"/>
      <c r="C68" s="37"/>
      <c r="D68" s="37"/>
      <c r="G68" s="3"/>
    </row>
    <row r="69" spans="1:7">
      <c r="A69" s="12"/>
      <c r="B69" s="37"/>
      <c r="C69" s="37"/>
      <c r="D69" s="37"/>
      <c r="G69" s="3"/>
    </row>
    <row r="70" spans="1:7">
      <c r="A70" s="12"/>
      <c r="B70" s="37"/>
      <c r="C70" s="37"/>
      <c r="D70" s="37"/>
      <c r="G70" s="3"/>
    </row>
    <row r="71" spans="1:7">
      <c r="A71" s="12"/>
      <c r="B71" s="37"/>
      <c r="C71" s="37"/>
      <c r="D71" s="37"/>
      <c r="G71" s="3"/>
    </row>
    <row r="72" spans="1:7">
      <c r="A72" s="12"/>
      <c r="B72" s="37"/>
      <c r="C72" s="37"/>
      <c r="D72" s="37"/>
      <c r="G72" s="3"/>
    </row>
    <row r="73" spans="1:7">
      <c r="A73" s="12"/>
      <c r="B73" s="37"/>
      <c r="C73" s="37"/>
      <c r="D73" s="37"/>
      <c r="G73" s="3"/>
    </row>
    <row r="74" spans="1:7">
      <c r="A74" s="12"/>
      <c r="B74" s="37"/>
      <c r="C74" s="37"/>
      <c r="D74" s="37"/>
      <c r="G74" s="3"/>
    </row>
    <row r="75" spans="1:7">
      <c r="A75" s="12"/>
      <c r="B75" s="37"/>
      <c r="C75" s="37"/>
      <c r="D75" s="37"/>
      <c r="G75" s="3"/>
    </row>
    <row r="76" spans="1:7">
      <c r="A76" s="12"/>
      <c r="B76" s="37"/>
      <c r="C76" s="37"/>
      <c r="D76" s="37"/>
      <c r="G76" s="3"/>
    </row>
    <row r="77" spans="1:7">
      <c r="A77" s="12"/>
      <c r="B77" s="37"/>
      <c r="C77" s="37"/>
      <c r="D77" s="37"/>
      <c r="G77" s="3"/>
    </row>
  </sheetData>
  <sheetProtection selectLockedCells="1" selectUnlockedCells="1"/>
  <autoFilter ref="A2:J62">
    <filterColumn colId="8">
      <filters>
        <filter val="Andrew Jenkins"/>
        <filter val="David Edwards"/>
        <filter val="Gordon Evans"/>
        <filter val="Oscar Chess"/>
        <filter val="Rhys Jones"/>
        <filter val="Ros Downs"/>
      </filters>
    </filterColumn>
  </autoFilter>
  <sortState ref="A3:I61">
    <sortCondition ref="H3:H61"/>
  </sortState>
  <mergeCells count="1">
    <mergeCell ref="A1:J1"/>
  </mergeCells>
  <printOptions gridLines="1"/>
  <pageMargins left="0.69930555555555596" right="0.50902777777777797" top="0.58888888888888902" bottom="0.58888888888888902" header="0.50902777777777797" footer="0.5090277777777779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117"/>
  <sheetViews>
    <sheetView workbookViewId="0">
      <selection activeCell="A15" sqref="A15"/>
    </sheetView>
  </sheetViews>
  <sheetFormatPr defaultColWidth="9" defaultRowHeight="12.75"/>
  <cols>
    <col min="1" max="1" width="13.7109375" style="29" customWidth="1"/>
    <col min="2" max="2" width="16.5703125" style="30" customWidth="1"/>
    <col min="3" max="3" width="20.5703125" style="30" customWidth="1"/>
    <col min="4" max="5" width="6.7109375" style="30" customWidth="1"/>
    <col min="6" max="6" width="6.7109375" style="3" customWidth="1"/>
    <col min="7" max="7" width="13.7109375" style="31" customWidth="1"/>
    <col min="8" max="8" width="6.7109375" style="32" customWidth="1"/>
    <col min="9" max="9" width="18.7109375" style="31" customWidth="1"/>
    <col min="10" max="10" width="6.7109375" style="5" customWidth="1"/>
  </cols>
  <sheetData>
    <row r="1" spans="1:10" s="38" customFormat="1" ht="30" customHeight="1">
      <c r="A1" s="64" t="s">
        <v>273</v>
      </c>
      <c r="B1" s="64"/>
      <c r="C1" s="64"/>
      <c r="D1" s="64"/>
      <c r="E1" s="64"/>
      <c r="F1" s="64"/>
      <c r="G1" s="62"/>
      <c r="H1" s="62"/>
      <c r="I1" s="62"/>
      <c r="J1" s="62"/>
    </row>
    <row r="2" spans="1:10" s="27" customFormat="1" ht="20.25" customHeight="1">
      <c r="A2" s="33" t="s">
        <v>57</v>
      </c>
      <c r="B2" s="34" t="s">
        <v>59</v>
      </c>
      <c r="C2" s="34" t="s">
        <v>0</v>
      </c>
      <c r="D2" s="35" t="s">
        <v>248</v>
      </c>
    </row>
    <row r="3" spans="1:10">
      <c r="A3" s="12">
        <v>1348</v>
      </c>
      <c r="B3" s="3" t="str">
        <f>VLOOKUP(A3,Competitors!$A$3:$I$79,3,FALSE)</f>
        <v>Osprey</v>
      </c>
      <c r="C3" s="31" t="str">
        <f>VLOOKUP(A3,Competitors!$A$3:$I$79,4,FALSE)</f>
        <v>Oscar Chess</v>
      </c>
      <c r="D3" s="5">
        <v>1</v>
      </c>
      <c r="E3"/>
      <c r="F3"/>
      <c r="G3"/>
      <c r="H3"/>
      <c r="I3"/>
      <c r="J3"/>
    </row>
    <row r="4" spans="1:10">
      <c r="A4" s="12">
        <v>1995</v>
      </c>
      <c r="B4" s="3" t="str">
        <f>VLOOKUP(A4,Competitors!$A$3:$I$79,3,FALSE)</f>
        <v>Scorpion</v>
      </c>
      <c r="C4" s="31" t="str">
        <f>VLOOKUP(A4,Competitors!$A$3:$I$79,4,FALSE)</f>
        <v>Peter Rose</v>
      </c>
      <c r="D4" s="5">
        <f t="shared" ref="D4:D45" si="0">D3+1</f>
        <v>2</v>
      </c>
      <c r="E4"/>
      <c r="F4"/>
      <c r="G4"/>
      <c r="H4"/>
      <c r="I4"/>
      <c r="J4"/>
    </row>
    <row r="5" spans="1:10">
      <c r="A5" s="12">
        <v>3765</v>
      </c>
      <c r="B5" s="3" t="str">
        <f>VLOOKUP(A5,Competitors!$A$3:$I$79,3,FALSE)</f>
        <v xml:space="preserve">Merlin Rocket </v>
      </c>
      <c r="C5" s="31" t="str">
        <f>VLOOKUP(A5,Competitors!$A$3:$I$79,4,FALSE)</f>
        <v>Richard Dee</v>
      </c>
      <c r="D5" s="5">
        <f t="shared" si="0"/>
        <v>3</v>
      </c>
      <c r="E5"/>
      <c r="F5"/>
      <c r="G5"/>
      <c r="H5"/>
      <c r="I5"/>
      <c r="J5"/>
    </row>
    <row r="6" spans="1:10">
      <c r="A6" s="12">
        <v>1207</v>
      </c>
      <c r="B6" s="3" t="str">
        <f>VLOOKUP(A6,Competitors!$A$3:$I$79,3,FALSE)</f>
        <v>RS Aero</v>
      </c>
      <c r="C6" s="31" t="str">
        <f>VLOOKUP(A6,Competitors!$A$3:$I$79,4,FALSE)</f>
        <v>Mark Tissiman</v>
      </c>
      <c r="D6" s="5">
        <f t="shared" si="0"/>
        <v>4</v>
      </c>
      <c r="E6"/>
      <c r="F6"/>
      <c r="G6"/>
      <c r="H6"/>
      <c r="I6"/>
      <c r="J6"/>
    </row>
    <row r="7" spans="1:10">
      <c r="A7" s="9">
        <v>993</v>
      </c>
      <c r="B7" s="3" t="str">
        <f>VLOOKUP(A7,Competitors!$A$3:$I$79,3,FALSE)</f>
        <v>RS200</v>
      </c>
      <c r="C7" s="31" t="str">
        <f>VLOOKUP(A7,Competitors!$A$3:$I$79,4,FALSE)</f>
        <v>Dan Jackson</v>
      </c>
      <c r="D7" s="5">
        <f t="shared" si="0"/>
        <v>5</v>
      </c>
      <c r="E7"/>
      <c r="F7"/>
      <c r="G7"/>
      <c r="H7"/>
      <c r="I7"/>
      <c r="J7"/>
    </row>
    <row r="8" spans="1:10">
      <c r="A8" s="13">
        <v>3787</v>
      </c>
      <c r="B8" s="3" t="str">
        <f>VLOOKUP(A8,Competitors!$A$3:$I$79,3,FALSE)</f>
        <v xml:space="preserve">Merlin Rocket </v>
      </c>
      <c r="C8" s="31" t="str">
        <f>VLOOKUP(A8,Competitors!$A$3:$I$79,4,FALSE)</f>
        <v>Chris Martin</v>
      </c>
      <c r="D8" s="5">
        <f t="shared" si="0"/>
        <v>6</v>
      </c>
      <c r="E8"/>
      <c r="F8"/>
      <c r="G8"/>
      <c r="H8"/>
      <c r="I8"/>
      <c r="J8"/>
    </row>
    <row r="9" spans="1:10">
      <c r="A9" s="9">
        <v>1634</v>
      </c>
      <c r="B9" s="3" t="str">
        <f>VLOOKUP(A9,Competitors!$A$3:$I$79,3,FALSE)</f>
        <v>RS Vision</v>
      </c>
      <c r="C9" s="31" t="str">
        <f>VLOOKUP(A9,Competitors!$A$3:$I$79,4,FALSE)</f>
        <v>Ian Fryett</v>
      </c>
      <c r="D9" s="5">
        <f t="shared" si="0"/>
        <v>7</v>
      </c>
      <c r="E9"/>
      <c r="F9"/>
      <c r="G9"/>
      <c r="H9"/>
      <c r="I9"/>
      <c r="J9"/>
    </row>
    <row r="10" spans="1:10">
      <c r="A10" s="12">
        <v>475</v>
      </c>
      <c r="B10" s="3" t="str">
        <f>VLOOKUP(A10,Competitors!$A$3:$I$79,3,FALSE)</f>
        <v>RS400</v>
      </c>
      <c r="C10" s="31" t="str">
        <f>VLOOKUP(A10,Competitors!$A$3:$I$79,4,FALSE)</f>
        <v>Rhys Jones</v>
      </c>
      <c r="D10" s="5">
        <f t="shared" si="0"/>
        <v>8</v>
      </c>
      <c r="E10"/>
      <c r="F10"/>
      <c r="G10"/>
      <c r="H10"/>
      <c r="I10"/>
      <c r="J10"/>
    </row>
    <row r="11" spans="1:10">
      <c r="A11" s="13">
        <v>169</v>
      </c>
      <c r="B11" s="3" t="str">
        <f>VLOOKUP(A11,Competitors!$A$3:$I$79,3,FALSE)</f>
        <v>D-Zero</v>
      </c>
      <c r="C11" s="31" t="str">
        <f>VLOOKUP(A11,Competitors!$A$3:$I$79,4,FALSE)</f>
        <v>Alisdair James</v>
      </c>
      <c r="D11" s="5">
        <f>D10+1</f>
        <v>9</v>
      </c>
      <c r="E11"/>
      <c r="F11"/>
      <c r="G11"/>
      <c r="H11"/>
      <c r="I11"/>
      <c r="J11"/>
    </row>
    <row r="12" spans="1:10">
      <c r="A12" s="9">
        <v>5253</v>
      </c>
      <c r="B12" s="3" t="str">
        <f>VLOOKUP(A12,Competitors!$A$3:$I$79,3,FALSE)</f>
        <v>Solo</v>
      </c>
      <c r="C12" s="31" t="str">
        <f>VLOOKUP(A12,Competitors!$A$3:$I$79,4,FALSE)</f>
        <v>Andrew Prosser</v>
      </c>
      <c r="D12" s="5">
        <f t="shared" ref="D12:D13" si="1">D11+1</f>
        <v>10</v>
      </c>
      <c r="E12"/>
      <c r="F12"/>
      <c r="G12"/>
      <c r="H12"/>
      <c r="I12"/>
      <c r="J12"/>
    </row>
    <row r="13" spans="1:10">
      <c r="A13" s="13">
        <v>3222</v>
      </c>
      <c r="B13" s="3" t="s">
        <v>271</v>
      </c>
      <c r="C13" s="31" t="s">
        <v>274</v>
      </c>
      <c r="D13" s="5">
        <f t="shared" si="1"/>
        <v>11</v>
      </c>
      <c r="E13"/>
      <c r="F13"/>
      <c r="G13"/>
      <c r="H13"/>
      <c r="I13"/>
      <c r="J13"/>
    </row>
    <row r="14" spans="1:10">
      <c r="A14" s="12">
        <v>213</v>
      </c>
      <c r="B14" s="3" t="str">
        <f>VLOOKUP(A14,Competitors!$A$3:$I$79,3,FALSE)</f>
        <v>Europe</v>
      </c>
      <c r="C14" s="31" t="str">
        <f>VLOOKUP(A14,Competitors!$A$3:$I$79,4,FALSE)</f>
        <v>Daniel Osborne</v>
      </c>
      <c r="D14" s="5">
        <f>D13+1</f>
        <v>12</v>
      </c>
      <c r="E14"/>
      <c r="F14"/>
      <c r="G14"/>
      <c r="H14"/>
      <c r="I14"/>
      <c r="J14"/>
    </row>
    <row r="15" spans="1:10">
      <c r="A15" s="12">
        <v>174789</v>
      </c>
      <c r="B15" s="3" t="str">
        <f>VLOOKUP(A15,Competitors!$A$3:$I$79,3,FALSE)</f>
        <v xml:space="preserve">Laser Radial </v>
      </c>
      <c r="C15" s="31" t="str">
        <f>VLOOKUP(A15,Competitors!$A$3:$I$79,4,FALSE)</f>
        <v>John Shoesmith</v>
      </c>
      <c r="D15" s="5">
        <f t="shared" si="0"/>
        <v>13</v>
      </c>
      <c r="E15"/>
      <c r="F15"/>
      <c r="G15"/>
      <c r="H15"/>
      <c r="I15"/>
      <c r="J15"/>
    </row>
    <row r="16" spans="1:10">
      <c r="A16" s="13">
        <v>4580</v>
      </c>
      <c r="B16" s="3" t="str">
        <f>VLOOKUP(A16,Competitors!$A$3:$I$79,3,FALSE)</f>
        <v>Solo</v>
      </c>
      <c r="C16" s="31" t="str">
        <f>VLOOKUP(A16,Competitors!$A$3:$I$79,4,FALSE)</f>
        <v>Ralph Evans</v>
      </c>
      <c r="D16" s="5">
        <f t="shared" si="0"/>
        <v>14</v>
      </c>
      <c r="E16"/>
      <c r="F16"/>
      <c r="G16"/>
      <c r="H16"/>
      <c r="I16"/>
      <c r="J16"/>
    </row>
    <row r="17" spans="1:10">
      <c r="A17" s="12">
        <v>662</v>
      </c>
      <c r="B17" s="3" t="str">
        <f>VLOOKUP(A17,Competitors!$A$3:$I$79,3,FALSE)</f>
        <v>Miracle</v>
      </c>
      <c r="C17" s="31" t="str">
        <f>VLOOKUP(A17,Competitors!$A$3:$I$79,4,FALSE)</f>
        <v>Cathy Goodwin</v>
      </c>
      <c r="D17" s="5">
        <f t="shared" si="0"/>
        <v>15</v>
      </c>
      <c r="E17"/>
      <c r="F17"/>
      <c r="G17"/>
      <c r="H17"/>
      <c r="I17"/>
      <c r="J17"/>
    </row>
    <row r="18" spans="1:10">
      <c r="A18" s="9">
        <v>14918</v>
      </c>
      <c r="B18" s="3" t="str">
        <f>VLOOKUP(A18,Competitors!$A$3:$I$79,3,FALSE)</f>
        <v>Fireball</v>
      </c>
      <c r="C18" s="31" t="str">
        <f>VLOOKUP(A18,Competitors!$A$3:$I$79,4,FALSE)</f>
        <v>Gordon Evans</v>
      </c>
      <c r="D18" s="5">
        <f t="shared" si="0"/>
        <v>16</v>
      </c>
      <c r="E18"/>
      <c r="F18"/>
      <c r="G18"/>
      <c r="H18"/>
      <c r="I18"/>
      <c r="J18"/>
    </row>
    <row r="19" spans="1:10">
      <c r="A19" s="12">
        <v>182288</v>
      </c>
      <c r="B19" s="3" t="str">
        <f>VLOOKUP(A19,Competitors!$A$3:$I$79,3,FALSE)</f>
        <v>Laser</v>
      </c>
      <c r="C19" s="31" t="str">
        <f>VLOOKUP(A19,Competitors!$A$3:$I$79,4,FALSE)</f>
        <v>Robert Whitehouse</v>
      </c>
      <c r="D19" s="5">
        <f t="shared" si="0"/>
        <v>17</v>
      </c>
      <c r="E19"/>
      <c r="F19"/>
      <c r="G19"/>
      <c r="H19"/>
      <c r="I19"/>
      <c r="J19"/>
    </row>
    <row r="20" spans="1:10">
      <c r="A20" s="13">
        <v>1117</v>
      </c>
      <c r="B20" s="3" t="str">
        <f>VLOOKUP(A20,Competitors!$A$3:$I$79,3,FALSE)</f>
        <v>Phantom</v>
      </c>
      <c r="C20" s="31" t="str">
        <f>VLOOKUP(A20,Competitors!$A$3:$I$79,4,FALSE)</f>
        <v>Collin Spence</v>
      </c>
      <c r="D20" s="5">
        <f t="shared" si="0"/>
        <v>18</v>
      </c>
      <c r="E20"/>
      <c r="F20"/>
      <c r="G20"/>
      <c r="H20"/>
      <c r="I20"/>
      <c r="J20"/>
    </row>
    <row r="21" spans="1:10">
      <c r="A21" s="12">
        <v>1162</v>
      </c>
      <c r="B21" s="3" t="str">
        <f>VLOOKUP(A21,Competitors!$A$3:$I$79,3,FALSE)</f>
        <v>RS200</v>
      </c>
      <c r="C21" s="31" t="str">
        <f>VLOOKUP(A21,Competitors!$A$3:$I$79,4,FALSE)</f>
        <v>Russ Coggrave</v>
      </c>
      <c r="D21" s="5">
        <f t="shared" si="0"/>
        <v>19</v>
      </c>
      <c r="E21"/>
      <c r="F21"/>
      <c r="G21"/>
      <c r="H21"/>
      <c r="I21"/>
      <c r="J21"/>
    </row>
    <row r="22" spans="1:10">
      <c r="A22" s="9">
        <v>1161</v>
      </c>
      <c r="B22" s="3" t="str">
        <f>VLOOKUP(A22,Competitors!$A$3:$I$79,3,FALSE)</f>
        <v>Supernova</v>
      </c>
      <c r="C22" s="31" t="str">
        <f>VLOOKUP(A22,Competitors!$A$3:$I$79,4,FALSE)</f>
        <v>Dave Watkins</v>
      </c>
      <c r="D22" s="5">
        <f t="shared" si="0"/>
        <v>20</v>
      </c>
      <c r="E22"/>
      <c r="F22"/>
      <c r="G22"/>
      <c r="H22"/>
      <c r="I22"/>
      <c r="J22"/>
    </row>
    <row r="23" spans="1:10">
      <c r="A23" s="9">
        <v>141550</v>
      </c>
      <c r="B23" s="3" t="str">
        <f>VLOOKUP(A23,Competitors!$A$3:$I$79,3,FALSE)</f>
        <v>Laser</v>
      </c>
      <c r="C23" s="31" t="str">
        <f>VLOOKUP(A23,Competitors!$A$3:$I$79,4,FALSE)</f>
        <v>Eric Ison</v>
      </c>
      <c r="D23" s="5">
        <f t="shared" si="0"/>
        <v>21</v>
      </c>
      <c r="E23"/>
      <c r="F23"/>
      <c r="G23"/>
      <c r="H23"/>
      <c r="I23"/>
      <c r="J23"/>
    </row>
    <row r="24" spans="1:10">
      <c r="A24" s="9">
        <v>753</v>
      </c>
      <c r="B24" s="3" t="str">
        <f>VLOOKUP(A24,Competitors!$A$3:$I$79,3,FALSE)</f>
        <v>Osprey</v>
      </c>
      <c r="C24" s="31" t="str">
        <f>VLOOKUP(A24,Competitors!$A$3:$I$79,4,FALSE)</f>
        <v>Andrew Jenkins</v>
      </c>
      <c r="D24" s="5">
        <f t="shared" si="0"/>
        <v>22</v>
      </c>
      <c r="E24"/>
      <c r="F24"/>
      <c r="G24"/>
      <c r="H24"/>
      <c r="I24"/>
      <c r="J24"/>
    </row>
    <row r="25" spans="1:10">
      <c r="A25" s="9">
        <v>238</v>
      </c>
      <c r="B25" s="3" t="str">
        <f>VLOOKUP(A25,Competitors!$A$3:$I$79,3,FALSE)</f>
        <v>RS100</v>
      </c>
      <c r="C25" s="31" t="str">
        <f>VLOOKUP(A25,Competitors!$A$3:$I$79,4,FALSE)</f>
        <v>Martyn Osborne</v>
      </c>
      <c r="D25" s="5">
        <f t="shared" si="0"/>
        <v>23</v>
      </c>
      <c r="E25"/>
      <c r="F25"/>
      <c r="G25"/>
      <c r="H25"/>
      <c r="I25"/>
      <c r="J25"/>
    </row>
    <row r="26" spans="1:10">
      <c r="A26" s="13">
        <v>23009</v>
      </c>
      <c r="B26" s="3" t="str">
        <f>VLOOKUP(A26,Competitors!$A$3:$I$79,3,FALSE)</f>
        <v>Enterprise</v>
      </c>
      <c r="C26" s="31" t="str">
        <f>VLOOKUP(A26,Competitors!$A$3:$I$79,4,FALSE)</f>
        <v>Stuart Stephen</v>
      </c>
      <c r="D26" s="5">
        <f t="shared" si="0"/>
        <v>24</v>
      </c>
      <c r="E26"/>
      <c r="F26"/>
      <c r="G26"/>
      <c r="H26"/>
      <c r="I26"/>
      <c r="J26"/>
    </row>
    <row r="27" spans="1:10">
      <c r="A27" s="12">
        <v>13856</v>
      </c>
      <c r="B27" s="3" t="str">
        <f>VLOOKUP(A27,Competitors!$A$3:$I$79,3,FALSE)</f>
        <v>GP14</v>
      </c>
      <c r="C27" s="31" t="str">
        <f>VLOOKUP(A27,Competitors!$A$3:$I$79,4,FALSE)</f>
        <v>Mike Whittaker</v>
      </c>
      <c r="D27" s="5">
        <f t="shared" si="0"/>
        <v>25</v>
      </c>
      <c r="E27"/>
      <c r="F27"/>
      <c r="G27"/>
      <c r="H27"/>
      <c r="I27"/>
      <c r="J27"/>
    </row>
    <row r="28" spans="1:10">
      <c r="A28" s="13">
        <v>1398</v>
      </c>
      <c r="B28" s="3" t="str">
        <f>VLOOKUP(A28,Competitors!$A$3:$I$79,3,FALSE)</f>
        <v>RS200</v>
      </c>
      <c r="C28" s="31" t="str">
        <f>VLOOKUP(A28,Competitors!$A$3:$I$79,4,FALSE)</f>
        <v>Paul Griffiths</v>
      </c>
      <c r="D28" s="5">
        <f t="shared" si="0"/>
        <v>26</v>
      </c>
      <c r="E28"/>
      <c r="F28"/>
      <c r="G28"/>
      <c r="H28"/>
      <c r="I28"/>
      <c r="J28"/>
    </row>
    <row r="29" spans="1:10">
      <c r="A29" s="9">
        <v>211</v>
      </c>
      <c r="B29" s="3" t="str">
        <f>VLOOKUP(A29,Competitors!$A$3:$I$79,3,FALSE)</f>
        <v>RS Vareo</v>
      </c>
      <c r="C29" s="31" t="str">
        <f>VLOOKUP(A29,Competitors!$A$3:$I$79,4,FALSE)</f>
        <v>Clare Williams</v>
      </c>
      <c r="D29" s="5">
        <f t="shared" si="0"/>
        <v>27</v>
      </c>
      <c r="E29"/>
      <c r="F29"/>
      <c r="G29"/>
      <c r="H29"/>
      <c r="I29"/>
      <c r="J29"/>
    </row>
    <row r="30" spans="1:10">
      <c r="A30" s="12">
        <v>408</v>
      </c>
      <c r="B30" s="3" t="str">
        <f>VLOOKUP(A30,Competitors!$A$3:$I$79,3,FALSE)</f>
        <v>Supernova</v>
      </c>
      <c r="C30" s="31" t="str">
        <f>VLOOKUP(A30,Competitors!$A$3:$I$79,4,FALSE)</f>
        <v>David Stephen</v>
      </c>
      <c r="D30" s="5">
        <f t="shared" si="0"/>
        <v>28</v>
      </c>
      <c r="E30"/>
      <c r="F30"/>
      <c r="G30"/>
      <c r="H30"/>
      <c r="I30"/>
      <c r="J30"/>
    </row>
    <row r="31" spans="1:10">
      <c r="A31" s="13">
        <v>5338</v>
      </c>
      <c r="B31" s="3" t="str">
        <f>VLOOKUP(A31,Competitors!$A$3:$I$79,3,FALSE)</f>
        <v>Solo</v>
      </c>
      <c r="C31" s="31" t="str">
        <f>VLOOKUP(A31,Competitors!$A$3:$I$79,4,FALSE)</f>
        <v>David Plester</v>
      </c>
      <c r="D31" s="5">
        <f t="shared" si="0"/>
        <v>29</v>
      </c>
      <c r="E31"/>
      <c r="F31"/>
      <c r="G31"/>
      <c r="H31"/>
      <c r="I31"/>
      <c r="J31"/>
    </row>
    <row r="32" spans="1:10">
      <c r="A32" s="12">
        <v>293</v>
      </c>
      <c r="B32" s="3" t="str">
        <f>VLOOKUP(A32,Competitors!$A$3:$I$79,3,FALSE)</f>
        <v>Europe</v>
      </c>
      <c r="C32" s="31" t="str">
        <f>VLOOKUP(A32,Competitors!$A$3:$I$79,4,FALSE)</f>
        <v>Jack Osborne</v>
      </c>
      <c r="D32" s="5">
        <f t="shared" si="0"/>
        <v>30</v>
      </c>
      <c r="E32"/>
      <c r="F32"/>
      <c r="G32"/>
      <c r="H32"/>
      <c r="I32"/>
      <c r="J32"/>
    </row>
    <row r="33" spans="1:10">
      <c r="A33" s="13">
        <v>12253</v>
      </c>
      <c r="B33" s="3" t="str">
        <f>VLOOKUP(A33,Competitors!$A$3:$I$79,3,FALSE)</f>
        <v>GP14</v>
      </c>
      <c r="C33" s="31" t="str">
        <f>VLOOKUP(A33,Competitors!$A$3:$I$79,4,FALSE)</f>
        <v>Ian Cooper</v>
      </c>
      <c r="D33" s="5">
        <f t="shared" si="0"/>
        <v>31</v>
      </c>
      <c r="E33"/>
      <c r="F33"/>
      <c r="G33"/>
      <c r="H33"/>
      <c r="I33"/>
      <c r="J33"/>
    </row>
    <row r="34" spans="1:10">
      <c r="A34" s="12">
        <v>782</v>
      </c>
      <c r="B34" s="3" t="str">
        <f>VLOOKUP(A34,Competitors!$A$3:$I$79,3,FALSE)</f>
        <v>Laser Stratos</v>
      </c>
      <c r="C34" s="31" t="str">
        <f>VLOOKUP(A34,Competitors!$A$3:$I$79,4,FALSE)</f>
        <v>Neil Williams</v>
      </c>
      <c r="D34" s="5">
        <f t="shared" si="0"/>
        <v>32</v>
      </c>
      <c r="E34"/>
      <c r="F34"/>
      <c r="G34"/>
      <c r="H34"/>
      <c r="I34"/>
      <c r="J34"/>
    </row>
    <row r="35" spans="1:10">
      <c r="A35" s="61">
        <v>11513</v>
      </c>
      <c r="B35" s="3" t="str">
        <f>VLOOKUP(A35,Competitors!$A$3:$I$79,3,FALSE)</f>
        <v>GP14</v>
      </c>
      <c r="C35" s="31" t="str">
        <f>VLOOKUP(A35,Competitors!$A$3:$I$79,4,FALSE)</f>
        <v>Andrew Hopkins</v>
      </c>
      <c r="D35" s="5">
        <f t="shared" si="0"/>
        <v>33</v>
      </c>
      <c r="E35"/>
      <c r="F35"/>
      <c r="G35"/>
      <c r="H35"/>
      <c r="I35"/>
      <c r="J35"/>
    </row>
    <row r="36" spans="1:10">
      <c r="A36" s="9">
        <v>1073</v>
      </c>
      <c r="B36" s="3" t="str">
        <f>VLOOKUP(A36,Competitors!$A$3:$I$79,3,FALSE)</f>
        <v>Supernova</v>
      </c>
      <c r="C36" s="31" t="str">
        <f>VLOOKUP(A36,Competitors!$A$3:$I$79,4,FALSE)</f>
        <v>Andi Way</v>
      </c>
      <c r="D36" s="5">
        <f t="shared" si="0"/>
        <v>34</v>
      </c>
      <c r="E36"/>
      <c r="F36"/>
      <c r="G36"/>
      <c r="H36"/>
      <c r="I36"/>
      <c r="J36"/>
    </row>
    <row r="37" spans="1:10">
      <c r="A37" s="12">
        <v>151646</v>
      </c>
      <c r="B37" s="3" t="s">
        <v>137</v>
      </c>
      <c r="C37" s="31" t="s">
        <v>240</v>
      </c>
      <c r="D37" s="5">
        <f t="shared" si="0"/>
        <v>35</v>
      </c>
      <c r="E37"/>
      <c r="F37"/>
      <c r="G37"/>
      <c r="H37"/>
      <c r="I37"/>
      <c r="J37"/>
    </row>
    <row r="38" spans="1:10">
      <c r="A38" s="12">
        <v>139248</v>
      </c>
      <c r="B38" s="3" t="str">
        <f>VLOOKUP(A38,Competitors!$A$3:$I$79,3,FALSE)</f>
        <v>Laser</v>
      </c>
      <c r="C38" s="31" t="str">
        <f>VLOOKUP(A38,Competitors!$A$3:$I$79,4,FALSE)</f>
        <v>Andrew Williams</v>
      </c>
      <c r="D38" s="5">
        <f t="shared" si="0"/>
        <v>36</v>
      </c>
      <c r="E38"/>
      <c r="F38"/>
      <c r="G38"/>
      <c r="H38"/>
      <c r="I38"/>
      <c r="J38"/>
    </row>
    <row r="39" spans="1:10">
      <c r="A39" s="12">
        <v>2966</v>
      </c>
      <c r="B39" s="3" t="str">
        <f>VLOOKUP(A39,Competitors!$A$3:$I$79,3,FALSE)</f>
        <v>Graduate</v>
      </c>
      <c r="C39" s="31" t="str">
        <f>VLOOKUP(A39,Competitors!$A$3:$I$79,4,FALSE)</f>
        <v>Malcolm Williams</v>
      </c>
      <c r="D39" s="5">
        <f t="shared" si="0"/>
        <v>37</v>
      </c>
      <c r="E39"/>
      <c r="F39"/>
      <c r="G39"/>
      <c r="H39"/>
      <c r="I39"/>
      <c r="J39"/>
    </row>
    <row r="40" spans="1:10">
      <c r="A40" s="13">
        <v>152548</v>
      </c>
      <c r="B40" s="3" t="s">
        <v>137</v>
      </c>
      <c r="C40" s="31" t="s">
        <v>241</v>
      </c>
      <c r="D40" s="5">
        <f t="shared" si="0"/>
        <v>38</v>
      </c>
      <c r="E40" s="28"/>
      <c r="F40"/>
      <c r="G40"/>
      <c r="H40"/>
      <c r="I40"/>
      <c r="J40"/>
    </row>
    <row r="41" spans="1:10">
      <c r="A41" s="12">
        <v>1452</v>
      </c>
      <c r="B41" s="3" t="str">
        <f>VLOOKUP(A41,Competitors!$A$3:$I$79,3,FALSE)</f>
        <v>Tera</v>
      </c>
      <c r="C41" s="31" t="str">
        <f>VLOOKUP(A41,Competitors!$A$3:$I$79,4,FALSE)</f>
        <v>Cerys Murphy</v>
      </c>
      <c r="D41" s="5">
        <f t="shared" si="0"/>
        <v>39</v>
      </c>
      <c r="E41"/>
      <c r="F41"/>
      <c r="G41"/>
      <c r="H41"/>
      <c r="I41"/>
      <c r="J41"/>
    </row>
    <row r="42" spans="1:10">
      <c r="A42" s="13">
        <v>2</v>
      </c>
      <c r="B42" s="3" t="str">
        <f>VLOOKUP(A42,Competitors!$A$3:$I$79,3,FALSE)</f>
        <v>Topper</v>
      </c>
      <c r="C42" s="31" t="str">
        <f>VLOOKUP(A42,Competitors!$A$3:$I$79,4,FALSE)</f>
        <v>Sam Underwood</v>
      </c>
      <c r="D42" s="5">
        <f t="shared" si="0"/>
        <v>40</v>
      </c>
      <c r="E42"/>
      <c r="F42"/>
      <c r="G42"/>
      <c r="H42"/>
      <c r="I42"/>
      <c r="J42"/>
    </row>
    <row r="43" spans="1:10">
      <c r="A43" s="12" t="s">
        <v>272</v>
      </c>
      <c r="B43" s="3" t="s">
        <v>272</v>
      </c>
      <c r="C43" s="31" t="s">
        <v>184</v>
      </c>
      <c r="D43" s="5">
        <f t="shared" si="0"/>
        <v>41</v>
      </c>
      <c r="E43"/>
      <c r="F43"/>
      <c r="G43"/>
      <c r="H43"/>
      <c r="I43"/>
      <c r="J43"/>
    </row>
    <row r="44" spans="1:10">
      <c r="A44" s="13">
        <v>4</v>
      </c>
      <c r="B44" s="3" t="str">
        <f>VLOOKUP(A44,Competitors!$A$3:$I$79,3,FALSE)</f>
        <v>Topper</v>
      </c>
      <c r="C44" s="31" t="str">
        <f>VLOOKUP(A44,Competitors!$A$3:$I$79,4,FALSE)</f>
        <v>Jacob Rourke</v>
      </c>
      <c r="D44" s="5">
        <f t="shared" si="0"/>
        <v>42</v>
      </c>
      <c r="E44"/>
      <c r="F44"/>
      <c r="G44"/>
      <c r="H44"/>
      <c r="I44"/>
      <c r="J44"/>
    </row>
    <row r="45" spans="1:10">
      <c r="A45" s="9">
        <v>41</v>
      </c>
      <c r="B45" s="3" t="str">
        <f>VLOOKUP(A45,Competitors!$A$3:$I$79,3,FALSE)</f>
        <v>Topper</v>
      </c>
      <c r="C45" s="31" t="str">
        <f>VLOOKUP(A45,Competitors!$A$3:$I$79,4,FALSE)</f>
        <v>Leon Roscoe</v>
      </c>
      <c r="D45" s="5">
        <f t="shared" si="0"/>
        <v>43</v>
      </c>
      <c r="E45"/>
      <c r="F45"/>
      <c r="G45"/>
      <c r="H45"/>
      <c r="I45"/>
      <c r="J45"/>
    </row>
    <row r="46" spans="1:10">
      <c r="A46" s="12"/>
      <c r="B46" s="3"/>
      <c r="C46" s="31"/>
      <c r="D46" s="5"/>
      <c r="E46"/>
      <c r="F46"/>
      <c r="G46"/>
      <c r="H46"/>
      <c r="I46"/>
      <c r="J46"/>
    </row>
    <row r="47" spans="1:10">
      <c r="A47" s="9"/>
      <c r="B47" s="3"/>
      <c r="C47" s="31"/>
      <c r="D47" s="5"/>
      <c r="E47"/>
      <c r="F47"/>
      <c r="G47"/>
      <c r="H47"/>
      <c r="I47"/>
      <c r="J47"/>
    </row>
    <row r="48" spans="1:10">
      <c r="A48" s="12"/>
      <c r="B48" s="3"/>
      <c r="C48" s="31"/>
      <c r="D48" s="5"/>
      <c r="E48"/>
      <c r="F48"/>
      <c r="G48"/>
      <c r="H48"/>
      <c r="I48"/>
      <c r="J48"/>
    </row>
    <row r="49" spans="1:10">
      <c r="A49" s="13"/>
      <c r="B49" s="3"/>
      <c r="C49" s="31"/>
      <c r="D49" s="5"/>
      <c r="E49"/>
      <c r="F49"/>
      <c r="G49"/>
      <c r="H49"/>
      <c r="I49"/>
      <c r="J49"/>
    </row>
    <row r="50" spans="1:10" s="28" customFormat="1">
      <c r="A50" s="12"/>
      <c r="B50" s="3"/>
      <c r="C50" s="31"/>
      <c r="D50" s="5"/>
      <c r="E50"/>
    </row>
    <row r="51" spans="1:10">
      <c r="A51" s="9"/>
      <c r="B51" s="3"/>
      <c r="C51" s="31"/>
      <c r="D51" s="5"/>
      <c r="E51"/>
      <c r="F51"/>
      <c r="G51"/>
      <c r="H51"/>
      <c r="I51"/>
      <c r="J51"/>
    </row>
    <row r="52" spans="1:10">
      <c r="A52" s="13"/>
      <c r="B52" s="3"/>
      <c r="C52" s="31"/>
      <c r="D52" s="5"/>
      <c r="E52"/>
      <c r="F52"/>
      <c r="G52"/>
      <c r="H52"/>
      <c r="I52"/>
      <c r="J52"/>
    </row>
    <row r="53" spans="1:10">
      <c r="A53" s="9"/>
      <c r="B53" s="3"/>
      <c r="C53" s="31"/>
      <c r="D53" s="5"/>
      <c r="E53"/>
      <c r="F53"/>
      <c r="G53"/>
      <c r="H53"/>
      <c r="I53"/>
      <c r="J53"/>
    </row>
    <row r="54" spans="1:10">
      <c r="A54" s="9"/>
      <c r="B54" s="3"/>
      <c r="C54" s="31"/>
      <c r="D54" s="5"/>
      <c r="E54"/>
      <c r="F54"/>
      <c r="G54"/>
      <c r="H54"/>
      <c r="I54"/>
      <c r="J54"/>
    </row>
    <row r="55" spans="1:10">
      <c r="A55" s="12"/>
      <c r="B55" s="3"/>
      <c r="C55" s="31"/>
      <c r="D55" s="5"/>
      <c r="E55"/>
      <c r="F55"/>
      <c r="G55"/>
      <c r="H55"/>
      <c r="I55"/>
      <c r="J55"/>
    </row>
    <row r="56" spans="1:10">
      <c r="A56" s="12"/>
      <c r="B56" s="3"/>
      <c r="C56" s="31"/>
      <c r="D56" s="5"/>
      <c r="E56"/>
      <c r="F56"/>
      <c r="G56"/>
      <c r="H56"/>
      <c r="I56"/>
      <c r="J56"/>
    </row>
    <row r="57" spans="1:10">
      <c r="A57" s="12"/>
      <c r="B57" s="3"/>
      <c r="C57" s="31"/>
      <c r="D57" s="5"/>
      <c r="E57"/>
      <c r="F57"/>
      <c r="G57"/>
      <c r="H57"/>
      <c r="I57"/>
      <c r="J57"/>
    </row>
    <row r="58" spans="1:10">
      <c r="A58" s="9"/>
      <c r="B58" s="3"/>
      <c r="C58" s="31"/>
      <c r="D58" s="5"/>
      <c r="E58"/>
      <c r="F58"/>
      <c r="G58"/>
      <c r="H58"/>
      <c r="I58"/>
      <c r="J58"/>
    </row>
    <row r="59" spans="1:10">
      <c r="A59" s="12"/>
      <c r="B59" s="3"/>
      <c r="C59" s="31"/>
      <c r="D59" s="5"/>
      <c r="E59"/>
      <c r="F59"/>
      <c r="G59"/>
      <c r="H59"/>
      <c r="I59"/>
      <c r="J59"/>
    </row>
    <row r="60" spans="1:10">
      <c r="A60" s="13"/>
      <c r="B60" s="3"/>
      <c r="C60" s="31"/>
      <c r="D60" s="5"/>
      <c r="E60"/>
      <c r="F60"/>
      <c r="G60"/>
      <c r="H60"/>
      <c r="I60"/>
      <c r="J60"/>
    </row>
    <row r="61" spans="1:10">
      <c r="A61" s="12"/>
      <c r="B61" s="3"/>
      <c r="C61" s="31"/>
      <c r="D61" s="5"/>
      <c r="E61"/>
      <c r="F61"/>
      <c r="G61"/>
      <c r="H61"/>
      <c r="I61"/>
      <c r="J61"/>
    </row>
    <row r="62" spans="1:10">
      <c r="A62" s="12"/>
      <c r="B62" s="3"/>
      <c r="C62" s="31"/>
      <c r="D62" s="5"/>
      <c r="E62"/>
      <c r="F62"/>
      <c r="G62"/>
      <c r="H62"/>
      <c r="I62"/>
      <c r="J62"/>
    </row>
    <row r="63" spans="1:10">
      <c r="A63" s="12"/>
      <c r="B63" s="3"/>
      <c r="C63" s="31"/>
      <c r="D63" s="5"/>
      <c r="E63"/>
      <c r="F63"/>
      <c r="G63"/>
      <c r="H63"/>
      <c r="I63"/>
      <c r="J63"/>
    </row>
    <row r="64" spans="1:10">
      <c r="A64" s="9"/>
      <c r="B64" s="3"/>
      <c r="C64" s="31"/>
      <c r="D64" s="5"/>
      <c r="E64"/>
      <c r="F64"/>
      <c r="G64"/>
      <c r="H64"/>
      <c r="I64"/>
      <c r="J64"/>
    </row>
    <row r="65" spans="1:10">
      <c r="A65" s="9"/>
      <c r="B65" s="3"/>
      <c r="C65" s="31"/>
      <c r="D65" s="5"/>
      <c r="E65"/>
      <c r="F65"/>
      <c r="G65"/>
      <c r="H65"/>
      <c r="I65"/>
      <c r="J65"/>
    </row>
    <row r="66" spans="1:10">
      <c r="A66" s="12"/>
      <c r="B66" s="3"/>
      <c r="C66" s="31"/>
      <c r="D66" s="5"/>
      <c r="E66"/>
      <c r="F66"/>
      <c r="G66"/>
      <c r="H66"/>
      <c r="I66"/>
      <c r="J66"/>
    </row>
    <row r="67" spans="1:10">
      <c r="A67" s="13"/>
      <c r="B67" s="3"/>
      <c r="C67" s="31"/>
      <c r="D67" s="5"/>
      <c r="E67"/>
      <c r="F67"/>
      <c r="G67"/>
      <c r="H67"/>
      <c r="I67"/>
      <c r="J67"/>
    </row>
    <row r="68" spans="1:10">
      <c r="A68" s="12"/>
      <c r="B68" s="3"/>
      <c r="C68" s="31"/>
      <c r="D68" s="5"/>
      <c r="E68"/>
      <c r="F68"/>
      <c r="G68"/>
      <c r="H68"/>
      <c r="I68"/>
      <c r="J68"/>
    </row>
    <row r="69" spans="1:10">
      <c r="A69" s="12"/>
      <c r="B69" s="3"/>
      <c r="C69" s="31"/>
      <c r="D69" s="5"/>
      <c r="E69"/>
      <c r="F69"/>
      <c r="G69"/>
      <c r="H69"/>
      <c r="I69"/>
      <c r="J69"/>
    </row>
    <row r="70" spans="1:10">
      <c r="A70" s="9"/>
      <c r="B70" s="3"/>
      <c r="C70" s="31"/>
      <c r="D70" s="5"/>
      <c r="E70"/>
      <c r="F70"/>
      <c r="G70"/>
      <c r="H70"/>
      <c r="I70"/>
      <c r="J70"/>
    </row>
    <row r="71" spans="1:10">
      <c r="A71" s="12"/>
      <c r="B71" s="3"/>
      <c r="C71" s="31"/>
      <c r="D71" s="5"/>
      <c r="E71" s="5"/>
      <c r="F71"/>
      <c r="G71"/>
      <c r="H71"/>
      <c r="I71"/>
      <c r="J71"/>
    </row>
    <row r="72" spans="1:10">
      <c r="A72" s="13"/>
      <c r="B72" s="3"/>
      <c r="C72" s="31"/>
      <c r="D72" s="5"/>
      <c r="E72"/>
      <c r="F72"/>
      <c r="G72"/>
      <c r="H72"/>
      <c r="I72"/>
      <c r="J72"/>
    </row>
    <row r="73" spans="1:10">
      <c r="A73" s="13"/>
      <c r="B73" s="3"/>
      <c r="C73" s="31"/>
      <c r="D73" s="5"/>
      <c r="E73"/>
      <c r="F73"/>
      <c r="G73"/>
      <c r="H73"/>
      <c r="I73"/>
      <c r="J73"/>
    </row>
    <row r="74" spans="1:10">
      <c r="A74" s="13"/>
      <c r="B74" s="3"/>
      <c r="C74" s="31"/>
      <c r="D74" s="5"/>
      <c r="E74"/>
      <c r="F74"/>
      <c r="G74"/>
      <c r="H74"/>
      <c r="I74"/>
      <c r="J74"/>
    </row>
    <row r="75" spans="1:10">
      <c r="A75" s="13"/>
      <c r="B75" s="3"/>
      <c r="C75" s="31"/>
      <c r="D75" s="5"/>
      <c r="E75"/>
      <c r="F75"/>
      <c r="G75"/>
      <c r="H75"/>
      <c r="I75"/>
      <c r="J75"/>
    </row>
    <row r="76" spans="1:10">
      <c r="G76" s="3"/>
    </row>
    <row r="77" spans="1:10">
      <c r="G77" s="3"/>
    </row>
    <row r="78" spans="1:10">
      <c r="G78" s="3"/>
    </row>
    <row r="79" spans="1:10">
      <c r="G79" s="3"/>
    </row>
    <row r="80" spans="1:10">
      <c r="G80" s="3"/>
    </row>
    <row r="81" spans="1:11" s="32" customFormat="1">
      <c r="A81" s="29"/>
      <c r="B81" s="30"/>
      <c r="C81" s="30"/>
      <c r="D81" s="30"/>
      <c r="E81" s="30"/>
      <c r="F81" s="3"/>
      <c r="G81" s="3"/>
      <c r="I81" s="31"/>
      <c r="J81" s="5"/>
      <c r="K81"/>
    </row>
    <row r="82" spans="1:11" s="32" customFormat="1">
      <c r="A82" s="29"/>
      <c r="B82" s="30"/>
      <c r="C82" s="30"/>
      <c r="D82" s="30"/>
      <c r="E82" s="30"/>
      <c r="F82" s="3"/>
      <c r="G82" s="3"/>
      <c r="I82" s="31"/>
      <c r="J82" s="5"/>
      <c r="K82"/>
    </row>
    <row r="83" spans="1:11" s="32" customFormat="1">
      <c r="A83" s="29"/>
      <c r="B83" s="30"/>
      <c r="C83" s="30"/>
      <c r="D83" s="30"/>
      <c r="E83" s="30"/>
      <c r="F83" s="3"/>
      <c r="G83" s="3"/>
      <c r="I83" s="31"/>
      <c r="J83" s="5"/>
      <c r="K83"/>
    </row>
    <row r="84" spans="1:11" s="32" customFormat="1">
      <c r="A84" s="29"/>
      <c r="B84" s="30"/>
      <c r="C84" s="30"/>
      <c r="D84" s="30"/>
      <c r="E84" s="30"/>
      <c r="F84" s="3"/>
      <c r="G84" s="3"/>
      <c r="I84" s="31"/>
      <c r="J84" s="5"/>
      <c r="K84"/>
    </row>
    <row r="85" spans="1:11" s="32" customFormat="1">
      <c r="A85" s="29"/>
      <c r="B85" s="30"/>
      <c r="C85" s="30"/>
      <c r="D85" s="30"/>
      <c r="E85" s="30"/>
      <c r="F85" s="3"/>
      <c r="G85" s="3"/>
      <c r="I85" s="31"/>
      <c r="J85" s="5"/>
      <c r="K85"/>
    </row>
    <row r="86" spans="1:11" s="32" customFormat="1">
      <c r="A86" s="29"/>
      <c r="B86" s="30"/>
      <c r="C86" s="30"/>
      <c r="D86" s="30"/>
      <c r="E86" s="30"/>
      <c r="F86" s="3"/>
      <c r="G86" s="3"/>
      <c r="I86" s="31"/>
      <c r="J86" s="5"/>
      <c r="K86"/>
    </row>
    <row r="87" spans="1:11" s="32" customFormat="1">
      <c r="A87" s="29"/>
      <c r="B87" s="30"/>
      <c r="C87" s="30"/>
      <c r="D87" s="30"/>
      <c r="E87" s="30"/>
      <c r="F87" s="3"/>
      <c r="G87" s="3"/>
      <c r="I87" s="31"/>
      <c r="J87" s="5"/>
      <c r="K87"/>
    </row>
    <row r="88" spans="1:11" s="32" customFormat="1">
      <c r="A88" s="29"/>
      <c r="B88" s="30"/>
      <c r="C88" s="30"/>
      <c r="D88" s="30"/>
      <c r="E88" s="30"/>
      <c r="F88" s="3"/>
      <c r="G88" s="3"/>
      <c r="I88" s="31"/>
      <c r="J88" s="5"/>
      <c r="K88"/>
    </row>
    <row r="89" spans="1:11" s="32" customFormat="1">
      <c r="A89" s="42"/>
      <c r="B89" s="41"/>
      <c r="C89" s="41"/>
      <c r="D89" s="41"/>
      <c r="E89" s="30"/>
      <c r="F89" s="3"/>
      <c r="G89" s="3"/>
      <c r="I89" s="31"/>
      <c r="J89" s="5"/>
      <c r="K89"/>
    </row>
    <row r="90" spans="1:11" s="32" customFormat="1">
      <c r="A90" s="29"/>
      <c r="B90" s="30"/>
      <c r="C90" s="30"/>
      <c r="D90" s="30"/>
      <c r="E90" s="30"/>
      <c r="F90" s="3"/>
      <c r="G90" s="3"/>
      <c r="I90" s="31"/>
      <c r="J90" s="5"/>
      <c r="K90"/>
    </row>
    <row r="91" spans="1:11" s="32" customFormat="1">
      <c r="A91" s="29"/>
      <c r="B91" s="30"/>
      <c r="C91" s="30"/>
      <c r="D91" s="30"/>
      <c r="E91" s="30"/>
      <c r="F91" s="3"/>
      <c r="G91" s="3"/>
      <c r="I91" s="31"/>
      <c r="J91" s="5"/>
      <c r="K91"/>
    </row>
    <row r="92" spans="1:11" s="32" customFormat="1">
      <c r="A92" s="29"/>
      <c r="B92" s="30"/>
      <c r="C92" s="30"/>
      <c r="D92" s="30"/>
      <c r="E92" s="30"/>
      <c r="F92" s="3"/>
      <c r="G92" s="3"/>
      <c r="I92" s="31"/>
      <c r="J92" s="5"/>
      <c r="K92"/>
    </row>
    <row r="93" spans="1:11" s="32" customFormat="1">
      <c r="A93" s="29"/>
      <c r="B93" s="30"/>
      <c r="C93" s="30"/>
      <c r="D93" s="30"/>
      <c r="E93" s="30"/>
      <c r="F93" s="3"/>
      <c r="G93" s="3"/>
      <c r="I93" s="31"/>
      <c r="J93" s="5"/>
      <c r="K93"/>
    </row>
    <row r="94" spans="1:11" s="32" customFormat="1">
      <c r="A94" s="29"/>
      <c r="B94" s="30"/>
      <c r="C94" s="30"/>
      <c r="D94" s="30"/>
      <c r="E94" s="30"/>
      <c r="F94" s="3"/>
      <c r="G94" s="3"/>
      <c r="I94" s="31"/>
      <c r="J94" s="5"/>
      <c r="K94"/>
    </row>
    <row r="95" spans="1:11" s="32" customFormat="1">
      <c r="A95" s="29"/>
      <c r="B95" s="30"/>
      <c r="C95" s="30"/>
      <c r="D95" s="30"/>
      <c r="E95" s="30"/>
      <c r="F95" s="3"/>
      <c r="G95" s="3"/>
      <c r="I95" s="31"/>
      <c r="J95" s="5"/>
      <c r="K95"/>
    </row>
    <row r="96" spans="1:11" s="32" customFormat="1">
      <c r="A96" s="29"/>
      <c r="B96" s="30"/>
      <c r="C96" s="30"/>
      <c r="D96" s="30"/>
      <c r="E96" s="30"/>
      <c r="F96" s="3"/>
      <c r="G96" s="3"/>
      <c r="I96" s="31"/>
      <c r="J96" s="5"/>
      <c r="K96"/>
    </row>
    <row r="97" spans="1:11" s="32" customFormat="1">
      <c r="A97" s="29"/>
      <c r="B97" s="30"/>
      <c r="C97" s="30"/>
      <c r="D97" s="30"/>
      <c r="E97" s="30"/>
      <c r="F97" s="3"/>
      <c r="G97" s="3"/>
      <c r="I97" s="31"/>
      <c r="J97" s="5"/>
      <c r="K97"/>
    </row>
    <row r="98" spans="1:11" s="32" customFormat="1">
      <c r="A98" s="29"/>
      <c r="B98" s="30"/>
      <c r="C98" s="30"/>
      <c r="D98" s="30"/>
      <c r="E98" s="30"/>
      <c r="F98" s="3"/>
      <c r="G98" s="3"/>
      <c r="I98" s="31"/>
      <c r="J98" s="5"/>
      <c r="K98"/>
    </row>
    <row r="99" spans="1:11" s="32" customFormat="1">
      <c r="A99" s="29"/>
      <c r="B99" s="30"/>
      <c r="C99" s="30"/>
      <c r="D99" s="30"/>
      <c r="E99" s="30"/>
      <c r="F99" s="3"/>
      <c r="G99" s="3"/>
      <c r="I99" s="31"/>
      <c r="J99" s="5"/>
      <c r="K99"/>
    </row>
    <row r="100" spans="1:11" s="32" customFormat="1">
      <c r="A100" s="29"/>
      <c r="B100" s="30"/>
      <c r="C100" s="30"/>
      <c r="D100" s="30"/>
      <c r="E100" s="30"/>
      <c r="F100" s="3"/>
      <c r="G100" s="3"/>
      <c r="I100" s="31"/>
      <c r="J100" s="5"/>
      <c r="K100"/>
    </row>
    <row r="101" spans="1:11" s="32" customFormat="1">
      <c r="A101" s="29"/>
      <c r="B101" s="30"/>
      <c r="C101" s="30"/>
      <c r="D101" s="30"/>
      <c r="E101" s="30"/>
      <c r="F101" s="3"/>
      <c r="G101" s="3"/>
      <c r="I101" s="31"/>
      <c r="J101" s="5"/>
      <c r="K101"/>
    </row>
    <row r="102" spans="1:11" s="32" customFormat="1">
      <c r="A102" s="29"/>
      <c r="B102" s="30"/>
      <c r="C102" s="30"/>
      <c r="D102" s="30"/>
      <c r="E102" s="30"/>
      <c r="F102" s="3"/>
      <c r="G102" s="3"/>
      <c r="I102" s="31"/>
      <c r="J102" s="5"/>
      <c r="K102"/>
    </row>
    <row r="103" spans="1:11" s="32" customFormat="1">
      <c r="A103" s="29"/>
      <c r="B103" s="30"/>
      <c r="C103" s="30"/>
      <c r="D103" s="30"/>
      <c r="E103" s="30"/>
      <c r="F103" s="3"/>
      <c r="G103" s="3"/>
      <c r="I103" s="31"/>
      <c r="J103" s="5"/>
      <c r="K103"/>
    </row>
    <row r="104" spans="1:11" s="32" customFormat="1">
      <c r="A104" s="29"/>
      <c r="B104" s="30"/>
      <c r="C104" s="30"/>
      <c r="D104" s="30"/>
      <c r="E104" s="30"/>
      <c r="F104" s="3"/>
      <c r="G104" s="3"/>
      <c r="I104" s="31"/>
      <c r="J104" s="5"/>
      <c r="K104"/>
    </row>
    <row r="105" spans="1:11" s="32" customFormat="1">
      <c r="A105" s="29"/>
      <c r="B105" s="30"/>
      <c r="C105" s="30"/>
      <c r="D105" s="30"/>
      <c r="E105" s="30"/>
      <c r="F105" s="3"/>
      <c r="G105" s="3"/>
      <c r="I105" s="31"/>
      <c r="J105" s="5"/>
      <c r="K105"/>
    </row>
    <row r="106" spans="1:11" s="32" customFormat="1">
      <c r="A106" s="29"/>
      <c r="B106" s="30"/>
      <c r="C106" s="30"/>
      <c r="D106" s="30"/>
      <c r="E106" s="30"/>
      <c r="F106" s="3"/>
      <c r="G106" s="3"/>
      <c r="I106" s="31"/>
      <c r="J106" s="5"/>
      <c r="K106"/>
    </row>
    <row r="107" spans="1:11" s="32" customFormat="1">
      <c r="A107" s="29"/>
      <c r="B107" s="30"/>
      <c r="C107" s="30"/>
      <c r="D107" s="30"/>
      <c r="E107" s="30"/>
      <c r="F107" s="3"/>
      <c r="G107" s="3"/>
      <c r="I107" s="31"/>
      <c r="J107" s="5"/>
      <c r="K107"/>
    </row>
    <row r="108" spans="1:11" s="32" customFormat="1">
      <c r="A108" s="29"/>
      <c r="B108" s="30"/>
      <c r="C108" s="30"/>
      <c r="D108" s="30"/>
      <c r="E108" s="30"/>
      <c r="F108" s="3"/>
      <c r="G108" s="3"/>
      <c r="I108" s="31"/>
      <c r="J108" s="5"/>
      <c r="K108"/>
    </row>
    <row r="109" spans="1:11" s="32" customFormat="1">
      <c r="A109" s="29"/>
      <c r="B109" s="30"/>
      <c r="C109" s="30"/>
      <c r="D109" s="30"/>
      <c r="E109" s="30"/>
      <c r="F109" s="3"/>
      <c r="G109" s="3"/>
      <c r="I109" s="31"/>
      <c r="J109" s="5"/>
      <c r="K109"/>
    </row>
    <row r="110" spans="1:11" s="32" customFormat="1">
      <c r="A110" s="29"/>
      <c r="B110" s="30"/>
      <c r="C110" s="30"/>
      <c r="D110" s="30"/>
      <c r="E110" s="30"/>
      <c r="F110" s="3"/>
      <c r="G110" s="3"/>
      <c r="I110" s="31"/>
      <c r="J110" s="5"/>
      <c r="K110"/>
    </row>
    <row r="111" spans="1:11" s="32" customFormat="1">
      <c r="A111" s="29"/>
      <c r="B111" s="30"/>
      <c r="C111" s="30"/>
      <c r="D111" s="30"/>
      <c r="E111" s="30"/>
      <c r="F111" s="3"/>
      <c r="G111" s="3"/>
      <c r="I111" s="31"/>
      <c r="J111" s="5"/>
      <c r="K111"/>
    </row>
    <row r="112" spans="1:11" s="32" customFormat="1">
      <c r="A112" s="29"/>
      <c r="B112" s="30"/>
      <c r="C112" s="30"/>
      <c r="D112" s="30"/>
      <c r="E112" s="30"/>
      <c r="F112" s="3"/>
      <c r="G112" s="3"/>
      <c r="I112" s="31"/>
      <c r="J112" s="5"/>
      <c r="K112"/>
    </row>
    <row r="113" spans="1:11" s="32" customFormat="1">
      <c r="A113" s="29"/>
      <c r="B113" s="30"/>
      <c r="C113" s="30"/>
      <c r="D113" s="30"/>
      <c r="E113" s="30"/>
      <c r="F113" s="3"/>
      <c r="G113" s="3"/>
      <c r="I113" s="31"/>
      <c r="J113" s="5"/>
      <c r="K113"/>
    </row>
    <row r="114" spans="1:11" s="32" customFormat="1">
      <c r="A114" s="29"/>
      <c r="B114" s="30"/>
      <c r="C114" s="30"/>
      <c r="D114" s="30"/>
      <c r="E114" s="30"/>
      <c r="F114" s="3"/>
      <c r="G114" s="3"/>
      <c r="I114" s="31"/>
      <c r="J114" s="5"/>
      <c r="K114"/>
    </row>
    <row r="115" spans="1:11" s="32" customFormat="1">
      <c r="A115" s="29"/>
      <c r="B115" s="30"/>
      <c r="C115" s="30"/>
      <c r="D115" s="30"/>
      <c r="E115" s="30"/>
      <c r="F115" s="3"/>
      <c r="G115" s="3"/>
      <c r="I115" s="31"/>
      <c r="J115" s="5"/>
      <c r="K115"/>
    </row>
    <row r="116" spans="1:11" s="32" customFormat="1">
      <c r="A116" s="29"/>
      <c r="B116" s="30"/>
      <c r="C116" s="30"/>
      <c r="D116" s="30"/>
      <c r="E116" s="30"/>
      <c r="F116" s="3"/>
      <c r="G116" s="3"/>
      <c r="I116" s="31"/>
      <c r="J116" s="5"/>
      <c r="K116"/>
    </row>
    <row r="117" spans="1:11" s="32" customFormat="1">
      <c r="A117" s="29"/>
      <c r="B117" s="30"/>
      <c r="C117" s="30"/>
      <c r="D117" s="30"/>
      <c r="E117" s="30"/>
      <c r="F117" s="3"/>
      <c r="G117" s="3"/>
      <c r="I117" s="31"/>
      <c r="J117" s="5"/>
      <c r="K117"/>
    </row>
  </sheetData>
  <sheetProtection selectLockedCells="1" selectUnlockedCells="1"/>
  <mergeCells count="1">
    <mergeCell ref="A1:F1"/>
  </mergeCells>
  <printOptions gridLines="1"/>
  <pageMargins left="0.69930555555555596" right="0.50902777777777797" top="0.58888888888888902" bottom="0.58888888888888902" header="0.50902777777777797" footer="0.50902777777777797"/>
  <pageSetup paperSize="9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1"/>
    <pageSetUpPr fitToPage="1"/>
  </sheetPr>
  <dimension ref="A1:R97"/>
  <sheetViews>
    <sheetView workbookViewId="0">
      <selection sqref="A1:Q1"/>
    </sheetView>
  </sheetViews>
  <sheetFormatPr defaultColWidth="9" defaultRowHeight="12.75"/>
  <cols>
    <col min="1" max="1" width="12.42578125" style="3" customWidth="1"/>
    <col min="2" max="2" width="13.85546875" customWidth="1"/>
    <col min="3" max="3" width="9.140625" hidden="1" customWidth="1"/>
    <col min="4" max="4" width="16.85546875" customWidth="1"/>
    <col min="5" max="5" width="20.28515625" style="4" bestFit="1" customWidth="1"/>
    <col min="6" max="6" width="9.140625" style="4" hidden="1" customWidth="1"/>
    <col min="7" max="7" width="9.140625" style="6" hidden="1" customWidth="1"/>
    <col min="8" max="8" width="15.140625" style="3" customWidth="1"/>
    <col min="9" max="15" width="5.7109375" style="6" customWidth="1"/>
    <col min="16" max="16" width="15.7109375" style="6" bestFit="1" customWidth="1"/>
    <col min="17" max="17" width="5.7109375" style="22" customWidth="1"/>
  </cols>
  <sheetData>
    <row r="1" spans="1:18" s="1" customFormat="1" ht="30.75" customHeight="1">
      <c r="A1" s="65" t="s">
        <v>268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8" s="2" customFormat="1" ht="69" customHeight="1">
      <c r="A2" s="7" t="s">
        <v>57</v>
      </c>
      <c r="B2" s="8" t="s">
        <v>59</v>
      </c>
      <c r="C2" s="8" t="s">
        <v>255</v>
      </c>
      <c r="D2" s="8" t="s">
        <v>0</v>
      </c>
      <c r="E2" s="8" t="s">
        <v>60</v>
      </c>
      <c r="F2" s="8" t="s">
        <v>256</v>
      </c>
      <c r="G2" s="8" t="s">
        <v>58</v>
      </c>
      <c r="H2" s="7" t="s">
        <v>63</v>
      </c>
      <c r="I2" s="16" t="s">
        <v>257</v>
      </c>
      <c r="J2" s="16" t="s">
        <v>258</v>
      </c>
      <c r="K2" s="16" t="s">
        <v>259</v>
      </c>
      <c r="L2" s="16" t="s">
        <v>260</v>
      </c>
      <c r="M2" s="16" t="s">
        <v>261</v>
      </c>
      <c r="N2" s="16" t="s">
        <v>262</v>
      </c>
      <c r="O2" s="16" t="s">
        <v>263</v>
      </c>
      <c r="P2" s="8" t="s">
        <v>64</v>
      </c>
      <c r="Q2" s="16" t="s">
        <v>264</v>
      </c>
    </row>
    <row r="3" spans="1:18" s="20" customFormat="1">
      <c r="A3" s="9">
        <v>1634</v>
      </c>
      <c r="B3" s="10" t="str">
        <f>VLOOKUP($A3,Competitors!$A$3:$I$79,3,FALSE)</f>
        <v>RS Vision</v>
      </c>
      <c r="C3" s="10" t="str">
        <f>VLOOKUP($A3,Competitors!$A$6:$I$79,3,FALSE)</f>
        <v>RS Vision</v>
      </c>
      <c r="D3" s="10" t="str">
        <f>VLOOKUP($A3,Competitors!$A$3:$I$79,4,FALSE)</f>
        <v>Ian Fryett</v>
      </c>
      <c r="E3" s="10" t="str">
        <f>VLOOKUP($A3,Competitors!$A$3:$I$79,5,FALSE)</f>
        <v>Ben Fryett</v>
      </c>
      <c r="F3" s="10" t="str">
        <f>VLOOKUP($A3,Competitors!$A$6:$I$79,3,FALSE)</f>
        <v>RS Vision</v>
      </c>
      <c r="G3" s="10" t="str">
        <f>VLOOKUP($A3,Competitors!$A$6:$I$79,3,FALSE)</f>
        <v>RS Vision</v>
      </c>
      <c r="H3" s="10" t="str">
        <f>VLOOKUP($A3,Competitors!$A$3:$I$79,8,FALSE)</f>
        <v>Cardiff University</v>
      </c>
      <c r="I3" s="23">
        <f>VLOOKUP($A3,Race1!$A$3:$J$100,10,FALSE)</f>
        <v>2</v>
      </c>
      <c r="J3" s="23">
        <f>VLOOKUP($A3,'Race 2'!$A$3:$J$100,10,FALSE)</f>
        <v>3</v>
      </c>
      <c r="K3" s="23">
        <f>VLOOKUP($A3,'Race 3'!$A$3:$J$100,10,FALSE)</f>
        <v>1</v>
      </c>
      <c r="L3" s="23">
        <f>VLOOKUP($A3,'Race 4'!$A$3:$J$100,10,FALSE)</f>
        <v>1</v>
      </c>
      <c r="M3" s="23">
        <f>VLOOKUP($A3,'Race 5'!$A$3:$J$100,10,FALSE)</f>
        <v>1</v>
      </c>
      <c r="N3" s="24">
        <f t="shared" ref="N3:N34" si="0">MAX(I3:M3)</f>
        <v>3</v>
      </c>
      <c r="O3" s="18">
        <f t="shared" ref="O3:O34" si="1">SUM(I3:M3)-N3</f>
        <v>5</v>
      </c>
      <c r="P3" s="18" t="str">
        <f>VLOOKUP(A3,Competitors!$A$3:$I$79,9,FALSE)</f>
        <v>18C, 50H</v>
      </c>
      <c r="Q3" s="25">
        <v>1</v>
      </c>
    </row>
    <row r="4" spans="1:18" s="21" customFormat="1">
      <c r="A4" s="9">
        <v>3516</v>
      </c>
      <c r="B4" s="10" t="str">
        <f>VLOOKUP($A4,Competitors!$A$3:$I$79,3,FALSE)</f>
        <v>N12</v>
      </c>
      <c r="C4" s="10" t="str">
        <f>VLOOKUP($A4,Competitors!$A$6:$I$79,3,FALSE)</f>
        <v>N12</v>
      </c>
      <c r="D4" s="10" t="str">
        <f>VLOOKUP($A4,Competitors!$A$3:$I$79,4,FALSE)</f>
        <v>David Edwards</v>
      </c>
      <c r="E4" s="10" t="str">
        <f>VLOOKUP($A4,Competitors!$A$3:$I$79,5,FALSE)</f>
        <v>Sophie Edwards</v>
      </c>
      <c r="F4" s="10" t="str">
        <f>VLOOKUP($A4,Competitors!$A$6:$I$79,3,FALSE)</f>
        <v>N12</v>
      </c>
      <c r="G4" s="10" t="str">
        <f>VLOOKUP($A4,Competitors!$A$6:$I$79,3,FALSE)</f>
        <v>N12</v>
      </c>
      <c r="H4" s="10" t="str">
        <f>VLOOKUP($A4,Competitors!$A$3:$I$79,8,FALSE)</f>
        <v>Tata</v>
      </c>
      <c r="I4" s="23">
        <f>VLOOKUP($A4,Race1!$A$3:$J$100,10,FALSE)</f>
        <v>9</v>
      </c>
      <c r="J4" s="23">
        <f>VLOOKUP($A4,'Race 2'!$A$3:$J$100,10,FALSE)</f>
        <v>11</v>
      </c>
      <c r="K4" s="23">
        <f>VLOOKUP($A4,'Race 3'!$A$3:$J$100,10,FALSE)</f>
        <v>4</v>
      </c>
      <c r="L4" s="23">
        <f>VLOOKUP($A4,'Race 4'!$A$3:$J$100,10,FALSE)</f>
        <v>2</v>
      </c>
      <c r="M4" s="23">
        <f>VLOOKUP($A4,'Race 5'!$A$3:$J$100,10,FALSE)</f>
        <v>4</v>
      </c>
      <c r="N4" s="24">
        <f t="shared" si="0"/>
        <v>11</v>
      </c>
      <c r="O4" s="18">
        <f t="shared" si="1"/>
        <v>19</v>
      </c>
      <c r="P4" s="18" t="str">
        <f>VLOOKUP(A4,Competitors!$A$3:$I$79,9,FALSE)</f>
        <v>18C,LC</v>
      </c>
      <c r="Q4" s="25">
        <v>2</v>
      </c>
    </row>
    <row r="5" spans="1:18" s="20" customFormat="1">
      <c r="A5" s="9">
        <v>3787</v>
      </c>
      <c r="B5" s="10" t="str">
        <f>VLOOKUP($A5,Competitors!$A$3:$I$79,3,FALSE)</f>
        <v xml:space="preserve">Merlin Rocket </v>
      </c>
      <c r="C5" s="10" t="str">
        <f>VLOOKUP($A5,Competitors!$A$6:$I$79,3,FALSE)</f>
        <v xml:space="preserve">Merlin Rocket </v>
      </c>
      <c r="D5" s="10" t="str">
        <f>VLOOKUP($A5,Competitors!$A$3:$I$79,4,FALSE)</f>
        <v>Chris Martin</v>
      </c>
      <c r="E5" s="10" t="str">
        <f>VLOOKUP($A5,Competitors!$A$3:$I$79,5,FALSE)</f>
        <v>Oliver Maclean</v>
      </c>
      <c r="F5" s="10" t="str">
        <f>VLOOKUP($A5,Competitors!$A$6:$I$79,3,FALSE)</f>
        <v xml:space="preserve">Merlin Rocket </v>
      </c>
      <c r="G5" s="10" t="str">
        <f>VLOOKUP($A5,Competitors!$A$6:$I$79,3,FALSE)</f>
        <v xml:space="preserve">Merlin Rocket </v>
      </c>
      <c r="H5" s="10" t="str">
        <f>VLOOKUP($A5,Competitors!$A$3:$I$79,8,FALSE)</f>
        <v>Midland</v>
      </c>
      <c r="I5" s="23">
        <f>VLOOKUP($A5,Race1!$A$3:$J$100,10,FALSE)</f>
        <v>11</v>
      </c>
      <c r="J5" s="23">
        <f>VLOOKUP($A5,'Race 2'!$A$3:$J$100,10,FALSE)</f>
        <v>12</v>
      </c>
      <c r="K5" s="23">
        <f>VLOOKUP($A5,'Race 3'!$A$3:$J$100,10,FALSE)</f>
        <v>5</v>
      </c>
      <c r="L5" s="23">
        <f>VLOOKUP($A5,'Race 4'!$A$3:$J$100,10,FALSE)</f>
        <v>3</v>
      </c>
      <c r="M5" s="23">
        <f>VLOOKUP($A5,'Race 5'!$A$3:$J$100,10,FALSE)</f>
        <v>3</v>
      </c>
      <c r="N5" s="24">
        <f t="shared" si="0"/>
        <v>12</v>
      </c>
      <c r="O5" s="18">
        <f t="shared" si="1"/>
        <v>22</v>
      </c>
      <c r="P5" s="18" t="str">
        <f>VLOOKUP(A5,Competitors!$A$3:$I$79,9,FALSE)</f>
        <v>18C</v>
      </c>
      <c r="Q5" s="25">
        <v>3</v>
      </c>
    </row>
    <row r="6" spans="1:18" s="20" customFormat="1">
      <c r="A6" s="9">
        <v>1995</v>
      </c>
      <c r="B6" s="10" t="str">
        <f>VLOOKUP($A6,Competitors!$A$3:$I$79,3,FALSE)</f>
        <v>Scorpion</v>
      </c>
      <c r="C6" s="10" t="str">
        <f>VLOOKUP($A6,Competitors!$A$6:$I$79,3,FALSE)</f>
        <v>Scorpion</v>
      </c>
      <c r="D6" s="10" t="str">
        <f>VLOOKUP($A6,Competitors!$A$3:$I$79,4,FALSE)</f>
        <v>Peter Rose</v>
      </c>
      <c r="E6" s="10" t="str">
        <f>VLOOKUP($A6,Competitors!$A$3:$I$79,5,FALSE)</f>
        <v>Igor Otahal</v>
      </c>
      <c r="F6" s="10" t="str">
        <f>VLOOKUP($A6,Competitors!$A$6:$I$79,3,FALSE)</f>
        <v>Scorpion</v>
      </c>
      <c r="G6" s="10" t="str">
        <f>VLOOKUP($A6,Competitors!$A$6:$I$79,3,FALSE)</f>
        <v>Scorpion</v>
      </c>
      <c r="H6" s="10" t="str">
        <f>VLOOKUP($A6,Competitors!$A$3:$I$79,8,FALSE)</f>
        <v>Tenby</v>
      </c>
      <c r="I6" s="23">
        <f>VLOOKUP($A6,Race1!$A$3:$J$100,10,FALSE)</f>
        <v>10</v>
      </c>
      <c r="J6" s="23">
        <f>VLOOKUP($A6,'Race 2'!$A$3:$J$100,10,FALSE)</f>
        <v>4</v>
      </c>
      <c r="K6" s="23">
        <f>VLOOKUP($A6,'Race 3'!$A$3:$J$100,10,FALSE)</f>
        <v>8</v>
      </c>
      <c r="L6" s="23">
        <f>VLOOKUP($A6,'Race 4'!$A$3:$J$100,10,FALSE)</f>
        <v>5</v>
      </c>
      <c r="M6" s="23">
        <f>VLOOKUP($A6,'Race 5'!$A$3:$J$100,10,FALSE)</f>
        <v>5</v>
      </c>
      <c r="N6" s="24">
        <f t="shared" si="0"/>
        <v>10</v>
      </c>
      <c r="O6" s="18">
        <f t="shared" si="1"/>
        <v>22</v>
      </c>
      <c r="P6" s="18" t="str">
        <f>VLOOKUP(A6,Competitors!$A$3:$I$79,9,FALSE)</f>
        <v>50H</v>
      </c>
      <c r="Q6" s="25">
        <v>4</v>
      </c>
    </row>
    <row r="7" spans="1:18" s="20" customFormat="1">
      <c r="A7" s="13">
        <v>3765</v>
      </c>
      <c r="B7" s="10" t="str">
        <f>VLOOKUP($A7,Competitors!$A$3:$I$79,3,FALSE)</f>
        <v xml:space="preserve">Merlin Rocket </v>
      </c>
      <c r="C7" s="10" t="str">
        <f>VLOOKUP($A7,Competitors!$A$6:$I$79,3,FALSE)</f>
        <v xml:space="preserve">Merlin Rocket </v>
      </c>
      <c r="D7" s="10" t="str">
        <f>VLOOKUP($A7,Competitors!$A$3:$I$79,4,FALSE)</f>
        <v>Richard Dee</v>
      </c>
      <c r="E7" s="10" t="str">
        <f>VLOOKUP($A7,Competitors!$A$3:$I$79,5,FALSE)</f>
        <v>Nancy Gudgeon</v>
      </c>
      <c r="F7" s="10" t="str">
        <f>VLOOKUP($A7,Competitors!$A$6:$I$79,3,FALSE)</f>
        <v xml:space="preserve">Merlin Rocket </v>
      </c>
      <c r="G7" s="10" t="str">
        <f>VLOOKUP($A7,Competitors!$A$6:$I$79,3,FALSE)</f>
        <v xml:space="preserve">Merlin Rocket </v>
      </c>
      <c r="H7" s="10" t="str">
        <f>VLOOKUP($A7,Competitors!$A$3:$I$79,8,FALSE)</f>
        <v>Midland</v>
      </c>
      <c r="I7" s="23">
        <f>VLOOKUP($A7,Race1!$A$3:$J$100,10,FALSE)</f>
        <v>5</v>
      </c>
      <c r="J7" s="23">
        <f>VLOOKUP($A7,'Race 2'!$A$3:$J$100,10,FALSE)</f>
        <v>6</v>
      </c>
      <c r="K7" s="23">
        <f>VLOOKUP($A7,'Race 3'!$A$3:$J$100,10,FALSE)</f>
        <v>17</v>
      </c>
      <c r="L7" s="23">
        <f>VLOOKUP($A7,'Race 4'!$A$3:$J$100,10,FALSE)</f>
        <v>7</v>
      </c>
      <c r="M7" s="23">
        <f>VLOOKUP($A7,'Race 5'!$A$3:$J$100,10,FALSE)</f>
        <v>6</v>
      </c>
      <c r="N7" s="24">
        <f t="shared" si="0"/>
        <v>17</v>
      </c>
      <c r="O7" s="18">
        <f t="shared" si="1"/>
        <v>24</v>
      </c>
      <c r="P7" s="18" t="str">
        <f>VLOOKUP(A7,Competitors!$A$3:$I$79,9,FALSE)</f>
        <v>60H, LC</v>
      </c>
      <c r="Q7" s="25">
        <v>5</v>
      </c>
    </row>
    <row r="8" spans="1:18" s="20" customFormat="1">
      <c r="A8" s="9">
        <v>3716</v>
      </c>
      <c r="B8" s="10" t="str">
        <f>VLOOKUP($A8,Competitors!$A$3:$I$79,3,FALSE)</f>
        <v xml:space="preserve">Merlin Rocket </v>
      </c>
      <c r="C8" s="10" t="str">
        <f>VLOOKUP($A8,Competitors!$A$6:$I$79,3,FALSE)</f>
        <v xml:space="preserve">Merlin Rocket </v>
      </c>
      <c r="D8" s="10" t="str">
        <f>VLOOKUP($A8,Competitors!$A$3:$I$79,4,FALSE)</f>
        <v>Steve Leney</v>
      </c>
      <c r="E8" s="10" t="str">
        <f>VLOOKUP($A8,Competitors!$A$3:$I$79,5,FALSE)</f>
        <v>Gill Leney</v>
      </c>
      <c r="F8" s="10" t="str">
        <f>VLOOKUP($A8,Competitors!$A$6:$I$79,3,FALSE)</f>
        <v xml:space="preserve">Merlin Rocket </v>
      </c>
      <c r="G8" s="10" t="str">
        <f>VLOOKUP($A8,Competitors!$A$6:$I$79,3,FALSE)</f>
        <v xml:space="preserve">Merlin Rocket </v>
      </c>
      <c r="H8" s="10" t="str">
        <f>VLOOKUP($A8,Competitors!$A$3:$I$79,8,FALSE)</f>
        <v>Blithfield</v>
      </c>
      <c r="I8" s="23">
        <f>VLOOKUP($A8,Race1!$A$3:$J$100,10,FALSE)</f>
        <v>3</v>
      </c>
      <c r="J8" s="23">
        <f>VLOOKUP($A8,'Race 2'!$A$3:$J$100,10,FALSE)</f>
        <v>5</v>
      </c>
      <c r="K8" s="23">
        <f>VLOOKUP($A8,'Race 3'!$A$3:$J$100,10,FALSE)</f>
        <v>12</v>
      </c>
      <c r="L8" s="23">
        <f>VLOOKUP($A8,'Race 4'!$A$3:$J$100,10,FALSE)</f>
        <v>9</v>
      </c>
      <c r="M8" s="23">
        <f>VLOOKUP($A8,'Race 5'!$A$3:$J$100,10,FALSE)</f>
        <v>8</v>
      </c>
      <c r="N8" s="24">
        <f t="shared" si="0"/>
        <v>12</v>
      </c>
      <c r="O8" s="18">
        <f t="shared" si="1"/>
        <v>25</v>
      </c>
      <c r="P8" s="18" t="str">
        <f>VLOOKUP(A8,Competitors!$A$3:$I$79,9,FALSE)</f>
        <v>50H, LC, 60C</v>
      </c>
      <c r="Q8" s="25">
        <v>6</v>
      </c>
    </row>
    <row r="9" spans="1:18" s="20" customFormat="1">
      <c r="A9" s="9">
        <v>3583</v>
      </c>
      <c r="B9" s="10" t="str">
        <f>VLOOKUP($A9,Competitors!$A$3:$I$79,3,FALSE)</f>
        <v xml:space="preserve">Merlin Rocket </v>
      </c>
      <c r="C9" s="10" t="str">
        <f>VLOOKUP($A9,Competitors!$A$6:$I$79,3,FALSE)</f>
        <v xml:space="preserve">Merlin Rocket </v>
      </c>
      <c r="D9" s="10" t="str">
        <f>VLOOKUP($A9,Competitors!$A$3:$I$79,4,FALSE)</f>
        <v>Colin Anderson</v>
      </c>
      <c r="E9" s="10" t="str">
        <f>VLOOKUP($A9,Competitors!$A$3:$I$79,5,FALSE)</f>
        <v>Paula Mason</v>
      </c>
      <c r="F9" s="10" t="str">
        <f>VLOOKUP($A9,Competitors!$A$6:$I$79,3,FALSE)</f>
        <v xml:space="preserve">Merlin Rocket </v>
      </c>
      <c r="G9" s="10" t="str">
        <f>VLOOKUP($A9,Competitors!$A$6:$I$79,3,FALSE)</f>
        <v xml:space="preserve">Merlin Rocket </v>
      </c>
      <c r="H9" s="10" t="str">
        <f>VLOOKUP($A9,Competitors!$A$3:$I$79,8,FALSE)</f>
        <v>Blithfield</v>
      </c>
      <c r="I9" s="23">
        <f>VLOOKUP($A9,Race1!$A$3:$J$100,10,FALSE)</f>
        <v>13</v>
      </c>
      <c r="J9" s="23">
        <f>VLOOKUP($A9,'Race 2'!$A$3:$J$100,10,FALSE)</f>
        <v>8</v>
      </c>
      <c r="K9" s="23">
        <f>VLOOKUP($A9,'Race 3'!$A$3:$J$100,10,FALSE)</f>
        <v>10</v>
      </c>
      <c r="L9" s="23">
        <f>VLOOKUP($A9,'Race 4'!$A$3:$J$100,10,FALSE)</f>
        <v>8</v>
      </c>
      <c r="M9" s="23">
        <f>VLOOKUP($A9,'Race 5'!$A$3:$J$100,10,FALSE)</f>
        <v>12</v>
      </c>
      <c r="N9" s="24">
        <f t="shared" si="0"/>
        <v>13</v>
      </c>
      <c r="O9" s="18">
        <f t="shared" si="1"/>
        <v>38</v>
      </c>
      <c r="P9" s="18" t="str">
        <f>VLOOKUP(A9,Competitors!$A$3:$I$79,9,FALSE)</f>
        <v>LC</v>
      </c>
      <c r="Q9" s="25">
        <v>7</v>
      </c>
    </row>
    <row r="10" spans="1:18" s="20" customFormat="1">
      <c r="A10" s="9">
        <v>1348</v>
      </c>
      <c r="B10" s="10" t="str">
        <f>VLOOKUP($A10,Competitors!$A$3:$I$79,3,FALSE)</f>
        <v>Osprey</v>
      </c>
      <c r="C10" s="10" t="str">
        <f>VLOOKUP($A10,Competitors!$A$6:$I$79,3,FALSE)</f>
        <v>Osprey</v>
      </c>
      <c r="D10" s="10" t="str">
        <f>VLOOKUP($A10,Competitors!$A$3:$I$79,4,FALSE)</f>
        <v>Oscar Chess</v>
      </c>
      <c r="E10" s="10" t="str">
        <f>VLOOKUP($A10,Competitors!$A$3:$I$79,5,FALSE)</f>
        <v>Lisa Chess</v>
      </c>
      <c r="F10" s="10" t="str">
        <f>VLOOKUP($A10,Competitors!$A$6:$I$79,3,FALSE)</f>
        <v>Osprey</v>
      </c>
      <c r="G10" s="10" t="str">
        <f>VLOOKUP($A10,Competitors!$A$6:$I$79,3,FALSE)</f>
        <v>Osprey</v>
      </c>
      <c r="H10" s="10" t="str">
        <f>VLOOKUP($A10,Competitors!$A$3:$I$79,8,FALSE)</f>
        <v>Tata</v>
      </c>
      <c r="I10" s="23">
        <f>VLOOKUP($A10,Race1!$A$3:$J$100,10,FALSE)</f>
        <v>16</v>
      </c>
      <c r="J10" s="23">
        <f>VLOOKUP($A10,'Race 2'!$A$3:$J$100,10,FALSE)</f>
        <v>7</v>
      </c>
      <c r="K10" s="23">
        <f>VLOOKUP($A10,'Race 3'!$A$3:$J$100,10,FALSE)</f>
        <v>6</v>
      </c>
      <c r="L10" s="23">
        <f>VLOOKUP($A10,'Race 4'!$A$3:$J$100,10,FALSE)</f>
        <v>23</v>
      </c>
      <c r="M10" s="23">
        <f>VLOOKUP($A10,'Race 5'!$A$3:$J$100,10,FALSE)</f>
        <v>11</v>
      </c>
      <c r="N10" s="24">
        <f t="shared" si="0"/>
        <v>23</v>
      </c>
      <c r="O10" s="18">
        <f t="shared" si="1"/>
        <v>40</v>
      </c>
      <c r="P10" s="18" t="str">
        <f>VLOOKUP(A10,Competitors!$A$3:$I$79,9,FALSE)</f>
        <v>50H, 50C,LC</v>
      </c>
      <c r="Q10" s="25">
        <v>8</v>
      </c>
    </row>
    <row r="11" spans="1:18" s="20" customFormat="1">
      <c r="A11" s="9">
        <v>1342</v>
      </c>
      <c r="B11" s="10" t="str">
        <f>VLOOKUP($A11,Competitors!$A$3:$I$79,3,FALSE)</f>
        <v>Osprey</v>
      </c>
      <c r="C11" s="10" t="str">
        <f>VLOOKUP($A11,Competitors!$A$6:$I$79,3,FALSE)</f>
        <v>Osprey</v>
      </c>
      <c r="D11" s="10" t="str">
        <f>VLOOKUP($A11,Competitors!$A$3:$I$79,4,FALSE)</f>
        <v>Ted Lewis</v>
      </c>
      <c r="E11" s="10" t="str">
        <f>VLOOKUP($A11,Competitors!$A$3:$I$79,5,FALSE)</f>
        <v>Lucas Boissevain</v>
      </c>
      <c r="F11" s="10" t="str">
        <f>VLOOKUP($A11,Competitors!$A$6:$I$79,3,FALSE)</f>
        <v>Osprey</v>
      </c>
      <c r="G11" s="10" t="str">
        <f>VLOOKUP($A11,Competitors!$A$6:$I$79,3,FALSE)</f>
        <v>Osprey</v>
      </c>
      <c r="H11" s="10" t="str">
        <f>VLOOKUP($A11,Competitors!$A$3:$I$79,8,FALSE)</f>
        <v>Tenby</v>
      </c>
      <c r="I11" s="23">
        <f>VLOOKUP($A11,Race1!$A$3:$J$100,10,FALSE)</f>
        <v>8</v>
      </c>
      <c r="J11" s="23">
        <f>VLOOKUP($A11,'Race 2'!$A$3:$J$100,10,FALSE)</f>
        <v>9</v>
      </c>
      <c r="K11" s="23">
        <f>VLOOKUP($A11,'Race 3'!$A$3:$J$100,10,FALSE)</f>
        <v>33</v>
      </c>
      <c r="L11" s="23">
        <f>VLOOKUP($A11,'Race 4'!$A$3:$J$100,10,FALSE)</f>
        <v>15</v>
      </c>
      <c r="M11" s="23">
        <f>VLOOKUP($A11,'Race 5'!$A$3:$J$100,10,FALSE)</f>
        <v>9</v>
      </c>
      <c r="N11" s="24">
        <f t="shared" si="0"/>
        <v>33</v>
      </c>
      <c r="O11" s="18">
        <f t="shared" si="1"/>
        <v>41</v>
      </c>
      <c r="P11" s="18" t="str">
        <f>VLOOKUP(A11,Competitors!$A$3:$I$79,9,FALSE)</f>
        <v xml:space="preserve">50H,50C </v>
      </c>
      <c r="Q11" s="25">
        <v>9</v>
      </c>
    </row>
    <row r="12" spans="1:18" s="20" customFormat="1">
      <c r="A12" s="9">
        <v>895</v>
      </c>
      <c r="B12" s="10" t="str">
        <f>VLOOKUP($A12,Competitors!$A$3:$I$79,3,FALSE)</f>
        <v>RS400</v>
      </c>
      <c r="C12" s="10" t="str">
        <f>VLOOKUP($A12,Competitors!$A$6:$I$79,3,FALSE)</f>
        <v>RS400</v>
      </c>
      <c r="D12" s="10" t="str">
        <f>VLOOKUP($A12,Competitors!$A$3:$I$79,4,FALSE)</f>
        <v>Phil Mason</v>
      </c>
      <c r="E12" s="10" t="str">
        <f>VLOOKUP($A12,Competitors!$A$3:$I$79,5,FALSE)</f>
        <v>Jamie Mason</v>
      </c>
      <c r="F12" s="10" t="str">
        <f>VLOOKUP($A12,Competitors!$A$6:$I$79,3,FALSE)</f>
        <v>RS400</v>
      </c>
      <c r="G12" s="10" t="str">
        <f>VLOOKUP($A12,Competitors!$A$6:$I$79,3,FALSE)</f>
        <v>RS400</v>
      </c>
      <c r="H12" s="10" t="str">
        <f>VLOOKUP($A12,Competitors!$A$3:$I$79,8,FALSE)</f>
        <v>Blithfield</v>
      </c>
      <c r="I12" s="23">
        <f>VLOOKUP($A12,Race1!$A$3:$J$100,10,FALSE)</f>
        <v>19</v>
      </c>
      <c r="J12" s="23">
        <f>VLOOKUP($A12,'Race 2'!$A$3:$J$100,10,FALSE)</f>
        <v>13</v>
      </c>
      <c r="K12" s="23">
        <f>VLOOKUP($A12,'Race 3'!$A$3:$J$100,10,FALSE)</f>
        <v>20</v>
      </c>
      <c r="L12" s="23">
        <f>VLOOKUP($A12,'Race 4'!$A$3:$J$100,10,FALSE)</f>
        <v>13</v>
      </c>
      <c r="M12" s="23">
        <f>VLOOKUP($A12,'Race 5'!$A$3:$J$100,10,FALSE)</f>
        <v>7</v>
      </c>
      <c r="N12" s="24">
        <f t="shared" si="0"/>
        <v>20</v>
      </c>
      <c r="O12" s="18">
        <f t="shared" si="1"/>
        <v>52</v>
      </c>
      <c r="P12" s="18" t="str">
        <f>VLOOKUP(A12,Competitors!$A$3:$I$79,9,FALSE)</f>
        <v>50H, 18C</v>
      </c>
      <c r="Q12" s="25">
        <v>10</v>
      </c>
    </row>
    <row r="13" spans="1:18" s="20" customFormat="1">
      <c r="A13" s="9">
        <v>169</v>
      </c>
      <c r="B13" s="10" t="str">
        <f>VLOOKUP($A13,Competitors!$A$3:$I$79,3,FALSE)</f>
        <v>D-Zero</v>
      </c>
      <c r="C13" s="10" t="str">
        <f>VLOOKUP($A13,Competitors!$A$6:$I$79,3,FALSE)</f>
        <v>D-Zero</v>
      </c>
      <c r="D13" s="10" t="str">
        <f>VLOOKUP($A13,Competitors!$A$3:$I$79,4,FALSE)</f>
        <v>Alisdair James</v>
      </c>
      <c r="E13" s="10" t="str">
        <f>VLOOKUP($A13,Competitors!$A$3:$I$79,5,FALSE)</f>
        <v>#</v>
      </c>
      <c r="F13" s="10" t="str">
        <f>VLOOKUP($A13,Competitors!$A$6:$I$79,3,FALSE)</f>
        <v>D-Zero</v>
      </c>
      <c r="G13" s="10" t="str">
        <f>VLOOKUP($A13,Competitors!$A$6:$I$79,3,FALSE)</f>
        <v>D-Zero</v>
      </c>
      <c r="H13" s="10" t="str">
        <f>VLOOKUP($A13,Competitors!$A$3:$I$79,8,FALSE)</f>
        <v>Grafham Water</v>
      </c>
      <c r="I13" s="23">
        <f>VLOOKUP($A13,Race1!$A$3:$J$100,10,FALSE)</f>
        <v>15</v>
      </c>
      <c r="J13" s="23">
        <f>VLOOKUP($A13,'Race 2'!$A$3:$J$100,10,FALSE)</f>
        <v>18</v>
      </c>
      <c r="K13" s="23">
        <f>VLOOKUP($A13,'Race 3'!$A$3:$J$100,10,FALSE)</f>
        <v>14</v>
      </c>
      <c r="L13" s="23">
        <f>VLOOKUP($A13,'Race 4'!$A$3:$J$100,10,FALSE)</f>
        <v>10</v>
      </c>
      <c r="M13" s="23">
        <f>VLOOKUP($A13,'Race 5'!$A$3:$J$100,10,FALSE)</f>
        <v>13</v>
      </c>
      <c r="N13" s="24">
        <f t="shared" si="0"/>
        <v>18</v>
      </c>
      <c r="O13" s="18">
        <f t="shared" si="1"/>
        <v>52</v>
      </c>
      <c r="P13" s="18">
        <f>VLOOKUP(A13,Competitors!$A$3:$I$79,9,FALSE)</f>
        <v>0</v>
      </c>
      <c r="Q13" s="25">
        <v>11</v>
      </c>
    </row>
    <row r="14" spans="1:18" s="20" customFormat="1">
      <c r="A14" s="9">
        <v>13856</v>
      </c>
      <c r="B14" s="10" t="str">
        <f>VLOOKUP($A14,Competitors!$A$3:$I$79,3,FALSE)</f>
        <v>GP14</v>
      </c>
      <c r="C14" s="10" t="str">
        <f>VLOOKUP($A14,Competitors!$A$6:$I$79,3,FALSE)</f>
        <v>GP14</v>
      </c>
      <c r="D14" s="10" t="str">
        <f>VLOOKUP($A14,Competitors!$A$3:$I$79,4,FALSE)</f>
        <v>Mike Whittaker</v>
      </c>
      <c r="E14" s="10" t="str">
        <f>VLOOKUP($A14,Competitors!$A$3:$I$79,5,FALSE)</f>
        <v>Marty Whittaker</v>
      </c>
      <c r="F14" s="10" t="str">
        <f>VLOOKUP($A14,Competitors!$A$6:$I$79,3,FALSE)</f>
        <v>GP14</v>
      </c>
      <c r="G14" s="10" t="str">
        <f>VLOOKUP($A14,Competitors!$A$6:$I$79,3,FALSE)</f>
        <v>GP14</v>
      </c>
      <c r="H14" s="10" t="str">
        <f>VLOOKUP($A14,Competitors!$A$3:$I$79,8,FALSE)</f>
        <v>South Staffs</v>
      </c>
      <c r="I14" s="23">
        <f>VLOOKUP($A14,Race1!$A$3:$J$100,10,FALSE)</f>
        <v>6</v>
      </c>
      <c r="J14" s="23">
        <f>VLOOKUP($A14,'Race 2'!$A$3:$J$100,10,FALSE)</f>
        <v>24</v>
      </c>
      <c r="K14" s="23">
        <f>VLOOKUP($A14,'Race 3'!$A$3:$J$100,10,FALSE)</f>
        <v>34</v>
      </c>
      <c r="L14" s="23">
        <f>VLOOKUP($A14,'Race 4'!$A$3:$J$100,10,FALSE)</f>
        <v>6</v>
      </c>
      <c r="M14" s="23">
        <f>VLOOKUP($A14,'Race 5'!$A$3:$J$100,10,FALSE)</f>
        <v>22</v>
      </c>
      <c r="N14" s="24">
        <f t="shared" si="0"/>
        <v>34</v>
      </c>
      <c r="O14" s="18">
        <f t="shared" si="1"/>
        <v>58</v>
      </c>
      <c r="P14" s="18" t="str">
        <f>VLOOKUP(A14,Competitors!$A$3:$I$79,9,FALSE)</f>
        <v>70H,50C, LC</v>
      </c>
      <c r="Q14" s="25">
        <v>12</v>
      </c>
    </row>
    <row r="15" spans="1:18">
      <c r="A15" s="9">
        <v>14918</v>
      </c>
      <c r="B15" s="10" t="str">
        <f>VLOOKUP($A15,Competitors!$A$3:$I$79,3,FALSE)</f>
        <v>Fireball</v>
      </c>
      <c r="C15" s="10" t="str">
        <f>VLOOKUP($A15,Competitors!$A$6:$I$79,3,FALSE)</f>
        <v>Fireball</v>
      </c>
      <c r="D15" s="10" t="str">
        <f>VLOOKUP($A15,Competitors!$A$3:$I$79,4,FALSE)</f>
        <v>Gordon Evans</v>
      </c>
      <c r="E15" s="10" t="str">
        <f>VLOOKUP($A15,Competitors!$A$3:$I$79,5,FALSE)</f>
        <v>Ruth Evans</v>
      </c>
      <c r="F15" s="10" t="str">
        <f>VLOOKUP($A15,Competitors!$A$6:$I$79,3,FALSE)</f>
        <v>Fireball</v>
      </c>
      <c r="G15" s="10" t="str">
        <f>VLOOKUP($A15,Competitors!$A$6:$I$79,3,FALSE)</f>
        <v>Fireball</v>
      </c>
      <c r="H15" s="10" t="str">
        <f>VLOOKUP($A15,Competitors!$A$3:$I$79,8,FALSE)</f>
        <v>Tata</v>
      </c>
      <c r="I15" s="23">
        <f>VLOOKUP($A15,Race1!$A$3:$J$100,10,FALSE)</f>
        <v>23</v>
      </c>
      <c r="J15" s="23">
        <f>VLOOKUP($A15,'Race 2'!$A$3:$J$100,10,FALSE)</f>
        <v>25</v>
      </c>
      <c r="K15" s="23">
        <f>VLOOKUP($A15,'Race 3'!$A$3:$J$100,10,FALSE)</f>
        <v>13</v>
      </c>
      <c r="L15" s="23">
        <f>VLOOKUP($A15,'Race 4'!$A$3:$J$100,10,FALSE)</f>
        <v>19</v>
      </c>
      <c r="M15" s="23">
        <f>VLOOKUP($A15,'Race 5'!$A$3:$J$100,10,FALSE)</f>
        <v>10</v>
      </c>
      <c r="N15" s="24">
        <f t="shared" si="0"/>
        <v>25</v>
      </c>
      <c r="O15" s="18">
        <f t="shared" si="1"/>
        <v>65</v>
      </c>
      <c r="P15" s="18" t="str">
        <f>VLOOKUP(A15,Competitors!$A$3:$I$79,9,FALSE)</f>
        <v>60H,60C,LC</v>
      </c>
      <c r="Q15" s="25">
        <v>13</v>
      </c>
      <c r="R15" s="20"/>
    </row>
    <row r="16" spans="1:18">
      <c r="A16" s="9">
        <v>14357</v>
      </c>
      <c r="B16" s="10" t="str">
        <f>VLOOKUP($A16,Competitors!$A$3:$I$79,3,FALSE)</f>
        <v>Fireball</v>
      </c>
      <c r="C16" s="10" t="str">
        <f>VLOOKUP($A16,Competitors!$A$6:$I$79,3,FALSE)</f>
        <v>Fireball</v>
      </c>
      <c r="D16" s="10" t="str">
        <f>VLOOKUP($A16,Competitors!$A$3:$I$79,4,FALSE)</f>
        <v>Matt Smith</v>
      </c>
      <c r="E16" s="10" t="str">
        <f>VLOOKUP($A16,Competitors!$A$3:$I$79,5,FALSE)</f>
        <v>George Crabtree</v>
      </c>
      <c r="F16" s="10" t="str">
        <f>VLOOKUP($A16,Competitors!$A$6:$I$79,3,FALSE)</f>
        <v>Fireball</v>
      </c>
      <c r="G16" s="10" t="str">
        <f>VLOOKUP($A16,Competitors!$A$6:$I$79,3,FALSE)</f>
        <v>Fireball</v>
      </c>
      <c r="H16" s="10" t="str">
        <f>VLOOKUP($A16,Competitors!$A$3:$I$79,8,FALSE)</f>
        <v>Midland</v>
      </c>
      <c r="I16" s="23">
        <f>VLOOKUP($A16,Race1!$A$3:$J$100,10,FALSE)</f>
        <v>18</v>
      </c>
      <c r="J16" s="23">
        <f>VLOOKUP($A16,'Race 2'!$A$3:$J$100,10,FALSE)</f>
        <v>10</v>
      </c>
      <c r="K16" s="23">
        <f>VLOOKUP($A16,'Race 3'!$A$3:$J$100,10,FALSE)</f>
        <v>28</v>
      </c>
      <c r="L16" s="23">
        <f>VLOOKUP($A16,'Race 4'!$A$3:$J$100,10,FALSE)</f>
        <v>18</v>
      </c>
      <c r="M16" s="23">
        <f>VLOOKUP($A16,'Race 5'!$A$3:$J$100,10,FALSE)</f>
        <v>19</v>
      </c>
      <c r="N16" s="24">
        <f t="shared" si="0"/>
        <v>28</v>
      </c>
      <c r="O16" s="18">
        <f t="shared" si="1"/>
        <v>65</v>
      </c>
      <c r="P16" s="18">
        <f>VLOOKUP(A16,Competitors!$A$3:$I$79,9,FALSE)</f>
        <v>0</v>
      </c>
      <c r="Q16" s="25">
        <v>14</v>
      </c>
      <c r="R16" s="20"/>
    </row>
    <row r="17" spans="1:18">
      <c r="A17" s="13">
        <v>1189</v>
      </c>
      <c r="B17" s="10" t="str">
        <f>VLOOKUP($A17,Competitors!$A$3:$I$79,3,FALSE)</f>
        <v>Supernova</v>
      </c>
      <c r="C17" s="10" t="str">
        <f>VLOOKUP($A17,Competitors!$A$6:$I$79,3,FALSE)</f>
        <v>Supernova</v>
      </c>
      <c r="D17" s="10" t="str">
        <f>VLOOKUP($A17,Competitors!$A$3:$I$79,4,FALSE)</f>
        <v>Ben Eaves</v>
      </c>
      <c r="E17" s="10" t="str">
        <f>VLOOKUP($A17,Competitors!$A$3:$I$79,5,FALSE)</f>
        <v>#</v>
      </c>
      <c r="F17" s="10" t="str">
        <f>VLOOKUP($A17,Competitors!$A$6:$I$79,3,FALSE)</f>
        <v>Supernova</v>
      </c>
      <c r="G17" s="10" t="str">
        <f>VLOOKUP($A17,Competitors!$A$6:$I$79,3,FALSE)</f>
        <v>Supernova</v>
      </c>
      <c r="H17" s="10" t="str">
        <f>VLOOKUP($A17,Competitors!$A$3:$I$79,8,FALSE)</f>
        <v>Blithfield</v>
      </c>
      <c r="I17" s="23">
        <f>VLOOKUP($A17,Race1!$A$3:$J$100,10,FALSE)</f>
        <v>22</v>
      </c>
      <c r="J17" s="23">
        <f>VLOOKUP($A17,'Race 2'!$A$3:$J$100,10,FALSE)</f>
        <v>32</v>
      </c>
      <c r="K17" s="23">
        <f>VLOOKUP($A17,'Race 3'!$A$3:$J$100,10,FALSE)</f>
        <v>15</v>
      </c>
      <c r="L17" s="23">
        <f>VLOOKUP($A17,'Race 4'!$A$3:$J$100,10,FALSE)</f>
        <v>16</v>
      </c>
      <c r="M17" s="23">
        <f>VLOOKUP($A17,'Race 5'!$A$3:$J$100,10,FALSE)</f>
        <v>18</v>
      </c>
      <c r="N17" s="24">
        <f t="shared" si="0"/>
        <v>32</v>
      </c>
      <c r="O17" s="18">
        <f t="shared" si="1"/>
        <v>71</v>
      </c>
      <c r="P17" s="18">
        <f>VLOOKUP(A17,Competitors!$A$3:$I$79,9,FALSE)</f>
        <v>0</v>
      </c>
      <c r="Q17" s="25">
        <v>15</v>
      </c>
      <c r="R17" s="20"/>
    </row>
    <row r="18" spans="1:18">
      <c r="A18" s="9">
        <v>1082</v>
      </c>
      <c r="B18" s="10" t="str">
        <f>VLOOKUP($A18,Competitors!$A$3:$I$79,3,FALSE)</f>
        <v>Supernova</v>
      </c>
      <c r="C18" s="10" t="str">
        <f>VLOOKUP($A18,Competitors!$A$6:$I$79,3,FALSE)</f>
        <v>Supernova</v>
      </c>
      <c r="D18" s="10" t="str">
        <f>VLOOKUP($A18,Competitors!$A$3:$I$79,4,FALSE)</f>
        <v>Tom Chadfield</v>
      </c>
      <c r="E18" s="10" t="str">
        <f>VLOOKUP($A18,Competitors!$A$3:$I$79,5,FALSE)</f>
        <v>#</v>
      </c>
      <c r="F18" s="10" t="str">
        <f>VLOOKUP($A18,Competitors!$A$6:$I$79,3,FALSE)</f>
        <v>Supernova</v>
      </c>
      <c r="G18" s="10" t="str">
        <f>VLOOKUP($A18,Competitors!$A$6:$I$79,3,FALSE)</f>
        <v>Supernova</v>
      </c>
      <c r="H18" s="10" t="str">
        <f>VLOOKUP($A18,Competitors!$A$3:$I$79,8,FALSE)</f>
        <v>Blithfield</v>
      </c>
      <c r="I18" s="23">
        <f>VLOOKUP($A18,Race1!$A$3:$J$100,10,FALSE)</f>
        <v>28</v>
      </c>
      <c r="J18" s="23">
        <f>VLOOKUP($A18,'Race 2'!$A$3:$J$100,10,FALSE)</f>
        <v>36</v>
      </c>
      <c r="K18" s="23">
        <f>VLOOKUP($A18,'Race 3'!$A$3:$J$100,10,FALSE)</f>
        <v>11</v>
      </c>
      <c r="L18" s="23">
        <f>VLOOKUP($A18,'Race 4'!$A$3:$J$100,10,FALSE)</f>
        <v>11</v>
      </c>
      <c r="M18" s="23">
        <f>VLOOKUP($A18,'Race 5'!$A$3:$J$100,10,FALSE)</f>
        <v>23</v>
      </c>
      <c r="N18" s="24">
        <f t="shared" si="0"/>
        <v>36</v>
      </c>
      <c r="O18" s="18">
        <f t="shared" si="1"/>
        <v>73</v>
      </c>
      <c r="P18" s="18" t="str">
        <f>VLOOKUP(A18,Competitors!$A$3:$I$79,9,FALSE)</f>
        <v>50H</v>
      </c>
      <c r="Q18" s="25">
        <v>16</v>
      </c>
      <c r="R18" s="20"/>
    </row>
    <row r="19" spans="1:18">
      <c r="A19" s="9">
        <v>1114</v>
      </c>
      <c r="B19" s="10" t="str">
        <f>VLOOKUP($A19,Competitors!$A$3:$I$79,3,FALSE)</f>
        <v>Osprey</v>
      </c>
      <c r="C19" s="10" t="str">
        <f>VLOOKUP($A19,Competitors!$A$6:$I$79,3,FALSE)</f>
        <v>Osprey</v>
      </c>
      <c r="D19" s="10" t="str">
        <f>VLOOKUP($A19,Competitors!$A$3:$I$79,4,FALSE)</f>
        <v>Ros Downs</v>
      </c>
      <c r="E19" s="10" t="str">
        <f>VLOOKUP($A19,Competitors!$A$3:$I$79,5,FALSE)</f>
        <v>David Downs</v>
      </c>
      <c r="F19" s="10" t="str">
        <f>VLOOKUP($A19,Competitors!$A$6:$I$79,3,FALSE)</f>
        <v>Osprey</v>
      </c>
      <c r="G19" s="10" t="str">
        <f>VLOOKUP($A19,Competitors!$A$6:$I$79,3,FALSE)</f>
        <v>Osprey</v>
      </c>
      <c r="H19" s="10" t="str">
        <f>VLOOKUP($A19,Competitors!$A$3:$I$79,8,FALSE)</f>
        <v>Tata</v>
      </c>
      <c r="I19" s="23">
        <f>VLOOKUP($A19,Race1!$A$3:$J$100,10,FALSE)</f>
        <v>24</v>
      </c>
      <c r="J19" s="23">
        <f>VLOOKUP($A19,'Race 2'!$A$3:$J$100,10,FALSE)</f>
        <v>14</v>
      </c>
      <c r="K19" s="23">
        <f>VLOOKUP($A19,'Race 3'!$A$3:$J$100,10,FALSE)</f>
        <v>23</v>
      </c>
      <c r="L19" s="23">
        <f>VLOOKUP($A19,'Race 4'!$A$3:$J$100,10,FALSE)</f>
        <v>12</v>
      </c>
      <c r="M19" s="23">
        <f>VLOOKUP($A19,'Race 5'!$A$3:$J$100,10,FALSE)</f>
        <v>24</v>
      </c>
      <c r="N19" s="24">
        <f t="shared" si="0"/>
        <v>24</v>
      </c>
      <c r="O19" s="18">
        <f t="shared" si="1"/>
        <v>73</v>
      </c>
      <c r="P19" s="18" t="str">
        <f>VLOOKUP(A19,Competitors!$A$3:$I$79,9,FALSE)</f>
        <v>50H, LH, 50C</v>
      </c>
      <c r="Q19" s="25">
        <v>17</v>
      </c>
      <c r="R19" s="20"/>
    </row>
    <row r="20" spans="1:18">
      <c r="A20" s="9">
        <v>174789</v>
      </c>
      <c r="B20" s="10" t="str">
        <f>VLOOKUP($A20,Competitors!$A$3:$I$79,3,FALSE)</f>
        <v xml:space="preserve">Laser Radial </v>
      </c>
      <c r="C20" s="10" t="str">
        <f>VLOOKUP($A20,Competitors!$A$6:$I$79,3,FALSE)</f>
        <v xml:space="preserve">Laser Radial </v>
      </c>
      <c r="D20" s="10" t="str">
        <f>VLOOKUP($A20,Competitors!$A$3:$I$79,4,FALSE)</f>
        <v>John Shoesmith</v>
      </c>
      <c r="E20" s="10" t="str">
        <f>VLOOKUP($A20,Competitors!$A$3:$I$79,5,FALSE)</f>
        <v>#</v>
      </c>
      <c r="F20" s="10" t="str">
        <f>VLOOKUP($A20,Competitors!$A$6:$I$79,3,FALSE)</f>
        <v xml:space="preserve">Laser Radial </v>
      </c>
      <c r="G20" s="10" t="str">
        <f>VLOOKUP($A20,Competitors!$A$6:$I$79,3,FALSE)</f>
        <v xml:space="preserve">Laser Radial </v>
      </c>
      <c r="H20" s="10" t="str">
        <f>VLOOKUP($A20,Competitors!$A$3:$I$79,8,FALSE)</f>
        <v>Staunton Harold</v>
      </c>
      <c r="I20" s="23">
        <f>VLOOKUP($A20,Race1!$A$3:$J$100,10,FALSE)</f>
        <v>21</v>
      </c>
      <c r="J20" s="23">
        <f>VLOOKUP($A20,'Race 2'!$A$3:$J$100,10,FALSE)</f>
        <v>17</v>
      </c>
      <c r="K20" s="23">
        <f>VLOOKUP($A20,'Race 3'!$A$3:$J$100,10,FALSE)</f>
        <v>22</v>
      </c>
      <c r="L20" s="23">
        <f>VLOOKUP($A20,'Race 4'!$A$3:$J$100,10,FALSE)</f>
        <v>44</v>
      </c>
      <c r="M20" s="23">
        <f>VLOOKUP($A20,'Race 5'!$A$3:$J$100,10,FALSE)</f>
        <v>14</v>
      </c>
      <c r="N20" s="24">
        <f t="shared" si="0"/>
        <v>44</v>
      </c>
      <c r="O20" s="18">
        <f t="shared" si="1"/>
        <v>74</v>
      </c>
      <c r="P20" s="18" t="str">
        <f>VLOOKUP(A20,Competitors!$A$3:$I$79,9,FALSE)</f>
        <v>60H</v>
      </c>
      <c r="Q20" s="25">
        <v>18</v>
      </c>
      <c r="R20" s="20"/>
    </row>
    <row r="21" spans="1:18">
      <c r="A21" s="9">
        <v>662</v>
      </c>
      <c r="B21" s="10" t="str">
        <f>VLOOKUP($A21,Competitors!$A$3:$I$79,3,FALSE)</f>
        <v>Miracle</v>
      </c>
      <c r="C21" s="10" t="str">
        <f>VLOOKUP($A21,Competitors!$A$6:$I$79,3,FALSE)</f>
        <v>Miracle</v>
      </c>
      <c r="D21" s="10" t="str">
        <f>VLOOKUP($A21,Competitors!$A$3:$I$79,4,FALSE)</f>
        <v>Cathy Goodwin</v>
      </c>
      <c r="E21" s="10" t="str">
        <f>VLOOKUP($A21,Competitors!$A$3:$I$79,5,FALSE)</f>
        <v>Leah Murphy</v>
      </c>
      <c r="F21" s="10" t="str">
        <f>VLOOKUP($A21,Competitors!$A$6:$I$79,3,FALSE)</f>
        <v>Miracle</v>
      </c>
      <c r="G21" s="10" t="str">
        <f>VLOOKUP($A21,Competitors!$A$6:$I$79,3,FALSE)</f>
        <v>Miracle</v>
      </c>
      <c r="H21" s="10" t="str">
        <f>VLOOKUP($A21,Competitors!$A$3:$I$79,8,FALSE)</f>
        <v>Port Dinerwic SC</v>
      </c>
      <c r="I21" s="23">
        <f>VLOOKUP($A21,Race1!$A$3:$J$100,10,FALSE)</f>
        <v>14</v>
      </c>
      <c r="J21" s="23">
        <f>VLOOKUP($A21,'Race 2'!$A$3:$J$100,10,FALSE)</f>
        <v>23</v>
      </c>
      <c r="K21" s="23">
        <f>VLOOKUP($A21,'Race 3'!$A$3:$J$100,10,FALSE)</f>
        <v>18</v>
      </c>
      <c r="L21" s="23">
        <f>VLOOKUP($A21,'Race 4'!$A$3:$J$100,10,FALSE)</f>
        <v>20</v>
      </c>
      <c r="M21" s="23">
        <f>VLOOKUP($A21,'Race 5'!$A$3:$J$100,10,FALSE)</f>
        <v>26</v>
      </c>
      <c r="N21" s="24">
        <f t="shared" si="0"/>
        <v>26</v>
      </c>
      <c r="O21" s="18">
        <f t="shared" si="1"/>
        <v>75</v>
      </c>
      <c r="P21" s="18" t="str">
        <f>VLOOKUP(A21,Competitors!$A$3:$I$79,9,FALSE)</f>
        <v>LH, LC, 18C, 50H</v>
      </c>
      <c r="Q21" s="25">
        <v>19</v>
      </c>
      <c r="R21" s="20"/>
    </row>
    <row r="22" spans="1:18">
      <c r="A22" s="9">
        <v>329</v>
      </c>
      <c r="B22" s="10" t="str">
        <f>VLOOKUP($A22,Competitors!$A$3:$I$79,3,FALSE)</f>
        <v>IC</v>
      </c>
      <c r="C22" s="10" t="str">
        <f>VLOOKUP($A22,Competitors!$A$6:$I$79,3,FALSE)</f>
        <v>IC</v>
      </c>
      <c r="D22" s="10" t="str">
        <f>VLOOKUP($A22,Competitors!$A$3:$I$79,4,FALSE)</f>
        <v>Robin Wood</v>
      </c>
      <c r="E22" s="10" t="str">
        <f>VLOOKUP($A22,Competitors!$A$3:$I$79,5,FALSE)</f>
        <v>#</v>
      </c>
      <c r="F22" s="10" t="str">
        <f>VLOOKUP($A22,Competitors!$A$6:$I$79,3,FALSE)</f>
        <v>IC</v>
      </c>
      <c r="G22" s="10" t="str">
        <f>VLOOKUP($A22,Competitors!$A$6:$I$79,3,FALSE)</f>
        <v>IC</v>
      </c>
      <c r="H22" s="10" t="str">
        <f>VLOOKUP($A22,Competitors!$A$3:$I$79,8,FALSE)</f>
        <v>Llandegfedd</v>
      </c>
      <c r="I22" s="23">
        <f>VLOOKUP($A22,Race1!$A$3:$J$100,10,FALSE)</f>
        <v>1</v>
      </c>
      <c r="J22" s="23">
        <f>VLOOKUP($A22,'Race 2'!$A$3:$J$100,10,FALSE)</f>
        <v>1</v>
      </c>
      <c r="K22" s="23">
        <f>VLOOKUP($A22,'Race 3'!$A$3:$J$100,10,FALSE)</f>
        <v>2</v>
      </c>
      <c r="L22" s="23">
        <f>VLOOKUP($A22,'Race 4'!$A$3:$J$100,10,FALSE)</f>
        <v>75</v>
      </c>
      <c r="M22" s="23">
        <v>75</v>
      </c>
      <c r="N22" s="24">
        <f t="shared" si="0"/>
        <v>75</v>
      </c>
      <c r="O22" s="18">
        <f t="shared" si="1"/>
        <v>79</v>
      </c>
      <c r="P22" s="18" t="str">
        <f>VLOOKUP(A22,Competitors!$A$3:$I$79,9,FALSE)</f>
        <v>60H</v>
      </c>
      <c r="Q22" s="25">
        <v>20</v>
      </c>
      <c r="R22" s="20"/>
    </row>
    <row r="23" spans="1:18">
      <c r="A23" s="9">
        <v>3673</v>
      </c>
      <c r="B23" s="10" t="str">
        <f>VLOOKUP($A23,Competitors!$A$3:$I$79,3,FALSE)</f>
        <v xml:space="preserve">Merlin Rocket </v>
      </c>
      <c r="C23" s="10" t="str">
        <f>VLOOKUP($A23,Competitors!$A$6:$I$79,3,FALSE)</f>
        <v xml:space="preserve">Merlin Rocket </v>
      </c>
      <c r="D23" s="10" t="str">
        <f>VLOOKUP($A23,Competitors!$A$3:$I$79,4,FALSE)</f>
        <v>Chris Gould</v>
      </c>
      <c r="E23" s="10" t="str">
        <f>VLOOKUP($A23,Competitors!$A$3:$I$79,5,FALSE)</f>
        <v>Caroline Croft</v>
      </c>
      <c r="F23" s="10" t="str">
        <f>VLOOKUP($A23,Competitors!$A$6:$I$79,3,FALSE)</f>
        <v xml:space="preserve">Merlin Rocket </v>
      </c>
      <c r="G23" s="10" t="str">
        <f>VLOOKUP($A23,Competitors!$A$6:$I$79,3,FALSE)</f>
        <v xml:space="preserve">Merlin Rocket </v>
      </c>
      <c r="H23" s="10" t="str">
        <f>VLOOKUP($A23,Competitors!$A$3:$I$79,8,FALSE)</f>
        <v>Midland</v>
      </c>
      <c r="I23" s="23">
        <f>VLOOKUP($A23,Race1!$A$3:$J$100,10,FALSE)</f>
        <v>4</v>
      </c>
      <c r="J23" s="23">
        <f>VLOOKUP($A23,'Race 2'!$A$3:$J$100,10,FALSE)</f>
        <v>2</v>
      </c>
      <c r="K23" s="23">
        <f>VLOOKUP($A23,'Race 3'!$A$3:$J$100,10,FALSE)</f>
        <v>3</v>
      </c>
      <c r="L23" s="23">
        <v>75</v>
      </c>
      <c r="M23" s="23">
        <v>75</v>
      </c>
      <c r="N23" s="24">
        <f t="shared" si="0"/>
        <v>75</v>
      </c>
      <c r="O23" s="18">
        <f t="shared" si="1"/>
        <v>84</v>
      </c>
      <c r="P23" s="18" t="str">
        <f>VLOOKUP(A23,Competitors!$A$3:$I$79,9,FALSE)</f>
        <v>LC</v>
      </c>
      <c r="Q23" s="25">
        <v>21</v>
      </c>
      <c r="R23" s="20"/>
    </row>
    <row r="24" spans="1:18">
      <c r="A24" s="9">
        <v>182288</v>
      </c>
      <c r="B24" s="10" t="str">
        <f>VLOOKUP($A24,Competitors!$A$3:$I$79,3,FALSE)</f>
        <v>Laser</v>
      </c>
      <c r="C24" s="10" t="str">
        <f>VLOOKUP($A24,Competitors!$A$6:$I$79,3,FALSE)</f>
        <v>Laser</v>
      </c>
      <c r="D24" s="10" t="str">
        <f>VLOOKUP($A24,Competitors!$A$3:$I$79,4,FALSE)</f>
        <v>Robert Whitehouse</v>
      </c>
      <c r="E24" s="10" t="str">
        <f>VLOOKUP($A24,Competitors!$A$3:$I$79,5,FALSE)</f>
        <v>#</v>
      </c>
      <c r="F24" s="10" t="str">
        <f>VLOOKUP($A24,Competitors!$A$6:$I$79,3,FALSE)</f>
        <v>Laser</v>
      </c>
      <c r="G24" s="10" t="str">
        <f>VLOOKUP($A24,Competitors!$A$6:$I$79,3,FALSE)</f>
        <v>Laser</v>
      </c>
      <c r="H24" s="10" t="str">
        <f>VLOOKUP($A24,Competitors!$A$3:$I$79,8,FALSE)</f>
        <v xml:space="preserve">Waldringfield </v>
      </c>
      <c r="I24" s="23">
        <f>VLOOKUP($A24,Race1!$A$3:$J$100,10,FALSE)</f>
        <v>30</v>
      </c>
      <c r="J24" s="23">
        <f>VLOOKUP($A24,'Race 2'!$A$3:$J$100,10,FALSE)</f>
        <v>38</v>
      </c>
      <c r="K24" s="23">
        <f>VLOOKUP($A24,'Race 3'!$A$3:$J$100,10,FALSE)</f>
        <v>9</v>
      </c>
      <c r="L24" s="23">
        <f>VLOOKUP($A24,'Race 4'!$A$3:$J$100,10,FALSE)</f>
        <v>30</v>
      </c>
      <c r="M24" s="23">
        <f>VLOOKUP($A24,'Race 5'!$A$3:$J$100,10,FALSE)</f>
        <v>17</v>
      </c>
      <c r="N24" s="24">
        <f t="shared" si="0"/>
        <v>38</v>
      </c>
      <c r="O24" s="18">
        <f t="shared" si="1"/>
        <v>86</v>
      </c>
      <c r="P24" s="18" t="str">
        <f>VLOOKUP(A24,Competitors!$A$3:$I$79,9,FALSE)</f>
        <v>60H</v>
      </c>
      <c r="Q24" s="25">
        <v>22</v>
      </c>
      <c r="R24" s="20"/>
    </row>
    <row r="25" spans="1:18">
      <c r="A25" s="9">
        <v>782</v>
      </c>
      <c r="B25" s="10" t="str">
        <f>VLOOKUP($A25,Competitors!$A$3:$I$79,3,FALSE)</f>
        <v>Laser Stratos</v>
      </c>
      <c r="C25" s="10" t="str">
        <f>VLOOKUP($A25,Competitors!$A$6:$I$79,3,FALSE)</f>
        <v>Laser Stratos</v>
      </c>
      <c r="D25" s="10" t="str">
        <f>VLOOKUP($A25,Competitors!$A$3:$I$79,4,FALSE)</f>
        <v>Neil Williams</v>
      </c>
      <c r="E25" s="10" t="str">
        <f>VLOOKUP($A25,Competitors!$A$3:$I$79,5,FALSE)</f>
        <v>Gill Williams</v>
      </c>
      <c r="F25" s="10" t="str">
        <f>VLOOKUP($A25,Competitors!$A$6:$I$79,3,FALSE)</f>
        <v>Laser Stratos</v>
      </c>
      <c r="G25" s="10" t="str">
        <f>VLOOKUP($A25,Competitors!$A$6:$I$79,3,FALSE)</f>
        <v>Laser Stratos</v>
      </c>
      <c r="H25" s="10" t="str">
        <f>VLOOKUP($A25,Competitors!$A$3:$I$79,8,FALSE)</f>
        <v>Llandegfedd</v>
      </c>
      <c r="I25" s="23">
        <f>VLOOKUP($A25,Race1!$A$3:$J$100,10,FALSE)</f>
        <v>17</v>
      </c>
      <c r="J25" s="23">
        <f>VLOOKUP($A25,'Race 2'!$A$3:$J$100,10,FALSE)</f>
        <v>28</v>
      </c>
      <c r="K25" s="23">
        <f>VLOOKUP($A25,'Race 3'!$A$3:$J$100,10,FALSE)</f>
        <v>27</v>
      </c>
      <c r="L25" s="23">
        <f>VLOOKUP($A25,'Race 4'!$A$3:$J$100,10,FALSE)</f>
        <v>37</v>
      </c>
      <c r="M25" s="23">
        <f>VLOOKUP($A25,'Race 5'!$A$3:$J$100,10,FALSE)</f>
        <v>15</v>
      </c>
      <c r="N25" s="24">
        <f t="shared" si="0"/>
        <v>37</v>
      </c>
      <c r="O25" s="18">
        <f t="shared" si="1"/>
        <v>87</v>
      </c>
      <c r="P25" s="18" t="str">
        <f>VLOOKUP(A25,Competitors!$A$3:$I$79,9,FALSE)</f>
        <v>50H,LC</v>
      </c>
      <c r="Q25" s="25">
        <v>23</v>
      </c>
      <c r="R25" s="20"/>
    </row>
    <row r="26" spans="1:18">
      <c r="A26" s="13">
        <v>5338</v>
      </c>
      <c r="B26" s="10" t="str">
        <f>VLOOKUP($A26,Competitors!$A$3:$I$79,3,FALSE)</f>
        <v>Solo</v>
      </c>
      <c r="C26" s="10" t="str">
        <f>VLOOKUP($A26,Competitors!$A$6:$I$79,3,FALSE)</f>
        <v>Solo</v>
      </c>
      <c r="D26" s="10" t="str">
        <f>VLOOKUP($A26,Competitors!$A$3:$I$79,4,FALSE)</f>
        <v>David Plester</v>
      </c>
      <c r="E26" s="10" t="str">
        <f>VLOOKUP($A26,Competitors!$A$3:$I$79,5,FALSE)</f>
        <v>#</v>
      </c>
      <c r="F26" s="10" t="str">
        <f>VLOOKUP($A26,Competitors!$A$6:$I$79,3,FALSE)</f>
        <v>Solo</v>
      </c>
      <c r="G26" s="10" t="str">
        <f>VLOOKUP($A26,Competitors!$A$6:$I$79,3,FALSE)</f>
        <v>Solo</v>
      </c>
      <c r="H26" s="10" t="str">
        <f>VLOOKUP($A26,Competitors!$A$3:$I$79,8,FALSE)</f>
        <v>Saundersfoot</v>
      </c>
      <c r="I26" s="23">
        <f>(K26+M26)/2</f>
        <v>24</v>
      </c>
      <c r="J26" s="23">
        <f>(K26+M26)/2</f>
        <v>24</v>
      </c>
      <c r="K26" s="23">
        <f>VLOOKUP($A26,'Race 3'!$A$3:$J$100,10,FALSE)</f>
        <v>21</v>
      </c>
      <c r="L26" s="23">
        <f>VLOOKUP($A26,'Race 4'!$A$3:$J$100,10,FALSE)</f>
        <v>75</v>
      </c>
      <c r="M26" s="23">
        <f>VLOOKUP($A26,'Race 5'!$A$3:$J$100,10,FALSE)</f>
        <v>27</v>
      </c>
      <c r="N26" s="24">
        <f t="shared" si="0"/>
        <v>75</v>
      </c>
      <c r="O26" s="18">
        <f t="shared" si="1"/>
        <v>96</v>
      </c>
      <c r="P26" s="18" t="str">
        <f>VLOOKUP(A26,Competitors!$A$3:$I$79,9,FALSE)</f>
        <v>50H</v>
      </c>
      <c r="Q26" s="25">
        <v>24</v>
      </c>
      <c r="R26" s="20"/>
    </row>
    <row r="27" spans="1:18">
      <c r="A27" s="13">
        <v>1161</v>
      </c>
      <c r="B27" s="10" t="str">
        <f>VLOOKUP($A27,Competitors!$A$3:$I$79,3,FALSE)</f>
        <v>Supernova</v>
      </c>
      <c r="C27" s="10" t="str">
        <f>VLOOKUP($A27,Competitors!$A$6:$I$79,3,FALSE)</f>
        <v>Supernova</v>
      </c>
      <c r="D27" s="10" t="str">
        <f>VLOOKUP($A27,Competitors!$A$3:$I$79,4,FALSE)</f>
        <v>Dave Watkins</v>
      </c>
      <c r="E27" s="10" t="str">
        <f>VLOOKUP($A27,Competitors!$A$3:$I$79,5,FALSE)</f>
        <v>#</v>
      </c>
      <c r="F27" s="10" t="str">
        <f>VLOOKUP($A27,Competitors!$A$6:$I$79,3,FALSE)</f>
        <v>Supernova</v>
      </c>
      <c r="G27" s="10" t="str">
        <f>VLOOKUP($A27,Competitors!$A$6:$I$79,3,FALSE)</f>
        <v>Supernova</v>
      </c>
      <c r="H27" s="10" t="str">
        <f>VLOOKUP($A27,Competitors!$A$3:$I$79,8,FALSE)</f>
        <v xml:space="preserve">Chase </v>
      </c>
      <c r="I27" s="23">
        <f>VLOOKUP($A27,Race1!$A$3:$J$100,10,FALSE)</f>
        <v>31</v>
      </c>
      <c r="J27" s="23">
        <f>VLOOKUP($A27,'Race 2'!$A$3:$J$100,10,FALSE)</f>
        <v>31</v>
      </c>
      <c r="K27" s="23">
        <f>VLOOKUP($A27,'Race 3'!$A$3:$J$100,10,FALSE)</f>
        <v>35</v>
      </c>
      <c r="L27" s="23">
        <f>VLOOKUP($A27,'Race 4'!$A$3:$J$100,10,FALSE)</f>
        <v>14</v>
      </c>
      <c r="M27" s="23">
        <f>VLOOKUP($A27,'Race 5'!$A$3:$J$100,10,FALSE)</f>
        <v>28</v>
      </c>
      <c r="N27" s="24">
        <f t="shared" si="0"/>
        <v>35</v>
      </c>
      <c r="O27" s="18">
        <f t="shared" si="1"/>
        <v>104</v>
      </c>
      <c r="P27" s="18">
        <f>VLOOKUP(A27,Competitors!$A$3:$I$79,9,FALSE)</f>
        <v>0</v>
      </c>
      <c r="Q27" s="25">
        <v>25</v>
      </c>
      <c r="R27" s="20"/>
    </row>
    <row r="28" spans="1:18">
      <c r="A28" s="9">
        <v>1323</v>
      </c>
      <c r="B28" s="10" t="str">
        <f>VLOOKUP($A28,Competitors!$A$3:$I$79,3,FALSE)</f>
        <v>Phantom</v>
      </c>
      <c r="C28" s="10" t="str">
        <f>VLOOKUP($A28,Competitors!$A$6:$I$79,3,FALSE)</f>
        <v>Phantom</v>
      </c>
      <c r="D28" s="10" t="str">
        <f>VLOOKUP($A28,Competitors!$A$3:$I$79,4,FALSE)</f>
        <v>James Hayden</v>
      </c>
      <c r="E28" s="10" t="str">
        <f>VLOOKUP($A28,Competitors!$A$3:$I$79,5,FALSE)</f>
        <v>#</v>
      </c>
      <c r="F28" s="10" t="str">
        <f>VLOOKUP($A28,Competitors!$A$6:$I$79,3,FALSE)</f>
        <v>Phantom</v>
      </c>
      <c r="G28" s="10" t="str">
        <f>VLOOKUP($A28,Competitors!$A$6:$I$79,3,FALSE)</f>
        <v>Phantom</v>
      </c>
      <c r="H28" s="10" t="str">
        <f>VLOOKUP($A28,Competitors!$A$3:$I$79,8,FALSE)</f>
        <v>Saundersfoot</v>
      </c>
      <c r="I28" s="23">
        <f>VLOOKUP($A28,Race1!$A$3:$J$100,10,FALSE)</f>
        <v>37</v>
      </c>
      <c r="J28" s="23">
        <f>VLOOKUP($A28,'Race 2'!$A$3:$J$100,10,FALSE)</f>
        <v>26</v>
      </c>
      <c r="K28" s="23">
        <f>VLOOKUP($A28,'Race 3'!$A$3:$J$100,10,FALSE)</f>
        <v>16</v>
      </c>
      <c r="L28" s="23">
        <f>VLOOKUP($A28,'Race 4'!$A$3:$J$100,10,FALSE)</f>
        <v>75</v>
      </c>
      <c r="M28" s="15">
        <f>AVERAGE(I28:K28)</f>
        <v>26.333333333333332</v>
      </c>
      <c r="N28" s="24">
        <f t="shared" si="0"/>
        <v>75</v>
      </c>
      <c r="O28" s="18">
        <f t="shared" si="1"/>
        <v>105.33333333333334</v>
      </c>
      <c r="P28" s="18">
        <f>VLOOKUP(A28,Competitors!$A$3:$I$79,9,FALSE)</f>
        <v>0</v>
      </c>
      <c r="Q28" s="25">
        <v>26</v>
      </c>
      <c r="R28" s="20"/>
    </row>
    <row r="29" spans="1:18">
      <c r="A29" s="9">
        <v>211</v>
      </c>
      <c r="B29" s="10" t="str">
        <f>VLOOKUP($A29,Competitors!$A$3:$I$79,3,FALSE)</f>
        <v>RS Vareo</v>
      </c>
      <c r="C29" s="10" t="str">
        <f>VLOOKUP($A29,Competitors!$A$6:$I$79,3,FALSE)</f>
        <v>RS Vareo</v>
      </c>
      <c r="D29" s="10" t="str">
        <f>VLOOKUP($A29,Competitors!$A$3:$I$79,4,FALSE)</f>
        <v>Clare Williams</v>
      </c>
      <c r="E29" s="10" t="str">
        <f>VLOOKUP($A29,Competitors!$A$3:$I$79,5,FALSE)</f>
        <v>#</v>
      </c>
      <c r="F29" s="10" t="str">
        <f>VLOOKUP($A29,Competitors!$A$6:$I$79,3,FALSE)</f>
        <v>RS Vareo</v>
      </c>
      <c r="G29" s="10" t="str">
        <f>VLOOKUP($A29,Competitors!$A$6:$I$79,3,FALSE)</f>
        <v>RS Vareo</v>
      </c>
      <c r="H29" s="10" t="str">
        <f>VLOOKUP($A29,Competitors!$A$3:$I$79,8,FALSE)</f>
        <v>Llandegfedd</v>
      </c>
      <c r="I29" s="23">
        <f>VLOOKUP($A29,Race1!$A$3:$J$100,10,FALSE)</f>
        <v>7</v>
      </c>
      <c r="J29" s="23">
        <f>VLOOKUP($A29,'Race 2'!$A$3:$J$100,10,FALSE)</f>
        <v>21</v>
      </c>
      <c r="K29" s="23">
        <f>VLOOKUP($A29,'Race 3'!$A$3:$J$100,10,FALSE)</f>
        <v>75</v>
      </c>
      <c r="L29" s="23">
        <f>VLOOKUP($A29,'Race 4'!$A$3:$J$100,10,FALSE)</f>
        <v>27</v>
      </c>
      <c r="M29" s="23">
        <f>VLOOKUP($A29,'Race 5'!$A$3:$J$100,10,FALSE)</f>
        <v>54</v>
      </c>
      <c r="N29" s="24">
        <f t="shared" si="0"/>
        <v>75</v>
      </c>
      <c r="O29" s="18">
        <f t="shared" si="1"/>
        <v>109</v>
      </c>
      <c r="P29" s="18" t="str">
        <f>VLOOKUP(A29,Competitors!$A$3:$I$79,9,FALSE)</f>
        <v>LH</v>
      </c>
      <c r="Q29" s="25">
        <v>27</v>
      </c>
      <c r="R29" s="20"/>
    </row>
    <row r="30" spans="1:18">
      <c r="A30" s="9">
        <v>825</v>
      </c>
      <c r="B30" s="10" t="str">
        <f>VLOOKUP($A30,Competitors!$A$3:$I$79,3,FALSE)</f>
        <v>RS800</v>
      </c>
      <c r="C30" s="10" t="str">
        <f>VLOOKUP($A30,Competitors!$A$6:$I$79,3,FALSE)</f>
        <v>RS800</v>
      </c>
      <c r="D30" s="10" t="str">
        <f>VLOOKUP($A30,Competitors!$A$3:$I$79,4,FALSE)</f>
        <v>Guy Humphrey</v>
      </c>
      <c r="E30" s="10" t="str">
        <f>VLOOKUP($A30,Competitors!$A$3:$I$79,5,FALSE)</f>
        <v>Sarah Humprey</v>
      </c>
      <c r="F30" s="10" t="str">
        <f>VLOOKUP($A30,Competitors!$A$6:$I$79,3,FALSE)</f>
        <v>RS800</v>
      </c>
      <c r="G30" s="10" t="str">
        <f>VLOOKUP($A30,Competitors!$A$6:$I$79,3,FALSE)</f>
        <v>RS800</v>
      </c>
      <c r="H30" s="10" t="str">
        <f>VLOOKUP($A30,Competitors!$A$3:$I$79,8,FALSE)</f>
        <v>Grafham Water</v>
      </c>
      <c r="I30" s="23">
        <f>VLOOKUP($A30,Race1!$A$3:$J$100,10,FALSE)</f>
        <v>27</v>
      </c>
      <c r="J30" s="23">
        <f>VLOOKUP($A30,'Race 2'!$A$3:$J$100,10,FALSE)</f>
        <v>20</v>
      </c>
      <c r="K30" s="23">
        <f>VLOOKUP($A30,'Race 3'!$A$3:$J$100,10,FALSE)</f>
        <v>25</v>
      </c>
      <c r="L30" s="23">
        <f>VLOOKUP($A30,'Race 4'!$A$3:$J$100,10,FALSE)</f>
        <v>46</v>
      </c>
      <c r="M30" s="23">
        <f>VLOOKUP($A30,'Race 5'!$A$3:$J$100,10,FALSE)</f>
        <v>38</v>
      </c>
      <c r="N30" s="24">
        <f t="shared" si="0"/>
        <v>46</v>
      </c>
      <c r="O30" s="18">
        <f t="shared" si="1"/>
        <v>110</v>
      </c>
      <c r="P30" s="18" t="str">
        <f>VLOOKUP(A30,Competitors!$A$3:$I$79,9,FALSE)</f>
        <v>50H, LC</v>
      </c>
      <c r="Q30" s="25">
        <v>28</v>
      </c>
      <c r="R30" s="20"/>
    </row>
    <row r="31" spans="1:18">
      <c r="A31" s="9">
        <v>1162</v>
      </c>
      <c r="B31" s="10" t="str">
        <f>VLOOKUP($A31,Competitors!$A$3:$I$79,3,FALSE)</f>
        <v>RS200</v>
      </c>
      <c r="C31" s="10" t="str">
        <f>VLOOKUP($A31,Competitors!$A$6:$I$79,3,FALSE)</f>
        <v>RS200</v>
      </c>
      <c r="D31" s="10" t="str">
        <f>VLOOKUP($A31,Competitors!$A$3:$I$79,4,FALSE)</f>
        <v>Russ Coggrave</v>
      </c>
      <c r="E31" s="10" t="str">
        <f>VLOOKUP($A31,Competitors!$A$3:$I$79,5,FALSE)</f>
        <v>Lucy Mallory</v>
      </c>
      <c r="F31" s="10" t="str">
        <f>VLOOKUP($A31,Competitors!$A$6:$I$79,3,FALSE)</f>
        <v>RS200</v>
      </c>
      <c r="G31" s="10" t="str">
        <f>VLOOKUP($A31,Competitors!$A$6:$I$79,3,FALSE)</f>
        <v>RS200</v>
      </c>
      <c r="H31" s="10" t="str">
        <f>VLOOKUP($A31,Competitors!$A$3:$I$79,8,FALSE)</f>
        <v>Staunton Harold</v>
      </c>
      <c r="I31" s="23">
        <f>VLOOKUP($A31,Race1!$A$3:$J$100,10,FALSE)</f>
        <v>26</v>
      </c>
      <c r="J31" s="23">
        <f>VLOOKUP($A31,'Race 2'!$A$3:$J$100,10,FALSE)</f>
        <v>35</v>
      </c>
      <c r="K31" s="23">
        <f>VLOOKUP($A31,'Race 3'!$A$3:$J$100,10,FALSE)</f>
        <v>29</v>
      </c>
      <c r="L31" s="23">
        <v>75</v>
      </c>
      <c r="M31" s="23">
        <f>VLOOKUP($A31,'Race 5'!$A$3:$J$100,10,FALSE)</f>
        <v>21</v>
      </c>
      <c r="N31" s="24">
        <f t="shared" si="0"/>
        <v>75</v>
      </c>
      <c r="O31" s="18">
        <f t="shared" si="1"/>
        <v>111</v>
      </c>
      <c r="P31" s="18" t="str">
        <f>VLOOKUP(A31,Competitors!$A$3:$I$79,9,FALSE)</f>
        <v>LC</v>
      </c>
      <c r="Q31" s="25">
        <v>29</v>
      </c>
      <c r="R31" s="20"/>
    </row>
    <row r="32" spans="1:18">
      <c r="A32" s="9">
        <v>475</v>
      </c>
      <c r="B32" s="10" t="str">
        <f>VLOOKUP($A32,Competitors!$A$3:$I$79,3,FALSE)</f>
        <v>RS400</v>
      </c>
      <c r="C32" s="10" t="str">
        <f>VLOOKUP($A32,Competitors!$A$6:$I$79,3,FALSE)</f>
        <v>RS400</v>
      </c>
      <c r="D32" s="10" t="str">
        <f>VLOOKUP($A32,Competitors!$A$3:$I$79,4,FALSE)</f>
        <v>Rhys Jones</v>
      </c>
      <c r="E32" s="10" t="str">
        <f>VLOOKUP($A32,Competitors!$A$3:$I$79,5,FALSE)</f>
        <v>Gary Broome</v>
      </c>
      <c r="F32" s="10" t="str">
        <f>VLOOKUP($A32,Competitors!$A$6:$I$79,3,FALSE)</f>
        <v>RS400</v>
      </c>
      <c r="G32" s="10" t="str">
        <f>VLOOKUP($A32,Competitors!$A$6:$I$79,3,FALSE)</f>
        <v>RS400</v>
      </c>
      <c r="H32" s="10" t="str">
        <f>VLOOKUP($A32,Competitors!$A$3:$I$79,8,FALSE)</f>
        <v>Tata</v>
      </c>
      <c r="I32" s="23">
        <f>VLOOKUP($A32,Race1!$A$3:$J$100,10,FALSE)</f>
        <v>49</v>
      </c>
      <c r="J32" s="23">
        <f>VLOOKUP($A32,'Race 2'!$A$3:$J$100,10,FALSE)</f>
        <v>22</v>
      </c>
      <c r="K32" s="23">
        <f>VLOOKUP($A32,'Race 3'!$A$3:$J$100,10,FALSE)</f>
        <v>30</v>
      </c>
      <c r="L32" s="23">
        <f>VLOOKUP($A32,'Race 4'!$A$3:$J$100,10,FALSE)</f>
        <v>29</v>
      </c>
      <c r="M32" s="23">
        <f>VLOOKUP($A32,'Race 5'!$A$3:$J$100,10,FALSE)</f>
        <v>34</v>
      </c>
      <c r="N32" s="24">
        <f t="shared" si="0"/>
        <v>49</v>
      </c>
      <c r="O32" s="18">
        <f t="shared" si="1"/>
        <v>115</v>
      </c>
      <c r="P32" s="18" t="str">
        <f>VLOOKUP(A32,Competitors!$A$3:$I$79,9,FALSE)</f>
        <v>50H,60C</v>
      </c>
      <c r="Q32" s="25">
        <v>30</v>
      </c>
      <c r="R32" s="20"/>
    </row>
    <row r="33" spans="1:18">
      <c r="A33" s="9">
        <v>141550</v>
      </c>
      <c r="B33" s="10" t="str">
        <f>VLOOKUP($A33,Competitors!$A$3:$I$79,3,FALSE)</f>
        <v>Laser</v>
      </c>
      <c r="C33" s="10" t="str">
        <f>VLOOKUP($A33,Competitors!$A$6:$I$79,3,FALSE)</f>
        <v>Laser</v>
      </c>
      <c r="D33" s="10" t="str">
        <f>VLOOKUP($A33,Competitors!$A$3:$I$79,4,FALSE)</f>
        <v>Eric Ison</v>
      </c>
      <c r="E33" s="10" t="str">
        <f>VLOOKUP($A33,Competitors!$A$3:$I$79,5,FALSE)</f>
        <v>#</v>
      </c>
      <c r="F33" s="10" t="str">
        <f>VLOOKUP($A33,Competitors!$A$6:$I$79,3,FALSE)</f>
        <v>Laser</v>
      </c>
      <c r="G33" s="10" t="str">
        <f>VLOOKUP($A33,Competitors!$A$6:$I$79,3,FALSE)</f>
        <v>Laser</v>
      </c>
      <c r="H33" s="10" t="str">
        <f>VLOOKUP($A33,Competitors!$A$3:$I$79,8,FALSE)</f>
        <v>Arden</v>
      </c>
      <c r="I33" s="23">
        <f>VLOOKUP($A33,Race1!$A$3:$J$100,10,FALSE)</f>
        <v>35</v>
      </c>
      <c r="J33" s="23">
        <f>VLOOKUP($A33,'Race 2'!$A$3:$J$100,10,FALSE)</f>
        <v>29</v>
      </c>
      <c r="K33" s="23">
        <f>VLOOKUP($A33,'Race 3'!$A$3:$J$100,10,FALSE)</f>
        <v>36</v>
      </c>
      <c r="L33" s="23">
        <f>VLOOKUP($A33,'Race 4'!$A$3:$J$100,10,FALSE)</f>
        <v>33</v>
      </c>
      <c r="M33" s="23">
        <f>VLOOKUP($A33,'Race 5'!$A$3:$J$100,10,FALSE)</f>
        <v>20</v>
      </c>
      <c r="N33" s="24">
        <f t="shared" si="0"/>
        <v>36</v>
      </c>
      <c r="O33" s="18">
        <f t="shared" si="1"/>
        <v>117</v>
      </c>
      <c r="P33" s="18">
        <f>VLOOKUP(A33,Competitors!$A$3:$I$79,9,FALSE)</f>
        <v>0</v>
      </c>
      <c r="Q33" s="25">
        <v>31</v>
      </c>
      <c r="R33" s="20"/>
    </row>
    <row r="34" spans="1:18">
      <c r="A34" s="13">
        <v>1398</v>
      </c>
      <c r="B34" s="10" t="str">
        <f>VLOOKUP($A34,Competitors!$A$3:$I$79,3,FALSE)</f>
        <v>RS200</v>
      </c>
      <c r="C34" s="10" t="str">
        <f>VLOOKUP($A34,Competitors!$A$6:$I$79,3,FALSE)</f>
        <v>RS200</v>
      </c>
      <c r="D34" s="10" t="str">
        <f>VLOOKUP($A34,Competitors!$A$3:$I$79,4,FALSE)</f>
        <v>Paul Griffiths</v>
      </c>
      <c r="E34" s="10" t="str">
        <f>VLOOKUP($A34,Competitors!$A$3:$I$79,5,FALSE)</f>
        <v>Julia Griffiths</v>
      </c>
      <c r="F34" s="10" t="str">
        <f>VLOOKUP($A34,Competitors!$A$6:$I$79,3,FALSE)</f>
        <v>RS200</v>
      </c>
      <c r="G34" s="10" t="str">
        <f>VLOOKUP($A34,Competitors!$A$6:$I$79,3,FALSE)</f>
        <v>RS200</v>
      </c>
      <c r="H34" s="10" t="str">
        <f>VLOOKUP($A34,Competitors!$A$3:$I$79,8,FALSE)</f>
        <v>Saundersfoot</v>
      </c>
      <c r="I34" s="23">
        <f>VLOOKUP($A34,Race1!$A$3:$J$100,10,FALSE)</f>
        <v>43</v>
      </c>
      <c r="J34" s="23">
        <f>VLOOKUP($A34,'Race 2'!$A$3:$J$100,10,FALSE)</f>
        <v>34</v>
      </c>
      <c r="K34" s="23">
        <f>VLOOKUP($A34,'Race 3'!$A$3:$J$100,10,FALSE)</f>
        <v>31</v>
      </c>
      <c r="L34" s="23">
        <f>VLOOKUP($A34,'Race 4'!$A$3:$J$100,10,FALSE)</f>
        <v>17</v>
      </c>
      <c r="M34" s="23">
        <f>VLOOKUP($A34,'Race 5'!$A$3:$J$100,10,FALSE)</f>
        <v>36</v>
      </c>
      <c r="N34" s="24">
        <f t="shared" si="0"/>
        <v>43</v>
      </c>
      <c r="O34" s="18">
        <f t="shared" si="1"/>
        <v>118</v>
      </c>
      <c r="P34" s="18" t="str">
        <f>VLOOKUP(A34,Competitors!$A$3:$I$79,9,FALSE)</f>
        <v>50H,50C,LC</v>
      </c>
      <c r="Q34" s="25">
        <v>32</v>
      </c>
      <c r="R34" s="20"/>
    </row>
    <row r="35" spans="1:18">
      <c r="A35" s="9">
        <v>238</v>
      </c>
      <c r="B35" s="10" t="str">
        <f>VLOOKUP($A35,Competitors!$A$3:$I$79,3,FALSE)</f>
        <v>RS100</v>
      </c>
      <c r="C35" s="10" t="str">
        <f>VLOOKUP($A35,Competitors!$A$6:$I$79,3,FALSE)</f>
        <v>RS100</v>
      </c>
      <c r="D35" s="10" t="str">
        <f>VLOOKUP($A35,Competitors!$A$3:$I$79,4,FALSE)</f>
        <v>Martyn Osborne</v>
      </c>
      <c r="E35" s="10" t="str">
        <f>VLOOKUP($A35,Competitors!$A$3:$I$79,5,FALSE)</f>
        <v>#</v>
      </c>
      <c r="F35" s="10" t="str">
        <f>VLOOKUP($A35,Competitors!$A$6:$I$79,3,FALSE)</f>
        <v>RS100</v>
      </c>
      <c r="G35" s="10" t="str">
        <f>VLOOKUP($A35,Competitors!$A$6:$I$79,3,FALSE)</f>
        <v>RS100</v>
      </c>
      <c r="H35" s="10" t="str">
        <f>VLOOKUP($A35,Competitors!$A$3:$I$79,8,FALSE)</f>
        <v>Llandegfedd</v>
      </c>
      <c r="I35" s="23">
        <f>VLOOKUP($A35,Race1!$A$3:$J$100,10,FALSE)</f>
        <v>12</v>
      </c>
      <c r="J35" s="23">
        <f>VLOOKUP($A35,'Race 2'!$A$3:$J$100,10,FALSE)</f>
        <v>39</v>
      </c>
      <c r="K35" s="23">
        <f>VLOOKUP($A35,'Race 3'!$A$3:$J$100,10,FALSE)</f>
        <v>38</v>
      </c>
      <c r="L35" s="23">
        <f>VLOOKUP($A35,'Race 4'!$A$3:$J$100,10,FALSE)</f>
        <v>48</v>
      </c>
      <c r="M35" s="23">
        <f>VLOOKUP($A35,'Race 5'!$A$3:$J$100,10,FALSE)</f>
        <v>33</v>
      </c>
      <c r="N35" s="24">
        <f t="shared" ref="N35:N66" si="2">MAX(I35:M35)</f>
        <v>48</v>
      </c>
      <c r="O35" s="18">
        <f t="shared" ref="O35:O66" si="3">SUM(I35:M35)-N35</f>
        <v>122</v>
      </c>
      <c r="P35" s="18" t="str">
        <f>VLOOKUP(A35,Competitors!$A$3:$I$79,9,FALSE)</f>
        <v>50H</v>
      </c>
      <c r="Q35" s="25">
        <v>33</v>
      </c>
      <c r="R35" s="20"/>
    </row>
    <row r="36" spans="1:18">
      <c r="A36" s="13">
        <v>338</v>
      </c>
      <c r="B36" s="10" t="str">
        <f>VLOOKUP($A36,Competitors!$A$3:$I$79,3,FALSE)</f>
        <v>IC</v>
      </c>
      <c r="C36" s="10" t="str">
        <f>VLOOKUP($A36,Competitors!$A$6:$I$79,3,FALSE)</f>
        <v>IC</v>
      </c>
      <c r="D36" s="10" t="str">
        <f>VLOOKUP($A36,Competitors!$A$3:$I$79,4,FALSE)</f>
        <v>Steve Clarke</v>
      </c>
      <c r="E36" s="10" t="str">
        <f>VLOOKUP($A36,Competitors!$A$3:$I$79,5,FALSE)</f>
        <v>#</v>
      </c>
      <c r="F36" s="10" t="str">
        <f>VLOOKUP($A36,Competitors!$A$6:$I$79,3,FALSE)</f>
        <v>IC</v>
      </c>
      <c r="G36" s="10" t="str">
        <f>VLOOKUP($A36,Competitors!$A$6:$I$79,3,FALSE)</f>
        <v>IC</v>
      </c>
      <c r="H36" s="10" t="str">
        <f>VLOOKUP($A36,Competitors!$A$3:$I$79,8,FALSE)</f>
        <v>Llandegfedd</v>
      </c>
      <c r="I36" s="23">
        <f>VLOOKUP($A36,Race1!$A$3:$J$100,10,FALSE)</f>
        <v>20</v>
      </c>
      <c r="J36" s="23">
        <f>VLOOKUP($A36,'Race 2'!$A$3:$J$100,10,FALSE)</f>
        <v>16</v>
      </c>
      <c r="K36" s="23">
        <f>VLOOKUP($A36,'Race 3'!$A$3:$J$100,10,FALSE)</f>
        <v>75</v>
      </c>
      <c r="L36" s="23">
        <v>75</v>
      </c>
      <c r="M36" s="23">
        <f>VLOOKUP($A36,'Race 5'!$A$3:$J$100,10,FALSE)</f>
        <v>16</v>
      </c>
      <c r="N36" s="24">
        <f t="shared" si="2"/>
        <v>75</v>
      </c>
      <c r="O36" s="18">
        <f t="shared" si="3"/>
        <v>127</v>
      </c>
      <c r="P36" s="18" t="str">
        <f>VLOOKUP(A36,Competitors!$A$3:$I$79,9,FALSE)</f>
        <v>50H</v>
      </c>
      <c r="Q36" s="25">
        <v>34</v>
      </c>
      <c r="R36" s="20"/>
    </row>
    <row r="37" spans="1:18">
      <c r="A37" s="9">
        <v>753</v>
      </c>
      <c r="B37" s="10" t="str">
        <f>VLOOKUP($A37,Competitors!$A$3:$I$79,3,FALSE)</f>
        <v>Osprey</v>
      </c>
      <c r="C37" s="10" t="str">
        <f>VLOOKUP($A37,Competitors!$A$6:$I$79,3,FALSE)</f>
        <v>Osprey</v>
      </c>
      <c r="D37" s="10" t="str">
        <f>VLOOKUP($A37,Competitors!$A$3:$I$79,4,FALSE)</f>
        <v>Andrew Jenkins</v>
      </c>
      <c r="E37" s="10" t="str">
        <f>VLOOKUP($A37,Competitors!$A$3:$I$79,5,FALSE)</f>
        <v>Rebecca Jenkins</v>
      </c>
      <c r="F37" s="10" t="str">
        <f>VLOOKUP($A37,Competitors!$A$6:$I$79,3,FALSE)</f>
        <v>Osprey</v>
      </c>
      <c r="G37" s="10" t="str">
        <f>VLOOKUP($A37,Competitors!$A$6:$I$79,3,FALSE)</f>
        <v>Osprey</v>
      </c>
      <c r="H37" s="10" t="str">
        <f>VLOOKUP($A37,Competitors!$A$3:$I$79,8,FALSE)</f>
        <v>Tata</v>
      </c>
      <c r="I37" s="23">
        <f>VLOOKUP($A37,Race1!$A$3:$J$100,10,FALSE)</f>
        <v>45</v>
      </c>
      <c r="J37" s="23">
        <f>VLOOKUP($A37,'Race 2'!$A$3:$J$100,10,FALSE)</f>
        <v>27</v>
      </c>
      <c r="K37" s="23">
        <f>VLOOKUP($A37,'Race 3'!$A$3:$J$100,10,FALSE)</f>
        <v>57</v>
      </c>
      <c r="L37" s="23">
        <f>VLOOKUP($A37,'Race 4'!$A$3:$J$100,10,FALSE)</f>
        <v>25</v>
      </c>
      <c r="M37" s="23">
        <f>VLOOKUP($A37,'Race 5'!$A$3:$J$100,10,FALSE)</f>
        <v>30</v>
      </c>
      <c r="N37" s="24">
        <f t="shared" si="2"/>
        <v>57</v>
      </c>
      <c r="O37" s="18">
        <f t="shared" si="3"/>
        <v>127</v>
      </c>
      <c r="P37" s="18" t="str">
        <f>VLOOKUP(A37,Competitors!$A$3:$I$79,9,FALSE)</f>
        <v>50H, LC</v>
      </c>
      <c r="Q37" s="25">
        <v>35</v>
      </c>
      <c r="R37" s="20"/>
    </row>
    <row r="38" spans="1:18">
      <c r="A38" s="9">
        <v>213</v>
      </c>
      <c r="B38" s="10" t="str">
        <f>VLOOKUP($A38,Competitors!$A$3:$I$79,3,FALSE)</f>
        <v>Europe</v>
      </c>
      <c r="C38" s="10" t="str">
        <f>VLOOKUP($A38,Competitors!$A$6:$I$79,3,FALSE)</f>
        <v>Europe</v>
      </c>
      <c r="D38" s="10" t="str">
        <f>VLOOKUP($A38,Competitors!$A$3:$I$79,4,FALSE)</f>
        <v>Daniel Osborne</v>
      </c>
      <c r="E38" s="10" t="str">
        <f>VLOOKUP($A38,Competitors!$A$3:$I$79,5,FALSE)</f>
        <v>#</v>
      </c>
      <c r="F38" s="10" t="str">
        <f>VLOOKUP($A38,Competitors!$A$6:$I$79,3,FALSE)</f>
        <v>Europe</v>
      </c>
      <c r="G38" s="10" t="str">
        <f>VLOOKUP($A38,Competitors!$A$6:$I$79,3,FALSE)</f>
        <v>Europe</v>
      </c>
      <c r="H38" s="10" t="str">
        <f>VLOOKUP($A38,Competitors!$A$3:$I$79,8,FALSE)</f>
        <v>Llandegfedd</v>
      </c>
      <c r="I38" s="23">
        <f>VLOOKUP($A38,Race1!$A$3:$J$100,10,FALSE)</f>
        <v>48</v>
      </c>
      <c r="J38" s="23">
        <f>VLOOKUP($A38,'Race 2'!$A$3:$J$100,10,FALSE)</f>
        <v>49</v>
      </c>
      <c r="K38" s="23">
        <f>VLOOKUP($A38,'Race 3'!$A$3:$J$100,10,FALSE)</f>
        <v>19</v>
      </c>
      <c r="L38" s="23">
        <f>VLOOKUP($A38,'Race 4'!$A$3:$J$100,10,FALSE)</f>
        <v>34</v>
      </c>
      <c r="M38" s="23">
        <f>VLOOKUP($A38,'Race 5'!$A$3:$J$100,10,FALSE)</f>
        <v>32</v>
      </c>
      <c r="N38" s="24">
        <f t="shared" si="2"/>
        <v>49</v>
      </c>
      <c r="O38" s="18">
        <f t="shared" si="3"/>
        <v>133</v>
      </c>
      <c r="P38" s="18">
        <f>VLOOKUP(A38,Competitors!$A$3:$I$79,9,FALSE)</f>
        <v>0</v>
      </c>
      <c r="Q38" s="25">
        <v>36</v>
      </c>
      <c r="R38" s="20"/>
    </row>
    <row r="39" spans="1:18">
      <c r="A39" s="9">
        <v>657</v>
      </c>
      <c r="B39" s="10" t="str">
        <f>VLOOKUP($A39,Competitors!$A$3:$I$79,3,FALSE)</f>
        <v>Contender</v>
      </c>
      <c r="C39" s="10" t="e">
        <f>VLOOKUP($A39,Competitors!$A$6:$I$79,3,FALSE)</f>
        <v>#N/A</v>
      </c>
      <c r="D39" s="10" t="str">
        <f>VLOOKUP($A39,Competitors!$A$3:$I$79,4,FALSE)</f>
        <v>Simon Turnbull</v>
      </c>
      <c r="E39" s="10" t="str">
        <f>VLOOKUP($A39,Competitors!$A$3:$I$79,5,FALSE)</f>
        <v>#</v>
      </c>
      <c r="F39" s="10" t="e">
        <f>VLOOKUP($A39,Competitors!$A$6:$I$79,3,FALSE)</f>
        <v>#N/A</v>
      </c>
      <c r="G39" s="10" t="e">
        <f>VLOOKUP($A39,Competitors!$A$6:$I$79,3,FALSE)</f>
        <v>#N/A</v>
      </c>
      <c r="H39" s="10" t="str">
        <f>VLOOKUP($A39,Competitors!$A$3:$I$79,8,FALSE)</f>
        <v>Saundersfoot</v>
      </c>
      <c r="I39" s="23">
        <f>VLOOKUP($A39,Race1!$A$3:$J$100,10,FALSE)</f>
        <v>54</v>
      </c>
      <c r="J39" s="23">
        <f>VLOOKUP($A39,'Race 2'!$A$3:$J$100,10,FALSE)</f>
        <v>52</v>
      </c>
      <c r="K39" s="23">
        <f>VLOOKUP($A39,'Race 3'!$A$3:$J$100,10,FALSE)</f>
        <v>26</v>
      </c>
      <c r="L39" s="15">
        <f>(J39+K39+M39)/3</f>
        <v>34.333333333333336</v>
      </c>
      <c r="M39" s="23">
        <f>VLOOKUP($A39,'Race 5'!$A$3:$J$100,10,FALSE)</f>
        <v>25</v>
      </c>
      <c r="N39" s="24">
        <f t="shared" si="2"/>
        <v>54</v>
      </c>
      <c r="O39" s="18">
        <f t="shared" si="3"/>
        <v>137.33333333333334</v>
      </c>
      <c r="P39" s="18">
        <f>VLOOKUP(A39,Competitors!$A$3:$I$79,9,FALSE)</f>
        <v>0</v>
      </c>
      <c r="Q39" s="25">
        <v>37</v>
      </c>
      <c r="R39" s="20"/>
    </row>
    <row r="40" spans="1:18">
      <c r="A40" s="9">
        <v>5239</v>
      </c>
      <c r="B40" s="10" t="str">
        <f>VLOOKUP($A40,Competitors!$A$3:$I$79,3,FALSE)</f>
        <v>Solo</v>
      </c>
      <c r="C40" s="10" t="str">
        <f>VLOOKUP($A40,Competitors!$A$6:$I$79,3,FALSE)</f>
        <v>Solo</v>
      </c>
      <c r="D40" s="10" t="str">
        <f>VLOOKUP($A40,Competitors!$A$3:$I$79,4,FALSE)</f>
        <v>Trevor Pearson</v>
      </c>
      <c r="E40" s="10" t="str">
        <f>VLOOKUP($A40,Competitors!$A$3:$I$79,5,FALSE)</f>
        <v>#</v>
      </c>
      <c r="F40" s="10" t="str">
        <f>VLOOKUP($A40,Competitors!$A$6:$I$79,3,FALSE)</f>
        <v>Solo</v>
      </c>
      <c r="G40" s="10" t="str">
        <f>VLOOKUP($A40,Competitors!$A$6:$I$79,3,FALSE)</f>
        <v>Solo</v>
      </c>
      <c r="H40" s="10" t="str">
        <f>VLOOKUP($A40,Competitors!$A$3:$I$79,8,FALSE)</f>
        <v xml:space="preserve">Midland </v>
      </c>
      <c r="I40" s="23">
        <f>VLOOKUP($A40,Race1!$A$3:$J$100,10,FALSE)</f>
        <v>25</v>
      </c>
      <c r="J40" s="23">
        <f>VLOOKUP($A40,'Race 2'!$A$3:$J$100,10,FALSE)</f>
        <v>45</v>
      </c>
      <c r="K40" s="23">
        <f>VLOOKUP($A40,'Race 3'!$A$3:$J$100,10,FALSE)</f>
        <v>37</v>
      </c>
      <c r="L40" s="23">
        <f>VLOOKUP($A40,'Race 4'!$A$3:$J$100,10,FALSE)</f>
        <v>31</v>
      </c>
      <c r="M40" s="23">
        <v>75</v>
      </c>
      <c r="N40" s="24">
        <f t="shared" si="2"/>
        <v>75</v>
      </c>
      <c r="O40" s="18">
        <f t="shared" si="3"/>
        <v>138</v>
      </c>
      <c r="P40" s="18" t="str">
        <f>VLOOKUP(A40,Competitors!$A$3:$I$79,9,FALSE)</f>
        <v>60H</v>
      </c>
      <c r="Q40" s="25">
        <v>38</v>
      </c>
      <c r="R40" s="20"/>
    </row>
    <row r="41" spans="1:18">
      <c r="A41" s="9" t="s">
        <v>212</v>
      </c>
      <c r="B41" s="10" t="str">
        <f>VLOOKUP($A41,Competitors!$A$3:$I$79,3,FALSE)</f>
        <v>RS600</v>
      </c>
      <c r="C41" s="10" t="str">
        <f>VLOOKUP($A41,Competitors!$A$6:$I$79,3,FALSE)</f>
        <v>RS600</v>
      </c>
      <c r="D41" s="10" t="str">
        <f>VLOOKUP($A41,Competitors!$A$3:$I$79,4,FALSE)</f>
        <v>Daniel Jackson</v>
      </c>
      <c r="E41" s="10" t="str">
        <f>VLOOKUP($A41,Competitors!$A$3:$I$79,5,FALSE)</f>
        <v>#</v>
      </c>
      <c r="F41" s="10" t="str">
        <f>VLOOKUP($A41,Competitors!$A$6:$I$79,3,FALSE)</f>
        <v>RS600</v>
      </c>
      <c r="G41" s="10" t="str">
        <f>VLOOKUP($A41,Competitors!$A$6:$I$79,3,FALSE)</f>
        <v>RS600</v>
      </c>
      <c r="H41" s="10" t="str">
        <f>VLOOKUP($A41,Competitors!$A$3:$I$79,8,FALSE)</f>
        <v>Tenby</v>
      </c>
      <c r="I41" s="23">
        <f>VLOOKUP($A41,Race1!$A$3:$J$100,10,FALSE)</f>
        <v>56</v>
      </c>
      <c r="J41" s="23">
        <f>VLOOKUP($A41,'Race 2'!$A$3:$J$100,10,FALSE)</f>
        <v>75</v>
      </c>
      <c r="K41" s="23">
        <f>VLOOKUP($A41,'Race 3'!$A$3:$J$100,10,FALSE)</f>
        <v>7</v>
      </c>
      <c r="L41" s="23">
        <v>75</v>
      </c>
      <c r="M41" s="23">
        <f>VLOOKUP($A41,'Race 5'!$A$3:$J$100,10,FALSE)</f>
        <v>2</v>
      </c>
      <c r="N41" s="24">
        <f t="shared" si="2"/>
        <v>75</v>
      </c>
      <c r="O41" s="18">
        <f t="shared" si="3"/>
        <v>140</v>
      </c>
      <c r="P41" s="18">
        <f>VLOOKUP(A41,Competitors!$A$3:$I$79,9,FALSE)</f>
        <v>0</v>
      </c>
      <c r="Q41" s="25">
        <v>39</v>
      </c>
      <c r="R41" s="20"/>
    </row>
    <row r="42" spans="1:18">
      <c r="A42" s="9">
        <v>22566</v>
      </c>
      <c r="B42" s="10" t="str">
        <f>VLOOKUP($A42,Competitors!$A$3:$I$79,3,FALSE)</f>
        <v>Enterprise</v>
      </c>
      <c r="C42" s="10" t="str">
        <f>VLOOKUP($A42,Competitors!$A$6:$I$79,3,FALSE)</f>
        <v>Enterprise</v>
      </c>
      <c r="D42" s="10" t="str">
        <f>VLOOKUP($A42,Competitors!$A$3:$I$79,4,FALSE)</f>
        <v>Niall Campbell</v>
      </c>
      <c r="E42" s="10" t="str">
        <f>VLOOKUP($A42,Competitors!$A$3:$I$79,5,FALSE)</f>
        <v>Jane Smee</v>
      </c>
      <c r="F42" s="10" t="str">
        <f>VLOOKUP($A42,Competitors!$A$6:$I$79,3,FALSE)</f>
        <v>Enterprise</v>
      </c>
      <c r="G42" s="10" t="str">
        <f>VLOOKUP($A42,Competitors!$A$6:$I$79,3,FALSE)</f>
        <v>Enterprise</v>
      </c>
      <c r="H42" s="10" t="str">
        <f>VLOOKUP($A42,Competitors!$A$3:$I$79,8,FALSE)</f>
        <v>Arden</v>
      </c>
      <c r="I42" s="23">
        <f>VLOOKUP($A42,Race1!$A$3:$J$100,10,FALSE)</f>
        <v>50</v>
      </c>
      <c r="J42" s="23">
        <f>VLOOKUP($A42,'Race 2'!$A$3:$J$100,10,FALSE)</f>
        <v>30</v>
      </c>
      <c r="K42" s="23">
        <f>VLOOKUP($A42,'Race 3'!$A$3:$J$100,10,FALSE)</f>
        <v>43</v>
      </c>
      <c r="L42" s="23">
        <f>VLOOKUP($A42,'Race 4'!$A$3:$J$100,10,FALSE)</f>
        <v>26</v>
      </c>
      <c r="M42" s="23">
        <f>VLOOKUP($A42,'Race 5'!$A$3:$J$100,10,FALSE)</f>
        <v>41</v>
      </c>
      <c r="N42" s="24">
        <f t="shared" si="2"/>
        <v>50</v>
      </c>
      <c r="O42" s="18">
        <f t="shared" si="3"/>
        <v>140</v>
      </c>
      <c r="P42" s="18" t="str">
        <f>VLOOKUP(A42,Competitors!$A$3:$I$79,9,FALSE)</f>
        <v>60H,60C,LC</v>
      </c>
      <c r="Q42" s="25">
        <v>40</v>
      </c>
      <c r="R42" s="20"/>
    </row>
    <row r="43" spans="1:18">
      <c r="A43" s="9">
        <v>13918</v>
      </c>
      <c r="B43" s="10" t="str">
        <f>VLOOKUP($A43,Competitors!$A$3:$I$79,3,FALSE)</f>
        <v>Fireball</v>
      </c>
      <c r="C43" s="10" t="str">
        <f>VLOOKUP($A43,Competitors!$A$6:$I$79,3,FALSE)</f>
        <v>Fireball</v>
      </c>
      <c r="D43" s="10" t="str">
        <f>VLOOKUP($A43,Competitors!$A$3:$I$79,4,FALSE)</f>
        <v>Lyndon Beasley</v>
      </c>
      <c r="E43" s="10" t="str">
        <f>VLOOKUP($A43,Competitors!$A$3:$I$79,5,FALSE)</f>
        <v>Sam Frost-Huskinsson</v>
      </c>
      <c r="F43" s="10" t="str">
        <f>VLOOKUP($A43,Competitors!$A$6:$I$79,3,FALSE)</f>
        <v>Fireball</v>
      </c>
      <c r="G43" s="10" t="str">
        <f>VLOOKUP($A43,Competitors!$A$6:$I$79,3,FALSE)</f>
        <v>Fireball</v>
      </c>
      <c r="H43" s="10" t="str">
        <f>VLOOKUP($A43,Competitors!$A$3:$I$79,8,FALSE)</f>
        <v xml:space="preserve">Greensforge </v>
      </c>
      <c r="I43" s="23">
        <f>VLOOKUP($A43,Race1!$A$3:$J$100,10,FALSE)</f>
        <v>51</v>
      </c>
      <c r="J43" s="23">
        <f>VLOOKUP($A43,'Race 2'!$A$3:$J$100,10,FALSE)</f>
        <v>43</v>
      </c>
      <c r="K43" s="23">
        <f>VLOOKUP($A43,'Race 3'!$A$3:$J$100,10,FALSE)</f>
        <v>32</v>
      </c>
      <c r="L43" s="23">
        <f>VLOOKUP($A43,'Race 4'!$A$3:$J$100,10,FALSE)</f>
        <v>35</v>
      </c>
      <c r="M43" s="23">
        <f>VLOOKUP($A43,'Race 5'!$A$3:$J$100,10,FALSE)</f>
        <v>31</v>
      </c>
      <c r="N43" s="24">
        <f t="shared" si="2"/>
        <v>51</v>
      </c>
      <c r="O43" s="18">
        <f t="shared" si="3"/>
        <v>141</v>
      </c>
      <c r="P43" s="18" t="str">
        <f>VLOOKUP(A43,Competitors!$A$3:$I$79,9,FALSE)</f>
        <v>50H</v>
      </c>
      <c r="Q43" s="25">
        <v>41</v>
      </c>
      <c r="R43" s="20"/>
    </row>
    <row r="44" spans="1:18">
      <c r="A44" s="9">
        <v>330</v>
      </c>
      <c r="B44" s="10" t="str">
        <f>VLOOKUP($A44,Competitors!$A$3:$I$79,3,FALSE)</f>
        <v>IC</v>
      </c>
      <c r="C44" s="10" t="str">
        <f>VLOOKUP($A44,Competitors!$A$6:$I$79,3,FALSE)</f>
        <v>IC</v>
      </c>
      <c r="D44" s="10" t="str">
        <f>VLOOKUP($A44,Competitors!$A$3:$I$79,4,FALSE)</f>
        <v>Iain Ferguson</v>
      </c>
      <c r="E44" s="10" t="str">
        <f>VLOOKUP($A44,Competitors!$A$3:$I$79,5,FALSE)</f>
        <v>#</v>
      </c>
      <c r="F44" s="10" t="str">
        <f>VLOOKUP($A44,Competitors!$A$6:$I$79,3,FALSE)</f>
        <v>IC</v>
      </c>
      <c r="G44" s="10" t="str">
        <f>VLOOKUP($A44,Competitors!$A$6:$I$79,3,FALSE)</f>
        <v>IC</v>
      </c>
      <c r="H44" s="10" t="str">
        <f>VLOOKUP($A44,Competitors!$A$3:$I$79,8,FALSE)</f>
        <v>Blithfield</v>
      </c>
      <c r="I44" s="23">
        <f>VLOOKUP($A44,Race1!$A$3:$J$100,10,FALSE)</f>
        <v>32</v>
      </c>
      <c r="J44" s="23">
        <f>VLOOKUP($A44,'Race 2'!$A$3:$J$100,10,FALSE)</f>
        <v>15</v>
      </c>
      <c r="K44" s="23">
        <v>75</v>
      </c>
      <c r="L44" s="23">
        <f>VLOOKUP($A44,'Race 4'!$A$3:$J$100,10,FALSE)</f>
        <v>21</v>
      </c>
      <c r="M44" s="23">
        <v>75</v>
      </c>
      <c r="N44" s="24">
        <f t="shared" si="2"/>
        <v>75</v>
      </c>
      <c r="O44" s="18">
        <f t="shared" si="3"/>
        <v>143</v>
      </c>
      <c r="P44" s="18">
        <f>VLOOKUP(A44,Competitors!$A$3:$I$79,9,FALSE)</f>
        <v>0</v>
      </c>
      <c r="Q44" s="25">
        <v>42</v>
      </c>
      <c r="R44" s="20"/>
    </row>
    <row r="45" spans="1:18">
      <c r="A45" s="9">
        <v>1207</v>
      </c>
      <c r="B45" s="10" t="str">
        <f>VLOOKUP($A45,Competitors!$A$3:$I$79,3,FALSE)</f>
        <v>RS Aero</v>
      </c>
      <c r="C45" s="10" t="str">
        <f>VLOOKUP($A45,Competitors!$A$6:$I$79,3,FALSE)</f>
        <v>RS Aero</v>
      </c>
      <c r="D45" s="10" t="str">
        <f>VLOOKUP($A45,Competitors!$A$3:$I$79,4,FALSE)</f>
        <v>Mark Tissiman</v>
      </c>
      <c r="E45" s="10" t="str">
        <f>VLOOKUP($A45,Competitors!$A$3:$I$79,5,FALSE)</f>
        <v>#</v>
      </c>
      <c r="F45" s="10" t="str">
        <f>VLOOKUP($A45,Competitors!$A$6:$I$79,3,FALSE)</f>
        <v>RS Aero</v>
      </c>
      <c r="G45" s="10" t="str">
        <f>VLOOKUP($A45,Competitors!$A$6:$I$79,3,FALSE)</f>
        <v>RS Aero</v>
      </c>
      <c r="H45" s="10" t="str">
        <f>VLOOKUP($A45,Competitors!$A$3:$I$79,8,FALSE)</f>
        <v>Saundersfoot</v>
      </c>
      <c r="I45" s="23">
        <f>VLOOKUP($A45,Race1!$A$3:$J$100,10,FALSE)</f>
        <v>40</v>
      </c>
      <c r="J45" s="23">
        <f>VLOOKUP($A45,'Race 2'!$A$3:$J$100,10,FALSE)</f>
        <v>37</v>
      </c>
      <c r="K45" s="23">
        <f>VLOOKUP($A45,'Race 3'!$A$3:$J$100,10,FALSE)</f>
        <v>44</v>
      </c>
      <c r="L45" s="23">
        <f>VLOOKUP($A45,'Race 4'!$A$3:$J$100,10,FALSE)</f>
        <v>24</v>
      </c>
      <c r="M45" s="23">
        <f>VLOOKUP($A45,'Race 5'!$A$3:$J$100,10,FALSE)</f>
        <v>43</v>
      </c>
      <c r="N45" s="24">
        <f t="shared" si="2"/>
        <v>44</v>
      </c>
      <c r="O45" s="18">
        <f t="shared" si="3"/>
        <v>144</v>
      </c>
      <c r="P45" s="18">
        <f>VLOOKUP(A45,Competitors!$A$3:$I$79,9,FALSE)</f>
        <v>0</v>
      </c>
      <c r="Q45" s="25">
        <v>43</v>
      </c>
      <c r="R45" s="20"/>
    </row>
    <row r="46" spans="1:18">
      <c r="A46" s="9">
        <v>446</v>
      </c>
      <c r="B46" s="10" t="str">
        <f>VLOOKUP($A46,Competitors!$A$3:$I$79,3,FALSE)</f>
        <v>RS100</v>
      </c>
      <c r="C46" s="10" t="str">
        <f>VLOOKUP($A46,Competitors!$A$6:$I$79,3,FALSE)</f>
        <v>RS100</v>
      </c>
      <c r="D46" s="10" t="str">
        <f>VLOOKUP($A46,Competitors!$A$3:$I$79,4,FALSE)</f>
        <v>Jo Musson</v>
      </c>
      <c r="E46" s="10" t="str">
        <f>VLOOKUP($A46,Competitors!$A$3:$I$79,5,FALSE)</f>
        <v>#</v>
      </c>
      <c r="F46" s="10" t="str">
        <f>VLOOKUP($A46,Competitors!$A$6:$I$79,3,FALSE)</f>
        <v>RS100</v>
      </c>
      <c r="G46" s="10" t="str">
        <f>VLOOKUP($A46,Competitors!$A$6:$I$79,3,FALSE)</f>
        <v>RS100</v>
      </c>
      <c r="H46" s="10" t="str">
        <f>VLOOKUP($A46,Competitors!$A$3:$I$79,8,FALSE)</f>
        <v>Saundersfoot</v>
      </c>
      <c r="I46" s="23">
        <f>VLOOKUP($A46,Race1!$A$3:$J$100,10,FALSE)</f>
        <v>33</v>
      </c>
      <c r="J46" s="23">
        <f>VLOOKUP($A46,'Race 2'!$A$3:$J$100,10,FALSE)</f>
        <v>33</v>
      </c>
      <c r="K46" s="23">
        <f>VLOOKUP($A46,'Race 3'!$A$3:$J$100,10,FALSE)</f>
        <v>75</v>
      </c>
      <c r="L46" s="23">
        <f>VLOOKUP($A46,'Race 4'!$A$3:$J$100,10,FALSE)</f>
        <v>28</v>
      </c>
      <c r="M46" s="23">
        <f>VLOOKUP($A46,'Race 5'!$A$3:$J$100,10,FALSE)</f>
        <v>55</v>
      </c>
      <c r="N46" s="24">
        <f t="shared" si="2"/>
        <v>75</v>
      </c>
      <c r="O46" s="18">
        <f t="shared" si="3"/>
        <v>149</v>
      </c>
      <c r="P46" s="18" t="str">
        <f>VLOOKUP(A46,Competitors!$A$3:$I$79,9,FALSE)</f>
        <v>LH</v>
      </c>
      <c r="Q46" s="25">
        <v>44</v>
      </c>
      <c r="R46" s="20"/>
    </row>
    <row r="47" spans="1:18">
      <c r="A47" s="13">
        <v>4736</v>
      </c>
      <c r="B47" s="10" t="str">
        <f>VLOOKUP($A47,Competitors!$A$3:$I$79,3,FALSE)</f>
        <v>Solo</v>
      </c>
      <c r="C47" s="10" t="str">
        <f>VLOOKUP($A47,Competitors!$A$6:$I$79,3,FALSE)</f>
        <v>Solo</v>
      </c>
      <c r="D47" s="10" t="str">
        <f>VLOOKUP($A47,Competitors!$A$3:$I$79,4,FALSE)</f>
        <v>Adam Maclean</v>
      </c>
      <c r="E47" s="10" t="str">
        <f>VLOOKUP($A47,Competitors!$A$3:$I$79,5,FALSE)</f>
        <v>#</v>
      </c>
      <c r="F47" s="10" t="str">
        <f>VLOOKUP($A47,Competitors!$A$6:$I$79,3,FALSE)</f>
        <v>Solo</v>
      </c>
      <c r="G47" s="10" t="str">
        <f>VLOOKUP($A47,Competitors!$A$6:$I$79,3,FALSE)</f>
        <v>Solo</v>
      </c>
      <c r="H47" s="10" t="str">
        <f>VLOOKUP($A47,Competitors!$A$3:$I$79,8,FALSE)</f>
        <v>Midland</v>
      </c>
      <c r="I47" s="23">
        <f>VLOOKUP($A47,Race1!$A$3:$J$100,10,FALSE)</f>
        <v>42</v>
      </c>
      <c r="J47" s="23">
        <f>VLOOKUP($A47,'Race 2'!$A$3:$J$100,10,FALSE)</f>
        <v>44</v>
      </c>
      <c r="K47" s="23">
        <f>VLOOKUP($A47,'Race 3'!$A$3:$J$100,10,FALSE)</f>
        <v>42</v>
      </c>
      <c r="L47" s="23">
        <f>VLOOKUP($A47,'Race 4'!$A$3:$J$100,10,FALSE)</f>
        <v>32</v>
      </c>
      <c r="M47" s="23">
        <f>VLOOKUP($A47,'Race 5'!$A$3:$J$100,10,FALSE)</f>
        <v>35</v>
      </c>
      <c r="N47" s="24">
        <f t="shared" si="2"/>
        <v>44</v>
      </c>
      <c r="O47" s="18">
        <f t="shared" si="3"/>
        <v>151</v>
      </c>
      <c r="P47" s="18" t="str">
        <f>VLOOKUP(A47,Competitors!$A$3:$I$79,9,FALSE)</f>
        <v>50H</v>
      </c>
      <c r="Q47" s="25">
        <v>45</v>
      </c>
      <c r="R47" s="20"/>
    </row>
    <row r="48" spans="1:18">
      <c r="A48" s="9">
        <v>606</v>
      </c>
      <c r="B48" s="10" t="str">
        <f>VLOOKUP($A48,Competitors!$A$3:$I$79,3,FALSE)</f>
        <v>RS400</v>
      </c>
      <c r="C48" s="10" t="str">
        <f>VLOOKUP($A48,Competitors!$A$6:$I$79,3,FALSE)</f>
        <v>RS400</v>
      </c>
      <c r="D48" s="10" t="str">
        <f>VLOOKUP($A48,Competitors!$A$3:$I$79,4,FALSE)</f>
        <v>Paul Keeling</v>
      </c>
      <c r="E48" s="10" t="str">
        <f>VLOOKUP($A48,Competitors!$A$3:$I$79,5,FALSE)</f>
        <v>Michelle Keeling</v>
      </c>
      <c r="F48" s="10" t="str">
        <f>VLOOKUP($A48,Competitors!$A$6:$I$79,3,FALSE)</f>
        <v>RS400</v>
      </c>
      <c r="G48" s="10" t="str">
        <f>VLOOKUP($A48,Competitors!$A$6:$I$79,3,FALSE)</f>
        <v>RS400</v>
      </c>
      <c r="H48" s="10" t="str">
        <f>VLOOKUP($A48,Competitors!$A$3:$I$79,8,FALSE)</f>
        <v>Blithfield</v>
      </c>
      <c r="I48" s="23">
        <f>VLOOKUP($A48,Race1!$A$3:$J$100,10,FALSE)</f>
        <v>39</v>
      </c>
      <c r="J48" s="23">
        <f>VLOOKUP($A48,'Race 2'!$A$3:$J$100,10,FALSE)</f>
        <v>19</v>
      </c>
      <c r="K48" s="23">
        <f>VLOOKUP($A48,'Race 3'!$A$3:$J$100,10,FALSE)</f>
        <v>24</v>
      </c>
      <c r="L48" s="23">
        <v>75</v>
      </c>
      <c r="M48" s="23">
        <v>75</v>
      </c>
      <c r="N48" s="24">
        <f t="shared" si="2"/>
        <v>75</v>
      </c>
      <c r="O48" s="18">
        <f t="shared" si="3"/>
        <v>157</v>
      </c>
      <c r="P48" s="18" t="str">
        <f>VLOOKUP(A48,Competitors!$A$3:$I$79,9,FALSE)</f>
        <v>LC</v>
      </c>
      <c r="Q48" s="25">
        <v>46</v>
      </c>
      <c r="R48" s="20"/>
    </row>
    <row r="49" spans="1:18">
      <c r="A49" s="9">
        <v>5097</v>
      </c>
      <c r="B49" s="10" t="str">
        <f>VLOOKUP($A49,Competitors!$A$3:$I$79,3,FALSE)</f>
        <v>Solo</v>
      </c>
      <c r="C49" s="10" t="str">
        <f>VLOOKUP($A49,Competitors!$A$6:$I$79,3,FALSE)</f>
        <v>Solo</v>
      </c>
      <c r="D49" s="10" t="str">
        <f>VLOOKUP($A49,Competitors!$A$3:$I$79,4,FALSE)</f>
        <v>John Taylor</v>
      </c>
      <c r="E49" s="10" t="str">
        <f>VLOOKUP($A49,Competitors!$A$3:$I$79,5,FALSE)</f>
        <v>#</v>
      </c>
      <c r="F49" s="10" t="str">
        <f>VLOOKUP($A49,Competitors!$A$6:$I$79,3,FALSE)</f>
        <v>Solo</v>
      </c>
      <c r="G49" s="10" t="str">
        <f>VLOOKUP($A49,Competitors!$A$6:$I$79,3,FALSE)</f>
        <v>Solo</v>
      </c>
      <c r="H49" s="10" t="str">
        <f>VLOOKUP($A49,Competitors!$A$3:$I$79,8,FALSE)</f>
        <v xml:space="preserve">Bartley </v>
      </c>
      <c r="I49" s="23">
        <f>VLOOKUP($A49,Race1!$A$3:$J$100,10,FALSE)</f>
        <v>34</v>
      </c>
      <c r="J49" s="23">
        <f>VLOOKUP($A49,'Race 2'!$A$3:$J$100,10,FALSE)</f>
        <v>55</v>
      </c>
      <c r="K49" s="23">
        <f>VLOOKUP($A49,'Race 3'!$A$3:$J$100,10,FALSE)</f>
        <v>41</v>
      </c>
      <c r="L49" s="23">
        <f>VLOOKUP($A49,'Race 4'!$A$3:$J$100,10,FALSE)</f>
        <v>41</v>
      </c>
      <c r="M49" s="23">
        <f>VLOOKUP($A49,'Race 5'!$A$3:$J$100,10,FALSE)</f>
        <v>45</v>
      </c>
      <c r="N49" s="24">
        <f t="shared" si="2"/>
        <v>55</v>
      </c>
      <c r="O49" s="18">
        <f t="shared" si="3"/>
        <v>161</v>
      </c>
      <c r="P49" s="18" t="str">
        <f>VLOOKUP(A49,Competitors!$A$3:$I$79,9,FALSE)</f>
        <v>60H</v>
      </c>
      <c r="Q49" s="25">
        <v>47</v>
      </c>
      <c r="R49" s="20"/>
    </row>
    <row r="50" spans="1:18">
      <c r="A50" s="9">
        <v>5253</v>
      </c>
      <c r="B50" s="10" t="str">
        <f>VLOOKUP($A50,Competitors!$A$3:$I$79,3,FALSE)</f>
        <v>Solo</v>
      </c>
      <c r="C50" s="10" t="str">
        <f>VLOOKUP($A50,Competitors!$A$6:$I$79,3,FALSE)</f>
        <v>Solo</v>
      </c>
      <c r="D50" s="10" t="str">
        <f>VLOOKUP($A50,Competitors!$A$3:$I$79,4,FALSE)</f>
        <v>Andrew Prosser</v>
      </c>
      <c r="E50" s="10" t="str">
        <f>VLOOKUP($A50,Competitors!$A$3:$I$79,5,FALSE)</f>
        <v>#</v>
      </c>
      <c r="F50" s="10" t="str">
        <f>VLOOKUP($A50,Competitors!$A$6:$I$79,3,FALSE)</f>
        <v>Solo</v>
      </c>
      <c r="G50" s="10" t="str">
        <f>VLOOKUP($A50,Competitors!$A$6:$I$79,3,FALSE)</f>
        <v>Solo</v>
      </c>
      <c r="H50" s="10" t="str">
        <f>VLOOKUP($A50,Competitors!$A$3:$I$79,8,FALSE)</f>
        <v>Midland</v>
      </c>
      <c r="I50" s="23">
        <f>VLOOKUP($A50,Race1!$A$3:$J$100,10,FALSE)</f>
        <v>46</v>
      </c>
      <c r="J50" s="23">
        <f>VLOOKUP($A50,'Race 2'!$A$3:$J$100,10,FALSE)</f>
        <v>41</v>
      </c>
      <c r="K50" s="23">
        <f>VLOOKUP($A50,'Race 3'!$A$3:$J$100,10,FALSE)</f>
        <v>40</v>
      </c>
      <c r="L50" s="23">
        <f>VLOOKUP($A50,'Race 4'!$A$3:$J$100,10,FALSE)</f>
        <v>36</v>
      </c>
      <c r="M50" s="23">
        <v>75</v>
      </c>
      <c r="N50" s="24">
        <f t="shared" si="2"/>
        <v>75</v>
      </c>
      <c r="O50" s="18">
        <f t="shared" si="3"/>
        <v>163</v>
      </c>
      <c r="P50" s="18">
        <f>VLOOKUP(A50,Competitors!$A$3:$I$79,9,FALSE)</f>
        <v>0</v>
      </c>
      <c r="Q50" s="25">
        <v>48</v>
      </c>
      <c r="R50" s="20"/>
    </row>
    <row r="51" spans="1:18">
      <c r="A51" s="9">
        <v>1073</v>
      </c>
      <c r="B51" s="10" t="str">
        <f>VLOOKUP($A51,Competitors!$A$3:$I$79,3,FALSE)</f>
        <v>Supernova</v>
      </c>
      <c r="C51" s="10" t="str">
        <f>VLOOKUP($A51,Competitors!$A$6:$I$79,3,FALSE)</f>
        <v>Supernova</v>
      </c>
      <c r="D51" s="10" t="str">
        <f>VLOOKUP($A51,Competitors!$A$3:$I$79,4,FALSE)</f>
        <v>Andi Way</v>
      </c>
      <c r="E51" s="10" t="str">
        <f>VLOOKUP($A51,Competitors!$A$3:$I$79,5,FALSE)</f>
        <v>#</v>
      </c>
      <c r="F51" s="10" t="str">
        <f>VLOOKUP($A51,Competitors!$A$6:$I$79,3,FALSE)</f>
        <v>Supernova</v>
      </c>
      <c r="G51" s="10" t="str">
        <f>VLOOKUP($A51,Competitors!$A$6:$I$79,3,FALSE)</f>
        <v>Supernova</v>
      </c>
      <c r="H51" s="10" t="str">
        <f>VLOOKUP($A51,Competitors!$A$3:$I$79,8,FALSE)</f>
        <v xml:space="preserve">Chase </v>
      </c>
      <c r="I51" s="23">
        <f>VLOOKUP($A51,Race1!$A$3:$J$100,10,FALSE)</f>
        <v>52</v>
      </c>
      <c r="J51" s="23">
        <f>VLOOKUP($A51,'Race 2'!$A$3:$J$100,10,FALSE)</f>
        <v>42</v>
      </c>
      <c r="K51" s="23">
        <f>VLOOKUP($A51,'Race 3'!$A$3:$J$100,10,FALSE)</f>
        <v>53</v>
      </c>
      <c r="L51" s="23">
        <f>VLOOKUP($A51,'Race 4'!$A$3:$J$100,10,FALSE)</f>
        <v>22</v>
      </c>
      <c r="M51" s="23">
        <f>VLOOKUP($A51,'Race 5'!$A$3:$J$100,10,FALSE)</f>
        <v>53</v>
      </c>
      <c r="N51" s="24">
        <f t="shared" si="2"/>
        <v>53</v>
      </c>
      <c r="O51" s="18">
        <f t="shared" si="3"/>
        <v>169</v>
      </c>
      <c r="P51" s="18" t="str">
        <f>VLOOKUP(A51,Competitors!$A$3:$I$79,9,FALSE)</f>
        <v>50H</v>
      </c>
      <c r="Q51" s="25">
        <v>49</v>
      </c>
      <c r="R51" s="20"/>
    </row>
    <row r="52" spans="1:18">
      <c r="A52" s="9">
        <v>1452</v>
      </c>
      <c r="B52" s="10" t="str">
        <f>VLOOKUP($A52,Competitors!$A$3:$I$79,3,FALSE)</f>
        <v>Tera</v>
      </c>
      <c r="C52" s="10" t="str">
        <f>VLOOKUP($A52,Competitors!$A$6:$I$79,3,FALSE)</f>
        <v>Tera</v>
      </c>
      <c r="D52" s="10" t="str">
        <f>VLOOKUP($A52,Competitors!$A$3:$I$79,4,FALSE)</f>
        <v>Cerys Murphy</v>
      </c>
      <c r="E52" s="10" t="str">
        <f>VLOOKUP($A52,Competitors!$A$3:$I$79,5,FALSE)</f>
        <v>#</v>
      </c>
      <c r="F52" s="10" t="str">
        <f>VLOOKUP($A52,Competitors!$A$6:$I$79,3,FALSE)</f>
        <v>Tera</v>
      </c>
      <c r="G52" s="10" t="str">
        <f>VLOOKUP($A52,Competitors!$A$6:$I$79,3,FALSE)</f>
        <v>Tera</v>
      </c>
      <c r="H52" s="10" t="str">
        <f>VLOOKUP($A52,Competitors!$A$3:$I$79,8,FALSE)</f>
        <v>Port Dinerwic SC</v>
      </c>
      <c r="I52" s="23">
        <f>VLOOKUP($A52,Race1!$A$3:$J$100,10,FALSE)</f>
        <v>38</v>
      </c>
      <c r="J52" s="23">
        <f>VLOOKUP($A52,'Race 2'!$A$3:$J$100,10,FALSE)</f>
        <v>53</v>
      </c>
      <c r="K52" s="23">
        <f>VLOOKUP($A52,'Race 3'!$A$3:$J$100,10,FALSE)</f>
        <v>45</v>
      </c>
      <c r="L52" s="23">
        <f>VLOOKUP($A52,'Race 4'!$A$3:$J$100,10,FALSE)</f>
        <v>53</v>
      </c>
      <c r="M52" s="23">
        <f>VLOOKUP($A52,'Race 5'!$A$3:$J$100,10,FALSE)</f>
        <v>39</v>
      </c>
      <c r="N52" s="24">
        <f t="shared" si="2"/>
        <v>53</v>
      </c>
      <c r="O52" s="18">
        <f t="shared" si="3"/>
        <v>175</v>
      </c>
      <c r="P52" s="18" t="str">
        <f>VLOOKUP(A52,Competitors!$A$3:$I$79,9,FALSE)</f>
        <v>18H</v>
      </c>
      <c r="Q52" s="25">
        <v>50</v>
      </c>
      <c r="R52" s="20"/>
    </row>
    <row r="53" spans="1:18">
      <c r="A53" s="9">
        <v>413</v>
      </c>
      <c r="B53" s="10" t="str">
        <f>VLOOKUP($A53,Competitors!$A$3:$I$79,3,FALSE)</f>
        <v>YW Dayboat</v>
      </c>
      <c r="C53" s="10" t="str">
        <f>VLOOKUP($A53,Competitors!$A$6:$I$79,3,FALSE)</f>
        <v>YW Dayboat</v>
      </c>
      <c r="D53" s="10" t="str">
        <f>VLOOKUP($A53,Competitors!$A$3:$I$79,4,FALSE)</f>
        <v>David Morrice</v>
      </c>
      <c r="E53" s="10" t="str">
        <f>VLOOKUP($A53,Competitors!$A$3:$I$79,5,FALSE)</f>
        <v>Esther Morrice</v>
      </c>
      <c r="F53" s="10" t="str">
        <f>VLOOKUP($A53,Competitors!$A$6:$I$79,3,FALSE)</f>
        <v>YW Dayboat</v>
      </c>
      <c r="G53" s="10" t="str">
        <f>VLOOKUP($A53,Competitors!$A$6:$I$79,3,FALSE)</f>
        <v>YW Dayboat</v>
      </c>
      <c r="H53" s="10" t="str">
        <f>VLOOKUP($A53,Competitors!$A$3:$I$79,8,FALSE)</f>
        <v>Greensforge</v>
      </c>
      <c r="I53" s="23">
        <f>VLOOKUP($A53,Race1!$A$3:$J$100,10,FALSE)</f>
        <v>36</v>
      </c>
      <c r="J53" s="23">
        <f>VLOOKUP($A53,'Race 2'!$A$3:$J$100,10,FALSE)</f>
        <v>50</v>
      </c>
      <c r="K53" s="23">
        <v>75</v>
      </c>
      <c r="L53" s="23">
        <f>VLOOKUP($A53,'Race 4'!$A$3:$J$100,10,FALSE)</f>
        <v>45</v>
      </c>
      <c r="M53" s="23">
        <f>VLOOKUP($A53,'Race 5'!$A$3:$J$100,10,FALSE)</f>
        <v>44</v>
      </c>
      <c r="N53" s="24">
        <f t="shared" si="2"/>
        <v>75</v>
      </c>
      <c r="O53" s="18">
        <f t="shared" si="3"/>
        <v>175</v>
      </c>
      <c r="P53" s="18" t="str">
        <f>VLOOKUP(A53,Competitors!$A$3:$I$79,9,FALSE)</f>
        <v>LC,18C</v>
      </c>
      <c r="Q53" s="25">
        <v>51</v>
      </c>
      <c r="R53" s="20"/>
    </row>
    <row r="54" spans="1:18">
      <c r="A54" s="9">
        <v>5448</v>
      </c>
      <c r="B54" s="10" t="str">
        <f>VLOOKUP($A54,Competitors!$A$3:$I$79,3,FALSE)</f>
        <v>Solo</v>
      </c>
      <c r="C54" s="10" t="str">
        <f>VLOOKUP($A54,Competitors!$A$6:$I$79,3,FALSE)</f>
        <v>Solo</v>
      </c>
      <c r="D54" s="10" t="str">
        <f>VLOOKUP($A54,Competitors!$A$3:$I$79,4,FALSE)</f>
        <v>Bob Cartwright</v>
      </c>
      <c r="E54" s="10" t="str">
        <f>VLOOKUP($A54,Competitors!$A$3:$I$79,5,FALSE)</f>
        <v>#</v>
      </c>
      <c r="F54" s="10" t="str">
        <f>VLOOKUP($A54,Competitors!$A$6:$I$79,3,FALSE)</f>
        <v>Solo</v>
      </c>
      <c r="G54" s="10" t="str">
        <f>VLOOKUP($A54,Competitors!$A$6:$I$79,3,FALSE)</f>
        <v>Solo</v>
      </c>
      <c r="H54" s="10" t="str">
        <f>VLOOKUP($A54,Competitors!$A$3:$I$79,8,FALSE)</f>
        <v>Blithfield</v>
      </c>
      <c r="I54" s="23">
        <f>VLOOKUP($A54,Race1!$A$3:$J$100,10,FALSE)</f>
        <v>44</v>
      </c>
      <c r="J54" s="23">
        <f>VLOOKUP($A54,'Race 2'!$A$3:$J$100,10,FALSE)</f>
        <v>47</v>
      </c>
      <c r="K54" s="23">
        <f>VLOOKUP($A54,'Race 3'!$A$3:$J$100,10,FALSE)</f>
        <v>47</v>
      </c>
      <c r="L54" s="23">
        <f>VLOOKUP($A54,'Race 4'!$A$3:$J$100,10,FALSE)</f>
        <v>38</v>
      </c>
      <c r="M54" s="23">
        <v>75</v>
      </c>
      <c r="N54" s="24">
        <f t="shared" si="2"/>
        <v>75</v>
      </c>
      <c r="O54" s="18">
        <f t="shared" si="3"/>
        <v>176</v>
      </c>
      <c r="P54" s="18" t="str">
        <f>VLOOKUP(A54,Competitors!$A$3:$I$79,9,FALSE)</f>
        <v xml:space="preserve">70H </v>
      </c>
      <c r="Q54" s="25">
        <v>52</v>
      </c>
      <c r="R54" s="20"/>
    </row>
    <row r="55" spans="1:18">
      <c r="A55" s="9">
        <v>2551</v>
      </c>
      <c r="B55" s="10" t="str">
        <f>VLOOKUP($A55,Competitors!$A$3:$I$79,3,FALSE)</f>
        <v>Contender</v>
      </c>
      <c r="C55" s="10" t="e">
        <f>VLOOKUP($A55,Competitors!$A$6:$I$79,3,FALSE)</f>
        <v>#N/A</v>
      </c>
      <c r="D55" s="10" t="str">
        <f>VLOOKUP($A55,Competitors!$A$3:$I$79,4,FALSE)</f>
        <v>Maurice Clarke</v>
      </c>
      <c r="E55" s="10" t="str">
        <f>VLOOKUP($A55,Competitors!$A$3:$I$79,5,FALSE)</f>
        <v>#</v>
      </c>
      <c r="F55" s="10" t="e">
        <f>VLOOKUP($A55,Competitors!$A$6:$I$79,3,FALSE)</f>
        <v>#N/A</v>
      </c>
      <c r="G55" s="10" t="e">
        <f>VLOOKUP($A55,Competitors!$A$6:$I$79,3,FALSE)</f>
        <v>#N/A</v>
      </c>
      <c r="H55" s="10" t="str">
        <f>VLOOKUP($A55,Competitors!$A$3:$I$79,8,FALSE)</f>
        <v>Saundersfoot</v>
      </c>
      <c r="I55" s="23">
        <f>VLOOKUP($A55,Race1!$A$3:$J$100,10,FALSE)</f>
        <v>58</v>
      </c>
      <c r="J55" s="23">
        <f>VLOOKUP($A55,'Race 2'!$A$3:$J$100,10,FALSE)</f>
        <v>46</v>
      </c>
      <c r="K55" s="15">
        <f>(I55+J55+M55)/3</f>
        <v>44.333333333333336</v>
      </c>
      <c r="L55" s="23">
        <v>75</v>
      </c>
      <c r="M55" s="23">
        <f>VLOOKUP($A55,'Race 5'!$A$3:$J$100,10,FALSE)</f>
        <v>29</v>
      </c>
      <c r="N55" s="24">
        <f t="shared" si="2"/>
        <v>75</v>
      </c>
      <c r="O55" s="18">
        <f t="shared" si="3"/>
        <v>177.33333333333334</v>
      </c>
      <c r="P55" s="18">
        <f>VLOOKUP(A55,Competitors!$A$3:$I$79,9,FALSE)</f>
        <v>0</v>
      </c>
      <c r="Q55" s="25">
        <v>53</v>
      </c>
      <c r="R55" s="20"/>
    </row>
    <row r="56" spans="1:18">
      <c r="A56" s="9">
        <v>48047</v>
      </c>
      <c r="B56" s="10" t="str">
        <f>VLOOKUP($A56,Competitors!$A$3:$I$79,3,FALSE)</f>
        <v>Topper</v>
      </c>
      <c r="C56" s="10" t="str">
        <f>VLOOKUP($A56,Competitors!$A$6:$I$79,3,FALSE)</f>
        <v>Topper</v>
      </c>
      <c r="D56" s="10" t="str">
        <f>VLOOKUP($A56,Competitors!$A$3:$I$79,4,FALSE)</f>
        <v>Ross Ferguson</v>
      </c>
      <c r="E56" s="10" t="str">
        <f>VLOOKUP($A56,Competitors!$A$3:$I$79,5,FALSE)</f>
        <v>#</v>
      </c>
      <c r="F56" s="10" t="str">
        <f>VLOOKUP($A56,Competitors!$A$6:$I$79,3,FALSE)</f>
        <v>Topper</v>
      </c>
      <c r="G56" s="10" t="str">
        <f>VLOOKUP($A56,Competitors!$A$6:$I$79,3,FALSE)</f>
        <v>Topper</v>
      </c>
      <c r="H56" s="10" t="str">
        <f>VLOOKUP($A56,Competitors!$A$3:$I$79,8,FALSE)</f>
        <v>Blithfield</v>
      </c>
      <c r="I56" s="23">
        <f>VLOOKUP($A56,Race1!$A$3:$J$100,10,FALSE)</f>
        <v>41</v>
      </c>
      <c r="J56" s="23">
        <f>VLOOKUP($A56,'Race 2'!$A$3:$J$100,10,FALSE)</f>
        <v>54</v>
      </c>
      <c r="K56" s="23">
        <v>75</v>
      </c>
      <c r="L56" s="23">
        <f>VLOOKUP($A56,'Race 4'!$A$3:$J$100,10,FALSE)</f>
        <v>39</v>
      </c>
      <c r="M56" s="23">
        <f>VLOOKUP($A56,'Race 5'!$A$3:$J$100,10,FALSE)</f>
        <v>52</v>
      </c>
      <c r="N56" s="24">
        <f t="shared" si="2"/>
        <v>75</v>
      </c>
      <c r="O56" s="18">
        <f t="shared" si="3"/>
        <v>186</v>
      </c>
      <c r="P56" s="18" t="str">
        <f>VLOOKUP(A56,Competitors!$A$3:$I$79,9,FALSE)</f>
        <v>18H</v>
      </c>
      <c r="Q56" s="25">
        <v>54</v>
      </c>
      <c r="R56" s="20"/>
    </row>
    <row r="57" spans="1:18">
      <c r="A57" s="9">
        <v>12253</v>
      </c>
      <c r="B57" s="10" t="str">
        <f>VLOOKUP($A57,Competitors!$A$3:$I$79,3,FALSE)</f>
        <v>GP14</v>
      </c>
      <c r="C57" s="10" t="str">
        <f>VLOOKUP($A57,Competitors!$A$6:$I$79,3,FALSE)</f>
        <v>GP14</v>
      </c>
      <c r="D57" s="10" t="str">
        <f>VLOOKUP($A57,Competitors!$A$3:$I$79,4,FALSE)</f>
        <v>Ian Cooper</v>
      </c>
      <c r="E57" s="10" t="str">
        <f>VLOOKUP($A57,Competitors!$A$3:$I$79,5,FALSE)</f>
        <v>Sarah Riley</v>
      </c>
      <c r="F57" s="10" t="str">
        <f>VLOOKUP($A57,Competitors!$A$6:$I$79,3,FALSE)</f>
        <v>GP14</v>
      </c>
      <c r="G57" s="10" t="str">
        <f>VLOOKUP($A57,Competitors!$A$6:$I$79,3,FALSE)</f>
        <v>GP14</v>
      </c>
      <c r="H57" s="10" t="str">
        <f>VLOOKUP($A57,Competitors!$A$3:$I$79,8,FALSE)</f>
        <v xml:space="preserve">Greensforge </v>
      </c>
      <c r="I57" s="23">
        <f>VLOOKUP($A57,Race1!$A$3:$J$100,10,FALSE)</f>
        <v>61</v>
      </c>
      <c r="J57" s="23">
        <f>VLOOKUP($A57,'Race 2'!$A$3:$J$100,10,FALSE)</f>
        <v>56</v>
      </c>
      <c r="K57" s="23">
        <f>VLOOKUP($A57,'Race 3'!$A$3:$J$100,10,FALSE)</f>
        <v>49</v>
      </c>
      <c r="L57" s="23">
        <f>VLOOKUP($A57,'Race 4'!$A$3:$J$100,10,FALSE)</f>
        <v>40</v>
      </c>
      <c r="M57" s="23">
        <f>VLOOKUP($A57,'Race 5'!$A$3:$J$100,10,FALSE)</f>
        <v>42</v>
      </c>
      <c r="N57" s="24">
        <f t="shared" si="2"/>
        <v>61</v>
      </c>
      <c r="O57" s="18">
        <f t="shared" si="3"/>
        <v>187</v>
      </c>
      <c r="P57" s="18" t="str">
        <f>VLOOKUP(A57,Competitors!$A$3:$I$79,9,FALSE)</f>
        <v>50H, LC</v>
      </c>
      <c r="Q57" s="25">
        <v>55</v>
      </c>
      <c r="R57" s="20"/>
    </row>
    <row r="58" spans="1:18">
      <c r="A58" s="9">
        <v>1011</v>
      </c>
      <c r="B58" s="10" t="str">
        <f>VLOOKUP($A58,Competitors!$A$3:$I$79,3,FALSE)</f>
        <v>Buzz</v>
      </c>
      <c r="C58" s="10" t="e">
        <f>VLOOKUP($A58,Competitors!$A$6:$I$79,3,FALSE)</f>
        <v>#N/A</v>
      </c>
      <c r="D58" s="10" t="str">
        <f>VLOOKUP($A58,Competitors!$A$3:$I$79,4,FALSE)</f>
        <v>Francis Staples</v>
      </c>
      <c r="E58" s="10" t="str">
        <f>VLOOKUP($A58,Competitors!$A$3:$I$79,5,FALSE)</f>
        <v>Sarah Staples</v>
      </c>
      <c r="F58" s="10" t="e">
        <f>VLOOKUP($A58,Competitors!$A$6:$I$79,3,FALSE)</f>
        <v>#N/A</v>
      </c>
      <c r="G58" s="10" t="e">
        <f>VLOOKUP($A58,Competitors!$A$6:$I$79,3,FALSE)</f>
        <v>#N/A</v>
      </c>
      <c r="H58" s="10" t="str">
        <f>VLOOKUP($A58,Competitors!$A$3:$I$79,8,FALSE)</f>
        <v>Shropshire</v>
      </c>
      <c r="I58" s="23">
        <f>VLOOKUP($A58,Race1!$A$3:$J$100,10,FALSE)</f>
        <v>65</v>
      </c>
      <c r="J58" s="23">
        <f>VLOOKUP($A58,'Race 2'!$A$3:$J$100,10,FALSE)</f>
        <v>40</v>
      </c>
      <c r="K58" s="23">
        <f>VLOOKUP($A58,'Race 3'!$A$3:$J$100,10,FALSE)</f>
        <v>39</v>
      </c>
      <c r="L58" s="23">
        <v>75</v>
      </c>
      <c r="M58" s="23">
        <f>VLOOKUP($A58,'Race 5'!$A$3:$J$100,10,FALSE)</f>
        <v>46</v>
      </c>
      <c r="N58" s="24">
        <f t="shared" si="2"/>
        <v>75</v>
      </c>
      <c r="O58" s="18">
        <f t="shared" si="3"/>
        <v>190</v>
      </c>
      <c r="P58" s="18" t="str">
        <f>VLOOKUP(A58,Competitors!$A$3:$I$79,9,FALSE)</f>
        <v>LC, 60H</v>
      </c>
      <c r="Q58" s="25">
        <v>56</v>
      </c>
      <c r="R58" s="20"/>
    </row>
    <row r="59" spans="1:18">
      <c r="A59" s="9">
        <v>4580</v>
      </c>
      <c r="B59" s="10" t="str">
        <f>VLOOKUP($A59,Competitors!$A$3:$I$79,3,FALSE)</f>
        <v>Solo</v>
      </c>
      <c r="C59" s="10" t="str">
        <f>VLOOKUP($A59,Competitors!$A$6:$I$79,3,FALSE)</f>
        <v>Solo</v>
      </c>
      <c r="D59" s="10" t="str">
        <f>VLOOKUP($A59,Competitors!$A$3:$I$79,4,FALSE)</f>
        <v>Ralph Evans</v>
      </c>
      <c r="E59" s="10" t="str">
        <f>VLOOKUP($A59,Competitors!$A$3:$I$79,5,FALSE)</f>
        <v>#</v>
      </c>
      <c r="F59" s="10" t="str">
        <f>VLOOKUP($A59,Competitors!$A$6:$I$79,3,FALSE)</f>
        <v>Solo</v>
      </c>
      <c r="G59" s="10" t="str">
        <f>VLOOKUP($A59,Competitors!$A$6:$I$79,3,FALSE)</f>
        <v>Solo</v>
      </c>
      <c r="H59" s="10" t="str">
        <f>VLOOKUP($A59,Competitors!$A$3:$I$79,8,FALSE)</f>
        <v>Arden</v>
      </c>
      <c r="I59" s="23">
        <f>VLOOKUP($A59,Race1!$A$3:$J$100,10,FALSE)</f>
        <v>47</v>
      </c>
      <c r="J59" s="23">
        <f>VLOOKUP($A59,'Race 2'!$A$3:$J$100,10,FALSE)</f>
        <v>61</v>
      </c>
      <c r="K59" s="23">
        <f>VLOOKUP($A59,'Race 3'!$A$3:$J$100,10,FALSE)</f>
        <v>50</v>
      </c>
      <c r="L59" s="23">
        <f>VLOOKUP($A59,'Race 4'!$A$3:$J$100,10,FALSE)</f>
        <v>43</v>
      </c>
      <c r="M59" s="23">
        <f>VLOOKUP($A59,'Race 5'!$A$3:$J$100,10,FALSE)</f>
        <v>50</v>
      </c>
      <c r="N59" s="24">
        <f t="shared" si="2"/>
        <v>61</v>
      </c>
      <c r="O59" s="18">
        <f t="shared" si="3"/>
        <v>190</v>
      </c>
      <c r="P59" s="18" t="str">
        <f>VLOOKUP(A59,Competitors!$A$3:$I$79,9,FALSE)</f>
        <v>50H</v>
      </c>
      <c r="Q59" s="25">
        <v>57</v>
      </c>
      <c r="R59" s="20"/>
    </row>
    <row r="60" spans="1:18">
      <c r="A60" s="9">
        <v>2</v>
      </c>
      <c r="B60" s="10" t="str">
        <f>VLOOKUP($A60,Competitors!$A$3:$I$79,3,FALSE)</f>
        <v>Topper</v>
      </c>
      <c r="C60" s="10" t="str">
        <f>VLOOKUP($A60,Competitors!$A$6:$I$79,3,FALSE)</f>
        <v>Topper</v>
      </c>
      <c r="D60" s="10" t="str">
        <f>VLOOKUP($A60,Competitors!$A$3:$I$79,4,FALSE)</f>
        <v>Sam Underwood</v>
      </c>
      <c r="E60" s="10" t="str">
        <f>VLOOKUP($A60,Competitors!$A$3:$I$79,5,FALSE)</f>
        <v>#</v>
      </c>
      <c r="F60" s="10" t="str">
        <f>VLOOKUP($A60,Competitors!$A$6:$I$79,3,FALSE)</f>
        <v>Topper</v>
      </c>
      <c r="G60" s="10" t="str">
        <f>VLOOKUP($A60,Competitors!$A$6:$I$79,3,FALSE)</f>
        <v>Topper</v>
      </c>
      <c r="H60" s="10" t="str">
        <f>VLOOKUP($A60,Competitors!$A$3:$I$79,8,FALSE)</f>
        <v>Saundersfoot</v>
      </c>
      <c r="I60" s="23">
        <f>VLOOKUP($A60,Race1!$A$3:$J$100,10,FALSE)</f>
        <v>55</v>
      </c>
      <c r="J60" s="23">
        <f>VLOOKUP($A60,'Race 2'!$A$3:$J$100,10,FALSE)</f>
        <v>57</v>
      </c>
      <c r="K60" s="23">
        <f>VLOOKUP($A60,'Race 3'!$A$3:$J$100,10,FALSE)</f>
        <v>52</v>
      </c>
      <c r="L60" s="23">
        <f>VLOOKUP($A60,'Race 4'!$A$3:$J$100,10,FALSE)</f>
        <v>57</v>
      </c>
      <c r="M60" s="23">
        <f>VLOOKUP($A60,'Race 5'!$A$3:$J$100,10,FALSE)</f>
        <v>37</v>
      </c>
      <c r="N60" s="24">
        <f t="shared" si="2"/>
        <v>57</v>
      </c>
      <c r="O60" s="18">
        <f t="shared" si="3"/>
        <v>201</v>
      </c>
      <c r="P60" s="18" t="str">
        <f>VLOOKUP(A60,Competitors!$A$3:$I$79,9,FALSE)</f>
        <v>18H</v>
      </c>
      <c r="Q60" s="25">
        <v>58</v>
      </c>
      <c r="R60" s="20"/>
    </row>
    <row r="61" spans="1:18">
      <c r="A61" s="9">
        <v>23009</v>
      </c>
      <c r="B61" s="10" t="str">
        <f>VLOOKUP($A61,Competitors!$A$3:$I$79,3,FALSE)</f>
        <v>Enterprise</v>
      </c>
      <c r="C61" s="10" t="str">
        <f>VLOOKUP($A61,Competitors!$A$6:$I$79,3,FALSE)</f>
        <v>Enterprise</v>
      </c>
      <c r="D61" s="10" t="str">
        <f>VLOOKUP($A61,Competitors!$A$3:$I$79,4,FALSE)</f>
        <v>Stuart Stephen</v>
      </c>
      <c r="E61" s="10" t="str">
        <f>VLOOKUP($A61,Competitors!$A$3:$I$79,5,FALSE)</f>
        <v>Caroline Stephen</v>
      </c>
      <c r="F61" s="10" t="str">
        <f>VLOOKUP($A61,Competitors!$A$6:$I$79,3,FALSE)</f>
        <v>Enterprise</v>
      </c>
      <c r="G61" s="10" t="str">
        <f>VLOOKUP($A61,Competitors!$A$6:$I$79,3,FALSE)</f>
        <v>Enterprise</v>
      </c>
      <c r="H61" s="10" t="str">
        <f>VLOOKUP($A61,Competitors!$A$3:$I$79,8,FALSE)</f>
        <v>Arden</v>
      </c>
      <c r="I61" s="23">
        <f>VLOOKUP($A61,Race1!$A$3:$J$100,10,FALSE)</f>
        <v>53</v>
      </c>
      <c r="J61" s="23">
        <f>VLOOKUP($A61,'Race 2'!$A$3:$J$100,10,FALSE)</f>
        <v>48</v>
      </c>
      <c r="K61" s="23">
        <f>VLOOKUP($A61,'Race 3'!$A$3:$J$100,10,FALSE)</f>
        <v>75</v>
      </c>
      <c r="L61" s="23">
        <f>VLOOKUP($A61,'Race 4'!$A$3:$J$100,10,FALSE)</f>
        <v>56</v>
      </c>
      <c r="M61" s="23">
        <f>VLOOKUP($A61,'Race 5'!$A$3:$J$100,10,FALSE)</f>
        <v>47</v>
      </c>
      <c r="N61" s="24">
        <f t="shared" si="2"/>
        <v>75</v>
      </c>
      <c r="O61" s="18">
        <f t="shared" si="3"/>
        <v>204</v>
      </c>
      <c r="P61" s="18" t="str">
        <f>VLOOKUP(A61,Competitors!$A$3:$I$79,9,FALSE)</f>
        <v>50H, LC</v>
      </c>
      <c r="Q61" s="25">
        <v>59</v>
      </c>
      <c r="R61" s="20"/>
    </row>
    <row r="62" spans="1:18">
      <c r="A62" s="13">
        <v>408</v>
      </c>
      <c r="B62" s="10" t="str">
        <f>VLOOKUP($A62,Competitors!$A$3:$I$79,3,FALSE)</f>
        <v>Supernova</v>
      </c>
      <c r="C62" s="10" t="str">
        <f>VLOOKUP($A62,Competitors!$A$6:$I$79,3,FALSE)</f>
        <v>Supernova</v>
      </c>
      <c r="D62" s="10" t="str">
        <f>VLOOKUP($A62,Competitors!$A$3:$I$79,4,FALSE)</f>
        <v>David Stephen</v>
      </c>
      <c r="E62" s="10" t="str">
        <f>VLOOKUP($A62,Competitors!$A$3:$I$79,5,FALSE)</f>
        <v>#</v>
      </c>
      <c r="F62" s="10" t="str">
        <f>VLOOKUP($A62,Competitors!$A$6:$I$79,3,FALSE)</f>
        <v>Supernova</v>
      </c>
      <c r="G62" s="10" t="str">
        <f>VLOOKUP($A62,Competitors!$A$6:$I$79,3,FALSE)</f>
        <v>Supernova</v>
      </c>
      <c r="H62" s="10" t="str">
        <f>VLOOKUP($A62,Competitors!$A$3:$I$79,8,FALSE)</f>
        <v>Arden</v>
      </c>
      <c r="I62" s="23">
        <f>VLOOKUP($A62,Race1!$A$3:$J$100,10,FALSE)</f>
        <v>59</v>
      </c>
      <c r="J62" s="23">
        <f>VLOOKUP($A62,'Race 2'!$A$3:$J$100,10,FALSE)</f>
        <v>64</v>
      </c>
      <c r="K62" s="23">
        <f>VLOOKUP($A62,'Race 3'!$A$3:$J$100,10,FALSE)</f>
        <v>51</v>
      </c>
      <c r="L62" s="23">
        <f>VLOOKUP($A62,'Race 4'!$A$3:$J$100,10,FALSE)</f>
        <v>52</v>
      </c>
      <c r="M62" s="23">
        <f>VLOOKUP($A62,'Race 5'!$A$3:$J$100,10,FALSE)</f>
        <v>49</v>
      </c>
      <c r="N62" s="24">
        <f t="shared" si="2"/>
        <v>64</v>
      </c>
      <c r="O62" s="18">
        <f t="shared" si="3"/>
        <v>211</v>
      </c>
      <c r="P62" s="18">
        <f>VLOOKUP(A62,Competitors!$A$3:$I$79,9,FALSE)</f>
        <v>0</v>
      </c>
      <c r="Q62" s="25">
        <v>60</v>
      </c>
      <c r="R62" s="20"/>
    </row>
    <row r="63" spans="1:18">
      <c r="A63" s="9">
        <v>1117</v>
      </c>
      <c r="B63" s="10" t="str">
        <f>VLOOKUP($A63,Competitors!$A$3:$I$79,3,FALSE)</f>
        <v>Phantom</v>
      </c>
      <c r="C63" s="10" t="str">
        <f>VLOOKUP($A63,Competitors!$A$6:$I$79,3,FALSE)</f>
        <v>Phantom</v>
      </c>
      <c r="D63" s="10" t="str">
        <f>VLOOKUP($A63,Competitors!$A$3:$I$79,4,FALSE)</f>
        <v>Collin Spence</v>
      </c>
      <c r="E63" s="10" t="str">
        <f>VLOOKUP($A63,Competitors!$A$3:$I$79,5,FALSE)</f>
        <v>#</v>
      </c>
      <c r="F63" s="10" t="str">
        <f>VLOOKUP($A63,Competitors!$A$6:$I$79,3,FALSE)</f>
        <v>Phantom</v>
      </c>
      <c r="G63" s="10" t="str">
        <f>VLOOKUP($A63,Competitors!$A$6:$I$79,3,FALSE)</f>
        <v>Phantom</v>
      </c>
      <c r="H63" s="10" t="str">
        <f>VLOOKUP($A63,Competitors!$A$3:$I$79,8,FALSE)</f>
        <v xml:space="preserve">Chase </v>
      </c>
      <c r="I63" s="23">
        <f>VLOOKUP($A63,Race1!$A$3:$J$100,10,FALSE)</f>
        <v>63</v>
      </c>
      <c r="J63" s="23">
        <f>VLOOKUP($A63,'Race 2'!$A$3:$J$100,10,FALSE)</f>
        <v>58</v>
      </c>
      <c r="K63" s="23">
        <f>VLOOKUP($A63,'Race 3'!$A$3:$J$100,10,FALSE)</f>
        <v>48</v>
      </c>
      <c r="L63" s="23">
        <f>VLOOKUP($A63,'Race 4'!$A$3:$J$100,10,FALSE)</f>
        <v>54</v>
      </c>
      <c r="M63" s="23">
        <f>VLOOKUP($A63,'Race 5'!$A$3:$J$100,10,FALSE)</f>
        <v>51</v>
      </c>
      <c r="N63" s="24">
        <f t="shared" si="2"/>
        <v>63</v>
      </c>
      <c r="O63" s="18">
        <f t="shared" si="3"/>
        <v>211</v>
      </c>
      <c r="P63" s="18" t="str">
        <f>VLOOKUP(A63,Competitors!$A$3:$I$79,9,FALSE)</f>
        <v>50H</v>
      </c>
      <c r="Q63" s="25">
        <v>61</v>
      </c>
      <c r="R63" s="20"/>
    </row>
    <row r="64" spans="1:18">
      <c r="A64" s="9">
        <v>11513</v>
      </c>
      <c r="B64" s="10" t="str">
        <f>VLOOKUP($A64,Competitors!$A$3:$I$79,3,FALSE)</f>
        <v>GP14</v>
      </c>
      <c r="C64" s="10" t="str">
        <f>VLOOKUP($A64,Competitors!$A$6:$I$79,3,FALSE)</f>
        <v>GP14</v>
      </c>
      <c r="D64" s="10" t="str">
        <f>VLOOKUP($A64,Competitors!$A$3:$I$79,4,FALSE)</f>
        <v>Andrew Hopkins</v>
      </c>
      <c r="E64" s="10" t="str">
        <f>VLOOKUP($A64,Competitors!$A$3:$I$79,5,FALSE)</f>
        <v>Ben Hopkins</v>
      </c>
      <c r="F64" s="10" t="str">
        <f>VLOOKUP($A64,Competitors!$A$6:$I$79,3,FALSE)</f>
        <v>GP14</v>
      </c>
      <c r="G64" s="10" t="str">
        <f>VLOOKUP($A64,Competitors!$A$6:$I$79,3,FALSE)</f>
        <v>GP14</v>
      </c>
      <c r="H64" s="10" t="str">
        <f>VLOOKUP($A64,Competitors!$A$3:$I$79,8,FALSE)</f>
        <v>Greensforge</v>
      </c>
      <c r="I64" s="23">
        <f>VLOOKUP($A64,Race1!$A$3:$J$100,10,FALSE)</f>
        <v>60</v>
      </c>
      <c r="J64" s="23">
        <f>VLOOKUP($A64,'Race 2'!$A$3:$J$100,10,FALSE)</f>
        <v>60</v>
      </c>
      <c r="K64" s="23">
        <f>VLOOKUP($A64,'Race 3'!$A$3:$J$100,10,FALSE)</f>
        <v>46</v>
      </c>
      <c r="L64" s="23">
        <f>VLOOKUP($A64,'Race 4'!$A$3:$J$100,10,FALSE)</f>
        <v>47</v>
      </c>
      <c r="M64" s="23">
        <v>75</v>
      </c>
      <c r="N64" s="24">
        <f t="shared" si="2"/>
        <v>75</v>
      </c>
      <c r="O64" s="18">
        <f t="shared" si="3"/>
        <v>213</v>
      </c>
      <c r="P64" s="18">
        <f>VLOOKUP(A64,Competitors!$A$3:$I$79,9,FALSE)</f>
        <v>0</v>
      </c>
      <c r="Q64" s="25">
        <v>62</v>
      </c>
      <c r="R64" s="20"/>
    </row>
    <row r="65" spans="1:18">
      <c r="A65" s="9">
        <v>293</v>
      </c>
      <c r="B65" s="10" t="str">
        <f>VLOOKUP($A65,Competitors!$A$3:$I$79,3,FALSE)</f>
        <v>Europe</v>
      </c>
      <c r="C65" s="10" t="str">
        <f>VLOOKUP($A65,Competitors!$A$6:$I$79,3,FALSE)</f>
        <v>Europe</v>
      </c>
      <c r="D65" s="10" t="str">
        <f>VLOOKUP($A65,Competitors!$A$3:$I$79,4,FALSE)</f>
        <v>Jack Osborne</v>
      </c>
      <c r="E65" s="10" t="str">
        <f>VLOOKUP($A65,Competitors!$A$3:$I$79,5,FALSE)</f>
        <v>#</v>
      </c>
      <c r="F65" s="10" t="str">
        <f>VLOOKUP($A65,Competitors!$A$6:$I$79,3,FALSE)</f>
        <v>Europe</v>
      </c>
      <c r="G65" s="10" t="str">
        <f>VLOOKUP($A65,Competitors!$A$6:$I$79,3,FALSE)</f>
        <v>Europe</v>
      </c>
      <c r="H65" s="10" t="str">
        <f>VLOOKUP($A65,Competitors!$A$3:$I$79,8,FALSE)</f>
        <v>Llandegfedd</v>
      </c>
      <c r="I65" s="23">
        <f>VLOOKUP($A65,Race1!$A$3:$J$100,10,FALSE)</f>
        <v>62</v>
      </c>
      <c r="J65" s="23">
        <f>VLOOKUP($A65,'Race 2'!$A$3:$J$100,10,FALSE)</f>
        <v>62</v>
      </c>
      <c r="K65" s="23">
        <f>VLOOKUP($A65,'Race 3'!$A$3:$J$100,10,FALSE)</f>
        <v>75</v>
      </c>
      <c r="L65" s="23">
        <f>VLOOKUP($A65,'Race 4'!$A$3:$J$100,10,FALSE)</f>
        <v>50</v>
      </c>
      <c r="M65" s="23">
        <f>VLOOKUP($A65,'Race 5'!$A$3:$J$100,10,FALSE)</f>
        <v>48</v>
      </c>
      <c r="N65" s="24">
        <f t="shared" si="2"/>
        <v>75</v>
      </c>
      <c r="O65" s="18">
        <f t="shared" si="3"/>
        <v>222</v>
      </c>
      <c r="P65" s="18" t="str">
        <f>VLOOKUP(A65,Competitors!$A$3:$I$79,9,FALSE)</f>
        <v>18H</v>
      </c>
      <c r="Q65" s="25">
        <v>63</v>
      </c>
      <c r="R65" s="20"/>
    </row>
    <row r="66" spans="1:18">
      <c r="A66" s="9">
        <v>303</v>
      </c>
      <c r="B66" s="10" t="str">
        <f>VLOOKUP($A66,Competitors!$A$3:$I$79,3,FALSE)</f>
        <v>IC</v>
      </c>
      <c r="C66" s="10" t="str">
        <f>VLOOKUP($A66,Competitors!$A$6:$I$79,3,FALSE)</f>
        <v>IC</v>
      </c>
      <c r="D66" s="10" t="str">
        <f>VLOOKUP($A66,Competitors!$A$3:$I$79,4,FALSE)</f>
        <v>Martin Bower</v>
      </c>
      <c r="E66" s="10" t="str">
        <f>VLOOKUP($A66,Competitors!$A$3:$I$79,5,FALSE)</f>
        <v>#</v>
      </c>
      <c r="F66" s="10" t="str">
        <f>VLOOKUP($A66,Competitors!$A$6:$I$79,3,FALSE)</f>
        <v>IC</v>
      </c>
      <c r="G66" s="10" t="str">
        <f>VLOOKUP($A66,Competitors!$A$6:$I$79,3,FALSE)</f>
        <v>IC</v>
      </c>
      <c r="H66" s="10" t="str">
        <f>VLOOKUP($A66,Competitors!$A$3:$I$79,8,FALSE)</f>
        <v>Blithfield</v>
      </c>
      <c r="I66" s="23">
        <f>VLOOKUP($A66,Race1!$A$3:$J$100,10,FALSE)</f>
        <v>57</v>
      </c>
      <c r="J66" s="23">
        <f>VLOOKUP($A66,'Race 2'!$A$3:$J$100,10,FALSE)</f>
        <v>51</v>
      </c>
      <c r="K66" s="23">
        <v>75</v>
      </c>
      <c r="L66" s="23">
        <f>VLOOKUP($A66,'Race 4'!$A$3:$J$100,10,FALSE)</f>
        <v>42</v>
      </c>
      <c r="M66" s="23">
        <v>75</v>
      </c>
      <c r="N66" s="24">
        <f t="shared" si="2"/>
        <v>75</v>
      </c>
      <c r="O66" s="18">
        <f t="shared" si="3"/>
        <v>225</v>
      </c>
      <c r="P66" s="18" t="str">
        <f>VLOOKUP(A66,Competitors!$A$3:$I$79,9,FALSE)</f>
        <v>50H</v>
      </c>
      <c r="Q66" s="25">
        <v>64</v>
      </c>
      <c r="R66" s="20"/>
    </row>
    <row r="67" spans="1:18">
      <c r="A67" s="9">
        <v>993</v>
      </c>
      <c r="B67" s="10" t="str">
        <f>VLOOKUP($A67,Competitors!$A$3:$I$79,3,FALSE)</f>
        <v>RS200</v>
      </c>
      <c r="C67" s="10" t="str">
        <f>VLOOKUP($A67,Competitors!$A$6:$I$79,3,FALSE)</f>
        <v>RS200</v>
      </c>
      <c r="D67" s="10" t="str">
        <f>VLOOKUP($A67,Competitors!$A$3:$I$79,4,FALSE)</f>
        <v>Dan Jackson</v>
      </c>
      <c r="E67" s="10" t="str">
        <f>VLOOKUP($A67,Competitors!$A$3:$I$79,5,FALSE)</f>
        <v>Scarlett Jackson</v>
      </c>
      <c r="F67" s="10" t="str">
        <f>VLOOKUP($A67,Competitors!$A$6:$I$79,3,FALSE)</f>
        <v>RS200</v>
      </c>
      <c r="G67" s="10" t="str">
        <f>VLOOKUP($A67,Competitors!$A$6:$I$79,3,FALSE)</f>
        <v>RS200</v>
      </c>
      <c r="H67" s="10" t="str">
        <f>VLOOKUP($A67,Competitors!$A$3:$I$79,8,FALSE)</f>
        <v>Tenby</v>
      </c>
      <c r="I67" s="23">
        <v>75</v>
      </c>
      <c r="J67" s="23">
        <v>75</v>
      </c>
      <c r="K67" s="23">
        <v>75</v>
      </c>
      <c r="L67" s="23">
        <f>VLOOKUP($A67,'Race 4'!$A$3:$J$100,10,FALSE)</f>
        <v>4</v>
      </c>
      <c r="M67" s="23">
        <v>75</v>
      </c>
      <c r="N67" s="24">
        <f t="shared" ref="N67:N78" si="4">MAX(I67:M67)</f>
        <v>75</v>
      </c>
      <c r="O67" s="18">
        <f t="shared" ref="O67:O78" si="5">SUM(I67:M67)-N67</f>
        <v>229</v>
      </c>
      <c r="P67" s="18">
        <f>VLOOKUP(A67,Competitors!$A$3:$I$79,9,FALSE)</f>
        <v>0</v>
      </c>
      <c r="Q67" s="25">
        <v>65</v>
      </c>
      <c r="R67" s="20"/>
    </row>
    <row r="68" spans="1:18">
      <c r="A68" s="9">
        <v>4</v>
      </c>
      <c r="B68" s="10" t="str">
        <f>VLOOKUP($A68,Competitors!$A$3:$I$79,3,FALSE)</f>
        <v>Topper</v>
      </c>
      <c r="C68" s="10" t="str">
        <f>VLOOKUP($A68,Competitors!$A$6:$I$79,3,FALSE)</f>
        <v>Topper</v>
      </c>
      <c r="D68" s="10" t="str">
        <f>VLOOKUP($A68,Competitors!$A$3:$I$79,4,FALSE)</f>
        <v>Jacob Rourke</v>
      </c>
      <c r="E68" s="10" t="str">
        <f>VLOOKUP($A68,Competitors!$A$3:$I$79,5,FALSE)</f>
        <v>#</v>
      </c>
      <c r="F68" s="10" t="str">
        <f>VLOOKUP($A68,Competitors!$A$6:$I$79,3,FALSE)</f>
        <v>Topper</v>
      </c>
      <c r="G68" s="10" t="str">
        <f>VLOOKUP($A68,Competitors!$A$6:$I$79,3,FALSE)</f>
        <v>Topper</v>
      </c>
      <c r="H68" s="10" t="str">
        <f>VLOOKUP($A68,Competitors!$A$3:$I$79,8,FALSE)</f>
        <v>Saundersfoot</v>
      </c>
      <c r="I68" s="23">
        <f>VLOOKUP($A68,Race1!$A$3:$J$100,10,FALSE)</f>
        <v>66</v>
      </c>
      <c r="J68" s="23">
        <f>VLOOKUP($A68,'Race 2'!$A$3:$J$100,10,FALSE)</f>
        <v>65</v>
      </c>
      <c r="K68" s="23">
        <f>VLOOKUP($A68,'Race 3'!$A$3:$J$100,10,FALSE)</f>
        <v>54</v>
      </c>
      <c r="L68" s="23">
        <f>VLOOKUP($A68,'Race 4'!$A$3:$J$100,10,FALSE)</f>
        <v>55</v>
      </c>
      <c r="M68" s="23">
        <f>VLOOKUP($A68,'Race 5'!$A$3:$J$100,10,FALSE)</f>
        <v>56</v>
      </c>
      <c r="N68" s="24">
        <f t="shared" si="4"/>
        <v>66</v>
      </c>
      <c r="O68" s="18">
        <f t="shared" si="5"/>
        <v>230</v>
      </c>
      <c r="P68" s="18" t="str">
        <f>VLOOKUP(A68,Competitors!$A$3:$I$79,9,FALSE)</f>
        <v>18H</v>
      </c>
      <c r="Q68" s="25">
        <v>66</v>
      </c>
      <c r="R68" s="20"/>
    </row>
    <row r="69" spans="1:18">
      <c r="A69" s="9">
        <v>186829</v>
      </c>
      <c r="B69" s="10" t="str">
        <f>VLOOKUP($A69,Competitors!$A$3:$I$79,3,FALSE)</f>
        <v>Laser Radial</v>
      </c>
      <c r="C69" s="10" t="str">
        <f>VLOOKUP($A69,Competitors!$A$6:$I$79,3,FALSE)</f>
        <v>Laser Radial</v>
      </c>
      <c r="D69" s="10" t="str">
        <f>VLOOKUP($A69,Competitors!$A$3:$I$79,4,FALSE)</f>
        <v>Emma Williams</v>
      </c>
      <c r="E69" s="10" t="str">
        <f>VLOOKUP($A69,Competitors!$A$3:$I$79,5,FALSE)</f>
        <v>#</v>
      </c>
      <c r="F69" s="10" t="str">
        <f>VLOOKUP($A69,Competitors!$A$6:$I$79,3,FALSE)</f>
        <v>Laser Radial</v>
      </c>
      <c r="G69" s="10" t="str">
        <f>VLOOKUP($A69,Competitors!$A$6:$I$79,3,FALSE)</f>
        <v>Laser Radial</v>
      </c>
      <c r="H69" s="10" t="str">
        <f>VLOOKUP($A69,Competitors!$A$3:$I$79,8,FALSE)</f>
        <v>Saundersfoot</v>
      </c>
      <c r="I69" s="23">
        <f>VLOOKUP($A69,Race1!$A$3:$J$100,10,FALSE)</f>
        <v>64</v>
      </c>
      <c r="J69" s="23">
        <f>VLOOKUP($A69,'Race 2'!$A$3:$J$100,10,FALSE)</f>
        <v>59</v>
      </c>
      <c r="K69" s="23">
        <f>VLOOKUP($A69,'Race 3'!$A$3:$J$100,10,FALSE)</f>
        <v>56</v>
      </c>
      <c r="L69" s="23">
        <f>VLOOKUP($A69,'Race 4'!$A$3:$J$100,10,FALSE)</f>
        <v>58</v>
      </c>
      <c r="M69" s="23">
        <f>VLOOKUP($A69,'Race 5'!$A$3:$J$100,10,FALSE)</f>
        <v>57</v>
      </c>
      <c r="N69" s="24">
        <f t="shared" si="4"/>
        <v>64</v>
      </c>
      <c r="O69" s="18">
        <f t="shared" si="5"/>
        <v>230</v>
      </c>
      <c r="P69" s="18" t="str">
        <f>VLOOKUP(A69,Competitors!$A$3:$I$79,9,FALSE)</f>
        <v>LH</v>
      </c>
      <c r="Q69" s="25">
        <v>67</v>
      </c>
      <c r="R69" s="20"/>
    </row>
    <row r="70" spans="1:18">
      <c r="A70" s="9">
        <v>139248</v>
      </c>
      <c r="B70" s="10" t="str">
        <f>VLOOKUP($A70,Competitors!$A$3:$I$79,3,FALSE)</f>
        <v>Laser</v>
      </c>
      <c r="C70" s="10" t="str">
        <f>VLOOKUP($A70,Competitors!$A$6:$I$79,3,FALSE)</f>
        <v>Laser</v>
      </c>
      <c r="D70" s="10" t="str">
        <f>VLOOKUP($A70,Competitors!$A$3:$I$79,4,FALSE)</f>
        <v>Andrew Williams</v>
      </c>
      <c r="E70" s="10" t="str">
        <f>VLOOKUP($A70,Competitors!$A$3:$I$79,5,FALSE)</f>
        <v>#</v>
      </c>
      <c r="F70" s="10" t="str">
        <f>VLOOKUP($A70,Competitors!$A$6:$I$79,3,FALSE)</f>
        <v>Laser</v>
      </c>
      <c r="G70" s="10" t="str">
        <f>VLOOKUP($A70,Competitors!$A$6:$I$79,3,FALSE)</f>
        <v>Laser</v>
      </c>
      <c r="H70" s="10" t="str">
        <f>VLOOKUP($A70,Competitors!$A$3:$I$79,8,FALSE)</f>
        <v>Saundersfoot</v>
      </c>
      <c r="I70" s="23">
        <v>75</v>
      </c>
      <c r="J70" s="23">
        <v>75</v>
      </c>
      <c r="K70" s="23">
        <v>75</v>
      </c>
      <c r="L70" s="23">
        <f>VLOOKUP($A70,'Race 4'!$A$3:$J$100,10,FALSE)</f>
        <v>49</v>
      </c>
      <c r="M70" s="23">
        <f>VLOOKUP($A70,'Race 5'!$A$3:$J$100,10,FALSE)</f>
        <v>40</v>
      </c>
      <c r="N70" s="24">
        <f t="shared" si="4"/>
        <v>75</v>
      </c>
      <c r="O70" s="18">
        <f t="shared" si="5"/>
        <v>239</v>
      </c>
      <c r="P70" s="18">
        <f>VLOOKUP(A70,Competitors!$A$3:$I$79,9,FALSE)</f>
        <v>0</v>
      </c>
      <c r="Q70" s="25">
        <v>68</v>
      </c>
      <c r="R70" s="20"/>
    </row>
    <row r="71" spans="1:18">
      <c r="A71" s="9">
        <v>41</v>
      </c>
      <c r="B71" s="10" t="str">
        <f>VLOOKUP($A71,Competitors!$A$3:$I$79,3,FALSE)</f>
        <v>Topper</v>
      </c>
      <c r="C71" s="10" t="str">
        <f>VLOOKUP($A71,Competitors!$A$6:$I$79,3,FALSE)</f>
        <v>Topper</v>
      </c>
      <c r="D71" s="10" t="str">
        <f>VLOOKUP($A71,Competitors!$A$3:$I$79,4,FALSE)</f>
        <v>Leon Roscoe</v>
      </c>
      <c r="E71" s="10" t="str">
        <f>VLOOKUP($A71,Competitors!$A$3:$I$79,5,FALSE)</f>
        <v>#</v>
      </c>
      <c r="F71" s="10" t="str">
        <f>VLOOKUP($A71,Competitors!$A$6:$I$79,3,FALSE)</f>
        <v>Topper</v>
      </c>
      <c r="G71" s="10" t="str">
        <f>VLOOKUP($A71,Competitors!$A$6:$I$79,3,FALSE)</f>
        <v>Topper</v>
      </c>
      <c r="H71" s="10" t="str">
        <f>VLOOKUP($A71,Competitors!$A$3:$I$79,8,FALSE)</f>
        <v>Saundersfoot</v>
      </c>
      <c r="I71" s="23">
        <f>VLOOKUP($A71,Race1!$A$3:$J$100,10,FALSE)</f>
        <v>67</v>
      </c>
      <c r="J71" s="23">
        <f>VLOOKUP($A71,'Race 2'!$A$3:$J$100,10,FALSE)</f>
        <v>66</v>
      </c>
      <c r="K71" s="23">
        <f>VLOOKUP($A71,'Race 3'!$A$3:$J$100,10,FALSE)</f>
        <v>55</v>
      </c>
      <c r="L71" s="23">
        <f>VLOOKUP($A71,'Race 4'!$A$3:$J$100,10,FALSE)</f>
        <v>59</v>
      </c>
      <c r="M71" s="23">
        <f>VLOOKUP($A71,'Race 5'!$A$3:$J$100,10,FALSE)</f>
        <v>59</v>
      </c>
      <c r="N71" s="24">
        <f t="shared" si="4"/>
        <v>67</v>
      </c>
      <c r="O71" s="18">
        <f t="shared" si="5"/>
        <v>239</v>
      </c>
      <c r="P71" s="18" t="str">
        <f>VLOOKUP(A71,Competitors!$A$3:$I$79,9,FALSE)</f>
        <v>18H</v>
      </c>
      <c r="Q71" s="25">
        <v>69</v>
      </c>
      <c r="R71" s="20"/>
    </row>
    <row r="72" spans="1:18">
      <c r="A72" s="9">
        <v>2966</v>
      </c>
      <c r="B72" s="10" t="str">
        <f>VLOOKUP($A72,Competitors!$A$3:$I$79,3,FALSE)</f>
        <v>Graduate</v>
      </c>
      <c r="C72" s="10" t="str">
        <f>VLOOKUP($A72,Competitors!$A$6:$I$79,3,FALSE)</f>
        <v>Graduate</v>
      </c>
      <c r="D72" s="10" t="str">
        <f>VLOOKUP($A72,Competitors!$A$3:$I$79,4,FALSE)</f>
        <v>Malcolm Williams</v>
      </c>
      <c r="E72" s="10" t="str">
        <f>VLOOKUP($A72,Competitors!$A$3:$I$79,5,FALSE)</f>
        <v>?</v>
      </c>
      <c r="F72" s="10" t="str">
        <f>VLOOKUP($A72,Competitors!$A$6:$I$79,3,FALSE)</f>
        <v>Graduate</v>
      </c>
      <c r="G72" s="10" t="str">
        <f>VLOOKUP($A72,Competitors!$A$6:$I$79,3,FALSE)</f>
        <v>Graduate</v>
      </c>
      <c r="H72" s="10" t="str">
        <f>VLOOKUP($A72,Competitors!$A$3:$I$79,8,FALSE)</f>
        <v>Saundersfoot</v>
      </c>
      <c r="I72" s="23">
        <f>VLOOKUP($A72,Race1!$A$3:$J$100,10,FALSE)</f>
        <v>75</v>
      </c>
      <c r="J72" s="23">
        <f>VLOOKUP($A72,'Race 2'!$A$3:$J$100,10,FALSE)</f>
        <v>63</v>
      </c>
      <c r="K72" s="23">
        <f>VLOOKUP($A72,'Race 3'!$A$3:$J$100,10,FALSE)</f>
        <v>75</v>
      </c>
      <c r="L72" s="23">
        <f>VLOOKUP($A72,'Race 4'!$A$3:$J$100,10,FALSE)</f>
        <v>51</v>
      </c>
      <c r="M72" s="23">
        <f>AVERAGE(J72:L72)</f>
        <v>63</v>
      </c>
      <c r="N72" s="24">
        <f t="shared" si="4"/>
        <v>75</v>
      </c>
      <c r="O72" s="18">
        <f t="shared" si="5"/>
        <v>252</v>
      </c>
      <c r="P72" s="18" t="str">
        <f>VLOOKUP(A72,Competitors!$A$3:$I$79,9,FALSE)</f>
        <v>60H</v>
      </c>
      <c r="Q72" s="25">
        <v>70</v>
      </c>
      <c r="R72" s="20"/>
    </row>
    <row r="73" spans="1:18">
      <c r="A73" s="9">
        <v>112</v>
      </c>
      <c r="B73" s="10" t="str">
        <f>VLOOKUP($A73,Competitors!$A$3:$I$79,3,FALSE)</f>
        <v>D-One</v>
      </c>
      <c r="C73" s="10" t="str">
        <f>VLOOKUP($A73,Competitors!$A$6:$I$79,3,FALSE)</f>
        <v>D-One</v>
      </c>
      <c r="D73" s="10" t="str">
        <f>VLOOKUP($A73,Competitors!$A$3:$I$79,4,FALSE)</f>
        <v>Paul Lester</v>
      </c>
      <c r="E73" s="10" t="str">
        <f>VLOOKUP($A73,Competitors!$A$3:$I$79,5,FALSE)</f>
        <v>#</v>
      </c>
      <c r="F73" s="10" t="str">
        <f>VLOOKUP($A73,Competitors!$A$6:$I$79,3,FALSE)</f>
        <v>D-One</v>
      </c>
      <c r="G73" s="10" t="str">
        <f>VLOOKUP($A73,Competitors!$A$6:$I$79,3,FALSE)</f>
        <v>D-One</v>
      </c>
      <c r="H73" s="10" t="str">
        <f>VLOOKUP($A73,Competitors!$A$3:$I$79,8,FALSE)</f>
        <v>Chase</v>
      </c>
      <c r="I73" s="23">
        <f>VLOOKUP($A73,Race1!$A$3:$J$100,10,FALSE)</f>
        <v>29</v>
      </c>
      <c r="J73" s="23">
        <v>75</v>
      </c>
      <c r="K73" s="23">
        <v>75</v>
      </c>
      <c r="L73" s="23">
        <v>75</v>
      </c>
      <c r="M73" s="23">
        <v>75</v>
      </c>
      <c r="N73" s="24">
        <f t="shared" si="4"/>
        <v>75</v>
      </c>
      <c r="O73" s="18">
        <f t="shared" si="5"/>
        <v>254</v>
      </c>
      <c r="P73" s="18">
        <f>VLOOKUP(A73,Competitors!$A$3:$I$79,9,FALSE)</f>
        <v>0</v>
      </c>
      <c r="Q73" s="25">
        <v>71</v>
      </c>
      <c r="R73" s="20"/>
    </row>
    <row r="74" spans="1:18">
      <c r="A74" s="9">
        <v>530</v>
      </c>
      <c r="B74" s="10" t="str">
        <f>VLOOKUP($A74,Competitors!$A$3:$I$79,3,FALSE)</f>
        <v>RS400</v>
      </c>
      <c r="C74" s="10" t="str">
        <f>VLOOKUP($A74,Competitors!$A$6:$I$79,3,FALSE)</f>
        <v>RS400</v>
      </c>
      <c r="D74" s="10" t="str">
        <f>VLOOKUP($A74,Competitors!$A$3:$I$79,4,FALSE)</f>
        <v>Jeff Cooper</v>
      </c>
      <c r="E74" s="10" t="str">
        <f>VLOOKUP($A74,Competitors!$A$3:$I$79,5,FALSE)</f>
        <v>?</v>
      </c>
      <c r="F74" s="10" t="str">
        <f>VLOOKUP($A74,Competitors!$A$6:$I$79,3,FALSE)</f>
        <v>RS400</v>
      </c>
      <c r="G74" s="10" t="str">
        <f>VLOOKUP($A74,Competitors!$A$6:$I$79,3,FALSE)</f>
        <v>RS400</v>
      </c>
      <c r="H74" s="10" t="str">
        <f>VLOOKUP($A74,Competitors!$A$3:$I$79,8,FALSE)</f>
        <v>Blithfield</v>
      </c>
      <c r="I74" s="23">
        <f>VLOOKUP($A74,Race1!$A$3:$J$100,10,FALSE)</f>
        <v>75</v>
      </c>
      <c r="J74" s="23">
        <v>75</v>
      </c>
      <c r="K74" s="23">
        <v>75</v>
      </c>
      <c r="L74" s="23">
        <v>75</v>
      </c>
      <c r="M74" s="23">
        <f>VLOOKUP($A74,'Race 5'!$A$3:$J$100,10,FALSE)</f>
        <v>58</v>
      </c>
      <c r="N74" s="24">
        <f t="shared" si="4"/>
        <v>75</v>
      </c>
      <c r="O74" s="18">
        <f t="shared" si="5"/>
        <v>283</v>
      </c>
      <c r="P74" s="18">
        <f>VLOOKUP(A74,Competitors!$A$3:$I$79,9,FALSE)</f>
        <v>0</v>
      </c>
      <c r="Q74" s="25">
        <v>72</v>
      </c>
      <c r="R74" s="20"/>
    </row>
    <row r="75" spans="1:18">
      <c r="A75" s="9">
        <v>14243</v>
      </c>
      <c r="B75" s="10" t="str">
        <f>VLOOKUP($A75,Competitors!$A$3:$I$79,3,FALSE)</f>
        <v>Fireball</v>
      </c>
      <c r="C75" s="10" t="str">
        <f>VLOOKUP($A75,Competitors!$A$6:$I$79,3,FALSE)</f>
        <v>Fireball</v>
      </c>
      <c r="D75" s="10" t="str">
        <f>VLOOKUP($A75,Competitors!$A$3:$I$79,4,FALSE)</f>
        <v>Richard Voaden</v>
      </c>
      <c r="E75" s="10" t="str">
        <f>VLOOKUP($A75,Competitors!$A$3:$I$79,5,FALSE)</f>
        <v>S Caley</v>
      </c>
      <c r="F75" s="10" t="str">
        <f>VLOOKUP($A75,Competitors!$A$6:$I$79,3,FALSE)</f>
        <v>Fireball</v>
      </c>
      <c r="G75" s="10" t="str">
        <f>VLOOKUP($A75,Competitors!$A$6:$I$79,3,FALSE)</f>
        <v>Fireball</v>
      </c>
      <c r="H75" s="10" t="str">
        <f>VLOOKUP($A75,Competitors!$A$3:$I$79,8,FALSE)</f>
        <v>Midland</v>
      </c>
      <c r="I75" s="23">
        <v>75</v>
      </c>
      <c r="J75" s="23">
        <v>75</v>
      </c>
      <c r="K75" s="23">
        <v>75</v>
      </c>
      <c r="L75" s="23">
        <v>75</v>
      </c>
      <c r="M75" s="23">
        <v>75</v>
      </c>
      <c r="N75" s="24">
        <f t="shared" si="4"/>
        <v>75</v>
      </c>
      <c r="O75" s="18">
        <f t="shared" si="5"/>
        <v>300</v>
      </c>
      <c r="P75" s="18">
        <f>VLOOKUP(A75,Competitors!$A$3:$I$79,9,FALSE)</f>
        <v>0</v>
      </c>
      <c r="Q75" s="25">
        <v>73</v>
      </c>
      <c r="R75" s="20"/>
    </row>
    <row r="76" spans="1:18">
      <c r="A76" s="9">
        <v>15132</v>
      </c>
      <c r="B76" s="10" t="str">
        <f>VLOOKUP($A76,Competitors!$A$3:$I$79,3,FALSE)</f>
        <v>Fireball</v>
      </c>
      <c r="C76" s="10" t="str">
        <f>VLOOKUP($A76,Competitors!$A$6:$I$79,3,FALSE)</f>
        <v>Fireball</v>
      </c>
      <c r="D76" s="10" t="str">
        <f>VLOOKUP($A76,Competitors!$A$3:$I$79,4,FALSE)</f>
        <v>Keith McDonald</v>
      </c>
      <c r="E76" s="10" t="str">
        <f>VLOOKUP($A76,Competitors!$A$3:$I$79,5,FALSE)</f>
        <v>Andy Brittain</v>
      </c>
      <c r="F76" s="10" t="str">
        <f>VLOOKUP($A76,Competitors!$A$6:$I$79,3,FALSE)</f>
        <v>Fireball</v>
      </c>
      <c r="G76" s="10" t="str">
        <f>VLOOKUP($A76,Competitors!$A$6:$I$79,3,FALSE)</f>
        <v>Fireball</v>
      </c>
      <c r="H76" s="10" t="str">
        <f>VLOOKUP($A76,Competitors!$A$3:$I$79,8,FALSE)</f>
        <v xml:space="preserve">Small Heath </v>
      </c>
      <c r="I76" s="23">
        <v>75</v>
      </c>
      <c r="J76" s="23">
        <v>75</v>
      </c>
      <c r="K76" s="23">
        <v>75</v>
      </c>
      <c r="L76" s="23">
        <v>75</v>
      </c>
      <c r="M76" s="23">
        <v>75</v>
      </c>
      <c r="N76" s="24">
        <f t="shared" si="4"/>
        <v>75</v>
      </c>
      <c r="O76" s="18">
        <f t="shared" si="5"/>
        <v>300</v>
      </c>
      <c r="P76" s="18" t="str">
        <f>VLOOKUP(A76,Competitors!$A$3:$I$79,9,FALSE)</f>
        <v>60H, 60C</v>
      </c>
      <c r="Q76" s="25">
        <v>74</v>
      </c>
      <c r="R76" s="20"/>
    </row>
    <row r="77" spans="1:18">
      <c r="A77" s="9">
        <v>206363</v>
      </c>
      <c r="B77" s="10" t="str">
        <f>VLOOKUP($A77,Competitors!$A$3:$I$79,3,FALSE)</f>
        <v>Laser Radial</v>
      </c>
      <c r="C77" s="10" t="str">
        <f>VLOOKUP($A77,Competitors!$A$6:$I$79,3,FALSE)</f>
        <v>Laser Radial</v>
      </c>
      <c r="D77" s="10" t="str">
        <f>VLOOKUP($A77,Competitors!$A$3:$I$79,4,FALSE)</f>
        <v>Ben Roberts</v>
      </c>
      <c r="E77" s="10" t="str">
        <f>VLOOKUP($A77,Competitors!$A$3:$I$79,5,FALSE)</f>
        <v>#</v>
      </c>
      <c r="F77" s="10" t="str">
        <f>VLOOKUP($A77,Competitors!$A$6:$I$79,3,FALSE)</f>
        <v>Laser Radial</v>
      </c>
      <c r="G77" s="10" t="str">
        <f>VLOOKUP($A77,Competitors!$A$6:$I$79,3,FALSE)</f>
        <v>Laser Radial</v>
      </c>
      <c r="H77" s="10" t="str">
        <f>VLOOKUP($A77,Competitors!$A$3:$I$79,8,FALSE)</f>
        <v>Saundersfoot</v>
      </c>
      <c r="I77" s="23">
        <v>75</v>
      </c>
      <c r="J77" s="23">
        <v>75</v>
      </c>
      <c r="K77" s="23">
        <v>75</v>
      </c>
      <c r="L77" s="23">
        <v>75</v>
      </c>
      <c r="M77" s="23">
        <v>75</v>
      </c>
      <c r="N77" s="24">
        <f t="shared" si="4"/>
        <v>75</v>
      </c>
      <c r="O77" s="18">
        <f t="shared" si="5"/>
        <v>300</v>
      </c>
      <c r="P77" s="18" t="str">
        <f>VLOOKUP(A77,Competitors!$A$3:$I$79,9,FALSE)</f>
        <v>18H</v>
      </c>
      <c r="Q77" s="25">
        <v>75</v>
      </c>
      <c r="R77" s="20"/>
    </row>
    <row r="78" spans="1:18">
      <c r="A78" s="9">
        <v>7901</v>
      </c>
      <c r="B78" s="10" t="str">
        <f>VLOOKUP($A78,Competitors!$A$3:$I$79,3,FALSE)</f>
        <v>Pico</v>
      </c>
      <c r="C78" s="10" t="str">
        <f>VLOOKUP($A78,Competitors!$A$6:$I$79,3,FALSE)</f>
        <v>Pico</v>
      </c>
      <c r="D78" s="10" t="str">
        <f>VLOOKUP($A78,Competitors!$A$3:$I$79,4,FALSE)</f>
        <v>Alex Farr</v>
      </c>
      <c r="E78" s="10" t="str">
        <f>VLOOKUP($A78,Competitors!$A$3:$I$79,5,FALSE)</f>
        <v>Rupert Farr</v>
      </c>
      <c r="F78" s="10" t="str">
        <f>VLOOKUP($A78,Competitors!$A$6:$I$79,3,FALSE)</f>
        <v>Pico</v>
      </c>
      <c r="G78" s="10" t="str">
        <f>VLOOKUP($A78,Competitors!$A$6:$I$79,3,FALSE)</f>
        <v>Pico</v>
      </c>
      <c r="H78" s="10" t="str">
        <f>VLOOKUP($A78,Competitors!$A$3:$I$79,8,FALSE)</f>
        <v>Saundersfoot</v>
      </c>
      <c r="I78" s="23">
        <v>75</v>
      </c>
      <c r="J78" s="23">
        <v>75</v>
      </c>
      <c r="K78" s="23">
        <v>75</v>
      </c>
      <c r="L78" s="23">
        <v>75</v>
      </c>
      <c r="M78" s="23">
        <v>75</v>
      </c>
      <c r="N78" s="24">
        <f t="shared" si="4"/>
        <v>75</v>
      </c>
      <c r="O78" s="18">
        <f t="shared" si="5"/>
        <v>300</v>
      </c>
      <c r="P78" s="18" t="str">
        <f>VLOOKUP(A78,Competitors!$A$3:$I$79,9,FALSE)</f>
        <v>18C</v>
      </c>
      <c r="Q78" s="25">
        <v>76</v>
      </c>
      <c r="R78" s="20"/>
    </row>
    <row r="79" spans="1:18">
      <c r="P79" s="17"/>
      <c r="Q79" s="25"/>
      <c r="R79" s="20"/>
    </row>
    <row r="80" spans="1:18">
      <c r="P80" s="17"/>
      <c r="Q80" s="25"/>
      <c r="R80" s="20"/>
    </row>
    <row r="81" spans="16:18">
      <c r="P81" s="17"/>
      <c r="Q81" s="25"/>
      <c r="R81" s="20"/>
    </row>
    <row r="82" spans="16:18">
      <c r="P82" s="17"/>
      <c r="Q82" s="25"/>
      <c r="R82" s="20"/>
    </row>
    <row r="83" spans="16:18">
      <c r="P83" s="17"/>
      <c r="Q83" s="25"/>
      <c r="R83" s="20"/>
    </row>
    <row r="84" spans="16:18">
      <c r="P84" s="17"/>
      <c r="Q84" s="25"/>
      <c r="R84" s="20"/>
    </row>
    <row r="85" spans="16:18">
      <c r="P85" s="17"/>
      <c r="Q85" s="25"/>
      <c r="R85" s="20"/>
    </row>
    <row r="86" spans="16:18">
      <c r="P86" s="17"/>
      <c r="Q86" s="25"/>
      <c r="R86" s="20"/>
    </row>
    <row r="87" spans="16:18">
      <c r="P87" s="17"/>
      <c r="Q87" s="25"/>
      <c r="R87" s="20"/>
    </row>
    <row r="88" spans="16:18">
      <c r="P88" s="17"/>
      <c r="Q88" s="25"/>
      <c r="R88" s="20"/>
    </row>
    <row r="89" spans="16:18">
      <c r="P89" s="17"/>
      <c r="Q89" s="25"/>
      <c r="R89" s="20"/>
    </row>
    <row r="90" spans="16:18">
      <c r="P90" s="17"/>
      <c r="Q90" s="25"/>
      <c r="R90" s="20"/>
    </row>
    <row r="91" spans="16:18">
      <c r="P91" s="17"/>
      <c r="Q91" s="25"/>
      <c r="R91" s="20"/>
    </row>
    <row r="92" spans="16:18">
      <c r="P92" s="17"/>
      <c r="Q92" s="25"/>
      <c r="R92" s="20"/>
    </row>
    <row r="93" spans="16:18">
      <c r="P93" s="17"/>
      <c r="Q93" s="25"/>
      <c r="R93" s="20"/>
    </row>
    <row r="94" spans="16:18">
      <c r="P94" s="17"/>
      <c r="Q94" s="25"/>
      <c r="R94" s="20"/>
    </row>
    <row r="95" spans="16:18">
      <c r="P95" s="17"/>
      <c r="Q95" s="25"/>
      <c r="R95" s="20"/>
    </row>
    <row r="96" spans="16:18">
      <c r="P96" s="17"/>
      <c r="Q96" s="25"/>
      <c r="R96" s="20"/>
    </row>
    <row r="97" spans="16:18">
      <c r="P97" s="17"/>
      <c r="Q97" s="25"/>
      <c r="R97" s="20"/>
    </row>
  </sheetData>
  <sheetProtection selectLockedCells="1" selectUnlockedCells="1"/>
  <autoFilter ref="A2:P2"/>
  <sortState ref="A3:P78">
    <sortCondition ref="O3:O78"/>
    <sortCondition ref="M3:M78"/>
  </sortState>
  <mergeCells count="1">
    <mergeCell ref="A1:Q1"/>
  </mergeCells>
  <printOptions gridLines="1"/>
  <pageMargins left="0.82986111111111105" right="0.23888888888888901" top="0.40902777777777799" bottom="0.2" header="0.50902777777777797" footer="0.50902777777777797"/>
  <pageSetup paperSize="9" scale="98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Competitors</vt:lpstr>
      <vt:lpstr>Race1</vt:lpstr>
      <vt:lpstr>Race 2</vt:lpstr>
      <vt:lpstr>Race 3</vt:lpstr>
      <vt:lpstr>Race 4</vt:lpstr>
      <vt:lpstr>Race 5</vt:lpstr>
      <vt:lpstr>Pursuit</vt:lpstr>
      <vt:lpstr>Final Positions</vt:lpstr>
      <vt:lpstr>'Final Positions'!allforsorting</vt:lpstr>
      <vt:lpstr>'Final Positions'!Excel_BuiltIn__FilterDatabase_8</vt:lpstr>
      <vt:lpstr>Excel_BuiltIn_Database</vt:lpstr>
      <vt:lpstr>Excel_BuiltIn_Print_Titles_4_1</vt:lpstr>
      <vt:lpstr>Competitors!Print_Area</vt:lpstr>
      <vt:lpstr>'Final Positions'!Print_Area</vt:lpstr>
      <vt:lpstr>Pursuit!Print_Area</vt:lpstr>
      <vt:lpstr>'Race 2'!Print_Area</vt:lpstr>
      <vt:lpstr>'Race 3'!Print_Area</vt:lpstr>
      <vt:lpstr>'Race 4'!Print_Area</vt:lpstr>
      <vt:lpstr>'Race 5'!Print_Area</vt:lpstr>
      <vt:lpstr>Race1!Print_Area</vt:lpstr>
      <vt:lpstr>Competitors!Print_Titles</vt:lpstr>
      <vt:lpstr>Pursuit!Print_Titles</vt:lpstr>
      <vt:lpstr>'Race 2'!Print_Titles</vt:lpstr>
      <vt:lpstr>'Race 3'!Print_Titles</vt:lpstr>
      <vt:lpstr>'Race 4'!Print_Titles</vt:lpstr>
      <vt:lpstr>'Race 5'!Print_Titles</vt:lpstr>
      <vt:lpstr>Race1!Print_Titles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WatersEdge</dc:creator>
  <cp:lastModifiedBy>Andrew</cp:lastModifiedBy>
  <cp:revision>1</cp:revision>
  <cp:lastPrinted>2017-06-03T07:34:57Z</cp:lastPrinted>
  <dcterms:created xsi:type="dcterms:W3CDTF">2011-05-29T17:04:00Z</dcterms:created>
  <dcterms:modified xsi:type="dcterms:W3CDTF">2017-06-08T12:24:56Z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2057-10.1.0.5490</vt:lpwstr>
  </property>
</Properties>
</file>