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8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9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0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1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12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13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14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15.xml" ContentType="application/vnd.openxmlformats-officedocument.drawing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aster's Project\GitHub_files\"/>
    </mc:Choice>
  </mc:AlternateContent>
  <xr:revisionPtr revIDLastSave="0" documentId="13_ncr:1_{C3CEF670-4398-4FCD-8185-84CD8091C464}" xr6:coauthVersionLast="47" xr6:coauthVersionMax="47" xr10:uidLastSave="{00000000-0000-0000-0000-000000000000}"/>
  <bookViews>
    <workbookView xWindow="-120" yWindow="-120" windowWidth="29040" windowHeight="15840" xr2:uid="{EAD7AFA9-9AEF-48BD-9AA7-6202B1DAA9CD}"/>
  </bookViews>
  <sheets>
    <sheet name="conversion" sheetId="13" r:id="rId1"/>
    <sheet name="001" sheetId="1" r:id="rId2"/>
    <sheet name="002" sheetId="2" r:id="rId3"/>
    <sheet name="004" sheetId="3" r:id="rId4"/>
    <sheet name="013" sheetId="4" r:id="rId5"/>
    <sheet name="024" sheetId="14" r:id="rId6"/>
    <sheet name="025" sheetId="6" r:id="rId7"/>
    <sheet name="026" sheetId="7" r:id="rId8"/>
    <sheet name="029" sheetId="16" r:id="rId9"/>
    <sheet name="032" sheetId="8" r:id="rId10"/>
    <sheet name="033" sheetId="9" r:id="rId11"/>
    <sheet name="037" sheetId="10" r:id="rId12"/>
    <sheet name="042" sheetId="11" r:id="rId13"/>
    <sheet name="046" sheetId="17" r:id="rId14"/>
    <sheet name="063" sheetId="15" r:id="rId15"/>
    <sheet name="070" sheetId="12" r:id="rId16"/>
  </sheets>
  <definedNames>
    <definedName name="CIQWBGuid" hidden="1">"7e65a41a-80cb-4862-8ca6-75628715dfbd"</definedName>
    <definedName name="CIQWBInfo" hidden="1">"{ ""CIQVersion"":""9.50.2716.4594"" }"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" i="2" l="1"/>
  <c r="M4" i="2"/>
  <c r="G17" i="2"/>
  <c r="F17" i="4" l="1"/>
  <c r="W4" i="4"/>
  <c r="F17" i="1"/>
  <c r="AB4" i="1"/>
  <c r="I17" i="12" l="1"/>
  <c r="F16" i="12"/>
  <c r="I18" i="15"/>
  <c r="F17" i="15"/>
  <c r="F17" i="17"/>
  <c r="I18" i="17"/>
  <c r="F17" i="9" l="1"/>
  <c r="I18" i="9"/>
  <c r="I20" i="8"/>
  <c r="F19" i="8"/>
  <c r="I18" i="16"/>
  <c r="F17" i="16"/>
  <c r="I20" i="6"/>
  <c r="F19" i="6"/>
  <c r="F18" i="14"/>
  <c r="X4" i="14"/>
  <c r="F17" i="3"/>
  <c r="Y9" i="3"/>
  <c r="F16" i="10" l="1"/>
  <c r="G20" i="7"/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2" i="2"/>
  <c r="B6" i="13" l="1"/>
  <c r="F18" i="17" l="1"/>
  <c r="F18" i="16"/>
  <c r="G18" i="2"/>
  <c r="F18" i="1"/>
  <c r="F17" i="12"/>
  <c r="F17" i="11"/>
  <c r="F18" i="9"/>
  <c r="G21" i="7"/>
  <c r="F17" i="10"/>
  <c r="F18" i="15"/>
  <c r="F20" i="6"/>
  <c r="F20" i="8"/>
  <c r="F18" i="4"/>
  <c r="F19" i="14"/>
  <c r="F18" i="3"/>
</calcChain>
</file>

<file path=xl/sharedStrings.xml><?xml version="1.0" encoding="utf-8"?>
<sst xmlns="http://schemas.openxmlformats.org/spreadsheetml/2006/main" count="99" uniqueCount="22">
  <si>
    <t>relative pressure</t>
  </si>
  <si>
    <t>adsorption (cm3/g)</t>
  </si>
  <si>
    <t>Q (cm3/g)</t>
  </si>
  <si>
    <t>absolute pressure (bar)</t>
  </si>
  <si>
    <t>Relative Pressure</t>
  </si>
  <si>
    <t>N2:</t>
  </si>
  <si>
    <t>density</t>
  </si>
  <si>
    <t>&gt;g/cm^3 (77K and 1 bar)</t>
  </si>
  <si>
    <t>mW</t>
  </si>
  <si>
    <t>&gt;g/mol</t>
  </si>
  <si>
    <t xml:space="preserve">molar volume </t>
  </si>
  <si>
    <t>Multipler &gt;</t>
  </si>
  <si>
    <t>Q (cm3 (STP)/g)</t>
  </si>
  <si>
    <t>&gt;cm^3(STP)/mol</t>
  </si>
  <si>
    <r>
      <t>n</t>
    </r>
    <r>
      <rPr>
        <vertAlign val="subscript"/>
        <sz val="11"/>
        <color theme="1"/>
        <rFont val="Calibri"/>
        <family val="2"/>
        <scheme val="minor"/>
      </rPr>
      <t>ads</t>
    </r>
    <r>
      <rPr>
        <vertAlign val="superscript"/>
        <sz val="11"/>
        <color theme="1"/>
        <rFont val="Calibri"/>
        <family val="2"/>
        <scheme val="minor"/>
      </rPr>
      <t>sat</t>
    </r>
  </si>
  <si>
    <r>
      <t>&gt;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(STP)/g</t>
    </r>
  </si>
  <si>
    <t xml:space="preserve">pore volume </t>
  </si>
  <si>
    <r>
      <t>&gt;cm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/g</t>
    </r>
  </si>
  <si>
    <t xml:space="preserve">Relative Pressure </t>
  </si>
  <si>
    <t>Q (cm^3/g)</t>
  </si>
  <si>
    <t xml:space="preserve">relative pressure </t>
  </si>
  <si>
    <t>N (cm3/g)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</si>
</sst>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Full data set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'001'!$A$2:$A$51</c:f>
              <c:numCache>
                <c:formatCode>General</c:formatCode>
                <c:ptCount val="50"/>
                <c:pt idx="0">
                  <c:v>2.3500000000000001E-3</c:v>
                </c:pt>
                <c:pt idx="1">
                  <c:v>4.7099999999999998E-3</c:v>
                </c:pt>
                <c:pt idx="2">
                  <c:v>1.353E-2</c:v>
                </c:pt>
                <c:pt idx="3">
                  <c:v>2.2349999999999998E-2</c:v>
                </c:pt>
                <c:pt idx="4">
                  <c:v>3.5880000000000002E-2</c:v>
                </c:pt>
                <c:pt idx="5">
                  <c:v>4.9410000000000003E-2</c:v>
                </c:pt>
                <c:pt idx="6">
                  <c:v>6.9409999999999999E-2</c:v>
                </c:pt>
                <c:pt idx="7">
                  <c:v>8.9410000000000003E-2</c:v>
                </c:pt>
                <c:pt idx="8">
                  <c:v>0.10940999999999999</c:v>
                </c:pt>
                <c:pt idx="9">
                  <c:v>0.13059000000000001</c:v>
                </c:pt>
                <c:pt idx="10">
                  <c:v>0.15</c:v>
                </c:pt>
                <c:pt idx="11">
                  <c:v>0.17</c:v>
                </c:pt>
                <c:pt idx="12">
                  <c:v>0.19</c:v>
                </c:pt>
                <c:pt idx="13">
                  <c:v>0.21059</c:v>
                </c:pt>
                <c:pt idx="14">
                  <c:v>0.23</c:v>
                </c:pt>
                <c:pt idx="15">
                  <c:v>0.25058999999999998</c:v>
                </c:pt>
                <c:pt idx="16">
                  <c:v>0.26882</c:v>
                </c:pt>
                <c:pt idx="17">
                  <c:v>0.28999999999999998</c:v>
                </c:pt>
                <c:pt idx="18">
                  <c:v>0.30941000000000002</c:v>
                </c:pt>
                <c:pt idx="19">
                  <c:v>0.32882</c:v>
                </c:pt>
                <c:pt idx="20">
                  <c:v>0.34882000000000002</c:v>
                </c:pt>
                <c:pt idx="21">
                  <c:v>0.36941000000000002</c:v>
                </c:pt>
                <c:pt idx="22">
                  <c:v>0.38940999999999998</c:v>
                </c:pt>
                <c:pt idx="23">
                  <c:v>0.41</c:v>
                </c:pt>
                <c:pt idx="24">
                  <c:v>0.43</c:v>
                </c:pt>
                <c:pt idx="25">
                  <c:v>0.44882</c:v>
                </c:pt>
                <c:pt idx="26">
                  <c:v>0.47</c:v>
                </c:pt>
                <c:pt idx="27">
                  <c:v>0.49</c:v>
                </c:pt>
                <c:pt idx="28">
                  <c:v>0.51058999999999999</c:v>
                </c:pt>
                <c:pt idx="29">
                  <c:v>0.52941000000000005</c:v>
                </c:pt>
                <c:pt idx="30">
                  <c:v>0.55000000000000004</c:v>
                </c:pt>
                <c:pt idx="31">
                  <c:v>0.57059000000000004</c:v>
                </c:pt>
                <c:pt idx="32">
                  <c:v>0.58940999999999999</c:v>
                </c:pt>
                <c:pt idx="33">
                  <c:v>0.61</c:v>
                </c:pt>
                <c:pt idx="34">
                  <c:v>0.63</c:v>
                </c:pt>
                <c:pt idx="35">
                  <c:v>0.64941000000000004</c:v>
                </c:pt>
                <c:pt idx="36">
                  <c:v>0.66940999999999995</c:v>
                </c:pt>
                <c:pt idx="37">
                  <c:v>0.69</c:v>
                </c:pt>
                <c:pt idx="38">
                  <c:v>0.71</c:v>
                </c:pt>
                <c:pt idx="39">
                  <c:v>0.73058999999999996</c:v>
                </c:pt>
                <c:pt idx="40">
                  <c:v>0.74824000000000002</c:v>
                </c:pt>
                <c:pt idx="41">
                  <c:v>0.77117999999999998</c:v>
                </c:pt>
                <c:pt idx="42">
                  <c:v>0.79</c:v>
                </c:pt>
                <c:pt idx="43">
                  <c:v>0.81059000000000003</c:v>
                </c:pt>
                <c:pt idx="44">
                  <c:v>0.83059000000000005</c:v>
                </c:pt>
                <c:pt idx="45">
                  <c:v>0.84941</c:v>
                </c:pt>
                <c:pt idx="46">
                  <c:v>0.86882000000000004</c:v>
                </c:pt>
                <c:pt idx="47">
                  <c:v>0.88882000000000005</c:v>
                </c:pt>
                <c:pt idx="48">
                  <c:v>0.90941000000000005</c:v>
                </c:pt>
                <c:pt idx="49">
                  <c:v>0.93118000000000001</c:v>
                </c:pt>
              </c:numCache>
            </c:numRef>
          </c:xVal>
          <c:yVal>
            <c:numRef>
              <c:f>'001'!$B$2:$B$51</c:f>
              <c:numCache>
                <c:formatCode>General</c:formatCode>
                <c:ptCount val="50"/>
                <c:pt idx="0">
                  <c:v>20.53</c:v>
                </c:pt>
                <c:pt idx="1">
                  <c:v>271.99</c:v>
                </c:pt>
                <c:pt idx="2">
                  <c:v>280.72000000000003</c:v>
                </c:pt>
                <c:pt idx="3">
                  <c:v>285.58999999999997</c:v>
                </c:pt>
                <c:pt idx="4">
                  <c:v>290.20999999999998</c:v>
                </c:pt>
                <c:pt idx="5">
                  <c:v>294.32</c:v>
                </c:pt>
                <c:pt idx="6">
                  <c:v>296.88</c:v>
                </c:pt>
                <c:pt idx="7">
                  <c:v>299.19</c:v>
                </c:pt>
                <c:pt idx="8">
                  <c:v>300.73</c:v>
                </c:pt>
                <c:pt idx="9">
                  <c:v>302.02</c:v>
                </c:pt>
                <c:pt idx="10">
                  <c:v>303.56</c:v>
                </c:pt>
                <c:pt idx="11">
                  <c:v>304.33</c:v>
                </c:pt>
                <c:pt idx="12">
                  <c:v>305.10000000000002</c:v>
                </c:pt>
                <c:pt idx="13">
                  <c:v>306.12</c:v>
                </c:pt>
                <c:pt idx="14">
                  <c:v>306.63</c:v>
                </c:pt>
                <c:pt idx="15">
                  <c:v>306.63</c:v>
                </c:pt>
                <c:pt idx="16">
                  <c:v>306.89</c:v>
                </c:pt>
                <c:pt idx="17">
                  <c:v>307.92</c:v>
                </c:pt>
                <c:pt idx="18">
                  <c:v>307.66000000000003</c:v>
                </c:pt>
                <c:pt idx="19">
                  <c:v>307.92</c:v>
                </c:pt>
                <c:pt idx="20">
                  <c:v>308.17</c:v>
                </c:pt>
                <c:pt idx="21">
                  <c:v>308.17</c:v>
                </c:pt>
                <c:pt idx="22">
                  <c:v>308.69</c:v>
                </c:pt>
                <c:pt idx="23">
                  <c:v>308.69</c:v>
                </c:pt>
                <c:pt idx="24">
                  <c:v>308.69</c:v>
                </c:pt>
                <c:pt idx="25">
                  <c:v>309.2</c:v>
                </c:pt>
                <c:pt idx="26">
                  <c:v>309.45999999999998</c:v>
                </c:pt>
                <c:pt idx="27">
                  <c:v>309.45999999999998</c:v>
                </c:pt>
                <c:pt idx="28">
                  <c:v>309.70999999999998</c:v>
                </c:pt>
                <c:pt idx="29">
                  <c:v>309.45999999999998</c:v>
                </c:pt>
                <c:pt idx="30">
                  <c:v>309.45999999999998</c:v>
                </c:pt>
                <c:pt idx="31">
                  <c:v>309.45999999999998</c:v>
                </c:pt>
                <c:pt idx="32">
                  <c:v>309.45999999999998</c:v>
                </c:pt>
                <c:pt idx="33">
                  <c:v>308.94</c:v>
                </c:pt>
                <c:pt idx="34">
                  <c:v>308.94</c:v>
                </c:pt>
                <c:pt idx="35">
                  <c:v>308.43</c:v>
                </c:pt>
                <c:pt idx="36">
                  <c:v>308.17</c:v>
                </c:pt>
                <c:pt idx="37">
                  <c:v>307.92</c:v>
                </c:pt>
                <c:pt idx="38">
                  <c:v>307.39999999999998</c:v>
                </c:pt>
                <c:pt idx="39">
                  <c:v>307.39999999999998</c:v>
                </c:pt>
                <c:pt idx="40">
                  <c:v>307.14999999999998</c:v>
                </c:pt>
                <c:pt idx="41">
                  <c:v>306.89</c:v>
                </c:pt>
                <c:pt idx="42">
                  <c:v>306.89</c:v>
                </c:pt>
                <c:pt idx="43">
                  <c:v>306.63</c:v>
                </c:pt>
                <c:pt idx="44">
                  <c:v>306.12</c:v>
                </c:pt>
                <c:pt idx="45">
                  <c:v>307.14999999999998</c:v>
                </c:pt>
                <c:pt idx="46">
                  <c:v>308.17</c:v>
                </c:pt>
                <c:pt idx="47">
                  <c:v>310.23</c:v>
                </c:pt>
                <c:pt idx="48">
                  <c:v>312.27999999999997</c:v>
                </c:pt>
                <c:pt idx="49">
                  <c:v>314.33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C4-421A-886D-4D82F2A7796B}"/>
            </c:ext>
          </c:extLst>
        </c:ser>
        <c:ser>
          <c:idx val="1"/>
          <c:order val="1"/>
          <c:tx>
            <c:v>Data used for 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323948193177921E-2"/>
                  <c:y val="0.3135903619672099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'001'!$A$12:$A$47</c:f>
              <c:numCache>
                <c:formatCode>General</c:formatCode>
                <c:ptCount val="36"/>
                <c:pt idx="0">
                  <c:v>0.15</c:v>
                </c:pt>
                <c:pt idx="1">
                  <c:v>0.17</c:v>
                </c:pt>
                <c:pt idx="2">
                  <c:v>0.19</c:v>
                </c:pt>
                <c:pt idx="3">
                  <c:v>0.21059</c:v>
                </c:pt>
                <c:pt idx="4">
                  <c:v>0.23</c:v>
                </c:pt>
                <c:pt idx="5">
                  <c:v>0.25058999999999998</c:v>
                </c:pt>
                <c:pt idx="6">
                  <c:v>0.26882</c:v>
                </c:pt>
                <c:pt idx="7">
                  <c:v>0.28999999999999998</c:v>
                </c:pt>
                <c:pt idx="8">
                  <c:v>0.30941000000000002</c:v>
                </c:pt>
                <c:pt idx="9">
                  <c:v>0.32882</c:v>
                </c:pt>
                <c:pt idx="10">
                  <c:v>0.34882000000000002</c:v>
                </c:pt>
                <c:pt idx="11">
                  <c:v>0.36941000000000002</c:v>
                </c:pt>
                <c:pt idx="12">
                  <c:v>0.38940999999999998</c:v>
                </c:pt>
                <c:pt idx="13">
                  <c:v>0.41</c:v>
                </c:pt>
                <c:pt idx="14">
                  <c:v>0.43</c:v>
                </c:pt>
                <c:pt idx="15">
                  <c:v>0.44882</c:v>
                </c:pt>
                <c:pt idx="16">
                  <c:v>0.47</c:v>
                </c:pt>
                <c:pt idx="17">
                  <c:v>0.49</c:v>
                </c:pt>
                <c:pt idx="18">
                  <c:v>0.51058999999999999</c:v>
                </c:pt>
                <c:pt idx="19">
                  <c:v>0.52941000000000005</c:v>
                </c:pt>
                <c:pt idx="20">
                  <c:v>0.55000000000000004</c:v>
                </c:pt>
                <c:pt idx="21">
                  <c:v>0.57059000000000004</c:v>
                </c:pt>
                <c:pt idx="22">
                  <c:v>0.58940999999999999</c:v>
                </c:pt>
                <c:pt idx="23">
                  <c:v>0.61</c:v>
                </c:pt>
                <c:pt idx="24">
                  <c:v>0.63</c:v>
                </c:pt>
                <c:pt idx="25">
                  <c:v>0.64941000000000004</c:v>
                </c:pt>
                <c:pt idx="26">
                  <c:v>0.66940999999999995</c:v>
                </c:pt>
                <c:pt idx="27">
                  <c:v>0.69</c:v>
                </c:pt>
                <c:pt idx="28">
                  <c:v>0.71</c:v>
                </c:pt>
                <c:pt idx="29">
                  <c:v>0.73058999999999996</c:v>
                </c:pt>
                <c:pt idx="30">
                  <c:v>0.74824000000000002</c:v>
                </c:pt>
                <c:pt idx="31">
                  <c:v>0.77117999999999998</c:v>
                </c:pt>
                <c:pt idx="32">
                  <c:v>0.79</c:v>
                </c:pt>
                <c:pt idx="33">
                  <c:v>0.81059000000000003</c:v>
                </c:pt>
                <c:pt idx="34">
                  <c:v>0.83059000000000005</c:v>
                </c:pt>
                <c:pt idx="35">
                  <c:v>0.84941</c:v>
                </c:pt>
              </c:numCache>
            </c:numRef>
          </c:xVal>
          <c:yVal>
            <c:numRef>
              <c:f>'001'!$B$12:$B$47</c:f>
              <c:numCache>
                <c:formatCode>General</c:formatCode>
                <c:ptCount val="36"/>
                <c:pt idx="0">
                  <c:v>303.56</c:v>
                </c:pt>
                <c:pt idx="1">
                  <c:v>304.33</c:v>
                </c:pt>
                <c:pt idx="2">
                  <c:v>305.10000000000002</c:v>
                </c:pt>
                <c:pt idx="3">
                  <c:v>306.12</c:v>
                </c:pt>
                <c:pt idx="4">
                  <c:v>306.63</c:v>
                </c:pt>
                <c:pt idx="5">
                  <c:v>306.63</c:v>
                </c:pt>
                <c:pt idx="6">
                  <c:v>306.89</c:v>
                </c:pt>
                <c:pt idx="7">
                  <c:v>307.92</c:v>
                </c:pt>
                <c:pt idx="8">
                  <c:v>307.66000000000003</c:v>
                </c:pt>
                <c:pt idx="9">
                  <c:v>307.92</c:v>
                </c:pt>
                <c:pt idx="10">
                  <c:v>308.17</c:v>
                </c:pt>
                <c:pt idx="11">
                  <c:v>308.17</c:v>
                </c:pt>
                <c:pt idx="12">
                  <c:v>308.69</c:v>
                </c:pt>
                <c:pt idx="13">
                  <c:v>308.69</c:v>
                </c:pt>
                <c:pt idx="14">
                  <c:v>308.69</c:v>
                </c:pt>
                <c:pt idx="15">
                  <c:v>309.2</c:v>
                </c:pt>
                <c:pt idx="16">
                  <c:v>309.45999999999998</c:v>
                </c:pt>
                <c:pt idx="17">
                  <c:v>309.45999999999998</c:v>
                </c:pt>
                <c:pt idx="18">
                  <c:v>309.70999999999998</c:v>
                </c:pt>
                <c:pt idx="19">
                  <c:v>309.45999999999998</c:v>
                </c:pt>
                <c:pt idx="20">
                  <c:v>309.45999999999998</c:v>
                </c:pt>
                <c:pt idx="21">
                  <c:v>309.45999999999998</c:v>
                </c:pt>
                <c:pt idx="22">
                  <c:v>309.45999999999998</c:v>
                </c:pt>
                <c:pt idx="23">
                  <c:v>308.94</c:v>
                </c:pt>
                <c:pt idx="24">
                  <c:v>308.94</c:v>
                </c:pt>
                <c:pt idx="25">
                  <c:v>308.43</c:v>
                </c:pt>
                <c:pt idx="26">
                  <c:v>308.17</c:v>
                </c:pt>
                <c:pt idx="27">
                  <c:v>307.92</c:v>
                </c:pt>
                <c:pt idx="28">
                  <c:v>307.39999999999998</c:v>
                </c:pt>
                <c:pt idx="29">
                  <c:v>307.39999999999998</c:v>
                </c:pt>
                <c:pt idx="30">
                  <c:v>307.14999999999998</c:v>
                </c:pt>
                <c:pt idx="31">
                  <c:v>306.89</c:v>
                </c:pt>
                <c:pt idx="32">
                  <c:v>306.89</c:v>
                </c:pt>
                <c:pt idx="33">
                  <c:v>306.63</c:v>
                </c:pt>
                <c:pt idx="34">
                  <c:v>306.12</c:v>
                </c:pt>
                <c:pt idx="35">
                  <c:v>307.14999999999998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1C4-421A-886D-4D82F2A7796B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'001'!$AA$3:$AA$4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'001'!$AB$3:$AB$4</c:f>
              <c:numCache>
                <c:formatCode>General</c:formatCode>
                <c:ptCount val="2"/>
                <c:pt idx="0">
                  <c:v>306.74</c:v>
                </c:pt>
                <c:pt idx="1">
                  <c:v>308.76190000000003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CD9-4901-B101-6CA76932A1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4674399"/>
        <c:axId val="1784589295"/>
      </c:scatterChart>
      <c:valAx>
        <c:axId val="1594674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4589295"/>
        <c:crosses val="autoZero"/>
        <c:crossBetween val="midCat"/>
      </c:valAx>
      <c:valAx>
        <c:axId val="178458929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4674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Full data set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'001'!$A$2:$A$51</c:f>
              <c:numCache>
                <c:formatCode>General</c:formatCode>
                <c:ptCount val="50"/>
                <c:pt idx="0">
                  <c:v>2.3500000000000001E-3</c:v>
                </c:pt>
                <c:pt idx="1">
                  <c:v>4.7099999999999998E-3</c:v>
                </c:pt>
                <c:pt idx="2">
                  <c:v>1.353E-2</c:v>
                </c:pt>
                <c:pt idx="3">
                  <c:v>2.2349999999999998E-2</c:v>
                </c:pt>
                <c:pt idx="4">
                  <c:v>3.5880000000000002E-2</c:v>
                </c:pt>
                <c:pt idx="5">
                  <c:v>4.9410000000000003E-2</c:v>
                </c:pt>
                <c:pt idx="6">
                  <c:v>6.9409999999999999E-2</c:v>
                </c:pt>
                <c:pt idx="7">
                  <c:v>8.9410000000000003E-2</c:v>
                </c:pt>
                <c:pt idx="8">
                  <c:v>0.10940999999999999</c:v>
                </c:pt>
                <c:pt idx="9">
                  <c:v>0.13059000000000001</c:v>
                </c:pt>
                <c:pt idx="10">
                  <c:v>0.15</c:v>
                </c:pt>
                <c:pt idx="11">
                  <c:v>0.17</c:v>
                </c:pt>
                <c:pt idx="12">
                  <c:v>0.19</c:v>
                </c:pt>
                <c:pt idx="13">
                  <c:v>0.21059</c:v>
                </c:pt>
                <c:pt idx="14">
                  <c:v>0.23</c:v>
                </c:pt>
                <c:pt idx="15">
                  <c:v>0.25058999999999998</c:v>
                </c:pt>
                <c:pt idx="16">
                  <c:v>0.26882</c:v>
                </c:pt>
                <c:pt idx="17">
                  <c:v>0.28999999999999998</c:v>
                </c:pt>
                <c:pt idx="18">
                  <c:v>0.30941000000000002</c:v>
                </c:pt>
                <c:pt idx="19">
                  <c:v>0.32882</c:v>
                </c:pt>
                <c:pt idx="20">
                  <c:v>0.34882000000000002</c:v>
                </c:pt>
                <c:pt idx="21">
                  <c:v>0.36941000000000002</c:v>
                </c:pt>
                <c:pt idx="22">
                  <c:v>0.38940999999999998</c:v>
                </c:pt>
                <c:pt idx="23">
                  <c:v>0.41</c:v>
                </c:pt>
                <c:pt idx="24">
                  <c:v>0.43</c:v>
                </c:pt>
                <c:pt idx="25">
                  <c:v>0.44882</c:v>
                </c:pt>
                <c:pt idx="26">
                  <c:v>0.47</c:v>
                </c:pt>
                <c:pt idx="27">
                  <c:v>0.49</c:v>
                </c:pt>
                <c:pt idx="28">
                  <c:v>0.51058999999999999</c:v>
                </c:pt>
                <c:pt idx="29">
                  <c:v>0.52941000000000005</c:v>
                </c:pt>
                <c:pt idx="30">
                  <c:v>0.55000000000000004</c:v>
                </c:pt>
                <c:pt idx="31">
                  <c:v>0.57059000000000004</c:v>
                </c:pt>
                <c:pt idx="32">
                  <c:v>0.58940999999999999</c:v>
                </c:pt>
                <c:pt idx="33">
                  <c:v>0.61</c:v>
                </c:pt>
                <c:pt idx="34">
                  <c:v>0.63</c:v>
                </c:pt>
                <c:pt idx="35">
                  <c:v>0.64941000000000004</c:v>
                </c:pt>
                <c:pt idx="36">
                  <c:v>0.66940999999999995</c:v>
                </c:pt>
                <c:pt idx="37">
                  <c:v>0.69</c:v>
                </c:pt>
                <c:pt idx="38">
                  <c:v>0.71</c:v>
                </c:pt>
                <c:pt idx="39">
                  <c:v>0.73058999999999996</c:v>
                </c:pt>
                <c:pt idx="40">
                  <c:v>0.74824000000000002</c:v>
                </c:pt>
                <c:pt idx="41">
                  <c:v>0.77117999999999998</c:v>
                </c:pt>
                <c:pt idx="42">
                  <c:v>0.79</c:v>
                </c:pt>
                <c:pt idx="43">
                  <c:v>0.81059000000000003</c:v>
                </c:pt>
                <c:pt idx="44">
                  <c:v>0.83059000000000005</c:v>
                </c:pt>
                <c:pt idx="45">
                  <c:v>0.84941</c:v>
                </c:pt>
                <c:pt idx="46">
                  <c:v>0.86882000000000004</c:v>
                </c:pt>
                <c:pt idx="47">
                  <c:v>0.88882000000000005</c:v>
                </c:pt>
                <c:pt idx="48">
                  <c:v>0.90941000000000005</c:v>
                </c:pt>
                <c:pt idx="49">
                  <c:v>0.93118000000000001</c:v>
                </c:pt>
              </c:numCache>
            </c:numRef>
          </c:xVal>
          <c:yVal>
            <c:numRef>
              <c:f>'001'!$B$2:$B$51</c:f>
              <c:numCache>
                <c:formatCode>General</c:formatCode>
                <c:ptCount val="50"/>
                <c:pt idx="0">
                  <c:v>20.53</c:v>
                </c:pt>
                <c:pt idx="1">
                  <c:v>271.99</c:v>
                </c:pt>
                <c:pt idx="2">
                  <c:v>280.72000000000003</c:v>
                </c:pt>
                <c:pt idx="3">
                  <c:v>285.58999999999997</c:v>
                </c:pt>
                <c:pt idx="4">
                  <c:v>290.20999999999998</c:v>
                </c:pt>
                <c:pt idx="5">
                  <c:v>294.32</c:v>
                </c:pt>
                <c:pt idx="6">
                  <c:v>296.88</c:v>
                </c:pt>
                <c:pt idx="7">
                  <c:v>299.19</c:v>
                </c:pt>
                <c:pt idx="8">
                  <c:v>300.73</c:v>
                </c:pt>
                <c:pt idx="9">
                  <c:v>302.02</c:v>
                </c:pt>
                <c:pt idx="10">
                  <c:v>303.56</c:v>
                </c:pt>
                <c:pt idx="11">
                  <c:v>304.33</c:v>
                </c:pt>
                <c:pt idx="12">
                  <c:v>305.10000000000002</c:v>
                </c:pt>
                <c:pt idx="13">
                  <c:v>306.12</c:v>
                </c:pt>
                <c:pt idx="14">
                  <c:v>306.63</c:v>
                </c:pt>
                <c:pt idx="15">
                  <c:v>306.63</c:v>
                </c:pt>
                <c:pt idx="16">
                  <c:v>306.89</c:v>
                </c:pt>
                <c:pt idx="17">
                  <c:v>307.92</c:v>
                </c:pt>
                <c:pt idx="18">
                  <c:v>307.66000000000003</c:v>
                </c:pt>
                <c:pt idx="19">
                  <c:v>307.92</c:v>
                </c:pt>
                <c:pt idx="20">
                  <c:v>308.17</c:v>
                </c:pt>
                <c:pt idx="21">
                  <c:v>308.17</c:v>
                </c:pt>
                <c:pt idx="22">
                  <c:v>308.69</c:v>
                </c:pt>
                <c:pt idx="23">
                  <c:v>308.69</c:v>
                </c:pt>
                <c:pt idx="24">
                  <c:v>308.69</c:v>
                </c:pt>
                <c:pt idx="25">
                  <c:v>309.2</c:v>
                </c:pt>
                <c:pt idx="26">
                  <c:v>309.45999999999998</c:v>
                </c:pt>
                <c:pt idx="27">
                  <c:v>309.45999999999998</c:v>
                </c:pt>
                <c:pt idx="28">
                  <c:v>309.70999999999998</c:v>
                </c:pt>
                <c:pt idx="29">
                  <c:v>309.45999999999998</c:v>
                </c:pt>
                <c:pt idx="30">
                  <c:v>309.45999999999998</c:v>
                </c:pt>
                <c:pt idx="31">
                  <c:v>309.45999999999998</c:v>
                </c:pt>
                <c:pt idx="32">
                  <c:v>309.45999999999998</c:v>
                </c:pt>
                <c:pt idx="33">
                  <c:v>308.94</c:v>
                </c:pt>
                <c:pt idx="34">
                  <c:v>308.94</c:v>
                </c:pt>
                <c:pt idx="35">
                  <c:v>308.43</c:v>
                </c:pt>
                <c:pt idx="36">
                  <c:v>308.17</c:v>
                </c:pt>
                <c:pt idx="37">
                  <c:v>307.92</c:v>
                </c:pt>
                <c:pt idx="38">
                  <c:v>307.39999999999998</c:v>
                </c:pt>
                <c:pt idx="39">
                  <c:v>307.39999999999998</c:v>
                </c:pt>
                <c:pt idx="40">
                  <c:v>307.14999999999998</c:v>
                </c:pt>
                <c:pt idx="41">
                  <c:v>306.89</c:v>
                </c:pt>
                <c:pt idx="42">
                  <c:v>306.89</c:v>
                </c:pt>
                <c:pt idx="43">
                  <c:v>306.63</c:v>
                </c:pt>
                <c:pt idx="44">
                  <c:v>306.12</c:v>
                </c:pt>
                <c:pt idx="45">
                  <c:v>307.14999999999998</c:v>
                </c:pt>
                <c:pt idx="46">
                  <c:v>308.17</c:v>
                </c:pt>
                <c:pt idx="47">
                  <c:v>310.23</c:v>
                </c:pt>
                <c:pt idx="48">
                  <c:v>312.27999999999997</c:v>
                </c:pt>
                <c:pt idx="49">
                  <c:v>314.33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EB-45B2-801D-4F0AD1D17C94}"/>
            </c:ext>
          </c:extLst>
        </c:ser>
        <c:ser>
          <c:idx val="1"/>
          <c:order val="1"/>
          <c:tx>
            <c:v>Data used for 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323948193177921E-2"/>
                  <c:y val="0.3135903619672099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'001'!$A$12:$A$47</c:f>
              <c:numCache>
                <c:formatCode>General</c:formatCode>
                <c:ptCount val="36"/>
                <c:pt idx="0">
                  <c:v>0.15</c:v>
                </c:pt>
                <c:pt idx="1">
                  <c:v>0.17</c:v>
                </c:pt>
                <c:pt idx="2">
                  <c:v>0.19</c:v>
                </c:pt>
                <c:pt idx="3">
                  <c:v>0.21059</c:v>
                </c:pt>
                <c:pt idx="4">
                  <c:v>0.23</c:v>
                </c:pt>
                <c:pt idx="5">
                  <c:v>0.25058999999999998</c:v>
                </c:pt>
                <c:pt idx="6">
                  <c:v>0.26882</c:v>
                </c:pt>
                <c:pt idx="7">
                  <c:v>0.28999999999999998</c:v>
                </c:pt>
                <c:pt idx="8">
                  <c:v>0.30941000000000002</c:v>
                </c:pt>
                <c:pt idx="9">
                  <c:v>0.32882</c:v>
                </c:pt>
                <c:pt idx="10">
                  <c:v>0.34882000000000002</c:v>
                </c:pt>
                <c:pt idx="11">
                  <c:v>0.36941000000000002</c:v>
                </c:pt>
                <c:pt idx="12">
                  <c:v>0.38940999999999998</c:v>
                </c:pt>
                <c:pt idx="13">
                  <c:v>0.41</c:v>
                </c:pt>
                <c:pt idx="14">
                  <c:v>0.43</c:v>
                </c:pt>
                <c:pt idx="15">
                  <c:v>0.44882</c:v>
                </c:pt>
                <c:pt idx="16">
                  <c:v>0.47</c:v>
                </c:pt>
                <c:pt idx="17">
                  <c:v>0.49</c:v>
                </c:pt>
                <c:pt idx="18">
                  <c:v>0.51058999999999999</c:v>
                </c:pt>
                <c:pt idx="19">
                  <c:v>0.52941000000000005</c:v>
                </c:pt>
                <c:pt idx="20">
                  <c:v>0.55000000000000004</c:v>
                </c:pt>
                <c:pt idx="21">
                  <c:v>0.57059000000000004</c:v>
                </c:pt>
                <c:pt idx="22">
                  <c:v>0.58940999999999999</c:v>
                </c:pt>
                <c:pt idx="23">
                  <c:v>0.61</c:v>
                </c:pt>
                <c:pt idx="24">
                  <c:v>0.63</c:v>
                </c:pt>
                <c:pt idx="25">
                  <c:v>0.64941000000000004</c:v>
                </c:pt>
                <c:pt idx="26">
                  <c:v>0.66940999999999995</c:v>
                </c:pt>
                <c:pt idx="27">
                  <c:v>0.69</c:v>
                </c:pt>
                <c:pt idx="28">
                  <c:v>0.71</c:v>
                </c:pt>
                <c:pt idx="29">
                  <c:v>0.73058999999999996</c:v>
                </c:pt>
                <c:pt idx="30">
                  <c:v>0.74824000000000002</c:v>
                </c:pt>
                <c:pt idx="31">
                  <c:v>0.77117999999999998</c:v>
                </c:pt>
                <c:pt idx="32">
                  <c:v>0.79</c:v>
                </c:pt>
                <c:pt idx="33">
                  <c:v>0.81059000000000003</c:v>
                </c:pt>
                <c:pt idx="34">
                  <c:v>0.83059000000000005</c:v>
                </c:pt>
                <c:pt idx="35">
                  <c:v>0.84941</c:v>
                </c:pt>
              </c:numCache>
            </c:numRef>
          </c:xVal>
          <c:yVal>
            <c:numRef>
              <c:f>'001'!$B$12:$B$47</c:f>
              <c:numCache>
                <c:formatCode>General</c:formatCode>
                <c:ptCount val="36"/>
                <c:pt idx="0">
                  <c:v>303.56</c:v>
                </c:pt>
                <c:pt idx="1">
                  <c:v>304.33</c:v>
                </c:pt>
                <c:pt idx="2">
                  <c:v>305.10000000000002</c:v>
                </c:pt>
                <c:pt idx="3">
                  <c:v>306.12</c:v>
                </c:pt>
                <c:pt idx="4">
                  <c:v>306.63</c:v>
                </c:pt>
                <c:pt idx="5">
                  <c:v>306.63</c:v>
                </c:pt>
                <c:pt idx="6">
                  <c:v>306.89</c:v>
                </c:pt>
                <c:pt idx="7">
                  <c:v>307.92</c:v>
                </c:pt>
                <c:pt idx="8">
                  <c:v>307.66000000000003</c:v>
                </c:pt>
                <c:pt idx="9">
                  <c:v>307.92</c:v>
                </c:pt>
                <c:pt idx="10">
                  <c:v>308.17</c:v>
                </c:pt>
                <c:pt idx="11">
                  <c:v>308.17</c:v>
                </c:pt>
                <c:pt idx="12">
                  <c:v>308.69</c:v>
                </c:pt>
                <c:pt idx="13">
                  <c:v>308.69</c:v>
                </c:pt>
                <c:pt idx="14">
                  <c:v>308.69</c:v>
                </c:pt>
                <c:pt idx="15">
                  <c:v>309.2</c:v>
                </c:pt>
                <c:pt idx="16">
                  <c:v>309.45999999999998</c:v>
                </c:pt>
                <c:pt idx="17">
                  <c:v>309.45999999999998</c:v>
                </c:pt>
                <c:pt idx="18">
                  <c:v>309.70999999999998</c:v>
                </c:pt>
                <c:pt idx="19">
                  <c:v>309.45999999999998</c:v>
                </c:pt>
                <c:pt idx="20">
                  <c:v>309.45999999999998</c:v>
                </c:pt>
                <c:pt idx="21">
                  <c:v>309.45999999999998</c:v>
                </c:pt>
                <c:pt idx="22">
                  <c:v>309.45999999999998</c:v>
                </c:pt>
                <c:pt idx="23">
                  <c:v>308.94</c:v>
                </c:pt>
                <c:pt idx="24">
                  <c:v>308.94</c:v>
                </c:pt>
                <c:pt idx="25">
                  <c:v>308.43</c:v>
                </c:pt>
                <c:pt idx="26">
                  <c:v>308.17</c:v>
                </c:pt>
                <c:pt idx="27">
                  <c:v>307.92</c:v>
                </c:pt>
                <c:pt idx="28">
                  <c:v>307.39999999999998</c:v>
                </c:pt>
                <c:pt idx="29">
                  <c:v>307.39999999999998</c:v>
                </c:pt>
                <c:pt idx="30">
                  <c:v>307.14999999999998</c:v>
                </c:pt>
                <c:pt idx="31">
                  <c:v>306.89</c:v>
                </c:pt>
                <c:pt idx="32">
                  <c:v>306.89</c:v>
                </c:pt>
                <c:pt idx="33">
                  <c:v>306.63</c:v>
                </c:pt>
                <c:pt idx="34">
                  <c:v>306.12</c:v>
                </c:pt>
                <c:pt idx="35">
                  <c:v>307.14999999999998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BEB-45B2-801D-4F0AD1D17C94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'001'!$AA$3:$AA$4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'001'!$AB$3:$AB$4</c:f>
              <c:numCache>
                <c:formatCode>General</c:formatCode>
                <c:ptCount val="2"/>
                <c:pt idx="0">
                  <c:v>306.74</c:v>
                </c:pt>
                <c:pt idx="1">
                  <c:v>308.76190000000003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BEB-45B2-801D-4F0AD1D17C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4674399"/>
        <c:axId val="1784589295"/>
      </c:scatterChart>
      <c:valAx>
        <c:axId val="1594674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4589295"/>
        <c:crosses val="autoZero"/>
        <c:crossBetween val="midCat"/>
      </c:valAx>
      <c:valAx>
        <c:axId val="1784589295"/>
        <c:scaling>
          <c:orientation val="minMax"/>
          <c:min val="2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4674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Full data set 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'002'!$B$2:$B$60</c:f>
              <c:numCache>
                <c:formatCode>0.000</c:formatCode>
                <c:ptCount val="59"/>
                <c:pt idx="0">
                  <c:v>4.3770046878855171E-3</c:v>
                </c:pt>
                <c:pt idx="1">
                  <c:v>1.5318036022699235E-2</c:v>
                </c:pt>
                <c:pt idx="2">
                  <c:v>3.5013076733283986E-2</c:v>
                </c:pt>
                <c:pt idx="3">
                  <c:v>5.4707130520602026E-2</c:v>
                </c:pt>
                <c:pt idx="4">
                  <c:v>5.6896126326178138E-2</c:v>
                </c:pt>
                <c:pt idx="5">
                  <c:v>7.8779175919072297E-2</c:v>
                </c:pt>
                <c:pt idx="6">
                  <c:v>0.10066222551196645</c:v>
                </c:pt>
                <c:pt idx="7">
                  <c:v>0.10503824327658524</c:v>
                </c:pt>
                <c:pt idx="8">
                  <c:v>0.1269212928694794</c:v>
                </c:pt>
                <c:pt idx="9">
                  <c:v>0.15536935603256849</c:v>
                </c:pt>
                <c:pt idx="10">
                  <c:v>0.17506439674315322</c:v>
                </c:pt>
                <c:pt idx="11">
                  <c:v>0.20132346410066618</c:v>
                </c:pt>
                <c:pt idx="12">
                  <c:v>0.20351147298297559</c:v>
                </c:pt>
                <c:pt idx="13">
                  <c:v>0.22539452257586973</c:v>
                </c:pt>
                <c:pt idx="14">
                  <c:v>0.24946656797434</c:v>
                </c:pt>
                <c:pt idx="15">
                  <c:v>0.25165457685664944</c:v>
                </c:pt>
                <c:pt idx="16">
                  <c:v>0.27353762644954355</c:v>
                </c:pt>
                <c:pt idx="17">
                  <c:v>0.30198568961263261</c:v>
                </c:pt>
                <c:pt idx="18">
                  <c:v>0.30855070318282751</c:v>
                </c:pt>
                <c:pt idx="19">
                  <c:v>0.32167974339995065</c:v>
                </c:pt>
                <c:pt idx="20">
                  <c:v>0.3479397976807303</c:v>
                </c:pt>
                <c:pt idx="21">
                  <c:v>0.35669282013323461</c:v>
                </c:pt>
                <c:pt idx="22">
                  <c:v>0.37419886503824329</c:v>
                </c:pt>
                <c:pt idx="23">
                  <c:v>0.39827091043671359</c:v>
                </c:pt>
                <c:pt idx="24">
                  <c:v>0.40702393288921784</c:v>
                </c:pt>
                <c:pt idx="25">
                  <c:v>0.42234196891191711</c:v>
                </c:pt>
                <c:pt idx="26">
                  <c:v>0.44641302738712069</c:v>
                </c:pt>
                <c:pt idx="27">
                  <c:v>0.45735504564520113</c:v>
                </c:pt>
                <c:pt idx="28">
                  <c:v>0.47704909943251916</c:v>
                </c:pt>
                <c:pt idx="29">
                  <c:v>0.49236713545521832</c:v>
                </c:pt>
                <c:pt idx="30">
                  <c:v>0.50330915371329887</c:v>
                </c:pt>
                <c:pt idx="31">
                  <c:v>0.5230032075006168</c:v>
                </c:pt>
                <c:pt idx="32">
                  <c:v>0.54488625709351102</c:v>
                </c:pt>
                <c:pt idx="33">
                  <c:v>0.55801628423390082</c:v>
                </c:pt>
                <c:pt idx="34">
                  <c:v>0.56676930668640513</c:v>
                </c:pt>
                <c:pt idx="35">
                  <c:v>0.59084135208487543</c:v>
                </c:pt>
                <c:pt idx="36">
                  <c:v>0.60615938810757464</c:v>
                </c:pt>
                <c:pt idx="37">
                  <c:v>0.61710041944238836</c:v>
                </c:pt>
                <c:pt idx="38">
                  <c:v>0.64336047372316807</c:v>
                </c:pt>
                <c:pt idx="39">
                  <c:v>0.65867850974586728</c:v>
                </c:pt>
                <c:pt idx="40">
                  <c:v>0.66743153219837159</c:v>
                </c:pt>
                <c:pt idx="41">
                  <c:v>0.69150259067357511</c:v>
                </c:pt>
                <c:pt idx="42">
                  <c:v>0.70244460893165561</c:v>
                </c:pt>
                <c:pt idx="43">
                  <c:v>0.71338564026646922</c:v>
                </c:pt>
                <c:pt idx="44">
                  <c:v>0.73745669874167286</c:v>
                </c:pt>
                <c:pt idx="45">
                  <c:v>0.75496373056994814</c:v>
                </c:pt>
                <c:pt idx="46">
                  <c:v>0.76371675302245245</c:v>
                </c:pt>
                <c:pt idx="47">
                  <c:v>0.78559980261534668</c:v>
                </c:pt>
                <c:pt idx="48">
                  <c:v>0.80529484332593149</c:v>
                </c:pt>
                <c:pt idx="49">
                  <c:v>0.81185886997285961</c:v>
                </c:pt>
                <c:pt idx="50">
                  <c:v>0.83374191956575383</c:v>
                </c:pt>
                <c:pt idx="51">
                  <c:v>0.85781396496422402</c:v>
                </c:pt>
                <c:pt idx="52">
                  <c:v>0.86000197384653343</c:v>
                </c:pt>
                <c:pt idx="53">
                  <c:v>0.88407303232173695</c:v>
                </c:pt>
                <c:pt idx="54">
                  <c:v>0.90595608191463117</c:v>
                </c:pt>
                <c:pt idx="55">
                  <c:v>0.91252109548482607</c:v>
                </c:pt>
                <c:pt idx="56">
                  <c:v>0.93440414507772018</c:v>
                </c:pt>
                <c:pt idx="57">
                  <c:v>0.95409918578830488</c:v>
                </c:pt>
              </c:numCache>
            </c:numRef>
          </c:xVal>
          <c:yVal>
            <c:numRef>
              <c:f>'002'!$C$2:$C$60</c:f>
              <c:numCache>
                <c:formatCode>General</c:formatCode>
                <c:ptCount val="59"/>
                <c:pt idx="0">
                  <c:v>408.90199999999999</c:v>
                </c:pt>
                <c:pt idx="1">
                  <c:v>416.34199999999998</c:v>
                </c:pt>
                <c:pt idx="2">
                  <c:v>425.29</c:v>
                </c:pt>
                <c:pt idx="3">
                  <c:v>428.31200000000001</c:v>
                </c:pt>
                <c:pt idx="4">
                  <c:v>435.726</c:v>
                </c:pt>
                <c:pt idx="5">
                  <c:v>440.23700000000002</c:v>
                </c:pt>
                <c:pt idx="6">
                  <c:v>449.19099999999997</c:v>
                </c:pt>
                <c:pt idx="7">
                  <c:v>444.76</c:v>
                </c:pt>
                <c:pt idx="8">
                  <c:v>452.233</c:v>
                </c:pt>
                <c:pt idx="9">
                  <c:v>456.76299999999998</c:v>
                </c:pt>
                <c:pt idx="10">
                  <c:v>459.78500000000003</c:v>
                </c:pt>
                <c:pt idx="11">
                  <c:v>459.86399999999998</c:v>
                </c:pt>
                <c:pt idx="12">
                  <c:v>464.315</c:v>
                </c:pt>
                <c:pt idx="13">
                  <c:v>464.38</c:v>
                </c:pt>
                <c:pt idx="14">
                  <c:v>462.971</c:v>
                </c:pt>
                <c:pt idx="15">
                  <c:v>465.94099999999997</c:v>
                </c:pt>
                <c:pt idx="16">
                  <c:v>467.488</c:v>
                </c:pt>
                <c:pt idx="17">
                  <c:v>470.536</c:v>
                </c:pt>
                <c:pt idx="18">
                  <c:v>472.03699999999998</c:v>
                </c:pt>
                <c:pt idx="19">
                  <c:v>470.59500000000003</c:v>
                </c:pt>
                <c:pt idx="20">
                  <c:v>472.15600000000001</c:v>
                </c:pt>
                <c:pt idx="21">
                  <c:v>473.66300000000001</c:v>
                </c:pt>
                <c:pt idx="22">
                  <c:v>472.23500000000001</c:v>
                </c:pt>
                <c:pt idx="23">
                  <c:v>476.75099999999998</c:v>
                </c:pt>
                <c:pt idx="24">
                  <c:v>476.77800000000002</c:v>
                </c:pt>
                <c:pt idx="25">
                  <c:v>476.82400000000001</c:v>
                </c:pt>
                <c:pt idx="26">
                  <c:v>478.37700000000001</c:v>
                </c:pt>
                <c:pt idx="27">
                  <c:v>478.41</c:v>
                </c:pt>
                <c:pt idx="28">
                  <c:v>479.95100000000002</c:v>
                </c:pt>
                <c:pt idx="29">
                  <c:v>481.47800000000001</c:v>
                </c:pt>
                <c:pt idx="30">
                  <c:v>484.47399999999999</c:v>
                </c:pt>
                <c:pt idx="31">
                  <c:v>484.53300000000002</c:v>
                </c:pt>
                <c:pt idx="32">
                  <c:v>484.59899999999999</c:v>
                </c:pt>
                <c:pt idx="33">
                  <c:v>486.12</c:v>
                </c:pt>
                <c:pt idx="34">
                  <c:v>486.14600000000002</c:v>
                </c:pt>
                <c:pt idx="35">
                  <c:v>486.21800000000002</c:v>
                </c:pt>
                <c:pt idx="36">
                  <c:v>490.709</c:v>
                </c:pt>
                <c:pt idx="37">
                  <c:v>487.779</c:v>
                </c:pt>
                <c:pt idx="38">
                  <c:v>489.339</c:v>
                </c:pt>
                <c:pt idx="39">
                  <c:v>490.86599999999999</c:v>
                </c:pt>
                <c:pt idx="40">
                  <c:v>489.411</c:v>
                </c:pt>
                <c:pt idx="41">
                  <c:v>492.44600000000003</c:v>
                </c:pt>
                <c:pt idx="42">
                  <c:v>493.96100000000001</c:v>
                </c:pt>
                <c:pt idx="43">
                  <c:v>495.47500000000002</c:v>
                </c:pt>
                <c:pt idx="44">
                  <c:v>495.54700000000003</c:v>
                </c:pt>
                <c:pt idx="45">
                  <c:v>500.04399999999998</c:v>
                </c:pt>
                <c:pt idx="46">
                  <c:v>497.108</c:v>
                </c:pt>
                <c:pt idx="47">
                  <c:v>500.13600000000002</c:v>
                </c:pt>
                <c:pt idx="48">
                  <c:v>503.15800000000002</c:v>
                </c:pt>
                <c:pt idx="49">
                  <c:v>501.697</c:v>
                </c:pt>
                <c:pt idx="50">
                  <c:v>504.72500000000002</c:v>
                </c:pt>
                <c:pt idx="51">
                  <c:v>512.20500000000004</c:v>
                </c:pt>
                <c:pt idx="52">
                  <c:v>507.767</c:v>
                </c:pt>
                <c:pt idx="53">
                  <c:v>516.72799999999995</c:v>
                </c:pt>
                <c:pt idx="54">
                  <c:v>521.23800000000006</c:v>
                </c:pt>
                <c:pt idx="55">
                  <c:v>530.14700000000005</c:v>
                </c:pt>
                <c:pt idx="56">
                  <c:v>539.10199999999998</c:v>
                </c:pt>
                <c:pt idx="57">
                  <c:v>579.16099999999994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AE-4DF6-A533-74F0F98ABC2B}"/>
            </c:ext>
          </c:extLst>
        </c:ser>
        <c:ser>
          <c:idx val="1"/>
          <c:order val="1"/>
          <c:tx>
            <c:v>Data used for 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forward val="2"/>
            <c:dispRSqr val="1"/>
            <c:dispEq val="1"/>
            <c:trendlineLbl>
              <c:layout>
                <c:manualLayout>
                  <c:x val="-0.56880256578990518"/>
                  <c:y val="6.2196298935421841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0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 b="1" baseline="0"/>
                      <a:t>y = 62.324x + 450.8</a:t>
                    </a:r>
                    <a:br>
                      <a:rPr lang="en-US" sz="1200" b="1" baseline="0"/>
                    </a:br>
                    <a:r>
                      <a:rPr lang="en-US" sz="1200" b="1" baseline="0"/>
                      <a:t>R² = 0.9855</a:t>
                    </a:r>
                    <a:endParaRPr lang="en-US" sz="1200" b="1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'002'!$B$17:$B$52</c:f>
              <c:numCache>
                <c:formatCode>0.000</c:formatCode>
                <c:ptCount val="36"/>
                <c:pt idx="0">
                  <c:v>0.25165457685664944</c:v>
                </c:pt>
                <c:pt idx="1">
                  <c:v>0.27353762644954355</c:v>
                </c:pt>
                <c:pt idx="2">
                  <c:v>0.30198568961263261</c:v>
                </c:pt>
                <c:pt idx="3">
                  <c:v>0.30855070318282751</c:v>
                </c:pt>
                <c:pt idx="4">
                  <c:v>0.32167974339995065</c:v>
                </c:pt>
                <c:pt idx="5">
                  <c:v>0.3479397976807303</c:v>
                </c:pt>
                <c:pt idx="6">
                  <c:v>0.35669282013323461</c:v>
                </c:pt>
                <c:pt idx="7">
                  <c:v>0.37419886503824329</c:v>
                </c:pt>
                <c:pt idx="8">
                  <c:v>0.39827091043671359</c:v>
                </c:pt>
                <c:pt idx="9">
                  <c:v>0.40702393288921784</c:v>
                </c:pt>
                <c:pt idx="10">
                  <c:v>0.42234196891191711</c:v>
                </c:pt>
                <c:pt idx="11">
                  <c:v>0.44641302738712069</c:v>
                </c:pt>
                <c:pt idx="12">
                  <c:v>0.45735504564520113</c:v>
                </c:pt>
                <c:pt idx="13">
                  <c:v>0.47704909943251916</c:v>
                </c:pt>
                <c:pt idx="14">
                  <c:v>0.49236713545521832</c:v>
                </c:pt>
                <c:pt idx="15">
                  <c:v>0.50330915371329887</c:v>
                </c:pt>
                <c:pt idx="16">
                  <c:v>0.5230032075006168</c:v>
                </c:pt>
                <c:pt idx="17">
                  <c:v>0.54488625709351102</c:v>
                </c:pt>
                <c:pt idx="18">
                  <c:v>0.55801628423390082</c:v>
                </c:pt>
                <c:pt idx="19">
                  <c:v>0.56676930668640513</c:v>
                </c:pt>
                <c:pt idx="20">
                  <c:v>0.59084135208487543</c:v>
                </c:pt>
                <c:pt idx="21">
                  <c:v>0.60615938810757464</c:v>
                </c:pt>
                <c:pt idx="22">
                  <c:v>0.61710041944238836</c:v>
                </c:pt>
                <c:pt idx="23">
                  <c:v>0.64336047372316807</c:v>
                </c:pt>
                <c:pt idx="24">
                  <c:v>0.65867850974586728</c:v>
                </c:pt>
                <c:pt idx="25">
                  <c:v>0.66743153219837159</c:v>
                </c:pt>
                <c:pt idx="26">
                  <c:v>0.69150259067357511</c:v>
                </c:pt>
                <c:pt idx="27">
                  <c:v>0.70244460893165561</c:v>
                </c:pt>
                <c:pt idx="28">
                  <c:v>0.71338564026646922</c:v>
                </c:pt>
                <c:pt idx="29">
                  <c:v>0.73745669874167286</c:v>
                </c:pt>
                <c:pt idx="30">
                  <c:v>0.75496373056994814</c:v>
                </c:pt>
                <c:pt idx="31">
                  <c:v>0.76371675302245245</c:v>
                </c:pt>
                <c:pt idx="32">
                  <c:v>0.78559980261534668</c:v>
                </c:pt>
                <c:pt idx="33">
                  <c:v>0.80529484332593149</c:v>
                </c:pt>
                <c:pt idx="34">
                  <c:v>0.81185886997285961</c:v>
                </c:pt>
                <c:pt idx="35">
                  <c:v>0.83374191956575383</c:v>
                </c:pt>
              </c:numCache>
            </c:numRef>
          </c:xVal>
          <c:yVal>
            <c:numRef>
              <c:f>'002'!$C$17:$C$52</c:f>
              <c:numCache>
                <c:formatCode>General</c:formatCode>
                <c:ptCount val="36"/>
                <c:pt idx="0">
                  <c:v>465.94099999999997</c:v>
                </c:pt>
                <c:pt idx="1">
                  <c:v>467.488</c:v>
                </c:pt>
                <c:pt idx="2">
                  <c:v>470.536</c:v>
                </c:pt>
                <c:pt idx="3">
                  <c:v>472.03699999999998</c:v>
                </c:pt>
                <c:pt idx="4">
                  <c:v>470.59500000000003</c:v>
                </c:pt>
                <c:pt idx="5">
                  <c:v>472.15600000000001</c:v>
                </c:pt>
                <c:pt idx="6">
                  <c:v>473.66300000000001</c:v>
                </c:pt>
                <c:pt idx="7">
                  <c:v>472.23500000000001</c:v>
                </c:pt>
                <c:pt idx="8">
                  <c:v>476.75099999999998</c:v>
                </c:pt>
                <c:pt idx="9">
                  <c:v>476.77800000000002</c:v>
                </c:pt>
                <c:pt idx="10">
                  <c:v>476.82400000000001</c:v>
                </c:pt>
                <c:pt idx="11">
                  <c:v>478.37700000000001</c:v>
                </c:pt>
                <c:pt idx="12">
                  <c:v>478.41</c:v>
                </c:pt>
                <c:pt idx="13">
                  <c:v>479.95100000000002</c:v>
                </c:pt>
                <c:pt idx="14">
                  <c:v>481.47800000000001</c:v>
                </c:pt>
                <c:pt idx="15">
                  <c:v>484.47399999999999</c:v>
                </c:pt>
                <c:pt idx="16">
                  <c:v>484.53300000000002</c:v>
                </c:pt>
                <c:pt idx="17">
                  <c:v>484.59899999999999</c:v>
                </c:pt>
                <c:pt idx="18">
                  <c:v>486.12</c:v>
                </c:pt>
                <c:pt idx="19">
                  <c:v>486.14600000000002</c:v>
                </c:pt>
                <c:pt idx="20">
                  <c:v>486.21800000000002</c:v>
                </c:pt>
                <c:pt idx="21">
                  <c:v>490.709</c:v>
                </c:pt>
                <c:pt idx="22">
                  <c:v>487.779</c:v>
                </c:pt>
                <c:pt idx="23">
                  <c:v>489.339</c:v>
                </c:pt>
                <c:pt idx="24">
                  <c:v>490.86599999999999</c:v>
                </c:pt>
                <c:pt idx="25">
                  <c:v>489.411</c:v>
                </c:pt>
                <c:pt idx="26">
                  <c:v>492.44600000000003</c:v>
                </c:pt>
                <c:pt idx="27">
                  <c:v>493.96100000000001</c:v>
                </c:pt>
                <c:pt idx="28">
                  <c:v>495.47500000000002</c:v>
                </c:pt>
                <c:pt idx="29">
                  <c:v>495.54700000000003</c:v>
                </c:pt>
                <c:pt idx="30">
                  <c:v>500.04399999999998</c:v>
                </c:pt>
                <c:pt idx="31">
                  <c:v>497.108</c:v>
                </c:pt>
                <c:pt idx="32">
                  <c:v>500.13600000000002</c:v>
                </c:pt>
                <c:pt idx="33">
                  <c:v>503.15800000000002</c:v>
                </c:pt>
                <c:pt idx="34">
                  <c:v>501.697</c:v>
                </c:pt>
                <c:pt idx="35">
                  <c:v>504.72500000000002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EAE-4DF6-A533-74F0F98AB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551487"/>
        <c:axId val="2132711487"/>
      </c:scatterChart>
      <c:scatterChart>
        <c:scatterStyle val="smoothMarker"/>
        <c:varyColors val="0"/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28575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DC85-446D-94A3-95D4E0F47BA0}"/>
              </c:ext>
            </c:extLst>
          </c:dPt>
          <c:xVal>
            <c:numRef>
              <c:f>'002'!$M$3:$N$3</c:f>
              <c:numCache>
                <c:formatCode>General</c:formatCode>
                <c:ptCount val="2"/>
                <c:pt idx="0">
                  <c:v>1</c:v>
                </c:pt>
                <c:pt idx="1">
                  <c:v>0</c:v>
                </c:pt>
              </c:numCache>
            </c:numRef>
          </c:xVal>
          <c:yVal>
            <c:numRef>
              <c:f>'002'!$M$4:$N$4</c:f>
              <c:numCache>
                <c:formatCode>General</c:formatCode>
                <c:ptCount val="2"/>
                <c:pt idx="0">
                  <c:v>513.12400000000002</c:v>
                </c:pt>
                <c:pt idx="1">
                  <c:v>450.8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C85-446D-94A3-95D4E0F47B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551487"/>
        <c:axId val="2132711487"/>
      </c:scatterChart>
      <c:valAx>
        <c:axId val="566551487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P/P</a:t>
                </a:r>
                <a:r>
                  <a:rPr lang="en-GB" baseline="-25000"/>
                  <a:t>sat</a:t>
                </a:r>
                <a:r>
                  <a:rPr lang="en-GB"/>
                  <a:t> (unitless)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711487"/>
        <c:crosses val="autoZero"/>
        <c:crossBetween val="midCat"/>
      </c:valAx>
      <c:valAx>
        <c:axId val="2132711487"/>
        <c:scaling>
          <c:orientation val="minMax"/>
          <c:max val="580"/>
          <c:min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</a:t>
                </a:r>
                <a:r>
                  <a:rPr lang="en-GB" baseline="-25000"/>
                  <a:t>ads</a:t>
                </a:r>
                <a:r>
                  <a:rPr lang="en-GB"/>
                  <a:t> (cm</a:t>
                </a:r>
                <a:r>
                  <a:rPr lang="en-GB" baseline="30000"/>
                  <a:t>3</a:t>
                </a:r>
                <a:r>
                  <a:rPr lang="en-GB" baseline="0"/>
                  <a:t>(STP)</a:t>
                </a:r>
                <a:r>
                  <a:rPr lang="en-GB"/>
                  <a:t>/g)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65514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Full data set 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'004'!$A$2:$A$75</c:f>
              <c:numCache>
                <c:formatCode>General</c:formatCode>
                <c:ptCount val="74"/>
                <c:pt idx="0">
                  <c:v>8.2299999999999995E-3</c:v>
                </c:pt>
                <c:pt idx="1">
                  <c:v>8.2299999999999995E-3</c:v>
                </c:pt>
                <c:pt idx="2">
                  <c:v>1.0200000000000001E-2</c:v>
                </c:pt>
                <c:pt idx="3">
                  <c:v>1.0240000000000001E-2</c:v>
                </c:pt>
                <c:pt idx="4">
                  <c:v>1.507E-2</c:v>
                </c:pt>
                <c:pt idx="5">
                  <c:v>1.8489999999999999E-2</c:v>
                </c:pt>
                <c:pt idx="6">
                  <c:v>2.332E-2</c:v>
                </c:pt>
                <c:pt idx="7">
                  <c:v>4.317E-2</c:v>
                </c:pt>
                <c:pt idx="8">
                  <c:v>5.6840000000000002E-2</c:v>
                </c:pt>
                <c:pt idx="9">
                  <c:v>7.0529999999999995E-2</c:v>
                </c:pt>
                <c:pt idx="10">
                  <c:v>8.4209999999999993E-2</c:v>
                </c:pt>
                <c:pt idx="11">
                  <c:v>9.2410000000000006E-2</c:v>
                </c:pt>
                <c:pt idx="12">
                  <c:v>0.11355999999999999</c:v>
                </c:pt>
                <c:pt idx="13">
                  <c:v>0.11429</c:v>
                </c:pt>
                <c:pt idx="14">
                  <c:v>0.13069</c:v>
                </c:pt>
                <c:pt idx="15">
                  <c:v>0.13616</c:v>
                </c:pt>
                <c:pt idx="16">
                  <c:v>0.15257999999999999</c:v>
                </c:pt>
                <c:pt idx="17">
                  <c:v>0.17443</c:v>
                </c:pt>
                <c:pt idx="18">
                  <c:v>0.18811</c:v>
                </c:pt>
                <c:pt idx="19">
                  <c:v>0.20724000000000001</c:v>
                </c:pt>
                <c:pt idx="20">
                  <c:v>0.21196000000000001</c:v>
                </c:pt>
                <c:pt idx="21">
                  <c:v>0.22090000000000001</c:v>
                </c:pt>
                <c:pt idx="22">
                  <c:v>0.23730999999999999</c:v>
                </c:pt>
                <c:pt idx="23">
                  <c:v>0.24823999999999999</c:v>
                </c:pt>
                <c:pt idx="24">
                  <c:v>0.27284000000000003</c:v>
                </c:pt>
                <c:pt idx="25">
                  <c:v>0.29121000000000002</c:v>
                </c:pt>
                <c:pt idx="26">
                  <c:v>0.29743999999999998</c:v>
                </c:pt>
                <c:pt idx="27">
                  <c:v>0.31384000000000001</c:v>
                </c:pt>
                <c:pt idx="28">
                  <c:v>0.33023999999999998</c:v>
                </c:pt>
                <c:pt idx="29">
                  <c:v>0.34390999999999999</c:v>
                </c:pt>
                <c:pt idx="30">
                  <c:v>0.36849999999999999</c:v>
                </c:pt>
                <c:pt idx="31">
                  <c:v>0.38490000000000002</c:v>
                </c:pt>
                <c:pt idx="32">
                  <c:v>0.39777000000000001</c:v>
                </c:pt>
                <c:pt idx="33">
                  <c:v>0.40404000000000001</c:v>
                </c:pt>
                <c:pt idx="34">
                  <c:v>0.42316999999999999</c:v>
                </c:pt>
                <c:pt idx="35">
                  <c:v>0.43683</c:v>
                </c:pt>
                <c:pt idx="36">
                  <c:v>0.45050000000000001</c:v>
                </c:pt>
                <c:pt idx="37">
                  <c:v>0.46962999999999999</c:v>
                </c:pt>
                <c:pt idx="38">
                  <c:v>0.48330000000000001</c:v>
                </c:pt>
                <c:pt idx="39">
                  <c:v>0.49889</c:v>
                </c:pt>
                <c:pt idx="40">
                  <c:v>0.49969999999999998</c:v>
                </c:pt>
                <c:pt idx="41">
                  <c:v>0.51336000000000004</c:v>
                </c:pt>
                <c:pt idx="42">
                  <c:v>0.53795999999999999</c:v>
                </c:pt>
                <c:pt idx="43">
                  <c:v>0.55437000000000003</c:v>
                </c:pt>
                <c:pt idx="44">
                  <c:v>0.55625000000000002</c:v>
                </c:pt>
                <c:pt idx="45">
                  <c:v>0.57349000000000006</c:v>
                </c:pt>
                <c:pt idx="46">
                  <c:v>0.59807999999999995</c:v>
                </c:pt>
                <c:pt idx="47">
                  <c:v>0.61721999999999999</c:v>
                </c:pt>
                <c:pt idx="48">
                  <c:v>0.62543000000000004</c:v>
                </c:pt>
                <c:pt idx="49">
                  <c:v>0.63909000000000005</c:v>
                </c:pt>
                <c:pt idx="50">
                  <c:v>0.65190999999999999</c:v>
                </c:pt>
                <c:pt idx="51">
                  <c:v>0.66095000000000004</c:v>
                </c:pt>
                <c:pt idx="52">
                  <c:v>0.67734000000000005</c:v>
                </c:pt>
                <c:pt idx="53">
                  <c:v>0.69372999999999996</c:v>
                </c:pt>
                <c:pt idx="54">
                  <c:v>0.71287</c:v>
                </c:pt>
                <c:pt idx="55">
                  <c:v>0.72926000000000002</c:v>
                </c:pt>
                <c:pt idx="56">
                  <c:v>0.73112999999999995</c:v>
                </c:pt>
                <c:pt idx="57">
                  <c:v>0.74839</c:v>
                </c:pt>
                <c:pt idx="58">
                  <c:v>0.76751999999999998</c:v>
                </c:pt>
                <c:pt idx="59">
                  <c:v>0.78666000000000003</c:v>
                </c:pt>
                <c:pt idx="60">
                  <c:v>0.78852</c:v>
                </c:pt>
                <c:pt idx="61">
                  <c:v>0.81398999999999999</c:v>
                </c:pt>
                <c:pt idx="62">
                  <c:v>0.82765</c:v>
                </c:pt>
                <c:pt idx="63">
                  <c:v>0.84131</c:v>
                </c:pt>
                <c:pt idx="64">
                  <c:v>0.86043999999999998</c:v>
                </c:pt>
                <c:pt idx="65">
                  <c:v>0.87050000000000005</c:v>
                </c:pt>
                <c:pt idx="66">
                  <c:v>0.87956999999999996</c:v>
                </c:pt>
                <c:pt idx="67">
                  <c:v>0.89324000000000003</c:v>
                </c:pt>
                <c:pt idx="68">
                  <c:v>0.91512000000000004</c:v>
                </c:pt>
                <c:pt idx="69">
                  <c:v>0.92605000000000004</c:v>
                </c:pt>
                <c:pt idx="70">
                  <c:v>0.94516</c:v>
                </c:pt>
                <c:pt idx="71">
                  <c:v>0.94699999999999995</c:v>
                </c:pt>
                <c:pt idx="72">
                  <c:v>0.96430000000000005</c:v>
                </c:pt>
                <c:pt idx="73">
                  <c:v>0.99072000000000005</c:v>
                </c:pt>
              </c:numCache>
            </c:numRef>
          </c:xVal>
          <c:yVal>
            <c:numRef>
              <c:f>'004'!$B$2:$B$75</c:f>
              <c:numCache>
                <c:formatCode>General</c:formatCode>
                <c:ptCount val="74"/>
                <c:pt idx="0">
                  <c:v>4.83</c:v>
                </c:pt>
                <c:pt idx="1">
                  <c:v>6.27</c:v>
                </c:pt>
                <c:pt idx="2">
                  <c:v>329.27</c:v>
                </c:pt>
                <c:pt idx="3">
                  <c:v>337.11</c:v>
                </c:pt>
                <c:pt idx="4">
                  <c:v>339.68</c:v>
                </c:pt>
                <c:pt idx="5">
                  <c:v>344.95</c:v>
                </c:pt>
                <c:pt idx="6">
                  <c:v>349.92</c:v>
                </c:pt>
                <c:pt idx="7">
                  <c:v>360.63</c:v>
                </c:pt>
                <c:pt idx="8">
                  <c:v>362.2</c:v>
                </c:pt>
                <c:pt idx="9">
                  <c:v>366.9</c:v>
                </c:pt>
                <c:pt idx="10">
                  <c:v>370.03</c:v>
                </c:pt>
                <c:pt idx="11">
                  <c:v>370.03</c:v>
                </c:pt>
                <c:pt idx="12">
                  <c:v>373.08</c:v>
                </c:pt>
                <c:pt idx="13">
                  <c:v>373.17</c:v>
                </c:pt>
                <c:pt idx="14">
                  <c:v>374.74</c:v>
                </c:pt>
                <c:pt idx="15">
                  <c:v>376.31</c:v>
                </c:pt>
                <c:pt idx="16">
                  <c:v>379.44</c:v>
                </c:pt>
                <c:pt idx="17">
                  <c:v>379.44</c:v>
                </c:pt>
                <c:pt idx="18">
                  <c:v>381.01</c:v>
                </c:pt>
                <c:pt idx="19">
                  <c:v>382.58</c:v>
                </c:pt>
                <c:pt idx="20">
                  <c:v>382.47</c:v>
                </c:pt>
                <c:pt idx="21">
                  <c:v>382.58</c:v>
                </c:pt>
                <c:pt idx="22">
                  <c:v>385.71</c:v>
                </c:pt>
                <c:pt idx="23">
                  <c:v>385.71</c:v>
                </c:pt>
                <c:pt idx="24">
                  <c:v>387.28</c:v>
                </c:pt>
                <c:pt idx="25">
                  <c:v>388.59</c:v>
                </c:pt>
                <c:pt idx="26">
                  <c:v>388.85</c:v>
                </c:pt>
                <c:pt idx="27">
                  <c:v>388.85</c:v>
                </c:pt>
                <c:pt idx="28">
                  <c:v>390.42</c:v>
                </c:pt>
                <c:pt idx="29">
                  <c:v>391.99</c:v>
                </c:pt>
                <c:pt idx="30">
                  <c:v>391.99</c:v>
                </c:pt>
                <c:pt idx="31">
                  <c:v>393.55</c:v>
                </c:pt>
                <c:pt idx="32">
                  <c:v>394.64</c:v>
                </c:pt>
                <c:pt idx="33">
                  <c:v>395.12</c:v>
                </c:pt>
                <c:pt idx="34">
                  <c:v>396.69</c:v>
                </c:pt>
                <c:pt idx="35">
                  <c:v>396.69</c:v>
                </c:pt>
                <c:pt idx="36">
                  <c:v>396.69</c:v>
                </c:pt>
                <c:pt idx="37">
                  <c:v>398.26</c:v>
                </c:pt>
                <c:pt idx="38">
                  <c:v>399.83</c:v>
                </c:pt>
                <c:pt idx="39">
                  <c:v>399.84</c:v>
                </c:pt>
                <c:pt idx="40">
                  <c:v>399.83</c:v>
                </c:pt>
                <c:pt idx="41">
                  <c:v>399.83</c:v>
                </c:pt>
                <c:pt idx="42">
                  <c:v>401.39</c:v>
                </c:pt>
                <c:pt idx="43">
                  <c:v>404.53</c:v>
                </c:pt>
                <c:pt idx="44">
                  <c:v>404.7</c:v>
                </c:pt>
                <c:pt idx="45">
                  <c:v>404.53</c:v>
                </c:pt>
                <c:pt idx="46">
                  <c:v>404.53</c:v>
                </c:pt>
                <c:pt idx="47">
                  <c:v>406.1</c:v>
                </c:pt>
                <c:pt idx="48">
                  <c:v>407.67</c:v>
                </c:pt>
                <c:pt idx="49">
                  <c:v>407.67</c:v>
                </c:pt>
                <c:pt idx="50">
                  <c:v>407.63</c:v>
                </c:pt>
                <c:pt idx="51">
                  <c:v>407.67</c:v>
                </c:pt>
                <c:pt idx="52">
                  <c:v>407.67</c:v>
                </c:pt>
                <c:pt idx="53">
                  <c:v>407.67</c:v>
                </c:pt>
                <c:pt idx="54">
                  <c:v>409.23</c:v>
                </c:pt>
                <c:pt idx="55">
                  <c:v>409.23</c:v>
                </c:pt>
                <c:pt idx="56">
                  <c:v>409.18</c:v>
                </c:pt>
                <c:pt idx="57">
                  <c:v>409.23</c:v>
                </c:pt>
                <c:pt idx="58">
                  <c:v>410.8</c:v>
                </c:pt>
                <c:pt idx="59">
                  <c:v>412.37</c:v>
                </c:pt>
                <c:pt idx="60">
                  <c:v>412.5</c:v>
                </c:pt>
                <c:pt idx="61">
                  <c:v>413.94</c:v>
                </c:pt>
                <c:pt idx="62">
                  <c:v>413.94</c:v>
                </c:pt>
                <c:pt idx="63">
                  <c:v>413.94</c:v>
                </c:pt>
                <c:pt idx="64">
                  <c:v>413.94</c:v>
                </c:pt>
                <c:pt idx="65">
                  <c:v>414.62</c:v>
                </c:pt>
                <c:pt idx="66">
                  <c:v>415.51</c:v>
                </c:pt>
                <c:pt idx="67">
                  <c:v>417.07</c:v>
                </c:pt>
                <c:pt idx="68">
                  <c:v>420.21</c:v>
                </c:pt>
                <c:pt idx="69">
                  <c:v>420.21</c:v>
                </c:pt>
                <c:pt idx="70">
                  <c:v>418.64</c:v>
                </c:pt>
                <c:pt idx="71">
                  <c:v>418.64</c:v>
                </c:pt>
                <c:pt idx="72">
                  <c:v>420.21</c:v>
                </c:pt>
                <c:pt idx="73">
                  <c:v>421.38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9B-4BDA-956A-3E9FFD86A40E}"/>
            </c:ext>
          </c:extLst>
        </c:ser>
        <c:ser>
          <c:idx val="1"/>
          <c:order val="1"/>
          <c:tx>
            <c:v>Data used for 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189353449807835E-3"/>
                  <c:y val="0.408902261779892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'004'!$A$17:$A$69</c:f>
              <c:numCache>
                <c:formatCode>General</c:formatCode>
                <c:ptCount val="53"/>
                <c:pt idx="0">
                  <c:v>0.13616</c:v>
                </c:pt>
                <c:pt idx="1">
                  <c:v>0.15257999999999999</c:v>
                </c:pt>
                <c:pt idx="2">
                  <c:v>0.17443</c:v>
                </c:pt>
                <c:pt idx="3">
                  <c:v>0.18811</c:v>
                </c:pt>
                <c:pt idx="4">
                  <c:v>0.20724000000000001</c:v>
                </c:pt>
                <c:pt idx="5">
                  <c:v>0.21196000000000001</c:v>
                </c:pt>
                <c:pt idx="6">
                  <c:v>0.22090000000000001</c:v>
                </c:pt>
                <c:pt idx="7">
                  <c:v>0.23730999999999999</c:v>
                </c:pt>
                <c:pt idx="8">
                  <c:v>0.24823999999999999</c:v>
                </c:pt>
                <c:pt idx="9">
                  <c:v>0.27284000000000003</c:v>
                </c:pt>
                <c:pt idx="10">
                  <c:v>0.29121000000000002</c:v>
                </c:pt>
                <c:pt idx="11">
                  <c:v>0.29743999999999998</c:v>
                </c:pt>
                <c:pt idx="12">
                  <c:v>0.31384000000000001</c:v>
                </c:pt>
                <c:pt idx="13">
                  <c:v>0.33023999999999998</c:v>
                </c:pt>
                <c:pt idx="14">
                  <c:v>0.34390999999999999</c:v>
                </c:pt>
                <c:pt idx="15">
                  <c:v>0.36849999999999999</c:v>
                </c:pt>
                <c:pt idx="16">
                  <c:v>0.38490000000000002</c:v>
                </c:pt>
                <c:pt idx="17">
                  <c:v>0.39777000000000001</c:v>
                </c:pt>
                <c:pt idx="18">
                  <c:v>0.40404000000000001</c:v>
                </c:pt>
                <c:pt idx="19">
                  <c:v>0.42316999999999999</c:v>
                </c:pt>
                <c:pt idx="20">
                  <c:v>0.43683</c:v>
                </c:pt>
                <c:pt idx="21">
                  <c:v>0.45050000000000001</c:v>
                </c:pt>
                <c:pt idx="22">
                  <c:v>0.46962999999999999</c:v>
                </c:pt>
                <c:pt idx="23">
                  <c:v>0.48330000000000001</c:v>
                </c:pt>
                <c:pt idx="24">
                  <c:v>0.49889</c:v>
                </c:pt>
                <c:pt idx="25">
                  <c:v>0.49969999999999998</c:v>
                </c:pt>
                <c:pt idx="26">
                  <c:v>0.51336000000000004</c:v>
                </c:pt>
                <c:pt idx="27">
                  <c:v>0.53795999999999999</c:v>
                </c:pt>
                <c:pt idx="28">
                  <c:v>0.55437000000000003</c:v>
                </c:pt>
                <c:pt idx="29">
                  <c:v>0.55625000000000002</c:v>
                </c:pt>
                <c:pt idx="30">
                  <c:v>0.57349000000000006</c:v>
                </c:pt>
                <c:pt idx="31">
                  <c:v>0.59807999999999995</c:v>
                </c:pt>
                <c:pt idx="32">
                  <c:v>0.61721999999999999</c:v>
                </c:pt>
                <c:pt idx="33">
                  <c:v>0.62543000000000004</c:v>
                </c:pt>
                <c:pt idx="34">
                  <c:v>0.63909000000000005</c:v>
                </c:pt>
                <c:pt idx="35">
                  <c:v>0.65190999999999999</c:v>
                </c:pt>
                <c:pt idx="36">
                  <c:v>0.66095000000000004</c:v>
                </c:pt>
                <c:pt idx="37">
                  <c:v>0.67734000000000005</c:v>
                </c:pt>
                <c:pt idx="38">
                  <c:v>0.69372999999999996</c:v>
                </c:pt>
                <c:pt idx="39">
                  <c:v>0.71287</c:v>
                </c:pt>
                <c:pt idx="40">
                  <c:v>0.72926000000000002</c:v>
                </c:pt>
                <c:pt idx="41">
                  <c:v>0.73112999999999995</c:v>
                </c:pt>
                <c:pt idx="42">
                  <c:v>0.74839</c:v>
                </c:pt>
                <c:pt idx="43">
                  <c:v>0.76751999999999998</c:v>
                </c:pt>
                <c:pt idx="44">
                  <c:v>0.78666000000000003</c:v>
                </c:pt>
                <c:pt idx="45">
                  <c:v>0.78852</c:v>
                </c:pt>
                <c:pt idx="46">
                  <c:v>0.81398999999999999</c:v>
                </c:pt>
                <c:pt idx="47">
                  <c:v>0.82765</c:v>
                </c:pt>
                <c:pt idx="48">
                  <c:v>0.84131</c:v>
                </c:pt>
                <c:pt idx="49">
                  <c:v>0.86043999999999998</c:v>
                </c:pt>
                <c:pt idx="50">
                  <c:v>0.87050000000000005</c:v>
                </c:pt>
                <c:pt idx="51">
                  <c:v>0.87956999999999996</c:v>
                </c:pt>
                <c:pt idx="52">
                  <c:v>0.89324000000000003</c:v>
                </c:pt>
              </c:numCache>
            </c:numRef>
          </c:xVal>
          <c:yVal>
            <c:numRef>
              <c:f>'004'!$B$17:$B$69</c:f>
              <c:numCache>
                <c:formatCode>General</c:formatCode>
                <c:ptCount val="53"/>
                <c:pt idx="0">
                  <c:v>376.31</c:v>
                </c:pt>
                <c:pt idx="1">
                  <c:v>379.44</c:v>
                </c:pt>
                <c:pt idx="2">
                  <c:v>379.44</c:v>
                </c:pt>
                <c:pt idx="3">
                  <c:v>381.01</c:v>
                </c:pt>
                <c:pt idx="4">
                  <c:v>382.58</c:v>
                </c:pt>
                <c:pt idx="5">
                  <c:v>382.47</c:v>
                </c:pt>
                <c:pt idx="6">
                  <c:v>382.58</c:v>
                </c:pt>
                <c:pt idx="7">
                  <c:v>385.71</c:v>
                </c:pt>
                <c:pt idx="8">
                  <c:v>385.71</c:v>
                </c:pt>
                <c:pt idx="9">
                  <c:v>387.28</c:v>
                </c:pt>
                <c:pt idx="10">
                  <c:v>388.59</c:v>
                </c:pt>
                <c:pt idx="11">
                  <c:v>388.85</c:v>
                </c:pt>
                <c:pt idx="12">
                  <c:v>388.85</c:v>
                </c:pt>
                <c:pt idx="13">
                  <c:v>390.42</c:v>
                </c:pt>
                <c:pt idx="14">
                  <c:v>391.99</c:v>
                </c:pt>
                <c:pt idx="15">
                  <c:v>391.99</c:v>
                </c:pt>
                <c:pt idx="16">
                  <c:v>393.55</c:v>
                </c:pt>
                <c:pt idx="17">
                  <c:v>394.64</c:v>
                </c:pt>
                <c:pt idx="18">
                  <c:v>395.12</c:v>
                </c:pt>
                <c:pt idx="19">
                  <c:v>396.69</c:v>
                </c:pt>
                <c:pt idx="20">
                  <c:v>396.69</c:v>
                </c:pt>
                <c:pt idx="21">
                  <c:v>396.69</c:v>
                </c:pt>
                <c:pt idx="22">
                  <c:v>398.26</c:v>
                </c:pt>
                <c:pt idx="23">
                  <c:v>399.83</c:v>
                </c:pt>
                <c:pt idx="24">
                  <c:v>399.84</c:v>
                </c:pt>
                <c:pt idx="25">
                  <c:v>399.83</c:v>
                </c:pt>
                <c:pt idx="26">
                  <c:v>399.83</c:v>
                </c:pt>
                <c:pt idx="27">
                  <c:v>401.39</c:v>
                </c:pt>
                <c:pt idx="28">
                  <c:v>404.53</c:v>
                </c:pt>
                <c:pt idx="29">
                  <c:v>404.7</c:v>
                </c:pt>
                <c:pt idx="30">
                  <c:v>404.53</c:v>
                </c:pt>
                <c:pt idx="31">
                  <c:v>404.53</c:v>
                </c:pt>
                <c:pt idx="32">
                  <c:v>406.1</c:v>
                </c:pt>
                <c:pt idx="33">
                  <c:v>407.67</c:v>
                </c:pt>
                <c:pt idx="34">
                  <c:v>407.67</c:v>
                </c:pt>
                <c:pt idx="35">
                  <c:v>407.63</c:v>
                </c:pt>
                <c:pt idx="36">
                  <c:v>407.67</c:v>
                </c:pt>
                <c:pt idx="37">
                  <c:v>407.67</c:v>
                </c:pt>
                <c:pt idx="38">
                  <c:v>407.67</c:v>
                </c:pt>
                <c:pt idx="39">
                  <c:v>409.23</c:v>
                </c:pt>
                <c:pt idx="40">
                  <c:v>409.23</c:v>
                </c:pt>
                <c:pt idx="41">
                  <c:v>409.18</c:v>
                </c:pt>
                <c:pt idx="42">
                  <c:v>409.23</c:v>
                </c:pt>
                <c:pt idx="43">
                  <c:v>410.8</c:v>
                </c:pt>
                <c:pt idx="44">
                  <c:v>412.37</c:v>
                </c:pt>
                <c:pt idx="45">
                  <c:v>412.5</c:v>
                </c:pt>
                <c:pt idx="46">
                  <c:v>413.94</c:v>
                </c:pt>
                <c:pt idx="47">
                  <c:v>413.94</c:v>
                </c:pt>
                <c:pt idx="48">
                  <c:v>413.94</c:v>
                </c:pt>
                <c:pt idx="49">
                  <c:v>413.94</c:v>
                </c:pt>
                <c:pt idx="50">
                  <c:v>414.62</c:v>
                </c:pt>
                <c:pt idx="51">
                  <c:v>415.51</c:v>
                </c:pt>
                <c:pt idx="52">
                  <c:v>417.07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39B-4BDA-956A-3E9FFD86A40E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'004'!$X$8:$X$9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'004'!$Y$8:$Y$9</c:f>
              <c:numCache>
                <c:formatCode>General</c:formatCode>
                <c:ptCount val="2"/>
                <c:pt idx="0">
                  <c:v>373.56</c:v>
                </c:pt>
                <c:pt idx="1">
                  <c:v>423.66800000000001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39B-4BDA-956A-3E9FFD86A4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3758607"/>
        <c:axId val="631240479"/>
      </c:scatterChart>
      <c:valAx>
        <c:axId val="533758607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Relative Pressure (unitless)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240479"/>
        <c:crosses val="autoZero"/>
        <c:crossBetween val="midCat"/>
      </c:valAx>
      <c:valAx>
        <c:axId val="631240479"/>
        <c:scaling>
          <c:orientation val="minMax"/>
          <c:max val="425"/>
          <c:min val="3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Q (cm</a:t>
                </a:r>
                <a:r>
                  <a:rPr lang="en-GB" sz="1000" b="0" i="0" u="none" strike="noStrike" kern="1200" baseline="30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3</a:t>
                </a:r>
                <a:r>
                  <a:rPr lang="en-GB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(STP)/g)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758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Full data set 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'004'!$A$2:$A$75</c:f>
              <c:numCache>
                <c:formatCode>General</c:formatCode>
                <c:ptCount val="74"/>
                <c:pt idx="0">
                  <c:v>8.2299999999999995E-3</c:v>
                </c:pt>
                <c:pt idx="1">
                  <c:v>8.2299999999999995E-3</c:v>
                </c:pt>
                <c:pt idx="2">
                  <c:v>1.0200000000000001E-2</c:v>
                </c:pt>
                <c:pt idx="3">
                  <c:v>1.0240000000000001E-2</c:v>
                </c:pt>
                <c:pt idx="4">
                  <c:v>1.507E-2</c:v>
                </c:pt>
                <c:pt idx="5">
                  <c:v>1.8489999999999999E-2</c:v>
                </c:pt>
                <c:pt idx="6">
                  <c:v>2.332E-2</c:v>
                </c:pt>
                <c:pt idx="7">
                  <c:v>4.317E-2</c:v>
                </c:pt>
                <c:pt idx="8">
                  <c:v>5.6840000000000002E-2</c:v>
                </c:pt>
                <c:pt idx="9">
                  <c:v>7.0529999999999995E-2</c:v>
                </c:pt>
                <c:pt idx="10">
                  <c:v>8.4209999999999993E-2</c:v>
                </c:pt>
                <c:pt idx="11">
                  <c:v>9.2410000000000006E-2</c:v>
                </c:pt>
                <c:pt idx="12">
                  <c:v>0.11355999999999999</c:v>
                </c:pt>
                <c:pt idx="13">
                  <c:v>0.11429</c:v>
                </c:pt>
                <c:pt idx="14">
                  <c:v>0.13069</c:v>
                </c:pt>
                <c:pt idx="15">
                  <c:v>0.13616</c:v>
                </c:pt>
                <c:pt idx="16">
                  <c:v>0.15257999999999999</c:v>
                </c:pt>
                <c:pt idx="17">
                  <c:v>0.17443</c:v>
                </c:pt>
                <c:pt idx="18">
                  <c:v>0.18811</c:v>
                </c:pt>
                <c:pt idx="19">
                  <c:v>0.20724000000000001</c:v>
                </c:pt>
                <c:pt idx="20">
                  <c:v>0.21196000000000001</c:v>
                </c:pt>
                <c:pt idx="21">
                  <c:v>0.22090000000000001</c:v>
                </c:pt>
                <c:pt idx="22">
                  <c:v>0.23730999999999999</c:v>
                </c:pt>
                <c:pt idx="23">
                  <c:v>0.24823999999999999</c:v>
                </c:pt>
                <c:pt idx="24">
                  <c:v>0.27284000000000003</c:v>
                </c:pt>
                <c:pt idx="25">
                  <c:v>0.29121000000000002</c:v>
                </c:pt>
                <c:pt idx="26">
                  <c:v>0.29743999999999998</c:v>
                </c:pt>
                <c:pt idx="27">
                  <c:v>0.31384000000000001</c:v>
                </c:pt>
                <c:pt idx="28">
                  <c:v>0.33023999999999998</c:v>
                </c:pt>
                <c:pt idx="29">
                  <c:v>0.34390999999999999</c:v>
                </c:pt>
                <c:pt idx="30">
                  <c:v>0.36849999999999999</c:v>
                </c:pt>
                <c:pt idx="31">
                  <c:v>0.38490000000000002</c:v>
                </c:pt>
                <c:pt idx="32">
                  <c:v>0.39777000000000001</c:v>
                </c:pt>
                <c:pt idx="33">
                  <c:v>0.40404000000000001</c:v>
                </c:pt>
                <c:pt idx="34">
                  <c:v>0.42316999999999999</c:v>
                </c:pt>
                <c:pt idx="35">
                  <c:v>0.43683</c:v>
                </c:pt>
                <c:pt idx="36">
                  <c:v>0.45050000000000001</c:v>
                </c:pt>
                <c:pt idx="37">
                  <c:v>0.46962999999999999</c:v>
                </c:pt>
                <c:pt idx="38">
                  <c:v>0.48330000000000001</c:v>
                </c:pt>
                <c:pt idx="39">
                  <c:v>0.49889</c:v>
                </c:pt>
                <c:pt idx="40">
                  <c:v>0.49969999999999998</c:v>
                </c:pt>
                <c:pt idx="41">
                  <c:v>0.51336000000000004</c:v>
                </c:pt>
                <c:pt idx="42">
                  <c:v>0.53795999999999999</c:v>
                </c:pt>
                <c:pt idx="43">
                  <c:v>0.55437000000000003</c:v>
                </c:pt>
                <c:pt idx="44">
                  <c:v>0.55625000000000002</c:v>
                </c:pt>
                <c:pt idx="45">
                  <c:v>0.57349000000000006</c:v>
                </c:pt>
                <c:pt idx="46">
                  <c:v>0.59807999999999995</c:v>
                </c:pt>
                <c:pt idx="47">
                  <c:v>0.61721999999999999</c:v>
                </c:pt>
                <c:pt idx="48">
                  <c:v>0.62543000000000004</c:v>
                </c:pt>
                <c:pt idx="49">
                  <c:v>0.63909000000000005</c:v>
                </c:pt>
                <c:pt idx="50">
                  <c:v>0.65190999999999999</c:v>
                </c:pt>
                <c:pt idx="51">
                  <c:v>0.66095000000000004</c:v>
                </c:pt>
                <c:pt idx="52">
                  <c:v>0.67734000000000005</c:v>
                </c:pt>
                <c:pt idx="53">
                  <c:v>0.69372999999999996</c:v>
                </c:pt>
                <c:pt idx="54">
                  <c:v>0.71287</c:v>
                </c:pt>
                <c:pt idx="55">
                  <c:v>0.72926000000000002</c:v>
                </c:pt>
                <c:pt idx="56">
                  <c:v>0.73112999999999995</c:v>
                </c:pt>
                <c:pt idx="57">
                  <c:v>0.74839</c:v>
                </c:pt>
                <c:pt idx="58">
                  <c:v>0.76751999999999998</c:v>
                </c:pt>
                <c:pt idx="59">
                  <c:v>0.78666000000000003</c:v>
                </c:pt>
                <c:pt idx="60">
                  <c:v>0.78852</c:v>
                </c:pt>
                <c:pt idx="61">
                  <c:v>0.81398999999999999</c:v>
                </c:pt>
                <c:pt idx="62">
                  <c:v>0.82765</c:v>
                </c:pt>
                <c:pt idx="63">
                  <c:v>0.84131</c:v>
                </c:pt>
                <c:pt idx="64">
                  <c:v>0.86043999999999998</c:v>
                </c:pt>
                <c:pt idx="65">
                  <c:v>0.87050000000000005</c:v>
                </c:pt>
                <c:pt idx="66">
                  <c:v>0.87956999999999996</c:v>
                </c:pt>
                <c:pt idx="67">
                  <c:v>0.89324000000000003</c:v>
                </c:pt>
                <c:pt idx="68">
                  <c:v>0.91512000000000004</c:v>
                </c:pt>
                <c:pt idx="69">
                  <c:v>0.92605000000000004</c:v>
                </c:pt>
                <c:pt idx="70">
                  <c:v>0.94516</c:v>
                </c:pt>
                <c:pt idx="71">
                  <c:v>0.94699999999999995</c:v>
                </c:pt>
                <c:pt idx="72">
                  <c:v>0.96430000000000005</c:v>
                </c:pt>
                <c:pt idx="73">
                  <c:v>0.99072000000000005</c:v>
                </c:pt>
              </c:numCache>
            </c:numRef>
          </c:xVal>
          <c:yVal>
            <c:numRef>
              <c:f>'004'!$B$2:$B$75</c:f>
              <c:numCache>
                <c:formatCode>General</c:formatCode>
                <c:ptCount val="74"/>
                <c:pt idx="0">
                  <c:v>4.83</c:v>
                </c:pt>
                <c:pt idx="1">
                  <c:v>6.27</c:v>
                </c:pt>
                <c:pt idx="2">
                  <c:v>329.27</c:v>
                </c:pt>
                <c:pt idx="3">
                  <c:v>337.11</c:v>
                </c:pt>
                <c:pt idx="4">
                  <c:v>339.68</c:v>
                </c:pt>
                <c:pt idx="5">
                  <c:v>344.95</c:v>
                </c:pt>
                <c:pt idx="6">
                  <c:v>349.92</c:v>
                </c:pt>
                <c:pt idx="7">
                  <c:v>360.63</c:v>
                </c:pt>
                <c:pt idx="8">
                  <c:v>362.2</c:v>
                </c:pt>
                <c:pt idx="9">
                  <c:v>366.9</c:v>
                </c:pt>
                <c:pt idx="10">
                  <c:v>370.03</c:v>
                </c:pt>
                <c:pt idx="11">
                  <c:v>370.03</c:v>
                </c:pt>
                <c:pt idx="12">
                  <c:v>373.08</c:v>
                </c:pt>
                <c:pt idx="13">
                  <c:v>373.17</c:v>
                </c:pt>
                <c:pt idx="14">
                  <c:v>374.74</c:v>
                </c:pt>
                <c:pt idx="15">
                  <c:v>376.31</c:v>
                </c:pt>
                <c:pt idx="16">
                  <c:v>379.44</c:v>
                </c:pt>
                <c:pt idx="17">
                  <c:v>379.44</c:v>
                </c:pt>
                <c:pt idx="18">
                  <c:v>381.01</c:v>
                </c:pt>
                <c:pt idx="19">
                  <c:v>382.58</c:v>
                </c:pt>
                <c:pt idx="20">
                  <c:v>382.47</c:v>
                </c:pt>
                <c:pt idx="21">
                  <c:v>382.58</c:v>
                </c:pt>
                <c:pt idx="22">
                  <c:v>385.71</c:v>
                </c:pt>
                <c:pt idx="23">
                  <c:v>385.71</c:v>
                </c:pt>
                <c:pt idx="24">
                  <c:v>387.28</c:v>
                </c:pt>
                <c:pt idx="25">
                  <c:v>388.59</c:v>
                </c:pt>
                <c:pt idx="26">
                  <c:v>388.85</c:v>
                </c:pt>
                <c:pt idx="27">
                  <c:v>388.85</c:v>
                </c:pt>
                <c:pt idx="28">
                  <c:v>390.42</c:v>
                </c:pt>
                <c:pt idx="29">
                  <c:v>391.99</c:v>
                </c:pt>
                <c:pt idx="30">
                  <c:v>391.99</c:v>
                </c:pt>
                <c:pt idx="31">
                  <c:v>393.55</c:v>
                </c:pt>
                <c:pt idx="32">
                  <c:v>394.64</c:v>
                </c:pt>
                <c:pt idx="33">
                  <c:v>395.12</c:v>
                </c:pt>
                <c:pt idx="34">
                  <c:v>396.69</c:v>
                </c:pt>
                <c:pt idx="35">
                  <c:v>396.69</c:v>
                </c:pt>
                <c:pt idx="36">
                  <c:v>396.69</c:v>
                </c:pt>
                <c:pt idx="37">
                  <c:v>398.26</c:v>
                </c:pt>
                <c:pt idx="38">
                  <c:v>399.83</c:v>
                </c:pt>
                <c:pt idx="39">
                  <c:v>399.84</c:v>
                </c:pt>
                <c:pt idx="40">
                  <c:v>399.83</c:v>
                </c:pt>
                <c:pt idx="41">
                  <c:v>399.83</c:v>
                </c:pt>
                <c:pt idx="42">
                  <c:v>401.39</c:v>
                </c:pt>
                <c:pt idx="43">
                  <c:v>404.53</c:v>
                </c:pt>
                <c:pt idx="44">
                  <c:v>404.7</c:v>
                </c:pt>
                <c:pt idx="45">
                  <c:v>404.53</c:v>
                </c:pt>
                <c:pt idx="46">
                  <c:v>404.53</c:v>
                </c:pt>
                <c:pt idx="47">
                  <c:v>406.1</c:v>
                </c:pt>
                <c:pt idx="48">
                  <c:v>407.67</c:v>
                </c:pt>
                <c:pt idx="49">
                  <c:v>407.67</c:v>
                </c:pt>
                <c:pt idx="50">
                  <c:v>407.63</c:v>
                </c:pt>
                <c:pt idx="51">
                  <c:v>407.67</c:v>
                </c:pt>
                <c:pt idx="52">
                  <c:v>407.67</c:v>
                </c:pt>
                <c:pt idx="53">
                  <c:v>407.67</c:v>
                </c:pt>
                <c:pt idx="54">
                  <c:v>409.23</c:v>
                </c:pt>
                <c:pt idx="55">
                  <c:v>409.23</c:v>
                </c:pt>
                <c:pt idx="56">
                  <c:v>409.18</c:v>
                </c:pt>
                <c:pt idx="57">
                  <c:v>409.23</c:v>
                </c:pt>
                <c:pt idx="58">
                  <c:v>410.8</c:v>
                </c:pt>
                <c:pt idx="59">
                  <c:v>412.37</c:v>
                </c:pt>
                <c:pt idx="60">
                  <c:v>412.5</c:v>
                </c:pt>
                <c:pt idx="61">
                  <c:v>413.94</c:v>
                </c:pt>
                <c:pt idx="62">
                  <c:v>413.94</c:v>
                </c:pt>
                <c:pt idx="63">
                  <c:v>413.94</c:v>
                </c:pt>
                <c:pt idx="64">
                  <c:v>413.94</c:v>
                </c:pt>
                <c:pt idx="65">
                  <c:v>414.62</c:v>
                </c:pt>
                <c:pt idx="66">
                  <c:v>415.51</c:v>
                </c:pt>
                <c:pt idx="67">
                  <c:v>417.07</c:v>
                </c:pt>
                <c:pt idx="68">
                  <c:v>420.21</c:v>
                </c:pt>
                <c:pt idx="69">
                  <c:v>420.21</c:v>
                </c:pt>
                <c:pt idx="70">
                  <c:v>418.64</c:v>
                </c:pt>
                <c:pt idx="71">
                  <c:v>418.64</c:v>
                </c:pt>
                <c:pt idx="72">
                  <c:v>420.21</c:v>
                </c:pt>
                <c:pt idx="73">
                  <c:v>421.38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C0-4FCA-9BBA-DE63115B7F71}"/>
            </c:ext>
          </c:extLst>
        </c:ser>
        <c:ser>
          <c:idx val="1"/>
          <c:order val="1"/>
          <c:tx>
            <c:v>Data used for 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189353449807835E-3"/>
                  <c:y val="0.408902261779892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'004'!$A$17:$A$69</c:f>
              <c:numCache>
                <c:formatCode>General</c:formatCode>
                <c:ptCount val="53"/>
                <c:pt idx="0">
                  <c:v>0.13616</c:v>
                </c:pt>
                <c:pt idx="1">
                  <c:v>0.15257999999999999</c:v>
                </c:pt>
                <c:pt idx="2">
                  <c:v>0.17443</c:v>
                </c:pt>
                <c:pt idx="3">
                  <c:v>0.18811</c:v>
                </c:pt>
                <c:pt idx="4">
                  <c:v>0.20724000000000001</c:v>
                </c:pt>
                <c:pt idx="5">
                  <c:v>0.21196000000000001</c:v>
                </c:pt>
                <c:pt idx="6">
                  <c:v>0.22090000000000001</c:v>
                </c:pt>
                <c:pt idx="7">
                  <c:v>0.23730999999999999</c:v>
                </c:pt>
                <c:pt idx="8">
                  <c:v>0.24823999999999999</c:v>
                </c:pt>
                <c:pt idx="9">
                  <c:v>0.27284000000000003</c:v>
                </c:pt>
                <c:pt idx="10">
                  <c:v>0.29121000000000002</c:v>
                </c:pt>
                <c:pt idx="11">
                  <c:v>0.29743999999999998</c:v>
                </c:pt>
                <c:pt idx="12">
                  <c:v>0.31384000000000001</c:v>
                </c:pt>
                <c:pt idx="13">
                  <c:v>0.33023999999999998</c:v>
                </c:pt>
                <c:pt idx="14">
                  <c:v>0.34390999999999999</c:v>
                </c:pt>
                <c:pt idx="15">
                  <c:v>0.36849999999999999</c:v>
                </c:pt>
                <c:pt idx="16">
                  <c:v>0.38490000000000002</c:v>
                </c:pt>
                <c:pt idx="17">
                  <c:v>0.39777000000000001</c:v>
                </c:pt>
                <c:pt idx="18">
                  <c:v>0.40404000000000001</c:v>
                </c:pt>
                <c:pt idx="19">
                  <c:v>0.42316999999999999</c:v>
                </c:pt>
                <c:pt idx="20">
                  <c:v>0.43683</c:v>
                </c:pt>
                <c:pt idx="21">
                  <c:v>0.45050000000000001</c:v>
                </c:pt>
                <c:pt idx="22">
                  <c:v>0.46962999999999999</c:v>
                </c:pt>
                <c:pt idx="23">
                  <c:v>0.48330000000000001</c:v>
                </c:pt>
                <c:pt idx="24">
                  <c:v>0.49889</c:v>
                </c:pt>
                <c:pt idx="25">
                  <c:v>0.49969999999999998</c:v>
                </c:pt>
                <c:pt idx="26">
                  <c:v>0.51336000000000004</c:v>
                </c:pt>
                <c:pt idx="27">
                  <c:v>0.53795999999999999</c:v>
                </c:pt>
                <c:pt idx="28">
                  <c:v>0.55437000000000003</c:v>
                </c:pt>
                <c:pt idx="29">
                  <c:v>0.55625000000000002</c:v>
                </c:pt>
                <c:pt idx="30">
                  <c:v>0.57349000000000006</c:v>
                </c:pt>
                <c:pt idx="31">
                  <c:v>0.59807999999999995</c:v>
                </c:pt>
                <c:pt idx="32">
                  <c:v>0.61721999999999999</c:v>
                </c:pt>
                <c:pt idx="33">
                  <c:v>0.62543000000000004</c:v>
                </c:pt>
                <c:pt idx="34">
                  <c:v>0.63909000000000005</c:v>
                </c:pt>
                <c:pt idx="35">
                  <c:v>0.65190999999999999</c:v>
                </c:pt>
                <c:pt idx="36">
                  <c:v>0.66095000000000004</c:v>
                </c:pt>
                <c:pt idx="37">
                  <c:v>0.67734000000000005</c:v>
                </c:pt>
                <c:pt idx="38">
                  <c:v>0.69372999999999996</c:v>
                </c:pt>
                <c:pt idx="39">
                  <c:v>0.71287</c:v>
                </c:pt>
                <c:pt idx="40">
                  <c:v>0.72926000000000002</c:v>
                </c:pt>
                <c:pt idx="41">
                  <c:v>0.73112999999999995</c:v>
                </c:pt>
                <c:pt idx="42">
                  <c:v>0.74839</c:v>
                </c:pt>
                <c:pt idx="43">
                  <c:v>0.76751999999999998</c:v>
                </c:pt>
                <c:pt idx="44">
                  <c:v>0.78666000000000003</c:v>
                </c:pt>
                <c:pt idx="45">
                  <c:v>0.78852</c:v>
                </c:pt>
                <c:pt idx="46">
                  <c:v>0.81398999999999999</c:v>
                </c:pt>
                <c:pt idx="47">
                  <c:v>0.82765</c:v>
                </c:pt>
                <c:pt idx="48">
                  <c:v>0.84131</c:v>
                </c:pt>
                <c:pt idx="49">
                  <c:v>0.86043999999999998</c:v>
                </c:pt>
                <c:pt idx="50">
                  <c:v>0.87050000000000005</c:v>
                </c:pt>
                <c:pt idx="51">
                  <c:v>0.87956999999999996</c:v>
                </c:pt>
                <c:pt idx="52">
                  <c:v>0.89324000000000003</c:v>
                </c:pt>
              </c:numCache>
            </c:numRef>
          </c:xVal>
          <c:yVal>
            <c:numRef>
              <c:f>'004'!$B$17:$B$69</c:f>
              <c:numCache>
                <c:formatCode>General</c:formatCode>
                <c:ptCount val="53"/>
                <c:pt idx="0">
                  <c:v>376.31</c:v>
                </c:pt>
                <c:pt idx="1">
                  <c:v>379.44</c:v>
                </c:pt>
                <c:pt idx="2">
                  <c:v>379.44</c:v>
                </c:pt>
                <c:pt idx="3">
                  <c:v>381.01</c:v>
                </c:pt>
                <c:pt idx="4">
                  <c:v>382.58</c:v>
                </c:pt>
                <c:pt idx="5">
                  <c:v>382.47</c:v>
                </c:pt>
                <c:pt idx="6">
                  <c:v>382.58</c:v>
                </c:pt>
                <c:pt idx="7">
                  <c:v>385.71</c:v>
                </c:pt>
                <c:pt idx="8">
                  <c:v>385.71</c:v>
                </c:pt>
                <c:pt idx="9">
                  <c:v>387.28</c:v>
                </c:pt>
                <c:pt idx="10">
                  <c:v>388.59</c:v>
                </c:pt>
                <c:pt idx="11">
                  <c:v>388.85</c:v>
                </c:pt>
                <c:pt idx="12">
                  <c:v>388.85</c:v>
                </c:pt>
                <c:pt idx="13">
                  <c:v>390.42</c:v>
                </c:pt>
                <c:pt idx="14">
                  <c:v>391.99</c:v>
                </c:pt>
                <c:pt idx="15">
                  <c:v>391.99</c:v>
                </c:pt>
                <c:pt idx="16">
                  <c:v>393.55</c:v>
                </c:pt>
                <c:pt idx="17">
                  <c:v>394.64</c:v>
                </c:pt>
                <c:pt idx="18">
                  <c:v>395.12</c:v>
                </c:pt>
                <c:pt idx="19">
                  <c:v>396.69</c:v>
                </c:pt>
                <c:pt idx="20">
                  <c:v>396.69</c:v>
                </c:pt>
                <c:pt idx="21">
                  <c:v>396.69</c:v>
                </c:pt>
                <c:pt idx="22">
                  <c:v>398.26</c:v>
                </c:pt>
                <c:pt idx="23">
                  <c:v>399.83</c:v>
                </c:pt>
                <c:pt idx="24">
                  <c:v>399.84</c:v>
                </c:pt>
                <c:pt idx="25">
                  <c:v>399.83</c:v>
                </c:pt>
                <c:pt idx="26">
                  <c:v>399.83</c:v>
                </c:pt>
                <c:pt idx="27">
                  <c:v>401.39</c:v>
                </c:pt>
                <c:pt idx="28">
                  <c:v>404.53</c:v>
                </c:pt>
                <c:pt idx="29">
                  <c:v>404.7</c:v>
                </c:pt>
                <c:pt idx="30">
                  <c:v>404.53</c:v>
                </c:pt>
                <c:pt idx="31">
                  <c:v>404.53</c:v>
                </c:pt>
                <c:pt idx="32">
                  <c:v>406.1</c:v>
                </c:pt>
                <c:pt idx="33">
                  <c:v>407.67</c:v>
                </c:pt>
                <c:pt idx="34">
                  <c:v>407.67</c:v>
                </c:pt>
                <c:pt idx="35">
                  <c:v>407.63</c:v>
                </c:pt>
                <c:pt idx="36">
                  <c:v>407.67</c:v>
                </c:pt>
                <c:pt idx="37">
                  <c:v>407.67</c:v>
                </c:pt>
                <c:pt idx="38">
                  <c:v>407.67</c:v>
                </c:pt>
                <c:pt idx="39">
                  <c:v>409.23</c:v>
                </c:pt>
                <c:pt idx="40">
                  <c:v>409.23</c:v>
                </c:pt>
                <c:pt idx="41">
                  <c:v>409.18</c:v>
                </c:pt>
                <c:pt idx="42">
                  <c:v>409.23</c:v>
                </c:pt>
                <c:pt idx="43">
                  <c:v>410.8</c:v>
                </c:pt>
                <c:pt idx="44">
                  <c:v>412.37</c:v>
                </c:pt>
                <c:pt idx="45">
                  <c:v>412.5</c:v>
                </c:pt>
                <c:pt idx="46">
                  <c:v>413.94</c:v>
                </c:pt>
                <c:pt idx="47">
                  <c:v>413.94</c:v>
                </c:pt>
                <c:pt idx="48">
                  <c:v>413.94</c:v>
                </c:pt>
                <c:pt idx="49">
                  <c:v>413.94</c:v>
                </c:pt>
                <c:pt idx="50">
                  <c:v>414.62</c:v>
                </c:pt>
                <c:pt idx="51">
                  <c:v>415.51</c:v>
                </c:pt>
                <c:pt idx="52">
                  <c:v>417.07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BC0-4FCA-9BBA-DE63115B7F71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'004'!$X$8:$X$9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'004'!$Y$8:$Y$9</c:f>
              <c:numCache>
                <c:formatCode>General</c:formatCode>
                <c:ptCount val="2"/>
                <c:pt idx="0">
                  <c:v>373.56</c:v>
                </c:pt>
                <c:pt idx="1">
                  <c:v>423.66800000000001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BC0-4FCA-9BBA-DE63115B7F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3758607"/>
        <c:axId val="631240479"/>
      </c:scatterChart>
      <c:valAx>
        <c:axId val="533758607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Relative Pressure (unitless)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240479"/>
        <c:crosses val="autoZero"/>
        <c:crossBetween val="midCat"/>
      </c:valAx>
      <c:valAx>
        <c:axId val="631240479"/>
        <c:scaling>
          <c:orientation val="minMax"/>
          <c:max val="42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Q (cm</a:t>
                </a:r>
                <a:r>
                  <a:rPr lang="en-GB" sz="1000" b="0" i="0" u="none" strike="noStrike" kern="1200" baseline="30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3</a:t>
                </a:r>
                <a:r>
                  <a:rPr lang="en-GB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(STP)/g)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758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Full data set 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'013'!$A$2:$A$33</c:f>
              <c:numCache>
                <c:formatCode>General</c:formatCode>
                <c:ptCount val="32"/>
                <c:pt idx="0">
                  <c:v>3.52638E-3</c:v>
                </c:pt>
                <c:pt idx="1">
                  <c:v>5.2895900000000003E-3</c:v>
                </c:pt>
                <c:pt idx="2">
                  <c:v>7.0527799999999998E-3</c:v>
                </c:pt>
                <c:pt idx="3">
                  <c:v>1.05792E-2</c:v>
                </c:pt>
                <c:pt idx="4">
                  <c:v>1.23424E-2</c:v>
                </c:pt>
                <c:pt idx="5">
                  <c:v>1.4105599999999999E-2</c:v>
                </c:pt>
                <c:pt idx="6">
                  <c:v>4.4079899999999998E-2</c:v>
                </c:pt>
                <c:pt idx="7">
                  <c:v>8.99229E-2</c:v>
                </c:pt>
                <c:pt idx="8">
                  <c:v>0.12695000000000001</c:v>
                </c:pt>
                <c:pt idx="9">
                  <c:v>0.15692500000000001</c:v>
                </c:pt>
                <c:pt idx="10">
                  <c:v>0.192188</c:v>
                </c:pt>
                <c:pt idx="11">
                  <c:v>0.22392599999999999</c:v>
                </c:pt>
                <c:pt idx="12">
                  <c:v>0.25918999999999998</c:v>
                </c:pt>
                <c:pt idx="13">
                  <c:v>0.29445300000000002</c:v>
                </c:pt>
                <c:pt idx="14">
                  <c:v>0.32795400000000002</c:v>
                </c:pt>
                <c:pt idx="15">
                  <c:v>0.36321799999999999</c:v>
                </c:pt>
                <c:pt idx="16">
                  <c:v>0.398482</c:v>
                </c:pt>
                <c:pt idx="17">
                  <c:v>0.43550899999999998</c:v>
                </c:pt>
                <c:pt idx="18">
                  <c:v>0.470773</c:v>
                </c:pt>
                <c:pt idx="19">
                  <c:v>0.50427299999999997</c:v>
                </c:pt>
                <c:pt idx="20">
                  <c:v>0.54130100000000003</c:v>
                </c:pt>
                <c:pt idx="21">
                  <c:v>0.57832700000000004</c:v>
                </c:pt>
                <c:pt idx="22">
                  <c:v>0.61006499999999997</c:v>
                </c:pt>
                <c:pt idx="23">
                  <c:v>0.64356599999999997</c:v>
                </c:pt>
                <c:pt idx="24">
                  <c:v>0.68588199999999999</c:v>
                </c:pt>
                <c:pt idx="25">
                  <c:v>0.71585699999999997</c:v>
                </c:pt>
                <c:pt idx="26">
                  <c:v>0.75464799999999999</c:v>
                </c:pt>
                <c:pt idx="27">
                  <c:v>0.78638399999999997</c:v>
                </c:pt>
                <c:pt idx="28">
                  <c:v>0.82341200000000003</c:v>
                </c:pt>
                <c:pt idx="29">
                  <c:v>0.85867599999999999</c:v>
                </c:pt>
                <c:pt idx="30">
                  <c:v>0.89570300000000003</c:v>
                </c:pt>
                <c:pt idx="31">
                  <c:v>0.93096699999999999</c:v>
                </c:pt>
              </c:numCache>
            </c:numRef>
          </c:xVal>
          <c:yVal>
            <c:numRef>
              <c:f>'013'!$B$2:$B$33</c:f>
              <c:numCache>
                <c:formatCode>General</c:formatCode>
                <c:ptCount val="32"/>
                <c:pt idx="0">
                  <c:v>3.6297600000000001E-3</c:v>
                </c:pt>
                <c:pt idx="1">
                  <c:v>138.99199999999999</c:v>
                </c:pt>
                <c:pt idx="2">
                  <c:v>155.09700000000001</c:v>
                </c:pt>
                <c:pt idx="3">
                  <c:v>236.459</c:v>
                </c:pt>
                <c:pt idx="4">
                  <c:v>271.20800000000003</c:v>
                </c:pt>
                <c:pt idx="5">
                  <c:v>273.75299999999999</c:v>
                </c:pt>
                <c:pt idx="6">
                  <c:v>281.43299999999999</c:v>
                </c:pt>
                <c:pt idx="7">
                  <c:v>285.75</c:v>
                </c:pt>
                <c:pt idx="8">
                  <c:v>287.51</c:v>
                </c:pt>
                <c:pt idx="9">
                  <c:v>290.10399999999998</c:v>
                </c:pt>
                <c:pt idx="10">
                  <c:v>291.01299999999998</c:v>
                </c:pt>
                <c:pt idx="11">
                  <c:v>291.916</c:v>
                </c:pt>
                <c:pt idx="12">
                  <c:v>294.52</c:v>
                </c:pt>
                <c:pt idx="13">
                  <c:v>293.73399999999998</c:v>
                </c:pt>
                <c:pt idx="14">
                  <c:v>296.33499999999998</c:v>
                </c:pt>
                <c:pt idx="15">
                  <c:v>295.54899999999998</c:v>
                </c:pt>
                <c:pt idx="16">
                  <c:v>296.45800000000003</c:v>
                </c:pt>
                <c:pt idx="17">
                  <c:v>294.82799999999997</c:v>
                </c:pt>
                <c:pt idx="18">
                  <c:v>297.43099999999998</c:v>
                </c:pt>
                <c:pt idx="19">
                  <c:v>298.33699999999999</c:v>
                </c:pt>
                <c:pt idx="20">
                  <c:v>298.40199999999999</c:v>
                </c:pt>
                <c:pt idx="21">
                  <c:v>298.46699999999998</c:v>
                </c:pt>
                <c:pt idx="22">
                  <c:v>301.06400000000002</c:v>
                </c:pt>
                <c:pt idx="23">
                  <c:v>300.27499999999998</c:v>
                </c:pt>
                <c:pt idx="24">
                  <c:v>300.34899999999999</c:v>
                </c:pt>
                <c:pt idx="25">
                  <c:v>301.24900000000002</c:v>
                </c:pt>
                <c:pt idx="26">
                  <c:v>302.16399999999999</c:v>
                </c:pt>
                <c:pt idx="27">
                  <c:v>302.21899999999999</c:v>
                </c:pt>
                <c:pt idx="28">
                  <c:v>303.13099999999997</c:v>
                </c:pt>
                <c:pt idx="29">
                  <c:v>301.49799999999999</c:v>
                </c:pt>
                <c:pt idx="30">
                  <c:v>304.10500000000002</c:v>
                </c:pt>
                <c:pt idx="31">
                  <c:v>303.31900000000002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97-4C38-8620-773FF98F69B6}"/>
            </c:ext>
          </c:extLst>
        </c:ser>
        <c:ser>
          <c:idx val="1"/>
          <c:order val="1"/>
          <c:tx>
            <c:v>Data used for fit 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0996281714785656E-2"/>
                  <c:y val="0.362619932925051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'013'!$A$14:$A$30</c:f>
              <c:numCache>
                <c:formatCode>General</c:formatCode>
                <c:ptCount val="17"/>
                <c:pt idx="0">
                  <c:v>0.25918999999999998</c:v>
                </c:pt>
                <c:pt idx="1">
                  <c:v>0.29445300000000002</c:v>
                </c:pt>
                <c:pt idx="2">
                  <c:v>0.32795400000000002</c:v>
                </c:pt>
                <c:pt idx="3">
                  <c:v>0.36321799999999999</c:v>
                </c:pt>
                <c:pt idx="4">
                  <c:v>0.398482</c:v>
                </c:pt>
                <c:pt idx="5">
                  <c:v>0.43550899999999998</c:v>
                </c:pt>
                <c:pt idx="6">
                  <c:v>0.470773</c:v>
                </c:pt>
                <c:pt idx="7">
                  <c:v>0.50427299999999997</c:v>
                </c:pt>
                <c:pt idx="8">
                  <c:v>0.54130100000000003</c:v>
                </c:pt>
                <c:pt idx="9">
                  <c:v>0.57832700000000004</c:v>
                </c:pt>
                <c:pt idx="10">
                  <c:v>0.61006499999999997</c:v>
                </c:pt>
                <c:pt idx="11">
                  <c:v>0.64356599999999997</c:v>
                </c:pt>
                <c:pt idx="12">
                  <c:v>0.68588199999999999</c:v>
                </c:pt>
                <c:pt idx="13">
                  <c:v>0.71585699999999997</c:v>
                </c:pt>
                <c:pt idx="14">
                  <c:v>0.75464799999999999</c:v>
                </c:pt>
                <c:pt idx="15">
                  <c:v>0.78638399999999997</c:v>
                </c:pt>
                <c:pt idx="16">
                  <c:v>0.82341200000000003</c:v>
                </c:pt>
              </c:numCache>
            </c:numRef>
          </c:xVal>
          <c:yVal>
            <c:numRef>
              <c:f>'013'!$B$14:$B$30</c:f>
              <c:numCache>
                <c:formatCode>General</c:formatCode>
                <c:ptCount val="17"/>
                <c:pt idx="0">
                  <c:v>294.52</c:v>
                </c:pt>
                <c:pt idx="1">
                  <c:v>293.73399999999998</c:v>
                </c:pt>
                <c:pt idx="2">
                  <c:v>296.33499999999998</c:v>
                </c:pt>
                <c:pt idx="3">
                  <c:v>295.54899999999998</c:v>
                </c:pt>
                <c:pt idx="4">
                  <c:v>296.45800000000003</c:v>
                </c:pt>
                <c:pt idx="5">
                  <c:v>294.82799999999997</c:v>
                </c:pt>
                <c:pt idx="6">
                  <c:v>297.43099999999998</c:v>
                </c:pt>
                <c:pt idx="7">
                  <c:v>298.33699999999999</c:v>
                </c:pt>
                <c:pt idx="8">
                  <c:v>298.40199999999999</c:v>
                </c:pt>
                <c:pt idx="9">
                  <c:v>298.46699999999998</c:v>
                </c:pt>
                <c:pt idx="10">
                  <c:v>301.06400000000002</c:v>
                </c:pt>
                <c:pt idx="11">
                  <c:v>300.27499999999998</c:v>
                </c:pt>
                <c:pt idx="12">
                  <c:v>300.34899999999999</c:v>
                </c:pt>
                <c:pt idx="13">
                  <c:v>301.24900000000002</c:v>
                </c:pt>
                <c:pt idx="14">
                  <c:v>302.16399999999999</c:v>
                </c:pt>
                <c:pt idx="15">
                  <c:v>302.21899999999999</c:v>
                </c:pt>
                <c:pt idx="16">
                  <c:v>303.13099999999997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397-4C38-8620-773FF98F69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3320559"/>
        <c:axId val="1774515359"/>
      </c:scatterChart>
      <c:valAx>
        <c:axId val="973320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515359"/>
        <c:crosses val="autoZero"/>
        <c:crossBetween val="midCat"/>
      </c:valAx>
      <c:valAx>
        <c:axId val="1774515359"/>
        <c:scaling>
          <c:orientation val="minMax"/>
          <c:min val="2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320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'013'!$B$1</c:f>
              <c:strCache>
                <c:ptCount val="1"/>
                <c:pt idx="0">
                  <c:v>adsorption (cm3/g)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'013'!$A$2:$A$33</c:f>
              <c:numCache>
                <c:formatCode>General</c:formatCode>
                <c:ptCount val="32"/>
                <c:pt idx="0">
                  <c:v>3.52638E-3</c:v>
                </c:pt>
                <c:pt idx="1">
                  <c:v>5.2895900000000003E-3</c:v>
                </c:pt>
                <c:pt idx="2">
                  <c:v>7.0527799999999998E-3</c:v>
                </c:pt>
                <c:pt idx="3">
                  <c:v>1.05792E-2</c:v>
                </c:pt>
                <c:pt idx="4">
                  <c:v>1.23424E-2</c:v>
                </c:pt>
                <c:pt idx="5">
                  <c:v>1.4105599999999999E-2</c:v>
                </c:pt>
                <c:pt idx="6">
                  <c:v>4.4079899999999998E-2</c:v>
                </c:pt>
                <c:pt idx="7">
                  <c:v>8.99229E-2</c:v>
                </c:pt>
                <c:pt idx="8">
                  <c:v>0.12695000000000001</c:v>
                </c:pt>
                <c:pt idx="9">
                  <c:v>0.15692500000000001</c:v>
                </c:pt>
                <c:pt idx="10">
                  <c:v>0.192188</c:v>
                </c:pt>
                <c:pt idx="11">
                  <c:v>0.22392599999999999</c:v>
                </c:pt>
                <c:pt idx="12">
                  <c:v>0.25918999999999998</c:v>
                </c:pt>
                <c:pt idx="13">
                  <c:v>0.29445300000000002</c:v>
                </c:pt>
                <c:pt idx="14">
                  <c:v>0.32795400000000002</c:v>
                </c:pt>
                <c:pt idx="15">
                  <c:v>0.36321799999999999</c:v>
                </c:pt>
                <c:pt idx="16">
                  <c:v>0.398482</c:v>
                </c:pt>
                <c:pt idx="17">
                  <c:v>0.43550899999999998</c:v>
                </c:pt>
                <c:pt idx="18">
                  <c:v>0.470773</c:v>
                </c:pt>
                <c:pt idx="19">
                  <c:v>0.50427299999999997</c:v>
                </c:pt>
                <c:pt idx="20">
                  <c:v>0.54130100000000003</c:v>
                </c:pt>
                <c:pt idx="21">
                  <c:v>0.57832700000000004</c:v>
                </c:pt>
                <c:pt idx="22">
                  <c:v>0.61006499999999997</c:v>
                </c:pt>
                <c:pt idx="23">
                  <c:v>0.64356599999999997</c:v>
                </c:pt>
                <c:pt idx="24">
                  <c:v>0.68588199999999999</c:v>
                </c:pt>
                <c:pt idx="25">
                  <c:v>0.71585699999999997</c:v>
                </c:pt>
                <c:pt idx="26">
                  <c:v>0.75464799999999999</c:v>
                </c:pt>
                <c:pt idx="27">
                  <c:v>0.78638399999999997</c:v>
                </c:pt>
                <c:pt idx="28">
                  <c:v>0.82341200000000003</c:v>
                </c:pt>
                <c:pt idx="29">
                  <c:v>0.85867599999999999</c:v>
                </c:pt>
                <c:pt idx="30">
                  <c:v>0.89570300000000003</c:v>
                </c:pt>
                <c:pt idx="31">
                  <c:v>0.93096699999999999</c:v>
                </c:pt>
              </c:numCache>
            </c:numRef>
          </c:xVal>
          <c:yVal>
            <c:numRef>
              <c:f>'013'!$B$2:$B$33</c:f>
              <c:numCache>
                <c:formatCode>General</c:formatCode>
                <c:ptCount val="32"/>
                <c:pt idx="0">
                  <c:v>3.6297600000000001E-3</c:v>
                </c:pt>
                <c:pt idx="1">
                  <c:v>138.99199999999999</c:v>
                </c:pt>
                <c:pt idx="2">
                  <c:v>155.09700000000001</c:v>
                </c:pt>
                <c:pt idx="3">
                  <c:v>236.459</c:v>
                </c:pt>
                <c:pt idx="4">
                  <c:v>271.20800000000003</c:v>
                </c:pt>
                <c:pt idx="5">
                  <c:v>273.75299999999999</c:v>
                </c:pt>
                <c:pt idx="6">
                  <c:v>281.43299999999999</c:v>
                </c:pt>
                <c:pt idx="7">
                  <c:v>285.75</c:v>
                </c:pt>
                <c:pt idx="8">
                  <c:v>287.51</c:v>
                </c:pt>
                <c:pt idx="9">
                  <c:v>290.10399999999998</c:v>
                </c:pt>
                <c:pt idx="10">
                  <c:v>291.01299999999998</c:v>
                </c:pt>
                <c:pt idx="11">
                  <c:v>291.916</c:v>
                </c:pt>
                <c:pt idx="12">
                  <c:v>294.52</c:v>
                </c:pt>
                <c:pt idx="13">
                  <c:v>293.73399999999998</c:v>
                </c:pt>
                <c:pt idx="14">
                  <c:v>296.33499999999998</c:v>
                </c:pt>
                <c:pt idx="15">
                  <c:v>295.54899999999998</c:v>
                </c:pt>
                <c:pt idx="16">
                  <c:v>296.45800000000003</c:v>
                </c:pt>
                <c:pt idx="17">
                  <c:v>294.82799999999997</c:v>
                </c:pt>
                <c:pt idx="18">
                  <c:v>297.43099999999998</c:v>
                </c:pt>
                <c:pt idx="19">
                  <c:v>298.33699999999999</c:v>
                </c:pt>
                <c:pt idx="20">
                  <c:v>298.40199999999999</c:v>
                </c:pt>
                <c:pt idx="21">
                  <c:v>298.46699999999998</c:v>
                </c:pt>
                <c:pt idx="22">
                  <c:v>301.06400000000002</c:v>
                </c:pt>
                <c:pt idx="23">
                  <c:v>300.27499999999998</c:v>
                </c:pt>
                <c:pt idx="24">
                  <c:v>300.34899999999999</c:v>
                </c:pt>
                <c:pt idx="25">
                  <c:v>301.24900000000002</c:v>
                </c:pt>
                <c:pt idx="26">
                  <c:v>302.16399999999999</c:v>
                </c:pt>
                <c:pt idx="27">
                  <c:v>302.21899999999999</c:v>
                </c:pt>
                <c:pt idx="28">
                  <c:v>303.13099999999997</c:v>
                </c:pt>
                <c:pt idx="29">
                  <c:v>301.49799999999999</c:v>
                </c:pt>
                <c:pt idx="30">
                  <c:v>304.10500000000002</c:v>
                </c:pt>
                <c:pt idx="31">
                  <c:v>303.31900000000002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54-413C-AA81-0D0B125232A9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7882764654418201E-4"/>
                  <c:y val="0.269910323709536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'013'!$A$14:$A$30</c:f>
              <c:numCache>
                <c:formatCode>General</c:formatCode>
                <c:ptCount val="17"/>
                <c:pt idx="0">
                  <c:v>0.25918999999999998</c:v>
                </c:pt>
                <c:pt idx="1">
                  <c:v>0.29445300000000002</c:v>
                </c:pt>
                <c:pt idx="2">
                  <c:v>0.32795400000000002</c:v>
                </c:pt>
                <c:pt idx="3">
                  <c:v>0.36321799999999999</c:v>
                </c:pt>
                <c:pt idx="4">
                  <c:v>0.398482</c:v>
                </c:pt>
                <c:pt idx="5">
                  <c:v>0.43550899999999998</c:v>
                </c:pt>
                <c:pt idx="6">
                  <c:v>0.470773</c:v>
                </c:pt>
                <c:pt idx="7">
                  <c:v>0.50427299999999997</c:v>
                </c:pt>
                <c:pt idx="8">
                  <c:v>0.54130100000000003</c:v>
                </c:pt>
                <c:pt idx="9">
                  <c:v>0.57832700000000004</c:v>
                </c:pt>
                <c:pt idx="10">
                  <c:v>0.61006499999999997</c:v>
                </c:pt>
                <c:pt idx="11">
                  <c:v>0.64356599999999997</c:v>
                </c:pt>
                <c:pt idx="12">
                  <c:v>0.68588199999999999</c:v>
                </c:pt>
                <c:pt idx="13">
                  <c:v>0.71585699999999997</c:v>
                </c:pt>
                <c:pt idx="14">
                  <c:v>0.75464799999999999</c:v>
                </c:pt>
                <c:pt idx="15">
                  <c:v>0.78638399999999997</c:v>
                </c:pt>
                <c:pt idx="16">
                  <c:v>0.82341200000000003</c:v>
                </c:pt>
              </c:numCache>
            </c:numRef>
          </c:xVal>
          <c:yVal>
            <c:numRef>
              <c:f>'013'!$B$14:$B$30</c:f>
              <c:numCache>
                <c:formatCode>General</c:formatCode>
                <c:ptCount val="17"/>
                <c:pt idx="0">
                  <c:v>294.52</c:v>
                </c:pt>
                <c:pt idx="1">
                  <c:v>293.73399999999998</c:v>
                </c:pt>
                <c:pt idx="2">
                  <c:v>296.33499999999998</c:v>
                </c:pt>
                <c:pt idx="3">
                  <c:v>295.54899999999998</c:v>
                </c:pt>
                <c:pt idx="4">
                  <c:v>296.45800000000003</c:v>
                </c:pt>
                <c:pt idx="5">
                  <c:v>294.82799999999997</c:v>
                </c:pt>
                <c:pt idx="6">
                  <c:v>297.43099999999998</c:v>
                </c:pt>
                <c:pt idx="7">
                  <c:v>298.33699999999999</c:v>
                </c:pt>
                <c:pt idx="8">
                  <c:v>298.40199999999999</c:v>
                </c:pt>
                <c:pt idx="9">
                  <c:v>298.46699999999998</c:v>
                </c:pt>
                <c:pt idx="10">
                  <c:v>301.06400000000002</c:v>
                </c:pt>
                <c:pt idx="11">
                  <c:v>300.27499999999998</c:v>
                </c:pt>
                <c:pt idx="12">
                  <c:v>300.34899999999999</c:v>
                </c:pt>
                <c:pt idx="13">
                  <c:v>301.24900000000002</c:v>
                </c:pt>
                <c:pt idx="14">
                  <c:v>302.16399999999999</c:v>
                </c:pt>
                <c:pt idx="15">
                  <c:v>302.21899999999999</c:v>
                </c:pt>
                <c:pt idx="16">
                  <c:v>303.13099999999997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C54-413C-AA81-0D0B125232A9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'013'!$V$3:$V$4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'013'!$W$3:$W$4</c:f>
              <c:numCache>
                <c:formatCode>General</c:formatCode>
                <c:ptCount val="2"/>
                <c:pt idx="0">
                  <c:v>289.83999999999997</c:v>
                </c:pt>
                <c:pt idx="1">
                  <c:v>305.86199999999997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1F-4C2D-82B2-150732C651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4905343"/>
        <c:axId val="2132198927"/>
      </c:scatterChart>
      <c:valAx>
        <c:axId val="624905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2198927"/>
        <c:crosses val="autoZero"/>
        <c:crossBetween val="midCat"/>
      </c:valAx>
      <c:valAx>
        <c:axId val="2132198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9053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Full data set 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'024'!$A$2:$A$32</c:f>
              <c:numCache>
                <c:formatCode>General</c:formatCode>
                <c:ptCount val="31"/>
                <c:pt idx="0">
                  <c:v>1.72E-3</c:v>
                </c:pt>
                <c:pt idx="1">
                  <c:v>2.7899999999999999E-3</c:v>
                </c:pt>
                <c:pt idx="2">
                  <c:v>9.92E-3</c:v>
                </c:pt>
                <c:pt idx="3">
                  <c:v>3.1600000000000003E-2</c:v>
                </c:pt>
                <c:pt idx="4">
                  <c:v>6.0979999999999999E-2</c:v>
                </c:pt>
                <c:pt idx="5">
                  <c:v>7.7079999999999996E-2</c:v>
                </c:pt>
                <c:pt idx="6">
                  <c:v>9.8769999999999997E-2</c:v>
                </c:pt>
                <c:pt idx="7">
                  <c:v>0.11907</c:v>
                </c:pt>
                <c:pt idx="8">
                  <c:v>0.14077000000000001</c:v>
                </c:pt>
                <c:pt idx="9">
                  <c:v>0.16037000000000001</c:v>
                </c:pt>
                <c:pt idx="10">
                  <c:v>0.17927000000000001</c:v>
                </c:pt>
                <c:pt idx="11">
                  <c:v>0.24016000000000001</c:v>
                </c:pt>
                <c:pt idx="12">
                  <c:v>0.35776000000000002</c:v>
                </c:pt>
                <c:pt idx="13">
                  <c:v>0.40045999999999998</c:v>
                </c:pt>
                <c:pt idx="14">
                  <c:v>0.44946999999999998</c:v>
                </c:pt>
                <c:pt idx="15">
                  <c:v>0.50126999999999999</c:v>
                </c:pt>
                <c:pt idx="16">
                  <c:v>0.55027000000000004</c:v>
                </c:pt>
                <c:pt idx="17">
                  <c:v>0.59857000000000005</c:v>
                </c:pt>
                <c:pt idx="18">
                  <c:v>0.64756999999999998</c:v>
                </c:pt>
                <c:pt idx="19">
                  <c:v>0.69937000000000005</c:v>
                </c:pt>
                <c:pt idx="20">
                  <c:v>0.74697000000000002</c:v>
                </c:pt>
                <c:pt idx="21">
                  <c:v>0.80018</c:v>
                </c:pt>
                <c:pt idx="22">
                  <c:v>0.81767999999999996</c:v>
                </c:pt>
                <c:pt idx="23">
                  <c:v>0.84777999999999998</c:v>
                </c:pt>
                <c:pt idx="24">
                  <c:v>0.87228000000000006</c:v>
                </c:pt>
                <c:pt idx="25">
                  <c:v>0.89888000000000001</c:v>
                </c:pt>
                <c:pt idx="26">
                  <c:v>0.92478000000000005</c:v>
                </c:pt>
                <c:pt idx="27">
                  <c:v>0.94998000000000005</c:v>
                </c:pt>
                <c:pt idx="28">
                  <c:v>0.97167000000000003</c:v>
                </c:pt>
                <c:pt idx="29">
                  <c:v>0.98146999999999995</c:v>
                </c:pt>
                <c:pt idx="30">
                  <c:v>0.98987000000000003</c:v>
                </c:pt>
              </c:numCache>
            </c:numRef>
          </c:xVal>
          <c:yVal>
            <c:numRef>
              <c:f>'024'!$B$2:$B$32</c:f>
              <c:numCache>
                <c:formatCode>General</c:formatCode>
                <c:ptCount val="31"/>
                <c:pt idx="0">
                  <c:v>153.96799999999999</c:v>
                </c:pt>
                <c:pt idx="1">
                  <c:v>2.778</c:v>
                </c:pt>
                <c:pt idx="2">
                  <c:v>165.67500000000001</c:v>
                </c:pt>
                <c:pt idx="3">
                  <c:v>173.214</c:v>
                </c:pt>
                <c:pt idx="4">
                  <c:v>177.381</c:v>
                </c:pt>
                <c:pt idx="5">
                  <c:v>178.77</c:v>
                </c:pt>
                <c:pt idx="6">
                  <c:v>180.55600000000001</c:v>
                </c:pt>
                <c:pt idx="7">
                  <c:v>181.34899999999999</c:v>
                </c:pt>
                <c:pt idx="8">
                  <c:v>182.54</c:v>
                </c:pt>
                <c:pt idx="9">
                  <c:v>183.333</c:v>
                </c:pt>
                <c:pt idx="10">
                  <c:v>183.929</c:v>
                </c:pt>
                <c:pt idx="11">
                  <c:v>185.31700000000001</c:v>
                </c:pt>
                <c:pt idx="12">
                  <c:v>187.30199999999999</c:v>
                </c:pt>
                <c:pt idx="13">
                  <c:v>187.5</c:v>
                </c:pt>
                <c:pt idx="14">
                  <c:v>187.69800000000001</c:v>
                </c:pt>
                <c:pt idx="15">
                  <c:v>187.89699999999999</c:v>
                </c:pt>
                <c:pt idx="16">
                  <c:v>188.69</c:v>
                </c:pt>
                <c:pt idx="17">
                  <c:v>188.69</c:v>
                </c:pt>
                <c:pt idx="18">
                  <c:v>189.48400000000001</c:v>
                </c:pt>
                <c:pt idx="19">
                  <c:v>189.48400000000001</c:v>
                </c:pt>
                <c:pt idx="20">
                  <c:v>189.48400000000001</c:v>
                </c:pt>
                <c:pt idx="21">
                  <c:v>189.08699999999999</c:v>
                </c:pt>
                <c:pt idx="22">
                  <c:v>190.07900000000001</c:v>
                </c:pt>
                <c:pt idx="23">
                  <c:v>189.68299999999999</c:v>
                </c:pt>
                <c:pt idx="24">
                  <c:v>190.07900000000001</c:v>
                </c:pt>
                <c:pt idx="25">
                  <c:v>191.27</c:v>
                </c:pt>
                <c:pt idx="26">
                  <c:v>191.27</c:v>
                </c:pt>
                <c:pt idx="27">
                  <c:v>191.86500000000001</c:v>
                </c:pt>
                <c:pt idx="28">
                  <c:v>192.46</c:v>
                </c:pt>
                <c:pt idx="29">
                  <c:v>193.65100000000001</c:v>
                </c:pt>
                <c:pt idx="30">
                  <c:v>195.43700000000001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B5-4290-AE43-B74EA2A33A99}"/>
            </c:ext>
          </c:extLst>
        </c:ser>
        <c:ser>
          <c:idx val="1"/>
          <c:order val="1"/>
          <c:tx>
            <c:v>Data used for 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4634186351706036E-2"/>
                  <c:y val="0.357457093564239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'024'!$A$13:$A$28</c:f>
              <c:numCache>
                <c:formatCode>General</c:formatCode>
                <c:ptCount val="16"/>
                <c:pt idx="0">
                  <c:v>0.24016000000000001</c:v>
                </c:pt>
                <c:pt idx="1">
                  <c:v>0.35776000000000002</c:v>
                </c:pt>
                <c:pt idx="2">
                  <c:v>0.40045999999999998</c:v>
                </c:pt>
                <c:pt idx="3">
                  <c:v>0.44946999999999998</c:v>
                </c:pt>
                <c:pt idx="4">
                  <c:v>0.50126999999999999</c:v>
                </c:pt>
                <c:pt idx="5">
                  <c:v>0.55027000000000004</c:v>
                </c:pt>
                <c:pt idx="6">
                  <c:v>0.59857000000000005</c:v>
                </c:pt>
                <c:pt idx="7">
                  <c:v>0.64756999999999998</c:v>
                </c:pt>
                <c:pt idx="8">
                  <c:v>0.69937000000000005</c:v>
                </c:pt>
                <c:pt idx="9">
                  <c:v>0.74697000000000002</c:v>
                </c:pt>
                <c:pt idx="10">
                  <c:v>0.80018</c:v>
                </c:pt>
                <c:pt idx="11">
                  <c:v>0.81767999999999996</c:v>
                </c:pt>
                <c:pt idx="12">
                  <c:v>0.84777999999999998</c:v>
                </c:pt>
                <c:pt idx="13">
                  <c:v>0.87228000000000006</c:v>
                </c:pt>
                <c:pt idx="14">
                  <c:v>0.89888000000000001</c:v>
                </c:pt>
                <c:pt idx="15">
                  <c:v>0.92478000000000005</c:v>
                </c:pt>
              </c:numCache>
            </c:numRef>
          </c:xVal>
          <c:yVal>
            <c:numRef>
              <c:f>'024'!$B$13:$B$28</c:f>
              <c:numCache>
                <c:formatCode>General</c:formatCode>
                <c:ptCount val="16"/>
                <c:pt idx="0">
                  <c:v>185.31700000000001</c:v>
                </c:pt>
                <c:pt idx="1">
                  <c:v>187.30199999999999</c:v>
                </c:pt>
                <c:pt idx="2">
                  <c:v>187.5</c:v>
                </c:pt>
                <c:pt idx="3">
                  <c:v>187.69800000000001</c:v>
                </c:pt>
                <c:pt idx="4">
                  <c:v>187.89699999999999</c:v>
                </c:pt>
                <c:pt idx="5">
                  <c:v>188.69</c:v>
                </c:pt>
                <c:pt idx="6">
                  <c:v>188.69</c:v>
                </c:pt>
                <c:pt idx="7">
                  <c:v>189.48400000000001</c:v>
                </c:pt>
                <c:pt idx="8">
                  <c:v>189.48400000000001</c:v>
                </c:pt>
                <c:pt idx="9">
                  <c:v>189.48400000000001</c:v>
                </c:pt>
                <c:pt idx="10">
                  <c:v>189.08699999999999</c:v>
                </c:pt>
                <c:pt idx="11">
                  <c:v>190.07900000000001</c:v>
                </c:pt>
                <c:pt idx="12">
                  <c:v>189.68299999999999</c:v>
                </c:pt>
                <c:pt idx="13">
                  <c:v>190.07900000000001</c:v>
                </c:pt>
                <c:pt idx="14">
                  <c:v>191.27</c:v>
                </c:pt>
                <c:pt idx="15">
                  <c:v>191.27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0B5-4290-AE43-B74EA2A33A99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'024'!$W$3:$W$4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'024'!$X$3:$X$4</c:f>
              <c:numCache>
                <c:formatCode>General</c:formatCode>
                <c:ptCount val="2"/>
                <c:pt idx="0">
                  <c:v>184.48</c:v>
                </c:pt>
                <c:pt idx="1">
                  <c:v>191.36799999999999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8B-4907-B74C-AC716E4A95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3755823"/>
        <c:axId val="975782879"/>
      </c:scatterChart>
      <c:valAx>
        <c:axId val="533755823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782879"/>
        <c:crosses val="autoZero"/>
        <c:crossBetween val="midCat"/>
      </c:valAx>
      <c:valAx>
        <c:axId val="975782879"/>
        <c:scaling>
          <c:orientation val="minMax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755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'024'!$B$1</c:f>
              <c:strCache>
                <c:ptCount val="1"/>
                <c:pt idx="0">
                  <c:v>Q (cm3/g)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'024'!$A$2:$A$32</c:f>
              <c:numCache>
                <c:formatCode>General</c:formatCode>
                <c:ptCount val="31"/>
                <c:pt idx="0">
                  <c:v>1.72E-3</c:v>
                </c:pt>
                <c:pt idx="1">
                  <c:v>2.7899999999999999E-3</c:v>
                </c:pt>
                <c:pt idx="2">
                  <c:v>9.92E-3</c:v>
                </c:pt>
                <c:pt idx="3">
                  <c:v>3.1600000000000003E-2</c:v>
                </c:pt>
                <c:pt idx="4">
                  <c:v>6.0979999999999999E-2</c:v>
                </c:pt>
                <c:pt idx="5">
                  <c:v>7.7079999999999996E-2</c:v>
                </c:pt>
                <c:pt idx="6">
                  <c:v>9.8769999999999997E-2</c:v>
                </c:pt>
                <c:pt idx="7">
                  <c:v>0.11907</c:v>
                </c:pt>
                <c:pt idx="8">
                  <c:v>0.14077000000000001</c:v>
                </c:pt>
                <c:pt idx="9">
                  <c:v>0.16037000000000001</c:v>
                </c:pt>
                <c:pt idx="10">
                  <c:v>0.17927000000000001</c:v>
                </c:pt>
                <c:pt idx="11">
                  <c:v>0.24016000000000001</c:v>
                </c:pt>
                <c:pt idx="12">
                  <c:v>0.35776000000000002</c:v>
                </c:pt>
                <c:pt idx="13">
                  <c:v>0.40045999999999998</c:v>
                </c:pt>
                <c:pt idx="14">
                  <c:v>0.44946999999999998</c:v>
                </c:pt>
                <c:pt idx="15">
                  <c:v>0.50126999999999999</c:v>
                </c:pt>
                <c:pt idx="16">
                  <c:v>0.55027000000000004</c:v>
                </c:pt>
                <c:pt idx="17">
                  <c:v>0.59857000000000005</c:v>
                </c:pt>
                <c:pt idx="18">
                  <c:v>0.64756999999999998</c:v>
                </c:pt>
                <c:pt idx="19">
                  <c:v>0.69937000000000005</c:v>
                </c:pt>
                <c:pt idx="20">
                  <c:v>0.74697000000000002</c:v>
                </c:pt>
                <c:pt idx="21">
                  <c:v>0.80018</c:v>
                </c:pt>
                <c:pt idx="22">
                  <c:v>0.81767999999999996</c:v>
                </c:pt>
                <c:pt idx="23">
                  <c:v>0.84777999999999998</c:v>
                </c:pt>
                <c:pt idx="24">
                  <c:v>0.87228000000000006</c:v>
                </c:pt>
                <c:pt idx="25">
                  <c:v>0.89888000000000001</c:v>
                </c:pt>
                <c:pt idx="26">
                  <c:v>0.92478000000000005</c:v>
                </c:pt>
                <c:pt idx="27">
                  <c:v>0.94998000000000005</c:v>
                </c:pt>
                <c:pt idx="28">
                  <c:v>0.97167000000000003</c:v>
                </c:pt>
                <c:pt idx="29">
                  <c:v>0.98146999999999995</c:v>
                </c:pt>
                <c:pt idx="30">
                  <c:v>0.98987000000000003</c:v>
                </c:pt>
              </c:numCache>
            </c:numRef>
          </c:xVal>
          <c:yVal>
            <c:numRef>
              <c:f>'024'!$B$2:$B$32</c:f>
              <c:numCache>
                <c:formatCode>General</c:formatCode>
                <c:ptCount val="31"/>
                <c:pt idx="0">
                  <c:v>153.96799999999999</c:v>
                </c:pt>
                <c:pt idx="1">
                  <c:v>2.778</c:v>
                </c:pt>
                <c:pt idx="2">
                  <c:v>165.67500000000001</c:v>
                </c:pt>
                <c:pt idx="3">
                  <c:v>173.214</c:v>
                </c:pt>
                <c:pt idx="4">
                  <c:v>177.381</c:v>
                </c:pt>
                <c:pt idx="5">
                  <c:v>178.77</c:v>
                </c:pt>
                <c:pt idx="6">
                  <c:v>180.55600000000001</c:v>
                </c:pt>
                <c:pt idx="7">
                  <c:v>181.34899999999999</c:v>
                </c:pt>
                <c:pt idx="8">
                  <c:v>182.54</c:v>
                </c:pt>
                <c:pt idx="9">
                  <c:v>183.333</c:v>
                </c:pt>
                <c:pt idx="10">
                  <c:v>183.929</c:v>
                </c:pt>
                <c:pt idx="11">
                  <c:v>185.31700000000001</c:v>
                </c:pt>
                <c:pt idx="12">
                  <c:v>187.30199999999999</c:v>
                </c:pt>
                <c:pt idx="13">
                  <c:v>187.5</c:v>
                </c:pt>
                <c:pt idx="14">
                  <c:v>187.69800000000001</c:v>
                </c:pt>
                <c:pt idx="15">
                  <c:v>187.89699999999999</c:v>
                </c:pt>
                <c:pt idx="16">
                  <c:v>188.69</c:v>
                </c:pt>
                <c:pt idx="17">
                  <c:v>188.69</c:v>
                </c:pt>
                <c:pt idx="18">
                  <c:v>189.48400000000001</c:v>
                </c:pt>
                <c:pt idx="19">
                  <c:v>189.48400000000001</c:v>
                </c:pt>
                <c:pt idx="20">
                  <c:v>189.48400000000001</c:v>
                </c:pt>
                <c:pt idx="21">
                  <c:v>189.08699999999999</c:v>
                </c:pt>
                <c:pt idx="22">
                  <c:v>190.07900000000001</c:v>
                </c:pt>
                <c:pt idx="23">
                  <c:v>189.68299999999999</c:v>
                </c:pt>
                <c:pt idx="24">
                  <c:v>190.07900000000001</c:v>
                </c:pt>
                <c:pt idx="25">
                  <c:v>191.27</c:v>
                </c:pt>
                <c:pt idx="26">
                  <c:v>191.27</c:v>
                </c:pt>
                <c:pt idx="27">
                  <c:v>191.86500000000001</c:v>
                </c:pt>
                <c:pt idx="28">
                  <c:v>192.46</c:v>
                </c:pt>
                <c:pt idx="29">
                  <c:v>193.65100000000001</c:v>
                </c:pt>
                <c:pt idx="30">
                  <c:v>195.43700000000001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C8-47DB-A997-F18C856E851E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'024'!$A$12:$A$28</c:f>
              <c:numCache>
                <c:formatCode>General</c:formatCode>
                <c:ptCount val="17"/>
                <c:pt idx="0">
                  <c:v>0.17927000000000001</c:v>
                </c:pt>
                <c:pt idx="1">
                  <c:v>0.24016000000000001</c:v>
                </c:pt>
                <c:pt idx="2">
                  <c:v>0.35776000000000002</c:v>
                </c:pt>
                <c:pt idx="3">
                  <c:v>0.40045999999999998</c:v>
                </c:pt>
                <c:pt idx="4">
                  <c:v>0.44946999999999998</c:v>
                </c:pt>
                <c:pt idx="5">
                  <c:v>0.50126999999999999</c:v>
                </c:pt>
                <c:pt idx="6">
                  <c:v>0.55027000000000004</c:v>
                </c:pt>
                <c:pt idx="7">
                  <c:v>0.59857000000000005</c:v>
                </c:pt>
                <c:pt idx="8">
                  <c:v>0.64756999999999998</c:v>
                </c:pt>
                <c:pt idx="9">
                  <c:v>0.69937000000000005</c:v>
                </c:pt>
                <c:pt idx="10">
                  <c:v>0.74697000000000002</c:v>
                </c:pt>
                <c:pt idx="11">
                  <c:v>0.80018</c:v>
                </c:pt>
                <c:pt idx="12">
                  <c:v>0.81767999999999996</c:v>
                </c:pt>
                <c:pt idx="13">
                  <c:v>0.84777999999999998</c:v>
                </c:pt>
                <c:pt idx="14">
                  <c:v>0.87228000000000006</c:v>
                </c:pt>
                <c:pt idx="15">
                  <c:v>0.89888000000000001</c:v>
                </c:pt>
                <c:pt idx="16">
                  <c:v>0.92478000000000005</c:v>
                </c:pt>
              </c:numCache>
            </c:numRef>
          </c:xVal>
          <c:yVal>
            <c:numRef>
              <c:f>'024'!$B$12:$B$28</c:f>
              <c:numCache>
                <c:formatCode>General</c:formatCode>
                <c:ptCount val="17"/>
                <c:pt idx="0">
                  <c:v>183.929</c:v>
                </c:pt>
                <c:pt idx="1">
                  <c:v>185.31700000000001</c:v>
                </c:pt>
                <c:pt idx="2">
                  <c:v>187.30199999999999</c:v>
                </c:pt>
                <c:pt idx="3">
                  <c:v>187.5</c:v>
                </c:pt>
                <c:pt idx="4">
                  <c:v>187.69800000000001</c:v>
                </c:pt>
                <c:pt idx="5">
                  <c:v>187.89699999999999</c:v>
                </c:pt>
                <c:pt idx="6">
                  <c:v>188.69</c:v>
                </c:pt>
                <c:pt idx="7">
                  <c:v>188.69</c:v>
                </c:pt>
                <c:pt idx="8">
                  <c:v>189.48400000000001</c:v>
                </c:pt>
                <c:pt idx="9">
                  <c:v>189.48400000000001</c:v>
                </c:pt>
                <c:pt idx="10">
                  <c:v>189.48400000000001</c:v>
                </c:pt>
                <c:pt idx="11">
                  <c:v>189.08699999999999</c:v>
                </c:pt>
                <c:pt idx="12">
                  <c:v>190.07900000000001</c:v>
                </c:pt>
                <c:pt idx="13">
                  <c:v>189.68299999999999</c:v>
                </c:pt>
                <c:pt idx="14">
                  <c:v>190.07900000000001</c:v>
                </c:pt>
                <c:pt idx="15">
                  <c:v>191.27</c:v>
                </c:pt>
                <c:pt idx="16">
                  <c:v>191.27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C8-47DB-A997-F18C856E851E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'024'!$W$3:$W$4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'024'!$X$3:$X$4</c:f>
              <c:numCache>
                <c:formatCode>General</c:formatCode>
                <c:ptCount val="2"/>
                <c:pt idx="0">
                  <c:v>184.48</c:v>
                </c:pt>
                <c:pt idx="1">
                  <c:v>191.36799999999999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84-40A1-9F87-760112EB66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3749791"/>
        <c:axId val="975770879"/>
      </c:scatterChart>
      <c:valAx>
        <c:axId val="533749791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770879"/>
        <c:crosses val="autoZero"/>
        <c:crossBetween val="midCat"/>
      </c:valAx>
      <c:valAx>
        <c:axId val="975770879"/>
        <c:scaling>
          <c:orientation val="minMax"/>
          <c:max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749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Full data set 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'025'!$A$2:$A$29</c:f>
              <c:numCache>
                <c:formatCode>General</c:formatCode>
                <c:ptCount val="28"/>
                <c:pt idx="0">
                  <c:v>1.1900000000000001E-3</c:v>
                </c:pt>
                <c:pt idx="1">
                  <c:v>5.5300000000000002E-3</c:v>
                </c:pt>
                <c:pt idx="2">
                  <c:v>1.9109999999999999E-2</c:v>
                </c:pt>
                <c:pt idx="3">
                  <c:v>3.6409999999999998E-2</c:v>
                </c:pt>
                <c:pt idx="4">
                  <c:v>5.6169999999999998E-2</c:v>
                </c:pt>
                <c:pt idx="5">
                  <c:v>8.2119999999999999E-2</c:v>
                </c:pt>
                <c:pt idx="6">
                  <c:v>0.10929999999999999</c:v>
                </c:pt>
                <c:pt idx="7">
                  <c:v>0.13400999999999999</c:v>
                </c:pt>
                <c:pt idx="8">
                  <c:v>0.15995999999999999</c:v>
                </c:pt>
                <c:pt idx="9">
                  <c:v>0.17974000000000001</c:v>
                </c:pt>
                <c:pt idx="10">
                  <c:v>0.20691999999999999</c:v>
                </c:pt>
                <c:pt idx="11">
                  <c:v>0.25389</c:v>
                </c:pt>
                <c:pt idx="12">
                  <c:v>0.30208000000000002</c:v>
                </c:pt>
                <c:pt idx="13">
                  <c:v>0.35646</c:v>
                </c:pt>
                <c:pt idx="14">
                  <c:v>0.40094999999999997</c:v>
                </c:pt>
                <c:pt idx="15">
                  <c:v>0.45408999999999999</c:v>
                </c:pt>
                <c:pt idx="16">
                  <c:v>0.50600000000000001</c:v>
                </c:pt>
                <c:pt idx="17">
                  <c:v>0.55418999999999996</c:v>
                </c:pt>
                <c:pt idx="18">
                  <c:v>0.60363</c:v>
                </c:pt>
                <c:pt idx="19">
                  <c:v>0.65059</c:v>
                </c:pt>
                <c:pt idx="20">
                  <c:v>0.70250000000000001</c:v>
                </c:pt>
                <c:pt idx="21">
                  <c:v>0.75563999999999998</c:v>
                </c:pt>
                <c:pt idx="22">
                  <c:v>0.80135999999999996</c:v>
                </c:pt>
                <c:pt idx="23">
                  <c:v>0.85450999999999999</c:v>
                </c:pt>
                <c:pt idx="24">
                  <c:v>0.90271000000000001</c:v>
                </c:pt>
                <c:pt idx="25">
                  <c:v>0.93608000000000002</c:v>
                </c:pt>
                <c:pt idx="26">
                  <c:v>0.95955999999999997</c:v>
                </c:pt>
                <c:pt idx="27">
                  <c:v>0.97562000000000004</c:v>
                </c:pt>
              </c:numCache>
            </c:numRef>
          </c:xVal>
          <c:yVal>
            <c:numRef>
              <c:f>'025'!$B$2:$B$29</c:f>
              <c:numCache>
                <c:formatCode>General</c:formatCode>
                <c:ptCount val="28"/>
                <c:pt idx="0">
                  <c:v>15.8</c:v>
                </c:pt>
                <c:pt idx="1">
                  <c:v>211.85</c:v>
                </c:pt>
                <c:pt idx="2">
                  <c:v>214.72</c:v>
                </c:pt>
                <c:pt idx="3">
                  <c:v>218.31</c:v>
                </c:pt>
                <c:pt idx="4">
                  <c:v>224.06</c:v>
                </c:pt>
                <c:pt idx="5">
                  <c:v>226.93</c:v>
                </c:pt>
                <c:pt idx="6">
                  <c:v>230.52</c:v>
                </c:pt>
                <c:pt idx="7">
                  <c:v>233.39</c:v>
                </c:pt>
                <c:pt idx="8">
                  <c:v>236.27</c:v>
                </c:pt>
                <c:pt idx="9">
                  <c:v>236.98</c:v>
                </c:pt>
                <c:pt idx="10">
                  <c:v>239.86</c:v>
                </c:pt>
                <c:pt idx="11">
                  <c:v>242.73</c:v>
                </c:pt>
                <c:pt idx="12">
                  <c:v>246.32</c:v>
                </c:pt>
                <c:pt idx="13">
                  <c:v>249.91</c:v>
                </c:pt>
                <c:pt idx="14">
                  <c:v>252.78</c:v>
                </c:pt>
                <c:pt idx="15">
                  <c:v>255.66</c:v>
                </c:pt>
                <c:pt idx="16">
                  <c:v>259.95999999999998</c:v>
                </c:pt>
                <c:pt idx="17">
                  <c:v>262.83999999999997</c:v>
                </c:pt>
                <c:pt idx="18">
                  <c:v>266.43</c:v>
                </c:pt>
                <c:pt idx="19">
                  <c:v>268.58</c:v>
                </c:pt>
                <c:pt idx="20">
                  <c:v>271.45</c:v>
                </c:pt>
                <c:pt idx="21">
                  <c:v>274.33</c:v>
                </c:pt>
                <c:pt idx="22">
                  <c:v>279.35000000000002</c:v>
                </c:pt>
                <c:pt idx="23">
                  <c:v>280.79000000000002</c:v>
                </c:pt>
                <c:pt idx="24">
                  <c:v>284.38</c:v>
                </c:pt>
                <c:pt idx="25">
                  <c:v>285.82</c:v>
                </c:pt>
                <c:pt idx="26">
                  <c:v>287.97000000000003</c:v>
                </c:pt>
                <c:pt idx="27">
                  <c:v>290.13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1CA-43ED-B582-D1701C2136E2}"/>
            </c:ext>
          </c:extLst>
        </c:ser>
        <c:ser>
          <c:idx val="1"/>
          <c:order val="1"/>
          <c:tx>
            <c:v>Data used for fit 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1425415573053375E-2"/>
                  <c:y val="0.3164570574511519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'025'!$A$12:$A$25</c:f>
              <c:numCache>
                <c:formatCode>General</c:formatCode>
                <c:ptCount val="14"/>
                <c:pt idx="0">
                  <c:v>0.20691999999999999</c:v>
                </c:pt>
                <c:pt idx="1">
                  <c:v>0.25389</c:v>
                </c:pt>
                <c:pt idx="2">
                  <c:v>0.30208000000000002</c:v>
                </c:pt>
                <c:pt idx="3">
                  <c:v>0.35646</c:v>
                </c:pt>
                <c:pt idx="4">
                  <c:v>0.40094999999999997</c:v>
                </c:pt>
                <c:pt idx="5">
                  <c:v>0.45408999999999999</c:v>
                </c:pt>
                <c:pt idx="6">
                  <c:v>0.50600000000000001</c:v>
                </c:pt>
                <c:pt idx="7">
                  <c:v>0.55418999999999996</c:v>
                </c:pt>
                <c:pt idx="8">
                  <c:v>0.60363</c:v>
                </c:pt>
                <c:pt idx="9">
                  <c:v>0.65059</c:v>
                </c:pt>
                <c:pt idx="10">
                  <c:v>0.70250000000000001</c:v>
                </c:pt>
                <c:pt idx="11">
                  <c:v>0.75563999999999998</c:v>
                </c:pt>
                <c:pt idx="12">
                  <c:v>0.80135999999999996</c:v>
                </c:pt>
                <c:pt idx="13">
                  <c:v>0.85450999999999999</c:v>
                </c:pt>
              </c:numCache>
            </c:numRef>
          </c:xVal>
          <c:yVal>
            <c:numRef>
              <c:f>'025'!$B$12:$B$25</c:f>
              <c:numCache>
                <c:formatCode>General</c:formatCode>
                <c:ptCount val="14"/>
                <c:pt idx="0">
                  <c:v>239.86</c:v>
                </c:pt>
                <c:pt idx="1">
                  <c:v>242.73</c:v>
                </c:pt>
                <c:pt idx="2">
                  <c:v>246.32</c:v>
                </c:pt>
                <c:pt idx="3">
                  <c:v>249.91</c:v>
                </c:pt>
                <c:pt idx="4">
                  <c:v>252.78</c:v>
                </c:pt>
                <c:pt idx="5">
                  <c:v>255.66</c:v>
                </c:pt>
                <c:pt idx="6">
                  <c:v>259.95999999999998</c:v>
                </c:pt>
                <c:pt idx="7">
                  <c:v>262.83999999999997</c:v>
                </c:pt>
                <c:pt idx="8">
                  <c:v>266.43</c:v>
                </c:pt>
                <c:pt idx="9">
                  <c:v>268.58</c:v>
                </c:pt>
                <c:pt idx="10">
                  <c:v>271.45</c:v>
                </c:pt>
                <c:pt idx="11">
                  <c:v>274.33</c:v>
                </c:pt>
                <c:pt idx="12">
                  <c:v>279.35000000000002</c:v>
                </c:pt>
                <c:pt idx="13">
                  <c:v>280.79000000000002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1CA-43ED-B582-D1701C2136E2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'025'!$H$19:$H$20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'025'!$I$19:$I$20</c:f>
              <c:numCache>
                <c:formatCode>General</c:formatCode>
                <c:ptCount val="2"/>
                <c:pt idx="0">
                  <c:v>226.95</c:v>
                </c:pt>
                <c:pt idx="1">
                  <c:v>290.93299999999999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29A-45DA-AF7D-1F4043581F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8430351"/>
        <c:axId val="975363951"/>
      </c:scatterChart>
      <c:valAx>
        <c:axId val="978430351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363951"/>
        <c:crosses val="autoZero"/>
        <c:crossBetween val="midCat"/>
      </c:valAx>
      <c:valAx>
        <c:axId val="975363951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8430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Full data set 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'025'!$A$2:$A$29</c:f>
              <c:numCache>
                <c:formatCode>General</c:formatCode>
                <c:ptCount val="28"/>
                <c:pt idx="0">
                  <c:v>1.1900000000000001E-3</c:v>
                </c:pt>
                <c:pt idx="1">
                  <c:v>5.5300000000000002E-3</c:v>
                </c:pt>
                <c:pt idx="2">
                  <c:v>1.9109999999999999E-2</c:v>
                </c:pt>
                <c:pt idx="3">
                  <c:v>3.6409999999999998E-2</c:v>
                </c:pt>
                <c:pt idx="4">
                  <c:v>5.6169999999999998E-2</c:v>
                </c:pt>
                <c:pt idx="5">
                  <c:v>8.2119999999999999E-2</c:v>
                </c:pt>
                <c:pt idx="6">
                  <c:v>0.10929999999999999</c:v>
                </c:pt>
                <c:pt idx="7">
                  <c:v>0.13400999999999999</c:v>
                </c:pt>
                <c:pt idx="8">
                  <c:v>0.15995999999999999</c:v>
                </c:pt>
                <c:pt idx="9">
                  <c:v>0.17974000000000001</c:v>
                </c:pt>
                <c:pt idx="10">
                  <c:v>0.20691999999999999</c:v>
                </c:pt>
                <c:pt idx="11">
                  <c:v>0.25389</c:v>
                </c:pt>
                <c:pt idx="12">
                  <c:v>0.30208000000000002</c:v>
                </c:pt>
                <c:pt idx="13">
                  <c:v>0.35646</c:v>
                </c:pt>
                <c:pt idx="14">
                  <c:v>0.40094999999999997</c:v>
                </c:pt>
                <c:pt idx="15">
                  <c:v>0.45408999999999999</c:v>
                </c:pt>
                <c:pt idx="16">
                  <c:v>0.50600000000000001</c:v>
                </c:pt>
                <c:pt idx="17">
                  <c:v>0.55418999999999996</c:v>
                </c:pt>
                <c:pt idx="18">
                  <c:v>0.60363</c:v>
                </c:pt>
                <c:pt idx="19">
                  <c:v>0.65059</c:v>
                </c:pt>
                <c:pt idx="20">
                  <c:v>0.70250000000000001</c:v>
                </c:pt>
                <c:pt idx="21">
                  <c:v>0.75563999999999998</c:v>
                </c:pt>
                <c:pt idx="22">
                  <c:v>0.80135999999999996</c:v>
                </c:pt>
                <c:pt idx="23">
                  <c:v>0.85450999999999999</c:v>
                </c:pt>
                <c:pt idx="24">
                  <c:v>0.90271000000000001</c:v>
                </c:pt>
                <c:pt idx="25">
                  <c:v>0.93608000000000002</c:v>
                </c:pt>
                <c:pt idx="26">
                  <c:v>0.95955999999999997</c:v>
                </c:pt>
                <c:pt idx="27">
                  <c:v>0.97562000000000004</c:v>
                </c:pt>
              </c:numCache>
            </c:numRef>
          </c:xVal>
          <c:yVal>
            <c:numRef>
              <c:f>'025'!$B$2:$B$29</c:f>
              <c:numCache>
                <c:formatCode>General</c:formatCode>
                <c:ptCount val="28"/>
                <c:pt idx="0">
                  <c:v>15.8</c:v>
                </c:pt>
                <c:pt idx="1">
                  <c:v>211.85</c:v>
                </c:pt>
                <c:pt idx="2">
                  <c:v>214.72</c:v>
                </c:pt>
                <c:pt idx="3">
                  <c:v>218.31</c:v>
                </c:pt>
                <c:pt idx="4">
                  <c:v>224.06</c:v>
                </c:pt>
                <c:pt idx="5">
                  <c:v>226.93</c:v>
                </c:pt>
                <c:pt idx="6">
                  <c:v>230.52</c:v>
                </c:pt>
                <c:pt idx="7">
                  <c:v>233.39</c:v>
                </c:pt>
                <c:pt idx="8">
                  <c:v>236.27</c:v>
                </c:pt>
                <c:pt idx="9">
                  <c:v>236.98</c:v>
                </c:pt>
                <c:pt idx="10">
                  <c:v>239.86</c:v>
                </c:pt>
                <c:pt idx="11">
                  <c:v>242.73</c:v>
                </c:pt>
                <c:pt idx="12">
                  <c:v>246.32</c:v>
                </c:pt>
                <c:pt idx="13">
                  <c:v>249.91</c:v>
                </c:pt>
                <c:pt idx="14">
                  <c:v>252.78</c:v>
                </c:pt>
                <c:pt idx="15">
                  <c:v>255.66</c:v>
                </c:pt>
                <c:pt idx="16">
                  <c:v>259.95999999999998</c:v>
                </c:pt>
                <c:pt idx="17">
                  <c:v>262.83999999999997</c:v>
                </c:pt>
                <c:pt idx="18">
                  <c:v>266.43</c:v>
                </c:pt>
                <c:pt idx="19">
                  <c:v>268.58</c:v>
                </c:pt>
                <c:pt idx="20">
                  <c:v>271.45</c:v>
                </c:pt>
                <c:pt idx="21">
                  <c:v>274.33</c:v>
                </c:pt>
                <c:pt idx="22">
                  <c:v>279.35000000000002</c:v>
                </c:pt>
                <c:pt idx="23">
                  <c:v>280.79000000000002</c:v>
                </c:pt>
                <c:pt idx="24">
                  <c:v>284.38</c:v>
                </c:pt>
                <c:pt idx="25">
                  <c:v>285.82</c:v>
                </c:pt>
                <c:pt idx="26">
                  <c:v>287.97000000000003</c:v>
                </c:pt>
                <c:pt idx="27">
                  <c:v>290.13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01-4B3E-B602-F8F632E15FE0}"/>
            </c:ext>
          </c:extLst>
        </c:ser>
        <c:ser>
          <c:idx val="1"/>
          <c:order val="1"/>
          <c:tx>
            <c:v>Data used for fit 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1425415573053375E-2"/>
                  <c:y val="0.3164570574511519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'025'!$A$12:$A$23</c:f>
              <c:numCache>
                <c:formatCode>General</c:formatCode>
                <c:ptCount val="12"/>
                <c:pt idx="0">
                  <c:v>0.20691999999999999</c:v>
                </c:pt>
                <c:pt idx="1">
                  <c:v>0.25389</c:v>
                </c:pt>
                <c:pt idx="2">
                  <c:v>0.30208000000000002</c:v>
                </c:pt>
                <c:pt idx="3">
                  <c:v>0.35646</c:v>
                </c:pt>
                <c:pt idx="4">
                  <c:v>0.40094999999999997</c:v>
                </c:pt>
                <c:pt idx="5">
                  <c:v>0.45408999999999999</c:v>
                </c:pt>
                <c:pt idx="6">
                  <c:v>0.50600000000000001</c:v>
                </c:pt>
                <c:pt idx="7">
                  <c:v>0.55418999999999996</c:v>
                </c:pt>
                <c:pt idx="8">
                  <c:v>0.60363</c:v>
                </c:pt>
                <c:pt idx="9">
                  <c:v>0.65059</c:v>
                </c:pt>
                <c:pt idx="10">
                  <c:v>0.70250000000000001</c:v>
                </c:pt>
                <c:pt idx="11">
                  <c:v>0.75563999999999998</c:v>
                </c:pt>
              </c:numCache>
            </c:numRef>
          </c:xVal>
          <c:yVal>
            <c:numRef>
              <c:f>'025'!$B$12:$B$23</c:f>
              <c:numCache>
                <c:formatCode>General</c:formatCode>
                <c:ptCount val="12"/>
                <c:pt idx="0">
                  <c:v>239.86</c:v>
                </c:pt>
                <c:pt idx="1">
                  <c:v>242.73</c:v>
                </c:pt>
                <c:pt idx="2">
                  <c:v>246.32</c:v>
                </c:pt>
                <c:pt idx="3">
                  <c:v>249.91</c:v>
                </c:pt>
                <c:pt idx="4">
                  <c:v>252.78</c:v>
                </c:pt>
                <c:pt idx="5">
                  <c:v>255.66</c:v>
                </c:pt>
                <c:pt idx="6">
                  <c:v>259.95999999999998</c:v>
                </c:pt>
                <c:pt idx="7">
                  <c:v>262.83999999999997</c:v>
                </c:pt>
                <c:pt idx="8">
                  <c:v>266.43</c:v>
                </c:pt>
                <c:pt idx="9">
                  <c:v>268.58</c:v>
                </c:pt>
                <c:pt idx="10">
                  <c:v>271.45</c:v>
                </c:pt>
                <c:pt idx="11">
                  <c:v>274.33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D01-4B3E-B602-F8F632E15F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8430351"/>
        <c:axId val="975363951"/>
      </c:scatterChart>
      <c:valAx>
        <c:axId val="978430351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363951"/>
        <c:crosses val="autoZero"/>
        <c:crossBetween val="midCat"/>
      </c:valAx>
      <c:valAx>
        <c:axId val="97536395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8430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Full data set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'026'!$A$2:$A$49</c:f>
              <c:numCache>
                <c:formatCode>General</c:formatCode>
                <c:ptCount val="48"/>
                <c:pt idx="0">
                  <c:v>3.7500000000000001E-4</c:v>
                </c:pt>
                <c:pt idx="1">
                  <c:v>7.6999999999999996E-4</c:v>
                </c:pt>
                <c:pt idx="2">
                  <c:v>1.317E-3</c:v>
                </c:pt>
                <c:pt idx="3">
                  <c:v>1.9250000000000001E-3</c:v>
                </c:pt>
                <c:pt idx="4">
                  <c:v>2.0470000000000002E-3</c:v>
                </c:pt>
                <c:pt idx="5">
                  <c:v>2.32E-3</c:v>
                </c:pt>
                <c:pt idx="6">
                  <c:v>3.0400000000000002E-3</c:v>
                </c:pt>
                <c:pt idx="7">
                  <c:v>3.1110000000000001E-3</c:v>
                </c:pt>
                <c:pt idx="8">
                  <c:v>3.1610000000000002E-3</c:v>
                </c:pt>
                <c:pt idx="9">
                  <c:v>3.2320000000000001E-3</c:v>
                </c:pt>
                <c:pt idx="10">
                  <c:v>3.5969999999999999E-3</c:v>
                </c:pt>
                <c:pt idx="11">
                  <c:v>4.3160000000000004E-3</c:v>
                </c:pt>
                <c:pt idx="12">
                  <c:v>4.5808000000000001E-2</c:v>
                </c:pt>
                <c:pt idx="13">
                  <c:v>6.1128000000000002E-2</c:v>
                </c:pt>
                <c:pt idx="14">
                  <c:v>7.3124999999999996E-2</c:v>
                </c:pt>
                <c:pt idx="15">
                  <c:v>9.4433000000000003E-2</c:v>
                </c:pt>
                <c:pt idx="16">
                  <c:v>0.117413</c:v>
                </c:pt>
                <c:pt idx="17">
                  <c:v>0.13956199999999999</c:v>
                </c:pt>
                <c:pt idx="18">
                  <c:v>0.15387899999999999</c:v>
                </c:pt>
                <c:pt idx="19">
                  <c:v>0.17152999999999999</c:v>
                </c:pt>
                <c:pt idx="20">
                  <c:v>0.19567499999999999</c:v>
                </c:pt>
                <c:pt idx="21">
                  <c:v>0.257604</c:v>
                </c:pt>
                <c:pt idx="22">
                  <c:v>0.29555900000000002</c:v>
                </c:pt>
                <c:pt idx="23">
                  <c:v>0.343333</c:v>
                </c:pt>
                <c:pt idx="24">
                  <c:v>0.37396299999999999</c:v>
                </c:pt>
                <c:pt idx="25">
                  <c:v>0.39910099999999998</c:v>
                </c:pt>
                <c:pt idx="26">
                  <c:v>0.43922499999999998</c:v>
                </c:pt>
                <c:pt idx="27">
                  <c:v>0.48350300000000002</c:v>
                </c:pt>
                <c:pt idx="28">
                  <c:v>0.51697000000000004</c:v>
                </c:pt>
                <c:pt idx="29">
                  <c:v>0.550589</c:v>
                </c:pt>
                <c:pt idx="30">
                  <c:v>0.57173499999999999</c:v>
                </c:pt>
                <c:pt idx="31">
                  <c:v>0.59620499999999998</c:v>
                </c:pt>
                <c:pt idx="32">
                  <c:v>0.62284300000000004</c:v>
                </c:pt>
                <c:pt idx="33">
                  <c:v>0.64597499999999997</c:v>
                </c:pt>
                <c:pt idx="34">
                  <c:v>0.67261199999999999</c:v>
                </c:pt>
                <c:pt idx="35">
                  <c:v>0.69708199999999998</c:v>
                </c:pt>
                <c:pt idx="36">
                  <c:v>0.72372000000000003</c:v>
                </c:pt>
                <c:pt idx="37">
                  <c:v>0.74785500000000005</c:v>
                </c:pt>
                <c:pt idx="38">
                  <c:v>0.77432000000000001</c:v>
                </c:pt>
                <c:pt idx="39">
                  <c:v>0.79779699999999998</c:v>
                </c:pt>
                <c:pt idx="40">
                  <c:v>0.82326999999999995</c:v>
                </c:pt>
                <c:pt idx="41">
                  <c:v>0.84606700000000001</c:v>
                </c:pt>
                <c:pt idx="42">
                  <c:v>0.87420500000000001</c:v>
                </c:pt>
                <c:pt idx="43">
                  <c:v>0.89834000000000003</c:v>
                </c:pt>
                <c:pt idx="44">
                  <c:v>0.92381199999999997</c:v>
                </c:pt>
                <c:pt idx="45">
                  <c:v>0.95577000000000001</c:v>
                </c:pt>
                <c:pt idx="46">
                  <c:v>0.97608499999999998</c:v>
                </c:pt>
                <c:pt idx="47">
                  <c:v>0.98923700000000003</c:v>
                </c:pt>
              </c:numCache>
            </c:numRef>
          </c:xVal>
          <c:yVal>
            <c:numRef>
              <c:f>'026'!$B$2:$B$49</c:f>
              <c:numCache>
                <c:formatCode>General</c:formatCode>
                <c:ptCount val="48"/>
                <c:pt idx="0">
                  <c:v>22.39</c:v>
                </c:pt>
                <c:pt idx="1">
                  <c:v>52.91</c:v>
                </c:pt>
                <c:pt idx="2">
                  <c:v>80.239999999999995</c:v>
                </c:pt>
                <c:pt idx="3">
                  <c:v>132.82</c:v>
                </c:pt>
                <c:pt idx="4">
                  <c:v>108.78</c:v>
                </c:pt>
                <c:pt idx="5">
                  <c:v>165.64</c:v>
                </c:pt>
                <c:pt idx="6">
                  <c:v>281.67</c:v>
                </c:pt>
                <c:pt idx="7">
                  <c:v>228.65</c:v>
                </c:pt>
                <c:pt idx="8">
                  <c:v>254.56</c:v>
                </c:pt>
                <c:pt idx="9">
                  <c:v>206.37</c:v>
                </c:pt>
                <c:pt idx="10">
                  <c:v>311.75</c:v>
                </c:pt>
                <c:pt idx="11">
                  <c:v>339.19</c:v>
                </c:pt>
                <c:pt idx="12">
                  <c:v>359.29</c:v>
                </c:pt>
                <c:pt idx="13">
                  <c:v>363.14</c:v>
                </c:pt>
                <c:pt idx="14">
                  <c:v>366.87</c:v>
                </c:pt>
                <c:pt idx="15">
                  <c:v>371.38</c:v>
                </c:pt>
                <c:pt idx="16">
                  <c:v>374.9</c:v>
                </c:pt>
                <c:pt idx="17">
                  <c:v>379.19</c:v>
                </c:pt>
                <c:pt idx="18">
                  <c:v>381.28</c:v>
                </c:pt>
                <c:pt idx="19">
                  <c:v>383.37</c:v>
                </c:pt>
                <c:pt idx="20">
                  <c:v>385.9</c:v>
                </c:pt>
                <c:pt idx="21">
                  <c:v>389</c:v>
                </c:pt>
                <c:pt idx="22">
                  <c:v>390.33</c:v>
                </c:pt>
                <c:pt idx="23">
                  <c:v>392.76</c:v>
                </c:pt>
                <c:pt idx="24">
                  <c:v>395.84</c:v>
                </c:pt>
                <c:pt idx="25">
                  <c:v>394.97</c:v>
                </c:pt>
                <c:pt idx="26">
                  <c:v>397.29</c:v>
                </c:pt>
                <c:pt idx="27">
                  <c:v>400.27</c:v>
                </c:pt>
                <c:pt idx="28">
                  <c:v>401.38</c:v>
                </c:pt>
                <c:pt idx="29">
                  <c:v>402.26</c:v>
                </c:pt>
                <c:pt idx="30">
                  <c:v>403.92</c:v>
                </c:pt>
                <c:pt idx="31">
                  <c:v>404.69</c:v>
                </c:pt>
                <c:pt idx="32">
                  <c:v>404.92</c:v>
                </c:pt>
                <c:pt idx="33">
                  <c:v>405.81</c:v>
                </c:pt>
                <c:pt idx="34">
                  <c:v>406.59</c:v>
                </c:pt>
                <c:pt idx="35">
                  <c:v>407.47</c:v>
                </c:pt>
                <c:pt idx="36">
                  <c:v>407.7</c:v>
                </c:pt>
                <c:pt idx="37">
                  <c:v>407.82</c:v>
                </c:pt>
                <c:pt idx="38">
                  <c:v>408.7</c:v>
                </c:pt>
                <c:pt idx="39">
                  <c:v>409.15</c:v>
                </c:pt>
                <c:pt idx="40">
                  <c:v>409.93</c:v>
                </c:pt>
                <c:pt idx="41">
                  <c:v>410.59</c:v>
                </c:pt>
                <c:pt idx="42">
                  <c:v>410.49</c:v>
                </c:pt>
                <c:pt idx="43">
                  <c:v>411.6</c:v>
                </c:pt>
                <c:pt idx="44">
                  <c:v>412.81</c:v>
                </c:pt>
                <c:pt idx="45">
                  <c:v>413.48</c:v>
                </c:pt>
                <c:pt idx="46">
                  <c:v>413.93</c:v>
                </c:pt>
                <c:pt idx="47">
                  <c:v>414.48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8E-446F-B3F5-CE966228EDAB}"/>
            </c:ext>
          </c:extLst>
        </c:ser>
        <c:ser>
          <c:idx val="1"/>
          <c:order val="1"/>
          <c:tx>
            <c:v>Data used for 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5830927384076985E-2"/>
                  <c:y val="0.383677821522309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'026'!$A$23:$A$35</c:f>
              <c:numCache>
                <c:formatCode>General</c:formatCode>
                <c:ptCount val="13"/>
                <c:pt idx="0">
                  <c:v>0.257604</c:v>
                </c:pt>
                <c:pt idx="1">
                  <c:v>0.29555900000000002</c:v>
                </c:pt>
                <c:pt idx="2">
                  <c:v>0.343333</c:v>
                </c:pt>
                <c:pt idx="3">
                  <c:v>0.37396299999999999</c:v>
                </c:pt>
                <c:pt idx="4">
                  <c:v>0.39910099999999998</c:v>
                </c:pt>
                <c:pt idx="5">
                  <c:v>0.43922499999999998</c:v>
                </c:pt>
                <c:pt idx="6">
                  <c:v>0.48350300000000002</c:v>
                </c:pt>
                <c:pt idx="7">
                  <c:v>0.51697000000000004</c:v>
                </c:pt>
                <c:pt idx="8">
                  <c:v>0.550589</c:v>
                </c:pt>
                <c:pt idx="9">
                  <c:v>0.57173499999999999</c:v>
                </c:pt>
                <c:pt idx="10">
                  <c:v>0.59620499999999998</c:v>
                </c:pt>
                <c:pt idx="11">
                  <c:v>0.62284300000000004</c:v>
                </c:pt>
                <c:pt idx="12">
                  <c:v>0.64597499999999997</c:v>
                </c:pt>
              </c:numCache>
            </c:numRef>
          </c:xVal>
          <c:yVal>
            <c:numRef>
              <c:f>'026'!$B$23:$B$35</c:f>
              <c:numCache>
                <c:formatCode>General</c:formatCode>
                <c:ptCount val="13"/>
                <c:pt idx="0">
                  <c:v>389</c:v>
                </c:pt>
                <c:pt idx="1">
                  <c:v>390.33</c:v>
                </c:pt>
                <c:pt idx="2">
                  <c:v>392.76</c:v>
                </c:pt>
                <c:pt idx="3">
                  <c:v>395.84</c:v>
                </c:pt>
                <c:pt idx="4">
                  <c:v>394.97</c:v>
                </c:pt>
                <c:pt idx="5">
                  <c:v>397.29</c:v>
                </c:pt>
                <c:pt idx="6">
                  <c:v>400.27</c:v>
                </c:pt>
                <c:pt idx="7">
                  <c:v>401.38</c:v>
                </c:pt>
                <c:pt idx="8">
                  <c:v>402.26</c:v>
                </c:pt>
                <c:pt idx="9">
                  <c:v>403.92</c:v>
                </c:pt>
                <c:pt idx="10">
                  <c:v>404.69</c:v>
                </c:pt>
                <c:pt idx="11">
                  <c:v>404.92</c:v>
                </c:pt>
                <c:pt idx="12">
                  <c:v>405.81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8E-446F-B3F5-CE966228ED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2892463"/>
        <c:axId val="1466533679"/>
      </c:scatterChart>
      <c:valAx>
        <c:axId val="1582892463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533679"/>
        <c:crosses val="autoZero"/>
        <c:crossBetween val="midCat"/>
      </c:valAx>
      <c:valAx>
        <c:axId val="1466533679"/>
        <c:scaling>
          <c:orientation val="minMax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892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Full data set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'026'!$A$2:$A$49</c:f>
              <c:numCache>
                <c:formatCode>General</c:formatCode>
                <c:ptCount val="48"/>
                <c:pt idx="0">
                  <c:v>3.7500000000000001E-4</c:v>
                </c:pt>
                <c:pt idx="1">
                  <c:v>7.6999999999999996E-4</c:v>
                </c:pt>
                <c:pt idx="2">
                  <c:v>1.317E-3</c:v>
                </c:pt>
                <c:pt idx="3">
                  <c:v>1.9250000000000001E-3</c:v>
                </c:pt>
                <c:pt idx="4">
                  <c:v>2.0470000000000002E-3</c:v>
                </c:pt>
                <c:pt idx="5">
                  <c:v>2.32E-3</c:v>
                </c:pt>
                <c:pt idx="6">
                  <c:v>3.0400000000000002E-3</c:v>
                </c:pt>
                <c:pt idx="7">
                  <c:v>3.1110000000000001E-3</c:v>
                </c:pt>
                <c:pt idx="8">
                  <c:v>3.1610000000000002E-3</c:v>
                </c:pt>
                <c:pt idx="9">
                  <c:v>3.2320000000000001E-3</c:v>
                </c:pt>
                <c:pt idx="10">
                  <c:v>3.5969999999999999E-3</c:v>
                </c:pt>
                <c:pt idx="11">
                  <c:v>4.3160000000000004E-3</c:v>
                </c:pt>
                <c:pt idx="12">
                  <c:v>4.5808000000000001E-2</c:v>
                </c:pt>
                <c:pt idx="13">
                  <c:v>6.1128000000000002E-2</c:v>
                </c:pt>
                <c:pt idx="14">
                  <c:v>7.3124999999999996E-2</c:v>
                </c:pt>
                <c:pt idx="15">
                  <c:v>9.4433000000000003E-2</c:v>
                </c:pt>
                <c:pt idx="16">
                  <c:v>0.117413</c:v>
                </c:pt>
                <c:pt idx="17">
                  <c:v>0.13956199999999999</c:v>
                </c:pt>
                <c:pt idx="18">
                  <c:v>0.15387899999999999</c:v>
                </c:pt>
                <c:pt idx="19">
                  <c:v>0.17152999999999999</c:v>
                </c:pt>
                <c:pt idx="20">
                  <c:v>0.19567499999999999</c:v>
                </c:pt>
                <c:pt idx="21">
                  <c:v>0.257604</c:v>
                </c:pt>
                <c:pt idx="22">
                  <c:v>0.29555900000000002</c:v>
                </c:pt>
                <c:pt idx="23">
                  <c:v>0.343333</c:v>
                </c:pt>
                <c:pt idx="24">
                  <c:v>0.37396299999999999</c:v>
                </c:pt>
                <c:pt idx="25">
                  <c:v>0.39910099999999998</c:v>
                </c:pt>
                <c:pt idx="26">
                  <c:v>0.43922499999999998</c:v>
                </c:pt>
                <c:pt idx="27">
                  <c:v>0.48350300000000002</c:v>
                </c:pt>
                <c:pt idx="28">
                  <c:v>0.51697000000000004</c:v>
                </c:pt>
                <c:pt idx="29">
                  <c:v>0.550589</c:v>
                </c:pt>
                <c:pt idx="30">
                  <c:v>0.57173499999999999</c:v>
                </c:pt>
                <c:pt idx="31">
                  <c:v>0.59620499999999998</c:v>
                </c:pt>
                <c:pt idx="32">
                  <c:v>0.62284300000000004</c:v>
                </c:pt>
                <c:pt idx="33">
                  <c:v>0.64597499999999997</c:v>
                </c:pt>
                <c:pt idx="34">
                  <c:v>0.67261199999999999</c:v>
                </c:pt>
                <c:pt idx="35">
                  <c:v>0.69708199999999998</c:v>
                </c:pt>
                <c:pt idx="36">
                  <c:v>0.72372000000000003</c:v>
                </c:pt>
                <c:pt idx="37">
                  <c:v>0.74785500000000005</c:v>
                </c:pt>
                <c:pt idx="38">
                  <c:v>0.77432000000000001</c:v>
                </c:pt>
                <c:pt idx="39">
                  <c:v>0.79779699999999998</c:v>
                </c:pt>
                <c:pt idx="40">
                  <c:v>0.82326999999999995</c:v>
                </c:pt>
                <c:pt idx="41">
                  <c:v>0.84606700000000001</c:v>
                </c:pt>
                <c:pt idx="42">
                  <c:v>0.87420500000000001</c:v>
                </c:pt>
                <c:pt idx="43">
                  <c:v>0.89834000000000003</c:v>
                </c:pt>
                <c:pt idx="44">
                  <c:v>0.92381199999999997</c:v>
                </c:pt>
                <c:pt idx="45">
                  <c:v>0.95577000000000001</c:v>
                </c:pt>
                <c:pt idx="46">
                  <c:v>0.97608499999999998</c:v>
                </c:pt>
                <c:pt idx="47">
                  <c:v>0.98923700000000003</c:v>
                </c:pt>
              </c:numCache>
            </c:numRef>
          </c:xVal>
          <c:yVal>
            <c:numRef>
              <c:f>'026'!$B$2:$B$49</c:f>
              <c:numCache>
                <c:formatCode>General</c:formatCode>
                <c:ptCount val="48"/>
                <c:pt idx="0">
                  <c:v>22.39</c:v>
                </c:pt>
                <c:pt idx="1">
                  <c:v>52.91</c:v>
                </c:pt>
                <c:pt idx="2">
                  <c:v>80.239999999999995</c:v>
                </c:pt>
                <c:pt idx="3">
                  <c:v>132.82</c:v>
                </c:pt>
                <c:pt idx="4">
                  <c:v>108.78</c:v>
                </c:pt>
                <c:pt idx="5">
                  <c:v>165.64</c:v>
                </c:pt>
                <c:pt idx="6">
                  <c:v>281.67</c:v>
                </c:pt>
                <c:pt idx="7">
                  <c:v>228.65</c:v>
                </c:pt>
                <c:pt idx="8">
                  <c:v>254.56</c:v>
                </c:pt>
                <c:pt idx="9">
                  <c:v>206.37</c:v>
                </c:pt>
                <c:pt idx="10">
                  <c:v>311.75</c:v>
                </c:pt>
                <c:pt idx="11">
                  <c:v>339.19</c:v>
                </c:pt>
                <c:pt idx="12">
                  <c:v>359.29</c:v>
                </c:pt>
                <c:pt idx="13">
                  <c:v>363.14</c:v>
                </c:pt>
                <c:pt idx="14">
                  <c:v>366.87</c:v>
                </c:pt>
                <c:pt idx="15">
                  <c:v>371.38</c:v>
                </c:pt>
                <c:pt idx="16">
                  <c:v>374.9</c:v>
                </c:pt>
                <c:pt idx="17">
                  <c:v>379.19</c:v>
                </c:pt>
                <c:pt idx="18">
                  <c:v>381.28</c:v>
                </c:pt>
                <c:pt idx="19">
                  <c:v>383.37</c:v>
                </c:pt>
                <c:pt idx="20">
                  <c:v>385.9</c:v>
                </c:pt>
                <c:pt idx="21">
                  <c:v>389</c:v>
                </c:pt>
                <c:pt idx="22">
                  <c:v>390.33</c:v>
                </c:pt>
                <c:pt idx="23">
                  <c:v>392.76</c:v>
                </c:pt>
                <c:pt idx="24">
                  <c:v>395.84</c:v>
                </c:pt>
                <c:pt idx="25">
                  <c:v>394.97</c:v>
                </c:pt>
                <c:pt idx="26">
                  <c:v>397.29</c:v>
                </c:pt>
                <c:pt idx="27">
                  <c:v>400.27</c:v>
                </c:pt>
                <c:pt idx="28">
                  <c:v>401.38</c:v>
                </c:pt>
                <c:pt idx="29">
                  <c:v>402.26</c:v>
                </c:pt>
                <c:pt idx="30">
                  <c:v>403.92</c:v>
                </c:pt>
                <c:pt idx="31">
                  <c:v>404.69</c:v>
                </c:pt>
                <c:pt idx="32">
                  <c:v>404.92</c:v>
                </c:pt>
                <c:pt idx="33">
                  <c:v>405.81</c:v>
                </c:pt>
                <c:pt idx="34">
                  <c:v>406.59</c:v>
                </c:pt>
                <c:pt idx="35">
                  <c:v>407.47</c:v>
                </c:pt>
                <c:pt idx="36">
                  <c:v>407.7</c:v>
                </c:pt>
                <c:pt idx="37">
                  <c:v>407.82</c:v>
                </c:pt>
                <c:pt idx="38">
                  <c:v>408.7</c:v>
                </c:pt>
                <c:pt idx="39">
                  <c:v>409.15</c:v>
                </c:pt>
                <c:pt idx="40">
                  <c:v>409.93</c:v>
                </c:pt>
                <c:pt idx="41">
                  <c:v>410.59</c:v>
                </c:pt>
                <c:pt idx="42">
                  <c:v>410.49</c:v>
                </c:pt>
                <c:pt idx="43">
                  <c:v>411.6</c:v>
                </c:pt>
                <c:pt idx="44">
                  <c:v>412.81</c:v>
                </c:pt>
                <c:pt idx="45">
                  <c:v>413.48</c:v>
                </c:pt>
                <c:pt idx="46">
                  <c:v>413.93</c:v>
                </c:pt>
                <c:pt idx="47">
                  <c:v>414.48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C5-4AE3-851F-92289219F86B}"/>
            </c:ext>
          </c:extLst>
        </c:ser>
        <c:ser>
          <c:idx val="1"/>
          <c:order val="1"/>
          <c:tx>
            <c:v>Data used for 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5830927384076985E-2"/>
                  <c:y val="0.383677821522309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'026'!$A$23:$A$35</c:f>
              <c:numCache>
                <c:formatCode>General</c:formatCode>
                <c:ptCount val="13"/>
                <c:pt idx="0">
                  <c:v>0.257604</c:v>
                </c:pt>
                <c:pt idx="1">
                  <c:v>0.29555900000000002</c:v>
                </c:pt>
                <c:pt idx="2">
                  <c:v>0.343333</c:v>
                </c:pt>
                <c:pt idx="3">
                  <c:v>0.37396299999999999</c:v>
                </c:pt>
                <c:pt idx="4">
                  <c:v>0.39910099999999998</c:v>
                </c:pt>
                <c:pt idx="5">
                  <c:v>0.43922499999999998</c:v>
                </c:pt>
                <c:pt idx="6">
                  <c:v>0.48350300000000002</c:v>
                </c:pt>
                <c:pt idx="7">
                  <c:v>0.51697000000000004</c:v>
                </c:pt>
                <c:pt idx="8">
                  <c:v>0.550589</c:v>
                </c:pt>
                <c:pt idx="9">
                  <c:v>0.57173499999999999</c:v>
                </c:pt>
                <c:pt idx="10">
                  <c:v>0.59620499999999998</c:v>
                </c:pt>
                <c:pt idx="11">
                  <c:v>0.62284300000000004</c:v>
                </c:pt>
                <c:pt idx="12">
                  <c:v>0.64597499999999997</c:v>
                </c:pt>
              </c:numCache>
            </c:numRef>
          </c:xVal>
          <c:yVal>
            <c:numRef>
              <c:f>'026'!$B$23:$B$35</c:f>
              <c:numCache>
                <c:formatCode>General</c:formatCode>
                <c:ptCount val="13"/>
                <c:pt idx="0">
                  <c:v>389</c:v>
                </c:pt>
                <c:pt idx="1">
                  <c:v>390.33</c:v>
                </c:pt>
                <c:pt idx="2">
                  <c:v>392.76</c:v>
                </c:pt>
                <c:pt idx="3">
                  <c:v>395.84</c:v>
                </c:pt>
                <c:pt idx="4">
                  <c:v>394.97</c:v>
                </c:pt>
                <c:pt idx="5">
                  <c:v>397.29</c:v>
                </c:pt>
                <c:pt idx="6">
                  <c:v>400.27</c:v>
                </c:pt>
                <c:pt idx="7">
                  <c:v>401.38</c:v>
                </c:pt>
                <c:pt idx="8">
                  <c:v>402.26</c:v>
                </c:pt>
                <c:pt idx="9">
                  <c:v>403.92</c:v>
                </c:pt>
                <c:pt idx="10">
                  <c:v>404.69</c:v>
                </c:pt>
                <c:pt idx="11">
                  <c:v>404.92</c:v>
                </c:pt>
                <c:pt idx="12">
                  <c:v>405.81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3C5-4AE3-851F-92289219F8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2892463"/>
        <c:axId val="1466533679"/>
      </c:scatterChart>
      <c:valAx>
        <c:axId val="1582892463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533679"/>
        <c:crosses val="autoZero"/>
        <c:crossBetween val="midCat"/>
      </c:valAx>
      <c:valAx>
        <c:axId val="146653367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892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'029'!$B$1</c:f>
              <c:strCache>
                <c:ptCount val="1"/>
                <c:pt idx="0">
                  <c:v>N (cm3/g)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'029'!$A$2:$A$36</c:f>
              <c:numCache>
                <c:formatCode>General</c:formatCode>
                <c:ptCount val="35"/>
                <c:pt idx="0">
                  <c:v>3.9399999999999999E-3</c:v>
                </c:pt>
                <c:pt idx="1">
                  <c:v>5.9100000000000003E-3</c:v>
                </c:pt>
                <c:pt idx="2">
                  <c:v>1.9890000000000001E-2</c:v>
                </c:pt>
                <c:pt idx="3">
                  <c:v>3.6470000000000002E-2</c:v>
                </c:pt>
                <c:pt idx="4">
                  <c:v>5.8290000000000002E-2</c:v>
                </c:pt>
                <c:pt idx="5">
                  <c:v>8.0549999999999997E-2</c:v>
                </c:pt>
                <c:pt idx="6">
                  <c:v>0.10367999999999999</c:v>
                </c:pt>
                <c:pt idx="7">
                  <c:v>0.12725</c:v>
                </c:pt>
                <c:pt idx="8">
                  <c:v>0.14863999999999999</c:v>
                </c:pt>
                <c:pt idx="9">
                  <c:v>0.17743999999999999</c:v>
                </c:pt>
                <c:pt idx="10">
                  <c:v>0.20230999999999999</c:v>
                </c:pt>
                <c:pt idx="11">
                  <c:v>0.22544</c:v>
                </c:pt>
                <c:pt idx="12">
                  <c:v>0.24945000000000001</c:v>
                </c:pt>
                <c:pt idx="13">
                  <c:v>0.27606999999999998</c:v>
                </c:pt>
                <c:pt idx="14">
                  <c:v>0.29744999999999999</c:v>
                </c:pt>
                <c:pt idx="15">
                  <c:v>0.33105000000000001</c:v>
                </c:pt>
                <c:pt idx="16">
                  <c:v>0.35025000000000001</c:v>
                </c:pt>
                <c:pt idx="17">
                  <c:v>0.39782000000000001</c:v>
                </c:pt>
                <c:pt idx="18">
                  <c:v>0.44932</c:v>
                </c:pt>
                <c:pt idx="19">
                  <c:v>0.4995</c:v>
                </c:pt>
                <c:pt idx="20">
                  <c:v>0.54925000000000002</c:v>
                </c:pt>
                <c:pt idx="21">
                  <c:v>0.60031000000000001</c:v>
                </c:pt>
                <c:pt idx="22">
                  <c:v>0.65049999999999997</c:v>
                </c:pt>
                <c:pt idx="23">
                  <c:v>0.68191999999999997</c:v>
                </c:pt>
                <c:pt idx="24">
                  <c:v>0.70243</c:v>
                </c:pt>
                <c:pt idx="25">
                  <c:v>0.75173999999999996</c:v>
                </c:pt>
                <c:pt idx="26">
                  <c:v>0.79930999999999996</c:v>
                </c:pt>
                <c:pt idx="27">
                  <c:v>0.83160000000000001</c:v>
                </c:pt>
                <c:pt idx="28">
                  <c:v>0.85036999999999996</c:v>
                </c:pt>
                <c:pt idx="29">
                  <c:v>0.88178999999999996</c:v>
                </c:pt>
                <c:pt idx="30">
                  <c:v>0.90012000000000003</c:v>
                </c:pt>
                <c:pt idx="31">
                  <c:v>0.93110000000000004</c:v>
                </c:pt>
                <c:pt idx="32">
                  <c:v>0.95204999999999995</c:v>
                </c:pt>
                <c:pt idx="33">
                  <c:v>0.97299000000000002</c:v>
                </c:pt>
                <c:pt idx="34">
                  <c:v>0.98695999999999995</c:v>
                </c:pt>
              </c:numCache>
            </c:numRef>
          </c:xVal>
          <c:yVal>
            <c:numRef>
              <c:f>'029'!$B$2:$B$36</c:f>
              <c:numCache>
                <c:formatCode>General</c:formatCode>
                <c:ptCount val="35"/>
                <c:pt idx="0">
                  <c:v>10.271000000000001</c:v>
                </c:pt>
                <c:pt idx="1">
                  <c:v>242.11799999999999</c:v>
                </c:pt>
                <c:pt idx="2">
                  <c:v>255.34299999999999</c:v>
                </c:pt>
                <c:pt idx="3">
                  <c:v>259.59699999999998</c:v>
                </c:pt>
                <c:pt idx="4">
                  <c:v>261.96300000000002</c:v>
                </c:pt>
                <c:pt idx="5">
                  <c:v>264.565</c:v>
                </c:pt>
                <c:pt idx="6">
                  <c:v>266.22300000000001</c:v>
                </c:pt>
                <c:pt idx="7">
                  <c:v>267.88200000000001</c:v>
                </c:pt>
                <c:pt idx="8">
                  <c:v>269.53899999999999</c:v>
                </c:pt>
                <c:pt idx="9">
                  <c:v>270.96300000000002</c:v>
                </c:pt>
                <c:pt idx="10">
                  <c:v>271.67700000000002</c:v>
                </c:pt>
                <c:pt idx="11">
                  <c:v>272.154</c:v>
                </c:pt>
                <c:pt idx="12">
                  <c:v>272.39600000000002</c:v>
                </c:pt>
                <c:pt idx="13">
                  <c:v>272.40300000000002</c:v>
                </c:pt>
                <c:pt idx="14">
                  <c:v>273.35199999999998</c:v>
                </c:pt>
                <c:pt idx="15">
                  <c:v>273.12400000000002</c:v>
                </c:pt>
                <c:pt idx="16">
                  <c:v>273.601</c:v>
                </c:pt>
                <c:pt idx="17">
                  <c:v>275.26400000000001</c:v>
                </c:pt>
                <c:pt idx="18">
                  <c:v>274.56799999999998</c:v>
                </c:pt>
                <c:pt idx="19">
                  <c:v>275.28800000000001</c:v>
                </c:pt>
                <c:pt idx="20">
                  <c:v>276.00799999999998</c:v>
                </c:pt>
                <c:pt idx="21">
                  <c:v>275.78399999999999</c:v>
                </c:pt>
                <c:pt idx="22">
                  <c:v>275.56</c:v>
                </c:pt>
                <c:pt idx="23">
                  <c:v>276.04000000000002</c:v>
                </c:pt>
                <c:pt idx="24">
                  <c:v>275.80900000000003</c:v>
                </c:pt>
                <c:pt idx="25">
                  <c:v>276.05599999999998</c:v>
                </c:pt>
                <c:pt idx="26">
                  <c:v>276.77600000000001</c:v>
                </c:pt>
                <c:pt idx="27">
                  <c:v>277.02</c:v>
                </c:pt>
                <c:pt idx="28">
                  <c:v>276.78800000000001</c:v>
                </c:pt>
                <c:pt idx="29">
                  <c:v>276.55900000000003</c:v>
                </c:pt>
                <c:pt idx="30">
                  <c:v>276.8</c:v>
                </c:pt>
                <c:pt idx="31">
                  <c:v>276.57100000000003</c:v>
                </c:pt>
                <c:pt idx="32">
                  <c:v>277.52</c:v>
                </c:pt>
                <c:pt idx="33">
                  <c:v>276.81700000000001</c:v>
                </c:pt>
                <c:pt idx="34">
                  <c:v>277.05599999999998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E1B-46A4-AFBB-DB95A79ECA1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5504593175853013E-2"/>
                  <c:y val="0.4332968795567220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'029'!$A$12:$A$31</c:f>
              <c:numCache>
                <c:formatCode>General</c:formatCode>
                <c:ptCount val="20"/>
                <c:pt idx="0">
                  <c:v>0.20230999999999999</c:v>
                </c:pt>
                <c:pt idx="1">
                  <c:v>0.22544</c:v>
                </c:pt>
                <c:pt idx="2">
                  <c:v>0.24945000000000001</c:v>
                </c:pt>
                <c:pt idx="3">
                  <c:v>0.27606999999999998</c:v>
                </c:pt>
                <c:pt idx="4">
                  <c:v>0.29744999999999999</c:v>
                </c:pt>
                <c:pt idx="5">
                  <c:v>0.33105000000000001</c:v>
                </c:pt>
                <c:pt idx="6">
                  <c:v>0.35025000000000001</c:v>
                </c:pt>
                <c:pt idx="7">
                  <c:v>0.39782000000000001</c:v>
                </c:pt>
                <c:pt idx="8">
                  <c:v>0.44932</c:v>
                </c:pt>
                <c:pt idx="9">
                  <c:v>0.4995</c:v>
                </c:pt>
                <c:pt idx="10">
                  <c:v>0.54925000000000002</c:v>
                </c:pt>
                <c:pt idx="11">
                  <c:v>0.60031000000000001</c:v>
                </c:pt>
                <c:pt idx="12">
                  <c:v>0.65049999999999997</c:v>
                </c:pt>
                <c:pt idx="13">
                  <c:v>0.68191999999999997</c:v>
                </c:pt>
                <c:pt idx="14">
                  <c:v>0.70243</c:v>
                </c:pt>
                <c:pt idx="15">
                  <c:v>0.75173999999999996</c:v>
                </c:pt>
                <c:pt idx="16">
                  <c:v>0.79930999999999996</c:v>
                </c:pt>
                <c:pt idx="17">
                  <c:v>0.83160000000000001</c:v>
                </c:pt>
                <c:pt idx="18">
                  <c:v>0.85036999999999996</c:v>
                </c:pt>
                <c:pt idx="19">
                  <c:v>0.88178999999999996</c:v>
                </c:pt>
              </c:numCache>
            </c:numRef>
          </c:xVal>
          <c:yVal>
            <c:numRef>
              <c:f>'029'!$B$12:$B$31</c:f>
              <c:numCache>
                <c:formatCode>General</c:formatCode>
                <c:ptCount val="20"/>
                <c:pt idx="0">
                  <c:v>271.67700000000002</c:v>
                </c:pt>
                <c:pt idx="1">
                  <c:v>272.154</c:v>
                </c:pt>
                <c:pt idx="2">
                  <c:v>272.39600000000002</c:v>
                </c:pt>
                <c:pt idx="3">
                  <c:v>272.40300000000002</c:v>
                </c:pt>
                <c:pt idx="4">
                  <c:v>273.35199999999998</c:v>
                </c:pt>
                <c:pt idx="5">
                  <c:v>273.12400000000002</c:v>
                </c:pt>
                <c:pt idx="6">
                  <c:v>273.601</c:v>
                </c:pt>
                <c:pt idx="7">
                  <c:v>275.26400000000001</c:v>
                </c:pt>
                <c:pt idx="8">
                  <c:v>274.56799999999998</c:v>
                </c:pt>
                <c:pt idx="9">
                  <c:v>275.28800000000001</c:v>
                </c:pt>
                <c:pt idx="10">
                  <c:v>276.00799999999998</c:v>
                </c:pt>
                <c:pt idx="11">
                  <c:v>275.78399999999999</c:v>
                </c:pt>
                <c:pt idx="12">
                  <c:v>275.56</c:v>
                </c:pt>
                <c:pt idx="13">
                  <c:v>276.04000000000002</c:v>
                </c:pt>
                <c:pt idx="14">
                  <c:v>275.80900000000003</c:v>
                </c:pt>
                <c:pt idx="15">
                  <c:v>276.05599999999998</c:v>
                </c:pt>
                <c:pt idx="16">
                  <c:v>276.77600000000001</c:v>
                </c:pt>
                <c:pt idx="17">
                  <c:v>277.02</c:v>
                </c:pt>
                <c:pt idx="18">
                  <c:v>276.78800000000001</c:v>
                </c:pt>
                <c:pt idx="19">
                  <c:v>276.55900000000003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E1B-46A4-AFBB-DB95A79ECA10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'029'!$H$17:$H$18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'029'!$I$17:$I$18</c:f>
              <c:numCache>
                <c:formatCode>General</c:formatCode>
                <c:ptCount val="2"/>
                <c:pt idx="0">
                  <c:v>271.01</c:v>
                </c:pt>
                <c:pt idx="1">
                  <c:v>278.1909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E1B-46A4-AFBB-DB95A79ECA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770863"/>
        <c:axId val="1021406623"/>
      </c:scatterChart>
      <c:valAx>
        <c:axId val="1030770863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406623"/>
        <c:crosses val="autoZero"/>
        <c:crossBetween val="midCat"/>
      </c:valAx>
      <c:valAx>
        <c:axId val="1021406623"/>
        <c:scaling>
          <c:orientation val="minMax"/>
          <c:min val="25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770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'029'!$B$1</c:f>
              <c:strCache>
                <c:ptCount val="1"/>
                <c:pt idx="0">
                  <c:v>N (cm3/g)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'029'!$A$2:$A$36</c:f>
              <c:numCache>
                <c:formatCode>General</c:formatCode>
                <c:ptCount val="35"/>
                <c:pt idx="0">
                  <c:v>3.9399999999999999E-3</c:v>
                </c:pt>
                <c:pt idx="1">
                  <c:v>5.9100000000000003E-3</c:v>
                </c:pt>
                <c:pt idx="2">
                  <c:v>1.9890000000000001E-2</c:v>
                </c:pt>
                <c:pt idx="3">
                  <c:v>3.6470000000000002E-2</c:v>
                </c:pt>
                <c:pt idx="4">
                  <c:v>5.8290000000000002E-2</c:v>
                </c:pt>
                <c:pt idx="5">
                  <c:v>8.0549999999999997E-2</c:v>
                </c:pt>
                <c:pt idx="6">
                  <c:v>0.10367999999999999</c:v>
                </c:pt>
                <c:pt idx="7">
                  <c:v>0.12725</c:v>
                </c:pt>
                <c:pt idx="8">
                  <c:v>0.14863999999999999</c:v>
                </c:pt>
                <c:pt idx="9">
                  <c:v>0.17743999999999999</c:v>
                </c:pt>
                <c:pt idx="10">
                  <c:v>0.20230999999999999</c:v>
                </c:pt>
                <c:pt idx="11">
                  <c:v>0.22544</c:v>
                </c:pt>
                <c:pt idx="12">
                  <c:v>0.24945000000000001</c:v>
                </c:pt>
                <c:pt idx="13">
                  <c:v>0.27606999999999998</c:v>
                </c:pt>
                <c:pt idx="14">
                  <c:v>0.29744999999999999</c:v>
                </c:pt>
                <c:pt idx="15">
                  <c:v>0.33105000000000001</c:v>
                </c:pt>
                <c:pt idx="16">
                  <c:v>0.35025000000000001</c:v>
                </c:pt>
                <c:pt idx="17">
                  <c:v>0.39782000000000001</c:v>
                </c:pt>
                <c:pt idx="18">
                  <c:v>0.44932</c:v>
                </c:pt>
                <c:pt idx="19">
                  <c:v>0.4995</c:v>
                </c:pt>
                <c:pt idx="20">
                  <c:v>0.54925000000000002</c:v>
                </c:pt>
                <c:pt idx="21">
                  <c:v>0.60031000000000001</c:v>
                </c:pt>
                <c:pt idx="22">
                  <c:v>0.65049999999999997</c:v>
                </c:pt>
                <c:pt idx="23">
                  <c:v>0.68191999999999997</c:v>
                </c:pt>
                <c:pt idx="24">
                  <c:v>0.70243</c:v>
                </c:pt>
                <c:pt idx="25">
                  <c:v>0.75173999999999996</c:v>
                </c:pt>
                <c:pt idx="26">
                  <c:v>0.79930999999999996</c:v>
                </c:pt>
                <c:pt idx="27">
                  <c:v>0.83160000000000001</c:v>
                </c:pt>
                <c:pt idx="28">
                  <c:v>0.85036999999999996</c:v>
                </c:pt>
                <c:pt idx="29">
                  <c:v>0.88178999999999996</c:v>
                </c:pt>
                <c:pt idx="30">
                  <c:v>0.90012000000000003</c:v>
                </c:pt>
                <c:pt idx="31">
                  <c:v>0.93110000000000004</c:v>
                </c:pt>
                <c:pt idx="32">
                  <c:v>0.95204999999999995</c:v>
                </c:pt>
                <c:pt idx="33">
                  <c:v>0.97299000000000002</c:v>
                </c:pt>
                <c:pt idx="34">
                  <c:v>0.98695999999999995</c:v>
                </c:pt>
              </c:numCache>
            </c:numRef>
          </c:xVal>
          <c:yVal>
            <c:numRef>
              <c:f>'029'!$B$2:$B$36</c:f>
              <c:numCache>
                <c:formatCode>General</c:formatCode>
                <c:ptCount val="35"/>
                <c:pt idx="0">
                  <c:v>10.271000000000001</c:v>
                </c:pt>
                <c:pt idx="1">
                  <c:v>242.11799999999999</c:v>
                </c:pt>
                <c:pt idx="2">
                  <c:v>255.34299999999999</c:v>
                </c:pt>
                <c:pt idx="3">
                  <c:v>259.59699999999998</c:v>
                </c:pt>
                <c:pt idx="4">
                  <c:v>261.96300000000002</c:v>
                </c:pt>
                <c:pt idx="5">
                  <c:v>264.565</c:v>
                </c:pt>
                <c:pt idx="6">
                  <c:v>266.22300000000001</c:v>
                </c:pt>
                <c:pt idx="7">
                  <c:v>267.88200000000001</c:v>
                </c:pt>
                <c:pt idx="8">
                  <c:v>269.53899999999999</c:v>
                </c:pt>
                <c:pt idx="9">
                  <c:v>270.96300000000002</c:v>
                </c:pt>
                <c:pt idx="10">
                  <c:v>271.67700000000002</c:v>
                </c:pt>
                <c:pt idx="11">
                  <c:v>272.154</c:v>
                </c:pt>
                <c:pt idx="12">
                  <c:v>272.39600000000002</c:v>
                </c:pt>
                <c:pt idx="13">
                  <c:v>272.40300000000002</c:v>
                </c:pt>
                <c:pt idx="14">
                  <c:v>273.35199999999998</c:v>
                </c:pt>
                <c:pt idx="15">
                  <c:v>273.12400000000002</c:v>
                </c:pt>
                <c:pt idx="16">
                  <c:v>273.601</c:v>
                </c:pt>
                <c:pt idx="17">
                  <c:v>275.26400000000001</c:v>
                </c:pt>
                <c:pt idx="18">
                  <c:v>274.56799999999998</c:v>
                </c:pt>
                <c:pt idx="19">
                  <c:v>275.28800000000001</c:v>
                </c:pt>
                <c:pt idx="20">
                  <c:v>276.00799999999998</c:v>
                </c:pt>
                <c:pt idx="21">
                  <c:v>275.78399999999999</c:v>
                </c:pt>
                <c:pt idx="22">
                  <c:v>275.56</c:v>
                </c:pt>
                <c:pt idx="23">
                  <c:v>276.04000000000002</c:v>
                </c:pt>
                <c:pt idx="24">
                  <c:v>275.80900000000003</c:v>
                </c:pt>
                <c:pt idx="25">
                  <c:v>276.05599999999998</c:v>
                </c:pt>
                <c:pt idx="26">
                  <c:v>276.77600000000001</c:v>
                </c:pt>
                <c:pt idx="27">
                  <c:v>277.02</c:v>
                </c:pt>
                <c:pt idx="28">
                  <c:v>276.78800000000001</c:v>
                </c:pt>
                <c:pt idx="29">
                  <c:v>276.55900000000003</c:v>
                </c:pt>
                <c:pt idx="30">
                  <c:v>276.8</c:v>
                </c:pt>
                <c:pt idx="31">
                  <c:v>276.57100000000003</c:v>
                </c:pt>
                <c:pt idx="32">
                  <c:v>277.52</c:v>
                </c:pt>
                <c:pt idx="33">
                  <c:v>276.81700000000001</c:v>
                </c:pt>
                <c:pt idx="34">
                  <c:v>277.05599999999998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468-473A-8804-0FC458AF46D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'029'!$H$17:$H$18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'029'!$I$17:$I$18</c:f>
              <c:numCache>
                <c:formatCode>General</c:formatCode>
                <c:ptCount val="2"/>
                <c:pt idx="0">
                  <c:v>271.01</c:v>
                </c:pt>
                <c:pt idx="1">
                  <c:v>278.1909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468-473A-8804-0FC458AF46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0770863"/>
        <c:axId val="1021406623"/>
      </c:scatterChart>
      <c:valAx>
        <c:axId val="1030770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406623"/>
        <c:crosses val="autoZero"/>
        <c:crossBetween val="midCat"/>
      </c:valAx>
      <c:valAx>
        <c:axId val="1021406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770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Full data set 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'032'!$A$2:$A$29</c:f>
              <c:numCache>
                <c:formatCode>General</c:formatCode>
                <c:ptCount val="28"/>
                <c:pt idx="0">
                  <c:v>1.64E-3</c:v>
                </c:pt>
                <c:pt idx="1">
                  <c:v>4.9100000000000003E-3</c:v>
                </c:pt>
                <c:pt idx="2">
                  <c:v>6.5500000000000003E-3</c:v>
                </c:pt>
                <c:pt idx="3">
                  <c:v>2.291E-2</c:v>
                </c:pt>
                <c:pt idx="4">
                  <c:v>4.419E-2</c:v>
                </c:pt>
                <c:pt idx="5">
                  <c:v>7.5289999999999996E-2</c:v>
                </c:pt>
                <c:pt idx="6">
                  <c:v>0.10802</c:v>
                </c:pt>
                <c:pt idx="7">
                  <c:v>0.14812</c:v>
                </c:pt>
                <c:pt idx="8">
                  <c:v>0.18493999999999999</c:v>
                </c:pt>
                <c:pt idx="9">
                  <c:v>0.22913</c:v>
                </c:pt>
                <c:pt idx="10">
                  <c:v>0.26923000000000002</c:v>
                </c:pt>
                <c:pt idx="11">
                  <c:v>0.31341999999999998</c:v>
                </c:pt>
                <c:pt idx="12">
                  <c:v>0.35352</c:v>
                </c:pt>
                <c:pt idx="13">
                  <c:v>0.39771000000000001</c:v>
                </c:pt>
                <c:pt idx="14">
                  <c:v>0.44190000000000002</c:v>
                </c:pt>
                <c:pt idx="15">
                  <c:v>0.48609000000000002</c:v>
                </c:pt>
                <c:pt idx="16">
                  <c:v>0.53190999999999999</c:v>
                </c:pt>
                <c:pt idx="17">
                  <c:v>0.57938000000000001</c:v>
                </c:pt>
                <c:pt idx="18">
                  <c:v>0.62356999999999996</c:v>
                </c:pt>
                <c:pt idx="19">
                  <c:v>0.66857999999999995</c:v>
                </c:pt>
                <c:pt idx="20">
                  <c:v>0.71521999999999997</c:v>
                </c:pt>
                <c:pt idx="21">
                  <c:v>0.76432</c:v>
                </c:pt>
                <c:pt idx="22">
                  <c:v>0.80278000000000005</c:v>
                </c:pt>
                <c:pt idx="23">
                  <c:v>0.84206000000000003</c:v>
                </c:pt>
                <c:pt idx="24">
                  <c:v>0.87888999999999995</c:v>
                </c:pt>
                <c:pt idx="25">
                  <c:v>0.90917000000000003</c:v>
                </c:pt>
                <c:pt idx="26">
                  <c:v>0.94272</c:v>
                </c:pt>
                <c:pt idx="27">
                  <c:v>0.97053999999999996</c:v>
                </c:pt>
              </c:numCache>
            </c:numRef>
          </c:xVal>
          <c:yVal>
            <c:numRef>
              <c:f>'032'!$B$2:$B$29</c:f>
              <c:numCache>
                <c:formatCode>General</c:formatCode>
                <c:ptCount val="28"/>
                <c:pt idx="0">
                  <c:v>409.58</c:v>
                </c:pt>
                <c:pt idx="1">
                  <c:v>2.82</c:v>
                </c:pt>
                <c:pt idx="2">
                  <c:v>425.35</c:v>
                </c:pt>
                <c:pt idx="3">
                  <c:v>437.75</c:v>
                </c:pt>
                <c:pt idx="4">
                  <c:v>445.63</c:v>
                </c:pt>
                <c:pt idx="5">
                  <c:v>455.21</c:v>
                </c:pt>
                <c:pt idx="6">
                  <c:v>460.28</c:v>
                </c:pt>
                <c:pt idx="7">
                  <c:v>463.66</c:v>
                </c:pt>
                <c:pt idx="8">
                  <c:v>465.92</c:v>
                </c:pt>
                <c:pt idx="9">
                  <c:v>469.3</c:v>
                </c:pt>
                <c:pt idx="10">
                  <c:v>470.99</c:v>
                </c:pt>
                <c:pt idx="11">
                  <c:v>475.49</c:v>
                </c:pt>
                <c:pt idx="12">
                  <c:v>474.93</c:v>
                </c:pt>
                <c:pt idx="13">
                  <c:v>477.75</c:v>
                </c:pt>
                <c:pt idx="14">
                  <c:v>477.18</c:v>
                </c:pt>
                <c:pt idx="15">
                  <c:v>480</c:v>
                </c:pt>
                <c:pt idx="16">
                  <c:v>479.44</c:v>
                </c:pt>
                <c:pt idx="17">
                  <c:v>480</c:v>
                </c:pt>
                <c:pt idx="18">
                  <c:v>482.25</c:v>
                </c:pt>
                <c:pt idx="19">
                  <c:v>482.25</c:v>
                </c:pt>
                <c:pt idx="20">
                  <c:v>482.25</c:v>
                </c:pt>
                <c:pt idx="21">
                  <c:v>486.2</c:v>
                </c:pt>
                <c:pt idx="22">
                  <c:v>484.51</c:v>
                </c:pt>
                <c:pt idx="23">
                  <c:v>489.01</c:v>
                </c:pt>
                <c:pt idx="24">
                  <c:v>493.52</c:v>
                </c:pt>
                <c:pt idx="25">
                  <c:v>498.03</c:v>
                </c:pt>
                <c:pt idx="26">
                  <c:v>504.23</c:v>
                </c:pt>
                <c:pt idx="27">
                  <c:v>513.24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B7-47E2-844A-97E3C71059D5}"/>
            </c:ext>
          </c:extLst>
        </c:ser>
        <c:ser>
          <c:idx val="1"/>
          <c:order val="1"/>
          <c:tx>
            <c:v>Data used for 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93733595800525"/>
                  <c:y val="0.3030362350539516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'032'!$A$10:$A$25</c:f>
              <c:numCache>
                <c:formatCode>General</c:formatCode>
                <c:ptCount val="16"/>
                <c:pt idx="0">
                  <c:v>0.18493999999999999</c:v>
                </c:pt>
                <c:pt idx="1">
                  <c:v>0.22913</c:v>
                </c:pt>
                <c:pt idx="2">
                  <c:v>0.26923000000000002</c:v>
                </c:pt>
                <c:pt idx="3">
                  <c:v>0.31341999999999998</c:v>
                </c:pt>
                <c:pt idx="4">
                  <c:v>0.35352</c:v>
                </c:pt>
                <c:pt idx="5">
                  <c:v>0.39771000000000001</c:v>
                </c:pt>
                <c:pt idx="6">
                  <c:v>0.44190000000000002</c:v>
                </c:pt>
                <c:pt idx="7">
                  <c:v>0.48609000000000002</c:v>
                </c:pt>
                <c:pt idx="8">
                  <c:v>0.53190999999999999</c:v>
                </c:pt>
                <c:pt idx="9">
                  <c:v>0.57938000000000001</c:v>
                </c:pt>
                <c:pt idx="10">
                  <c:v>0.62356999999999996</c:v>
                </c:pt>
                <c:pt idx="11">
                  <c:v>0.66857999999999995</c:v>
                </c:pt>
                <c:pt idx="12">
                  <c:v>0.71521999999999997</c:v>
                </c:pt>
                <c:pt idx="13">
                  <c:v>0.76432</c:v>
                </c:pt>
                <c:pt idx="14">
                  <c:v>0.80278000000000005</c:v>
                </c:pt>
                <c:pt idx="15">
                  <c:v>0.84206000000000003</c:v>
                </c:pt>
              </c:numCache>
            </c:numRef>
          </c:xVal>
          <c:yVal>
            <c:numRef>
              <c:f>'032'!$B$10:$B$25</c:f>
              <c:numCache>
                <c:formatCode>General</c:formatCode>
                <c:ptCount val="16"/>
                <c:pt idx="0">
                  <c:v>465.92</c:v>
                </c:pt>
                <c:pt idx="1">
                  <c:v>469.3</c:v>
                </c:pt>
                <c:pt idx="2">
                  <c:v>470.99</c:v>
                </c:pt>
                <c:pt idx="3">
                  <c:v>475.49</c:v>
                </c:pt>
                <c:pt idx="4">
                  <c:v>474.93</c:v>
                </c:pt>
                <c:pt idx="5">
                  <c:v>477.75</c:v>
                </c:pt>
                <c:pt idx="6">
                  <c:v>477.18</c:v>
                </c:pt>
                <c:pt idx="7">
                  <c:v>480</c:v>
                </c:pt>
                <c:pt idx="8">
                  <c:v>479.44</c:v>
                </c:pt>
                <c:pt idx="9">
                  <c:v>480</c:v>
                </c:pt>
                <c:pt idx="10">
                  <c:v>482.25</c:v>
                </c:pt>
                <c:pt idx="11">
                  <c:v>482.25</c:v>
                </c:pt>
                <c:pt idx="12">
                  <c:v>482.25</c:v>
                </c:pt>
                <c:pt idx="13">
                  <c:v>486.2</c:v>
                </c:pt>
                <c:pt idx="14">
                  <c:v>484.51</c:v>
                </c:pt>
                <c:pt idx="15">
                  <c:v>489.01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B7-47E2-844A-97E3C71059D5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'032'!$H$19:$H$20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'032'!$I$19:$I$20</c:f>
              <c:numCache>
                <c:formatCode>General</c:formatCode>
                <c:ptCount val="2"/>
                <c:pt idx="0">
                  <c:v>464.12</c:v>
                </c:pt>
                <c:pt idx="1">
                  <c:v>492.34399999999999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DD9-49EE-B544-679F67AC98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0696463"/>
        <c:axId val="1684598255"/>
      </c:scatterChart>
      <c:valAx>
        <c:axId val="1680696463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4598255"/>
        <c:crosses val="autoZero"/>
        <c:crossBetween val="midCat"/>
      </c:valAx>
      <c:valAx>
        <c:axId val="1684598255"/>
        <c:scaling>
          <c:orientation val="minMax"/>
          <c:min val="3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0696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Full data set 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'032'!$A$2:$A$29</c:f>
              <c:numCache>
                <c:formatCode>General</c:formatCode>
                <c:ptCount val="28"/>
                <c:pt idx="0">
                  <c:v>1.64E-3</c:v>
                </c:pt>
                <c:pt idx="1">
                  <c:v>4.9100000000000003E-3</c:v>
                </c:pt>
                <c:pt idx="2">
                  <c:v>6.5500000000000003E-3</c:v>
                </c:pt>
                <c:pt idx="3">
                  <c:v>2.291E-2</c:v>
                </c:pt>
                <c:pt idx="4">
                  <c:v>4.419E-2</c:v>
                </c:pt>
                <c:pt idx="5">
                  <c:v>7.5289999999999996E-2</c:v>
                </c:pt>
                <c:pt idx="6">
                  <c:v>0.10802</c:v>
                </c:pt>
                <c:pt idx="7">
                  <c:v>0.14812</c:v>
                </c:pt>
                <c:pt idx="8">
                  <c:v>0.18493999999999999</c:v>
                </c:pt>
                <c:pt idx="9">
                  <c:v>0.22913</c:v>
                </c:pt>
                <c:pt idx="10">
                  <c:v>0.26923000000000002</c:v>
                </c:pt>
                <c:pt idx="11">
                  <c:v>0.31341999999999998</c:v>
                </c:pt>
                <c:pt idx="12">
                  <c:v>0.35352</c:v>
                </c:pt>
                <c:pt idx="13">
                  <c:v>0.39771000000000001</c:v>
                </c:pt>
                <c:pt idx="14">
                  <c:v>0.44190000000000002</c:v>
                </c:pt>
                <c:pt idx="15">
                  <c:v>0.48609000000000002</c:v>
                </c:pt>
                <c:pt idx="16">
                  <c:v>0.53190999999999999</c:v>
                </c:pt>
                <c:pt idx="17">
                  <c:v>0.57938000000000001</c:v>
                </c:pt>
                <c:pt idx="18">
                  <c:v>0.62356999999999996</c:v>
                </c:pt>
                <c:pt idx="19">
                  <c:v>0.66857999999999995</c:v>
                </c:pt>
                <c:pt idx="20">
                  <c:v>0.71521999999999997</c:v>
                </c:pt>
                <c:pt idx="21">
                  <c:v>0.76432</c:v>
                </c:pt>
                <c:pt idx="22">
                  <c:v>0.80278000000000005</c:v>
                </c:pt>
                <c:pt idx="23">
                  <c:v>0.84206000000000003</c:v>
                </c:pt>
                <c:pt idx="24">
                  <c:v>0.87888999999999995</c:v>
                </c:pt>
                <c:pt idx="25">
                  <c:v>0.90917000000000003</c:v>
                </c:pt>
                <c:pt idx="26">
                  <c:v>0.94272</c:v>
                </c:pt>
                <c:pt idx="27">
                  <c:v>0.97053999999999996</c:v>
                </c:pt>
              </c:numCache>
            </c:numRef>
          </c:xVal>
          <c:yVal>
            <c:numRef>
              <c:f>'032'!$B$2:$B$29</c:f>
              <c:numCache>
                <c:formatCode>General</c:formatCode>
                <c:ptCount val="28"/>
                <c:pt idx="0">
                  <c:v>409.58</c:v>
                </c:pt>
                <c:pt idx="1">
                  <c:v>2.82</c:v>
                </c:pt>
                <c:pt idx="2">
                  <c:v>425.35</c:v>
                </c:pt>
                <c:pt idx="3">
                  <c:v>437.75</c:v>
                </c:pt>
                <c:pt idx="4">
                  <c:v>445.63</c:v>
                </c:pt>
                <c:pt idx="5">
                  <c:v>455.21</c:v>
                </c:pt>
                <c:pt idx="6">
                  <c:v>460.28</c:v>
                </c:pt>
                <c:pt idx="7">
                  <c:v>463.66</c:v>
                </c:pt>
                <c:pt idx="8">
                  <c:v>465.92</c:v>
                </c:pt>
                <c:pt idx="9">
                  <c:v>469.3</c:v>
                </c:pt>
                <c:pt idx="10">
                  <c:v>470.99</c:v>
                </c:pt>
                <c:pt idx="11">
                  <c:v>475.49</c:v>
                </c:pt>
                <c:pt idx="12">
                  <c:v>474.93</c:v>
                </c:pt>
                <c:pt idx="13">
                  <c:v>477.75</c:v>
                </c:pt>
                <c:pt idx="14">
                  <c:v>477.18</c:v>
                </c:pt>
                <c:pt idx="15">
                  <c:v>480</c:v>
                </c:pt>
                <c:pt idx="16">
                  <c:v>479.44</c:v>
                </c:pt>
                <c:pt idx="17">
                  <c:v>480</c:v>
                </c:pt>
                <c:pt idx="18">
                  <c:v>482.25</c:v>
                </c:pt>
                <c:pt idx="19">
                  <c:v>482.25</c:v>
                </c:pt>
                <c:pt idx="20">
                  <c:v>482.25</c:v>
                </c:pt>
                <c:pt idx="21">
                  <c:v>486.2</c:v>
                </c:pt>
                <c:pt idx="22">
                  <c:v>484.51</c:v>
                </c:pt>
                <c:pt idx="23">
                  <c:v>489.01</c:v>
                </c:pt>
                <c:pt idx="24">
                  <c:v>493.52</c:v>
                </c:pt>
                <c:pt idx="25">
                  <c:v>498.03</c:v>
                </c:pt>
                <c:pt idx="26">
                  <c:v>504.23</c:v>
                </c:pt>
                <c:pt idx="27">
                  <c:v>513.24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BE-4106-BA20-7F74558CBF9E}"/>
            </c:ext>
          </c:extLst>
        </c:ser>
        <c:ser>
          <c:idx val="1"/>
          <c:order val="1"/>
          <c:tx>
            <c:v>Data used for 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93733595800525"/>
                  <c:y val="0.3030362350539516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'032'!$A$13:$A$23</c:f>
              <c:numCache>
                <c:formatCode>General</c:formatCode>
                <c:ptCount val="11"/>
                <c:pt idx="0">
                  <c:v>0.31341999999999998</c:v>
                </c:pt>
                <c:pt idx="1">
                  <c:v>0.35352</c:v>
                </c:pt>
                <c:pt idx="2">
                  <c:v>0.39771000000000001</c:v>
                </c:pt>
                <c:pt idx="3">
                  <c:v>0.44190000000000002</c:v>
                </c:pt>
                <c:pt idx="4">
                  <c:v>0.48609000000000002</c:v>
                </c:pt>
                <c:pt idx="5">
                  <c:v>0.53190999999999999</c:v>
                </c:pt>
                <c:pt idx="6">
                  <c:v>0.57938000000000001</c:v>
                </c:pt>
                <c:pt idx="7">
                  <c:v>0.62356999999999996</c:v>
                </c:pt>
                <c:pt idx="8">
                  <c:v>0.66857999999999995</c:v>
                </c:pt>
                <c:pt idx="9">
                  <c:v>0.71521999999999997</c:v>
                </c:pt>
                <c:pt idx="10">
                  <c:v>0.76432</c:v>
                </c:pt>
              </c:numCache>
            </c:numRef>
          </c:xVal>
          <c:yVal>
            <c:numRef>
              <c:f>'032'!$B$13:$B$23</c:f>
              <c:numCache>
                <c:formatCode>General</c:formatCode>
                <c:ptCount val="11"/>
                <c:pt idx="0">
                  <c:v>475.49</c:v>
                </c:pt>
                <c:pt idx="1">
                  <c:v>474.93</c:v>
                </c:pt>
                <c:pt idx="2">
                  <c:v>477.75</c:v>
                </c:pt>
                <c:pt idx="3">
                  <c:v>477.18</c:v>
                </c:pt>
                <c:pt idx="4">
                  <c:v>480</c:v>
                </c:pt>
                <c:pt idx="5">
                  <c:v>479.44</c:v>
                </c:pt>
                <c:pt idx="6">
                  <c:v>480</c:v>
                </c:pt>
                <c:pt idx="7">
                  <c:v>482.25</c:v>
                </c:pt>
                <c:pt idx="8">
                  <c:v>482.25</c:v>
                </c:pt>
                <c:pt idx="9">
                  <c:v>482.25</c:v>
                </c:pt>
                <c:pt idx="10">
                  <c:v>486.2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BBE-4106-BA20-7F74558CBF9E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'032'!$H$19:$H$20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'032'!$I$19:$I$20</c:f>
              <c:numCache>
                <c:formatCode>General</c:formatCode>
                <c:ptCount val="2"/>
                <c:pt idx="0">
                  <c:v>464.12</c:v>
                </c:pt>
                <c:pt idx="1">
                  <c:v>492.34399999999999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D3-416D-BD39-D759685B5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0696463"/>
        <c:axId val="1684598255"/>
      </c:scatterChart>
      <c:valAx>
        <c:axId val="1680696463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4598255"/>
        <c:crosses val="autoZero"/>
        <c:crossBetween val="midCat"/>
      </c:valAx>
      <c:valAx>
        <c:axId val="168459825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0696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Full data set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'033'!$A$2:$A$25</c:f>
              <c:numCache>
                <c:formatCode>General</c:formatCode>
                <c:ptCount val="24"/>
                <c:pt idx="0">
                  <c:v>3.63E-3</c:v>
                </c:pt>
                <c:pt idx="1">
                  <c:v>1.3299999999999999E-2</c:v>
                </c:pt>
                <c:pt idx="2">
                  <c:v>3.4509999999999999E-2</c:v>
                </c:pt>
                <c:pt idx="3">
                  <c:v>4.7199999999999999E-2</c:v>
                </c:pt>
                <c:pt idx="4">
                  <c:v>6.6180000000000003E-2</c:v>
                </c:pt>
                <c:pt idx="5">
                  <c:v>9.7619999999999998E-2</c:v>
                </c:pt>
                <c:pt idx="6">
                  <c:v>0.13327</c:v>
                </c:pt>
                <c:pt idx="7">
                  <c:v>0.18351000000000001</c:v>
                </c:pt>
                <c:pt idx="8">
                  <c:v>0.19808999999999999</c:v>
                </c:pt>
                <c:pt idx="9">
                  <c:v>0.26078000000000001</c:v>
                </c:pt>
                <c:pt idx="10">
                  <c:v>0.35874</c:v>
                </c:pt>
                <c:pt idx="11">
                  <c:v>0.41087000000000001</c:v>
                </c:pt>
                <c:pt idx="12">
                  <c:v>0.46294999999999997</c:v>
                </c:pt>
                <c:pt idx="13">
                  <c:v>0.51300000000000001</c:v>
                </c:pt>
                <c:pt idx="14">
                  <c:v>0.53800000000000003</c:v>
                </c:pt>
                <c:pt idx="15">
                  <c:v>0.56720999999999999</c:v>
                </c:pt>
                <c:pt idx="16">
                  <c:v>0.61517999999999995</c:v>
                </c:pt>
                <c:pt idx="17">
                  <c:v>0.66517999999999999</c:v>
                </c:pt>
                <c:pt idx="18">
                  <c:v>0.71518000000000004</c:v>
                </c:pt>
                <c:pt idx="19">
                  <c:v>0.73809999999999998</c:v>
                </c:pt>
                <c:pt idx="20">
                  <c:v>0.81310000000000004</c:v>
                </c:pt>
                <c:pt idx="21">
                  <c:v>0.86309999999999998</c:v>
                </c:pt>
                <c:pt idx="22">
                  <c:v>0.91110999999999998</c:v>
                </c:pt>
                <c:pt idx="23">
                  <c:v>0.94235999999999998</c:v>
                </c:pt>
              </c:numCache>
            </c:numRef>
          </c:xVal>
          <c:yVal>
            <c:numRef>
              <c:f>'033'!$B$2:$B$25</c:f>
              <c:numCache>
                <c:formatCode>General</c:formatCode>
                <c:ptCount val="24"/>
                <c:pt idx="0">
                  <c:v>49.62</c:v>
                </c:pt>
                <c:pt idx="1">
                  <c:v>425.56</c:v>
                </c:pt>
                <c:pt idx="2">
                  <c:v>437.59</c:v>
                </c:pt>
                <c:pt idx="3">
                  <c:v>443.61</c:v>
                </c:pt>
                <c:pt idx="4">
                  <c:v>451.13</c:v>
                </c:pt>
                <c:pt idx="5">
                  <c:v>457.14</c:v>
                </c:pt>
                <c:pt idx="6">
                  <c:v>464.66</c:v>
                </c:pt>
                <c:pt idx="7">
                  <c:v>472.18</c:v>
                </c:pt>
                <c:pt idx="8">
                  <c:v>472.18</c:v>
                </c:pt>
                <c:pt idx="9">
                  <c:v>478.2</c:v>
                </c:pt>
                <c:pt idx="10">
                  <c:v>479.7</c:v>
                </c:pt>
                <c:pt idx="11">
                  <c:v>481.2</c:v>
                </c:pt>
                <c:pt idx="12">
                  <c:v>481.2</c:v>
                </c:pt>
                <c:pt idx="13">
                  <c:v>482.71</c:v>
                </c:pt>
                <c:pt idx="14">
                  <c:v>482.71</c:v>
                </c:pt>
                <c:pt idx="15">
                  <c:v>484.21</c:v>
                </c:pt>
                <c:pt idx="16">
                  <c:v>485.71</c:v>
                </c:pt>
                <c:pt idx="17">
                  <c:v>485.71</c:v>
                </c:pt>
                <c:pt idx="18">
                  <c:v>485.71</c:v>
                </c:pt>
                <c:pt idx="19">
                  <c:v>485.71</c:v>
                </c:pt>
                <c:pt idx="20">
                  <c:v>485.71</c:v>
                </c:pt>
                <c:pt idx="21">
                  <c:v>485.71</c:v>
                </c:pt>
                <c:pt idx="22">
                  <c:v>488.72</c:v>
                </c:pt>
                <c:pt idx="23">
                  <c:v>488.72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18-46AC-950D-9C7C0F044E20}"/>
            </c:ext>
          </c:extLst>
        </c:ser>
        <c:ser>
          <c:idx val="1"/>
          <c:order val="1"/>
          <c:tx>
            <c:v>Data used for 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3190458318659359E-2"/>
                  <c:y val="0.4159649314668999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'033'!$A$11:$A$25</c:f>
              <c:numCache>
                <c:formatCode>General</c:formatCode>
                <c:ptCount val="15"/>
                <c:pt idx="0">
                  <c:v>0.26078000000000001</c:v>
                </c:pt>
                <c:pt idx="1">
                  <c:v>0.35874</c:v>
                </c:pt>
                <c:pt idx="2">
                  <c:v>0.41087000000000001</c:v>
                </c:pt>
                <c:pt idx="3">
                  <c:v>0.46294999999999997</c:v>
                </c:pt>
                <c:pt idx="4">
                  <c:v>0.51300000000000001</c:v>
                </c:pt>
                <c:pt idx="5">
                  <c:v>0.53800000000000003</c:v>
                </c:pt>
                <c:pt idx="6">
                  <c:v>0.56720999999999999</c:v>
                </c:pt>
                <c:pt idx="7">
                  <c:v>0.61517999999999995</c:v>
                </c:pt>
                <c:pt idx="8">
                  <c:v>0.66517999999999999</c:v>
                </c:pt>
                <c:pt idx="9">
                  <c:v>0.71518000000000004</c:v>
                </c:pt>
                <c:pt idx="10">
                  <c:v>0.73809999999999998</c:v>
                </c:pt>
                <c:pt idx="11">
                  <c:v>0.81310000000000004</c:v>
                </c:pt>
                <c:pt idx="12">
                  <c:v>0.86309999999999998</c:v>
                </c:pt>
                <c:pt idx="13">
                  <c:v>0.91110999999999998</c:v>
                </c:pt>
                <c:pt idx="14">
                  <c:v>0.94235999999999998</c:v>
                </c:pt>
              </c:numCache>
            </c:numRef>
          </c:xVal>
          <c:yVal>
            <c:numRef>
              <c:f>'033'!$B$11:$B$25</c:f>
              <c:numCache>
                <c:formatCode>General</c:formatCode>
                <c:ptCount val="15"/>
                <c:pt idx="0">
                  <c:v>478.2</c:v>
                </c:pt>
                <c:pt idx="1">
                  <c:v>479.7</c:v>
                </c:pt>
                <c:pt idx="2">
                  <c:v>481.2</c:v>
                </c:pt>
                <c:pt idx="3">
                  <c:v>481.2</c:v>
                </c:pt>
                <c:pt idx="4">
                  <c:v>482.71</c:v>
                </c:pt>
                <c:pt idx="5">
                  <c:v>482.71</c:v>
                </c:pt>
                <c:pt idx="6">
                  <c:v>484.21</c:v>
                </c:pt>
                <c:pt idx="7">
                  <c:v>485.71</c:v>
                </c:pt>
                <c:pt idx="8">
                  <c:v>485.71</c:v>
                </c:pt>
                <c:pt idx="9">
                  <c:v>485.71</c:v>
                </c:pt>
                <c:pt idx="10">
                  <c:v>485.71</c:v>
                </c:pt>
                <c:pt idx="11">
                  <c:v>485.71</c:v>
                </c:pt>
                <c:pt idx="12">
                  <c:v>485.71</c:v>
                </c:pt>
                <c:pt idx="13">
                  <c:v>488.72</c:v>
                </c:pt>
                <c:pt idx="14">
                  <c:v>488.72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18-46AC-950D-9C7C0F044E20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'033'!$H$17:$H$18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'033'!$I$17:$I$18</c:f>
              <c:numCache>
                <c:formatCode>General</c:formatCode>
                <c:ptCount val="2"/>
                <c:pt idx="0">
                  <c:v>475.17</c:v>
                </c:pt>
                <c:pt idx="1">
                  <c:v>489.476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93-4A25-AAB2-BE01B86318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0694863"/>
        <c:axId val="1466528271"/>
      </c:scatterChart>
      <c:valAx>
        <c:axId val="1680694863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528271"/>
        <c:crosses val="autoZero"/>
        <c:crossBetween val="midCat"/>
      </c:valAx>
      <c:valAx>
        <c:axId val="1466528271"/>
        <c:scaling>
          <c:orientation val="minMax"/>
          <c:min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0694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Full data set 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'037'!$A$2:$A$23</c:f>
              <c:numCache>
                <c:formatCode>General</c:formatCode>
                <c:ptCount val="22"/>
                <c:pt idx="0">
                  <c:v>1.1012E-4</c:v>
                </c:pt>
                <c:pt idx="1">
                  <c:v>1.4898999999999999E-4</c:v>
                </c:pt>
                <c:pt idx="2">
                  <c:v>2.4614999999999999E-4</c:v>
                </c:pt>
                <c:pt idx="3">
                  <c:v>4.3659999999999999E-4</c:v>
                </c:pt>
                <c:pt idx="4">
                  <c:v>1.2099999999999999E-3</c:v>
                </c:pt>
                <c:pt idx="5">
                  <c:v>3.47E-3</c:v>
                </c:pt>
                <c:pt idx="6">
                  <c:v>1.4829999999999999E-2</c:v>
                </c:pt>
                <c:pt idx="7">
                  <c:v>2.7720000000000002E-2</c:v>
                </c:pt>
                <c:pt idx="8">
                  <c:v>5.2729999999999999E-2</c:v>
                </c:pt>
                <c:pt idx="9">
                  <c:v>7.9250000000000001E-2</c:v>
                </c:pt>
                <c:pt idx="10">
                  <c:v>0.10578</c:v>
                </c:pt>
                <c:pt idx="11">
                  <c:v>0.12852</c:v>
                </c:pt>
                <c:pt idx="12">
                  <c:v>0.15353</c:v>
                </c:pt>
                <c:pt idx="13">
                  <c:v>0.18007000000000001</c:v>
                </c:pt>
                <c:pt idx="14">
                  <c:v>0.20280999999999999</c:v>
                </c:pt>
                <c:pt idx="15">
                  <c:v>0.25131999999999999</c:v>
                </c:pt>
                <c:pt idx="16">
                  <c:v>0.30135000000000001</c:v>
                </c:pt>
                <c:pt idx="17">
                  <c:v>0.35138000000000003</c:v>
                </c:pt>
                <c:pt idx="18">
                  <c:v>0.39989999999999998</c:v>
                </c:pt>
                <c:pt idx="19">
                  <c:v>0.44462000000000002</c:v>
                </c:pt>
                <c:pt idx="20">
                  <c:v>0.47115000000000001</c:v>
                </c:pt>
                <c:pt idx="21">
                  <c:v>0.49541000000000002</c:v>
                </c:pt>
              </c:numCache>
            </c:numRef>
          </c:xVal>
          <c:yVal>
            <c:numRef>
              <c:f>'037'!$B$2:$B$23</c:f>
              <c:numCache>
                <c:formatCode>General</c:formatCode>
                <c:ptCount val="22"/>
                <c:pt idx="0">
                  <c:v>351.38</c:v>
                </c:pt>
                <c:pt idx="1">
                  <c:v>369.85</c:v>
                </c:pt>
                <c:pt idx="2">
                  <c:v>387.61</c:v>
                </c:pt>
                <c:pt idx="3">
                  <c:v>406.33</c:v>
                </c:pt>
                <c:pt idx="4">
                  <c:v>406.83</c:v>
                </c:pt>
                <c:pt idx="5">
                  <c:v>423.41</c:v>
                </c:pt>
                <c:pt idx="6">
                  <c:v>431.22</c:v>
                </c:pt>
                <c:pt idx="7">
                  <c:v>434.15</c:v>
                </c:pt>
                <c:pt idx="8">
                  <c:v>442.93</c:v>
                </c:pt>
                <c:pt idx="9">
                  <c:v>449.76</c:v>
                </c:pt>
                <c:pt idx="10">
                  <c:v>452.68</c:v>
                </c:pt>
                <c:pt idx="11">
                  <c:v>459.51</c:v>
                </c:pt>
                <c:pt idx="12">
                  <c:v>462.44</c:v>
                </c:pt>
                <c:pt idx="13">
                  <c:v>463.41</c:v>
                </c:pt>
                <c:pt idx="14">
                  <c:v>465.37</c:v>
                </c:pt>
                <c:pt idx="15">
                  <c:v>467.32</c:v>
                </c:pt>
                <c:pt idx="16">
                  <c:v>468.29</c:v>
                </c:pt>
                <c:pt idx="17">
                  <c:v>468.29</c:v>
                </c:pt>
                <c:pt idx="18">
                  <c:v>468.29</c:v>
                </c:pt>
                <c:pt idx="19">
                  <c:v>470.24</c:v>
                </c:pt>
                <c:pt idx="20">
                  <c:v>470.24</c:v>
                </c:pt>
                <c:pt idx="21">
                  <c:v>470.24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90-4D0C-A8D8-37E983B950A2}"/>
            </c:ext>
          </c:extLst>
        </c:ser>
        <c:ser>
          <c:idx val="1"/>
          <c:order val="1"/>
          <c:tx>
            <c:v>Data used for 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3206474190726156E-2"/>
                  <c:y val="0.222222222222222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'037'!$A$16:$A$23</c:f>
              <c:numCache>
                <c:formatCode>General</c:formatCode>
                <c:ptCount val="8"/>
                <c:pt idx="0">
                  <c:v>0.20280999999999999</c:v>
                </c:pt>
                <c:pt idx="1">
                  <c:v>0.25131999999999999</c:v>
                </c:pt>
                <c:pt idx="2">
                  <c:v>0.30135000000000001</c:v>
                </c:pt>
                <c:pt idx="3">
                  <c:v>0.35138000000000003</c:v>
                </c:pt>
                <c:pt idx="4">
                  <c:v>0.39989999999999998</c:v>
                </c:pt>
                <c:pt idx="5">
                  <c:v>0.44462000000000002</c:v>
                </c:pt>
                <c:pt idx="6">
                  <c:v>0.47115000000000001</c:v>
                </c:pt>
                <c:pt idx="7">
                  <c:v>0.49541000000000002</c:v>
                </c:pt>
              </c:numCache>
            </c:numRef>
          </c:xVal>
          <c:yVal>
            <c:numRef>
              <c:f>'037'!$B$16:$B$23</c:f>
              <c:numCache>
                <c:formatCode>General</c:formatCode>
                <c:ptCount val="8"/>
                <c:pt idx="0">
                  <c:v>465.37</c:v>
                </c:pt>
                <c:pt idx="1">
                  <c:v>467.32</c:v>
                </c:pt>
                <c:pt idx="2">
                  <c:v>468.29</c:v>
                </c:pt>
                <c:pt idx="3">
                  <c:v>468.29</c:v>
                </c:pt>
                <c:pt idx="4">
                  <c:v>468.29</c:v>
                </c:pt>
                <c:pt idx="5">
                  <c:v>470.24</c:v>
                </c:pt>
                <c:pt idx="6">
                  <c:v>470.24</c:v>
                </c:pt>
                <c:pt idx="7">
                  <c:v>470.24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890-4D0C-A8D8-37E983B950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2093951"/>
        <c:axId val="1595184511"/>
      </c:scatterChart>
      <c:valAx>
        <c:axId val="1642093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5184511"/>
        <c:crosses val="autoZero"/>
        <c:crossBetween val="midCat"/>
      </c:valAx>
      <c:valAx>
        <c:axId val="1595184511"/>
        <c:scaling>
          <c:orientation val="minMax"/>
          <c:min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209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Full data 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'042'!$A$2:$A$28</c:f>
              <c:numCache>
                <c:formatCode>General</c:formatCode>
                <c:ptCount val="27"/>
                <c:pt idx="0">
                  <c:v>5.0899999999999999E-3</c:v>
                </c:pt>
                <c:pt idx="1">
                  <c:v>9.4500000000000001E-3</c:v>
                </c:pt>
                <c:pt idx="2">
                  <c:v>9.5499999999999995E-3</c:v>
                </c:pt>
                <c:pt idx="3">
                  <c:v>2.4410000000000001E-2</c:v>
                </c:pt>
                <c:pt idx="4">
                  <c:v>5.3449999999999998E-2</c:v>
                </c:pt>
                <c:pt idx="5">
                  <c:v>9.7390000000000004E-2</c:v>
                </c:pt>
                <c:pt idx="6">
                  <c:v>0.15081</c:v>
                </c:pt>
                <c:pt idx="7">
                  <c:v>0.20358999999999999</c:v>
                </c:pt>
                <c:pt idx="8">
                  <c:v>0.25097000000000003</c:v>
                </c:pt>
                <c:pt idx="9">
                  <c:v>0.30037999999999998</c:v>
                </c:pt>
                <c:pt idx="10">
                  <c:v>0.35115000000000002</c:v>
                </c:pt>
                <c:pt idx="11">
                  <c:v>0.39785999999999999</c:v>
                </c:pt>
                <c:pt idx="12">
                  <c:v>0.44795000000000001</c:v>
                </c:pt>
                <c:pt idx="13">
                  <c:v>0.49940000000000001</c:v>
                </c:pt>
                <c:pt idx="14">
                  <c:v>0.56845999999999997</c:v>
                </c:pt>
                <c:pt idx="15">
                  <c:v>0.61585000000000001</c:v>
                </c:pt>
                <c:pt idx="16">
                  <c:v>0.71809000000000001</c:v>
                </c:pt>
                <c:pt idx="17">
                  <c:v>0.76615999999999995</c:v>
                </c:pt>
                <c:pt idx="18">
                  <c:v>0.81693000000000005</c:v>
                </c:pt>
                <c:pt idx="19">
                  <c:v>0.86433000000000004</c:v>
                </c:pt>
                <c:pt idx="20">
                  <c:v>0.91510999999999998</c:v>
                </c:pt>
                <c:pt idx="21">
                  <c:v>0.99290999999999996</c:v>
                </c:pt>
              </c:numCache>
            </c:numRef>
          </c:xVal>
          <c:yVal>
            <c:numRef>
              <c:f>'042'!$B$2:$B$28</c:f>
              <c:numCache>
                <c:formatCode>General</c:formatCode>
                <c:ptCount val="27"/>
                <c:pt idx="0">
                  <c:v>302.40800000000002</c:v>
                </c:pt>
                <c:pt idx="1">
                  <c:v>305</c:v>
                </c:pt>
                <c:pt idx="2">
                  <c:v>324.10700000000003</c:v>
                </c:pt>
                <c:pt idx="3">
                  <c:v>328.69099999999997</c:v>
                </c:pt>
                <c:pt idx="4">
                  <c:v>337.31900000000002</c:v>
                </c:pt>
                <c:pt idx="5">
                  <c:v>346.21800000000002</c:v>
                </c:pt>
                <c:pt idx="6">
                  <c:v>354.03699999999998</c:v>
                </c:pt>
                <c:pt idx="7">
                  <c:v>356.73399999999998</c:v>
                </c:pt>
                <c:pt idx="8">
                  <c:v>358.08199999999999</c:v>
                </c:pt>
                <c:pt idx="9">
                  <c:v>359.97</c:v>
                </c:pt>
                <c:pt idx="10">
                  <c:v>361.048</c:v>
                </c:pt>
                <c:pt idx="11">
                  <c:v>361.31799999999998</c:v>
                </c:pt>
                <c:pt idx="12">
                  <c:v>362.12700000000001</c:v>
                </c:pt>
                <c:pt idx="13">
                  <c:v>362.12700000000001</c:v>
                </c:pt>
                <c:pt idx="14">
                  <c:v>361.58800000000002</c:v>
                </c:pt>
                <c:pt idx="15">
                  <c:v>362.12700000000001</c:v>
                </c:pt>
                <c:pt idx="16">
                  <c:v>361.048</c:v>
                </c:pt>
                <c:pt idx="17">
                  <c:v>360.50900000000001</c:v>
                </c:pt>
                <c:pt idx="18">
                  <c:v>361.048</c:v>
                </c:pt>
                <c:pt idx="19">
                  <c:v>360.23899999999998</c:v>
                </c:pt>
                <c:pt idx="20">
                  <c:v>359.97</c:v>
                </c:pt>
                <c:pt idx="21">
                  <c:v>366.98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14-46CB-91B0-D0B191091879}"/>
            </c:ext>
          </c:extLst>
        </c:ser>
        <c:ser>
          <c:idx val="1"/>
          <c:order val="1"/>
          <c:tx>
            <c:v>Data used for fit 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7.0755686789151354E-2"/>
                  <c:y val="0.2805861767279090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'042'!$A$7:$A$25</c:f>
              <c:numCache>
                <c:formatCode>General</c:formatCode>
                <c:ptCount val="19"/>
                <c:pt idx="0">
                  <c:v>9.7390000000000004E-2</c:v>
                </c:pt>
                <c:pt idx="1">
                  <c:v>0.15081</c:v>
                </c:pt>
                <c:pt idx="2">
                  <c:v>0.20358999999999999</c:v>
                </c:pt>
                <c:pt idx="3">
                  <c:v>0.25097000000000003</c:v>
                </c:pt>
                <c:pt idx="4">
                  <c:v>0.30037999999999998</c:v>
                </c:pt>
                <c:pt idx="5">
                  <c:v>0.35115000000000002</c:v>
                </c:pt>
                <c:pt idx="6">
                  <c:v>0.39785999999999999</c:v>
                </c:pt>
                <c:pt idx="7">
                  <c:v>0.44795000000000001</c:v>
                </c:pt>
                <c:pt idx="8">
                  <c:v>0.49940000000000001</c:v>
                </c:pt>
                <c:pt idx="9">
                  <c:v>0.56845999999999997</c:v>
                </c:pt>
                <c:pt idx="10">
                  <c:v>0.61585000000000001</c:v>
                </c:pt>
                <c:pt idx="11">
                  <c:v>0.71809000000000001</c:v>
                </c:pt>
                <c:pt idx="12">
                  <c:v>0.76615999999999995</c:v>
                </c:pt>
                <c:pt idx="13">
                  <c:v>0.81693000000000005</c:v>
                </c:pt>
                <c:pt idx="14">
                  <c:v>0.86433000000000004</c:v>
                </c:pt>
                <c:pt idx="15">
                  <c:v>0.91510999999999998</c:v>
                </c:pt>
                <c:pt idx="16">
                  <c:v>0.99290999999999996</c:v>
                </c:pt>
              </c:numCache>
            </c:numRef>
          </c:xVal>
          <c:yVal>
            <c:numRef>
              <c:f>'042'!$B$7:$B$25</c:f>
              <c:numCache>
                <c:formatCode>General</c:formatCode>
                <c:ptCount val="19"/>
                <c:pt idx="0">
                  <c:v>346.21800000000002</c:v>
                </c:pt>
                <c:pt idx="1">
                  <c:v>354.03699999999998</c:v>
                </c:pt>
                <c:pt idx="2">
                  <c:v>356.73399999999998</c:v>
                </c:pt>
                <c:pt idx="3">
                  <c:v>358.08199999999999</c:v>
                </c:pt>
                <c:pt idx="4">
                  <c:v>359.97</c:v>
                </c:pt>
                <c:pt idx="5">
                  <c:v>361.048</c:v>
                </c:pt>
                <c:pt idx="6">
                  <c:v>361.31799999999998</c:v>
                </c:pt>
                <c:pt idx="7">
                  <c:v>362.12700000000001</c:v>
                </c:pt>
                <c:pt idx="8">
                  <c:v>362.12700000000001</c:v>
                </c:pt>
                <c:pt idx="9">
                  <c:v>361.58800000000002</c:v>
                </c:pt>
                <c:pt idx="10">
                  <c:v>362.12700000000001</c:v>
                </c:pt>
                <c:pt idx="11">
                  <c:v>361.048</c:v>
                </c:pt>
                <c:pt idx="12">
                  <c:v>360.50900000000001</c:v>
                </c:pt>
                <c:pt idx="13">
                  <c:v>361.048</c:v>
                </c:pt>
                <c:pt idx="14">
                  <c:v>360.23899999999998</c:v>
                </c:pt>
                <c:pt idx="15">
                  <c:v>359.97</c:v>
                </c:pt>
                <c:pt idx="16">
                  <c:v>366.98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14-46CB-91B0-D0B1910918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9436831"/>
        <c:axId val="1650754639"/>
      </c:scatterChart>
      <c:valAx>
        <c:axId val="1789436831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754639"/>
        <c:crosses val="autoZero"/>
        <c:crossBetween val="midCat"/>
      </c:valAx>
      <c:valAx>
        <c:axId val="1650754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94368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'046'!$B$1</c:f>
              <c:strCache>
                <c:ptCount val="1"/>
                <c:pt idx="0">
                  <c:v>N (cm3/g)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'046'!$A$2:$A$39</c:f>
              <c:numCache>
                <c:formatCode>General</c:formatCode>
                <c:ptCount val="38"/>
                <c:pt idx="0">
                  <c:v>7.79E-3</c:v>
                </c:pt>
                <c:pt idx="1">
                  <c:v>7.8399999999999997E-3</c:v>
                </c:pt>
                <c:pt idx="2">
                  <c:v>1.0710000000000001E-2</c:v>
                </c:pt>
                <c:pt idx="3">
                  <c:v>1.7979999999999999E-2</c:v>
                </c:pt>
                <c:pt idx="4">
                  <c:v>2.8709999999999999E-2</c:v>
                </c:pt>
                <c:pt idx="5">
                  <c:v>3.9129999999999998E-2</c:v>
                </c:pt>
                <c:pt idx="6">
                  <c:v>5.1130000000000002E-2</c:v>
                </c:pt>
                <c:pt idx="7">
                  <c:v>7.3840000000000003E-2</c:v>
                </c:pt>
                <c:pt idx="8">
                  <c:v>0.10249999999999999</c:v>
                </c:pt>
                <c:pt idx="9">
                  <c:v>0.16202</c:v>
                </c:pt>
                <c:pt idx="10">
                  <c:v>0.20832000000000001</c:v>
                </c:pt>
                <c:pt idx="11">
                  <c:v>0.26153999999999999</c:v>
                </c:pt>
                <c:pt idx="12">
                  <c:v>0.30436000000000002</c:v>
                </c:pt>
                <c:pt idx="13">
                  <c:v>0.33365</c:v>
                </c:pt>
                <c:pt idx="14">
                  <c:v>0.38245000000000001</c:v>
                </c:pt>
                <c:pt idx="15">
                  <c:v>0.42465000000000003</c:v>
                </c:pt>
                <c:pt idx="16">
                  <c:v>0.52729999999999999</c:v>
                </c:pt>
                <c:pt idx="17">
                  <c:v>0.63907999999999998</c:v>
                </c:pt>
                <c:pt idx="18">
                  <c:v>0.69606999999999997</c:v>
                </c:pt>
                <c:pt idx="19">
                  <c:v>0.73133000000000004</c:v>
                </c:pt>
                <c:pt idx="20">
                  <c:v>0.76659999999999995</c:v>
                </c:pt>
                <c:pt idx="21">
                  <c:v>0.89695000000000003</c:v>
                </c:pt>
                <c:pt idx="22">
                  <c:v>0.94545000000000001</c:v>
                </c:pt>
                <c:pt idx="23">
                  <c:v>0.98953000000000002</c:v>
                </c:pt>
              </c:numCache>
            </c:numRef>
          </c:xVal>
          <c:yVal>
            <c:numRef>
              <c:f>'046'!$B$2:$B$39</c:f>
              <c:numCache>
                <c:formatCode>General</c:formatCode>
                <c:ptCount val="38"/>
                <c:pt idx="0">
                  <c:v>395.49</c:v>
                </c:pt>
                <c:pt idx="1">
                  <c:v>408.95</c:v>
                </c:pt>
                <c:pt idx="2">
                  <c:v>417.98</c:v>
                </c:pt>
                <c:pt idx="3">
                  <c:v>424.91</c:v>
                </c:pt>
                <c:pt idx="4">
                  <c:v>432.26</c:v>
                </c:pt>
                <c:pt idx="5">
                  <c:v>439.61</c:v>
                </c:pt>
                <c:pt idx="6">
                  <c:v>448</c:v>
                </c:pt>
                <c:pt idx="7">
                  <c:v>459.33</c:v>
                </c:pt>
                <c:pt idx="8">
                  <c:v>462.44</c:v>
                </c:pt>
                <c:pt idx="9">
                  <c:v>465.52</c:v>
                </c:pt>
                <c:pt idx="10">
                  <c:v>469.67</c:v>
                </c:pt>
                <c:pt idx="11">
                  <c:v>471.28</c:v>
                </c:pt>
                <c:pt idx="12">
                  <c:v>471.65</c:v>
                </c:pt>
                <c:pt idx="13">
                  <c:v>471.61</c:v>
                </c:pt>
                <c:pt idx="14">
                  <c:v>472.81</c:v>
                </c:pt>
                <c:pt idx="15">
                  <c:v>472.76</c:v>
                </c:pt>
                <c:pt idx="16">
                  <c:v>476.21</c:v>
                </c:pt>
                <c:pt idx="17">
                  <c:v>475.43</c:v>
                </c:pt>
                <c:pt idx="18">
                  <c:v>477.68</c:v>
                </c:pt>
                <c:pt idx="19">
                  <c:v>476.58</c:v>
                </c:pt>
                <c:pt idx="20">
                  <c:v>476.96</c:v>
                </c:pt>
                <c:pt idx="21">
                  <c:v>477.42</c:v>
                </c:pt>
                <c:pt idx="22">
                  <c:v>478.2</c:v>
                </c:pt>
                <c:pt idx="23">
                  <c:v>478.15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8B1-427B-9B72-FAE70A995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9598399"/>
        <c:axId val="1021424863"/>
      </c:scatterChart>
      <c:valAx>
        <c:axId val="859598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424863"/>
        <c:crosses val="autoZero"/>
        <c:crossBetween val="midCat"/>
      </c:valAx>
      <c:valAx>
        <c:axId val="1021424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9598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'046'!$B$1</c:f>
              <c:strCache>
                <c:ptCount val="1"/>
                <c:pt idx="0">
                  <c:v>N (cm3/g)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'046'!$A$2:$A$39</c:f>
              <c:numCache>
                <c:formatCode>General</c:formatCode>
                <c:ptCount val="38"/>
                <c:pt idx="0">
                  <c:v>7.79E-3</c:v>
                </c:pt>
                <c:pt idx="1">
                  <c:v>7.8399999999999997E-3</c:v>
                </c:pt>
                <c:pt idx="2">
                  <c:v>1.0710000000000001E-2</c:v>
                </c:pt>
                <c:pt idx="3">
                  <c:v>1.7979999999999999E-2</c:v>
                </c:pt>
                <c:pt idx="4">
                  <c:v>2.8709999999999999E-2</c:v>
                </c:pt>
                <c:pt idx="5">
                  <c:v>3.9129999999999998E-2</c:v>
                </c:pt>
                <c:pt idx="6">
                  <c:v>5.1130000000000002E-2</c:v>
                </c:pt>
                <c:pt idx="7">
                  <c:v>7.3840000000000003E-2</c:v>
                </c:pt>
                <c:pt idx="8">
                  <c:v>0.10249999999999999</c:v>
                </c:pt>
                <c:pt idx="9">
                  <c:v>0.16202</c:v>
                </c:pt>
                <c:pt idx="10">
                  <c:v>0.20832000000000001</c:v>
                </c:pt>
                <c:pt idx="11">
                  <c:v>0.26153999999999999</c:v>
                </c:pt>
                <c:pt idx="12">
                  <c:v>0.30436000000000002</c:v>
                </c:pt>
                <c:pt idx="13">
                  <c:v>0.33365</c:v>
                </c:pt>
                <c:pt idx="14">
                  <c:v>0.38245000000000001</c:v>
                </c:pt>
                <c:pt idx="15">
                  <c:v>0.42465000000000003</c:v>
                </c:pt>
                <c:pt idx="16">
                  <c:v>0.52729999999999999</c:v>
                </c:pt>
                <c:pt idx="17">
                  <c:v>0.63907999999999998</c:v>
                </c:pt>
                <c:pt idx="18">
                  <c:v>0.69606999999999997</c:v>
                </c:pt>
                <c:pt idx="19">
                  <c:v>0.73133000000000004</c:v>
                </c:pt>
                <c:pt idx="20">
                  <c:v>0.76659999999999995</c:v>
                </c:pt>
                <c:pt idx="21">
                  <c:v>0.89695000000000003</c:v>
                </c:pt>
                <c:pt idx="22">
                  <c:v>0.94545000000000001</c:v>
                </c:pt>
                <c:pt idx="23">
                  <c:v>0.98953000000000002</c:v>
                </c:pt>
              </c:numCache>
            </c:numRef>
          </c:xVal>
          <c:yVal>
            <c:numRef>
              <c:f>'046'!$B$2:$B$39</c:f>
              <c:numCache>
                <c:formatCode>General</c:formatCode>
                <c:ptCount val="38"/>
                <c:pt idx="0">
                  <c:v>395.49</c:v>
                </c:pt>
                <c:pt idx="1">
                  <c:v>408.95</c:v>
                </c:pt>
                <c:pt idx="2">
                  <c:v>417.98</c:v>
                </c:pt>
                <c:pt idx="3">
                  <c:v>424.91</c:v>
                </c:pt>
                <c:pt idx="4">
                  <c:v>432.26</c:v>
                </c:pt>
                <c:pt idx="5">
                  <c:v>439.61</c:v>
                </c:pt>
                <c:pt idx="6">
                  <c:v>448</c:v>
                </c:pt>
                <c:pt idx="7">
                  <c:v>459.33</c:v>
                </c:pt>
                <c:pt idx="8">
                  <c:v>462.44</c:v>
                </c:pt>
                <c:pt idx="9">
                  <c:v>465.52</c:v>
                </c:pt>
                <c:pt idx="10">
                  <c:v>469.67</c:v>
                </c:pt>
                <c:pt idx="11">
                  <c:v>471.28</c:v>
                </c:pt>
                <c:pt idx="12">
                  <c:v>471.65</c:v>
                </c:pt>
                <c:pt idx="13">
                  <c:v>471.61</c:v>
                </c:pt>
                <c:pt idx="14">
                  <c:v>472.81</c:v>
                </c:pt>
                <c:pt idx="15">
                  <c:v>472.76</c:v>
                </c:pt>
                <c:pt idx="16">
                  <c:v>476.21</c:v>
                </c:pt>
                <c:pt idx="17">
                  <c:v>475.43</c:v>
                </c:pt>
                <c:pt idx="18">
                  <c:v>477.68</c:v>
                </c:pt>
                <c:pt idx="19">
                  <c:v>476.58</c:v>
                </c:pt>
                <c:pt idx="20">
                  <c:v>476.96</c:v>
                </c:pt>
                <c:pt idx="21">
                  <c:v>477.42</c:v>
                </c:pt>
                <c:pt idx="22">
                  <c:v>478.2</c:v>
                </c:pt>
                <c:pt idx="23">
                  <c:v>478.15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D64-4D20-95BD-A8603A974167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659317585301836"/>
                  <c:y val="0.4307261592300962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'046'!$A$13:$A$25</c:f>
              <c:numCache>
                <c:formatCode>General</c:formatCode>
                <c:ptCount val="13"/>
                <c:pt idx="0">
                  <c:v>0.26153999999999999</c:v>
                </c:pt>
                <c:pt idx="1">
                  <c:v>0.30436000000000002</c:v>
                </c:pt>
                <c:pt idx="2">
                  <c:v>0.33365</c:v>
                </c:pt>
                <c:pt idx="3">
                  <c:v>0.38245000000000001</c:v>
                </c:pt>
                <c:pt idx="4">
                  <c:v>0.42465000000000003</c:v>
                </c:pt>
                <c:pt idx="5">
                  <c:v>0.52729999999999999</c:v>
                </c:pt>
                <c:pt idx="6">
                  <c:v>0.63907999999999998</c:v>
                </c:pt>
                <c:pt idx="7">
                  <c:v>0.69606999999999997</c:v>
                </c:pt>
                <c:pt idx="8">
                  <c:v>0.73133000000000004</c:v>
                </c:pt>
                <c:pt idx="9">
                  <c:v>0.76659999999999995</c:v>
                </c:pt>
                <c:pt idx="10">
                  <c:v>0.89695000000000003</c:v>
                </c:pt>
                <c:pt idx="11">
                  <c:v>0.94545000000000001</c:v>
                </c:pt>
                <c:pt idx="12">
                  <c:v>0.98953000000000002</c:v>
                </c:pt>
              </c:numCache>
            </c:numRef>
          </c:xVal>
          <c:yVal>
            <c:numRef>
              <c:f>'046'!$B$13:$B$25</c:f>
              <c:numCache>
                <c:formatCode>General</c:formatCode>
                <c:ptCount val="13"/>
                <c:pt idx="0">
                  <c:v>471.28</c:v>
                </c:pt>
                <c:pt idx="1">
                  <c:v>471.65</c:v>
                </c:pt>
                <c:pt idx="2">
                  <c:v>471.61</c:v>
                </c:pt>
                <c:pt idx="3">
                  <c:v>472.81</c:v>
                </c:pt>
                <c:pt idx="4">
                  <c:v>472.76</c:v>
                </c:pt>
                <c:pt idx="5">
                  <c:v>476.21</c:v>
                </c:pt>
                <c:pt idx="6">
                  <c:v>475.43</c:v>
                </c:pt>
                <c:pt idx="7">
                  <c:v>477.68</c:v>
                </c:pt>
                <c:pt idx="8">
                  <c:v>476.58</c:v>
                </c:pt>
                <c:pt idx="9">
                  <c:v>476.96</c:v>
                </c:pt>
                <c:pt idx="10">
                  <c:v>477.42</c:v>
                </c:pt>
                <c:pt idx="11">
                  <c:v>478.2</c:v>
                </c:pt>
                <c:pt idx="12">
                  <c:v>478.15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D64-4D20-95BD-A8603A974167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'046'!$H$17:$H$18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'046'!$I$17:$I$18</c:f>
              <c:numCache>
                <c:formatCode>General</c:formatCode>
                <c:ptCount val="2"/>
                <c:pt idx="0">
                  <c:v>469</c:v>
                </c:pt>
                <c:pt idx="1">
                  <c:v>479.09699999999998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D64-4D20-95BD-A8603A9741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9598399"/>
        <c:axId val="1021424863"/>
      </c:scatterChart>
      <c:valAx>
        <c:axId val="859598399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424863"/>
        <c:crosses val="autoZero"/>
        <c:crossBetween val="midCat"/>
      </c:valAx>
      <c:valAx>
        <c:axId val="1021424863"/>
        <c:scaling>
          <c:orientation val="minMax"/>
          <c:min val="4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9598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Full data set 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'063'!$A$2:$A$30</c:f>
              <c:numCache>
                <c:formatCode>General</c:formatCode>
                <c:ptCount val="29"/>
                <c:pt idx="0">
                  <c:v>3.9100000000000003E-3</c:v>
                </c:pt>
                <c:pt idx="1">
                  <c:v>7.3400000000000002E-3</c:v>
                </c:pt>
                <c:pt idx="2">
                  <c:v>3.1800000000000002E-2</c:v>
                </c:pt>
                <c:pt idx="3">
                  <c:v>5.7239999999999999E-2</c:v>
                </c:pt>
                <c:pt idx="4">
                  <c:v>8.4150000000000003E-2</c:v>
                </c:pt>
                <c:pt idx="5">
                  <c:v>9.7850000000000006E-2</c:v>
                </c:pt>
                <c:pt idx="6">
                  <c:v>0.12280000000000001</c:v>
                </c:pt>
                <c:pt idx="7">
                  <c:v>0.14530000000000001</c:v>
                </c:pt>
                <c:pt idx="8">
                  <c:v>0.16585</c:v>
                </c:pt>
                <c:pt idx="9">
                  <c:v>0.18249000000000001</c:v>
                </c:pt>
                <c:pt idx="10">
                  <c:v>0.20108000000000001</c:v>
                </c:pt>
                <c:pt idx="11">
                  <c:v>0.24706</c:v>
                </c:pt>
                <c:pt idx="12">
                  <c:v>0.30038999999999999</c:v>
                </c:pt>
                <c:pt idx="13">
                  <c:v>0.3498</c:v>
                </c:pt>
                <c:pt idx="14">
                  <c:v>0.39726</c:v>
                </c:pt>
                <c:pt idx="15">
                  <c:v>0.44716</c:v>
                </c:pt>
                <c:pt idx="16">
                  <c:v>0.49754999999999999</c:v>
                </c:pt>
                <c:pt idx="17">
                  <c:v>0.54891999999999996</c:v>
                </c:pt>
                <c:pt idx="18">
                  <c:v>0.59882999999999997</c:v>
                </c:pt>
                <c:pt idx="19">
                  <c:v>0.64873000000000003</c:v>
                </c:pt>
                <c:pt idx="20">
                  <c:v>0.69813999999999998</c:v>
                </c:pt>
                <c:pt idx="21">
                  <c:v>0.74902000000000002</c:v>
                </c:pt>
                <c:pt idx="22">
                  <c:v>0.79745999999999995</c:v>
                </c:pt>
                <c:pt idx="23">
                  <c:v>0.84833999999999998</c:v>
                </c:pt>
                <c:pt idx="24">
                  <c:v>0.89676999999999996</c:v>
                </c:pt>
                <c:pt idx="25">
                  <c:v>0.92318999999999996</c:v>
                </c:pt>
                <c:pt idx="26">
                  <c:v>0.94813999999999998</c:v>
                </c:pt>
                <c:pt idx="27">
                  <c:v>0.96672999999999998</c:v>
                </c:pt>
              </c:numCache>
            </c:numRef>
          </c:xVal>
          <c:yVal>
            <c:numRef>
              <c:f>'063'!$B$2:$B$30</c:f>
              <c:numCache>
                <c:formatCode>General</c:formatCode>
                <c:ptCount val="29"/>
                <c:pt idx="0">
                  <c:v>400.86050786037742</c:v>
                </c:pt>
                <c:pt idx="1">
                  <c:v>421.75705744986493</c:v>
                </c:pt>
                <c:pt idx="2">
                  <c:v>431.57662022488842</c:v>
                </c:pt>
                <c:pt idx="3">
                  <c:v>441.82204853911639</c:v>
                </c:pt>
                <c:pt idx="4">
                  <c:v>449.5100422205432</c:v>
                </c:pt>
                <c:pt idx="5">
                  <c:v>454.20577013966539</c:v>
                </c:pt>
                <c:pt idx="6">
                  <c:v>458.05424977552832</c:v>
                </c:pt>
                <c:pt idx="7">
                  <c:v>460.62289139620327</c:v>
                </c:pt>
                <c:pt idx="8">
                  <c:v>463.61739855608266</c:v>
                </c:pt>
                <c:pt idx="9">
                  <c:v>464.47809522479048</c:v>
                </c:pt>
                <c:pt idx="10">
                  <c:v>465.76465743270273</c:v>
                </c:pt>
                <c:pt idx="11">
                  <c:v>468.76813018288118</c:v>
                </c:pt>
                <c:pt idx="12">
                  <c:v>471.35022018900463</c:v>
                </c:pt>
                <c:pt idx="13">
                  <c:v>472.22436524316106</c:v>
                </c:pt>
                <c:pt idx="14">
                  <c:v>474.37610691493069</c:v>
                </c:pt>
                <c:pt idx="15">
                  <c:v>473.54454841469465</c:v>
                </c:pt>
                <c:pt idx="16">
                  <c:v>476.97836949922703</c:v>
                </c:pt>
                <c:pt idx="17">
                  <c:v>478.27838009258784</c:v>
                </c:pt>
                <c:pt idx="18">
                  <c:v>477.87492852913101</c:v>
                </c:pt>
                <c:pt idx="19">
                  <c:v>478.32096664650823</c:v>
                </c:pt>
                <c:pt idx="20">
                  <c:v>479.19511170066465</c:v>
                </c:pt>
                <c:pt idx="21">
                  <c:v>479.64339121561665</c:v>
                </c:pt>
                <c:pt idx="22">
                  <c:v>480.51753626977307</c:v>
                </c:pt>
                <c:pt idx="23">
                  <c:v>480.96581578472507</c:v>
                </c:pt>
                <c:pt idx="24">
                  <c:v>480.98598836289784</c:v>
                </c:pt>
                <c:pt idx="25">
                  <c:v>482.27703336595965</c:v>
                </c:pt>
                <c:pt idx="26">
                  <c:v>482.71410589303787</c:v>
                </c:pt>
                <c:pt idx="27">
                  <c:v>483.1489370225413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8A-4DCC-B6FB-DF5C8BD7F8F3}"/>
            </c:ext>
          </c:extLst>
        </c:ser>
        <c:ser>
          <c:idx val="1"/>
          <c:order val="1"/>
          <c:tx>
            <c:v>Data used for fit 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3496281714785708E-2"/>
                  <c:y val="0.472222222222222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'063'!$A$15:$A$26</c:f>
              <c:numCache>
                <c:formatCode>General</c:formatCode>
                <c:ptCount val="12"/>
                <c:pt idx="0">
                  <c:v>0.3498</c:v>
                </c:pt>
                <c:pt idx="1">
                  <c:v>0.39726</c:v>
                </c:pt>
                <c:pt idx="2">
                  <c:v>0.44716</c:v>
                </c:pt>
                <c:pt idx="3">
                  <c:v>0.49754999999999999</c:v>
                </c:pt>
                <c:pt idx="4">
                  <c:v>0.54891999999999996</c:v>
                </c:pt>
                <c:pt idx="5">
                  <c:v>0.59882999999999997</c:v>
                </c:pt>
                <c:pt idx="6">
                  <c:v>0.64873000000000003</c:v>
                </c:pt>
                <c:pt idx="7">
                  <c:v>0.69813999999999998</c:v>
                </c:pt>
                <c:pt idx="8">
                  <c:v>0.74902000000000002</c:v>
                </c:pt>
                <c:pt idx="9">
                  <c:v>0.79745999999999995</c:v>
                </c:pt>
                <c:pt idx="10">
                  <c:v>0.84833999999999998</c:v>
                </c:pt>
                <c:pt idx="11">
                  <c:v>0.89676999999999996</c:v>
                </c:pt>
              </c:numCache>
            </c:numRef>
          </c:xVal>
          <c:yVal>
            <c:numRef>
              <c:f>'063'!$B$15:$B$26</c:f>
              <c:numCache>
                <c:formatCode>General</c:formatCode>
                <c:ptCount val="12"/>
                <c:pt idx="0">
                  <c:v>472.22436524316106</c:v>
                </c:pt>
                <c:pt idx="1">
                  <c:v>474.37610691493069</c:v>
                </c:pt>
                <c:pt idx="2">
                  <c:v>473.54454841469465</c:v>
                </c:pt>
                <c:pt idx="3">
                  <c:v>476.97836949922703</c:v>
                </c:pt>
                <c:pt idx="4">
                  <c:v>478.27838009258784</c:v>
                </c:pt>
                <c:pt idx="5">
                  <c:v>477.87492852913101</c:v>
                </c:pt>
                <c:pt idx="6">
                  <c:v>478.32096664650823</c:v>
                </c:pt>
                <c:pt idx="7">
                  <c:v>479.19511170066465</c:v>
                </c:pt>
                <c:pt idx="8">
                  <c:v>479.64339121561665</c:v>
                </c:pt>
                <c:pt idx="9">
                  <c:v>480.51753626977307</c:v>
                </c:pt>
                <c:pt idx="10">
                  <c:v>480.96581578472507</c:v>
                </c:pt>
                <c:pt idx="11">
                  <c:v>480.98598836289784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18A-4DCC-B6FB-DF5C8BD7F8F3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'063'!$H$17:$H$18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'063'!$I$17:$I$18</c:f>
              <c:numCache>
                <c:formatCode>General</c:formatCode>
                <c:ptCount val="2"/>
                <c:pt idx="0">
                  <c:v>468.1</c:v>
                </c:pt>
                <c:pt idx="1">
                  <c:v>483.57800000000003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C04-42AA-8058-3BB97C5683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8932991"/>
        <c:axId val="1780512623"/>
      </c:scatterChart>
      <c:valAx>
        <c:axId val="1788932991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512623"/>
        <c:crosses val="autoZero"/>
        <c:crossBetween val="midCat"/>
      </c:valAx>
      <c:valAx>
        <c:axId val="1780512623"/>
        <c:scaling>
          <c:orientation val="minMax"/>
          <c:min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8932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Full data set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'070'!$A$2:$A$29</c:f>
              <c:numCache>
                <c:formatCode>General</c:formatCode>
                <c:ptCount val="28"/>
                <c:pt idx="0">
                  <c:v>8.94E-3</c:v>
                </c:pt>
                <c:pt idx="1">
                  <c:v>1.065E-2</c:v>
                </c:pt>
                <c:pt idx="2">
                  <c:v>1.15E-2</c:v>
                </c:pt>
                <c:pt idx="3">
                  <c:v>1.576E-2</c:v>
                </c:pt>
                <c:pt idx="4">
                  <c:v>2.087E-2</c:v>
                </c:pt>
                <c:pt idx="5">
                  <c:v>3.3649999999999999E-2</c:v>
                </c:pt>
                <c:pt idx="6">
                  <c:v>4.6420000000000003E-2</c:v>
                </c:pt>
                <c:pt idx="7">
                  <c:v>6.3460000000000003E-2</c:v>
                </c:pt>
                <c:pt idx="8">
                  <c:v>9.1569999999999999E-2</c:v>
                </c:pt>
                <c:pt idx="9">
                  <c:v>0.11371000000000001</c:v>
                </c:pt>
                <c:pt idx="10">
                  <c:v>0.16227</c:v>
                </c:pt>
                <c:pt idx="11">
                  <c:v>0.21251999999999999</c:v>
                </c:pt>
                <c:pt idx="12">
                  <c:v>0.26107000000000002</c:v>
                </c:pt>
                <c:pt idx="13">
                  <c:v>0.31387999999999999</c:v>
                </c:pt>
                <c:pt idx="14">
                  <c:v>0.36243999999999998</c:v>
                </c:pt>
                <c:pt idx="15">
                  <c:v>0.41269</c:v>
                </c:pt>
                <c:pt idx="16">
                  <c:v>0.45954</c:v>
                </c:pt>
                <c:pt idx="17">
                  <c:v>0.51319999999999999</c:v>
                </c:pt>
                <c:pt idx="18">
                  <c:v>0.56345999999999996</c:v>
                </c:pt>
                <c:pt idx="19">
                  <c:v>0.61201000000000005</c:v>
                </c:pt>
                <c:pt idx="20">
                  <c:v>0.66312000000000004</c:v>
                </c:pt>
                <c:pt idx="21">
                  <c:v>0.71252000000000004</c:v>
                </c:pt>
                <c:pt idx="22">
                  <c:v>0.76532999999999995</c:v>
                </c:pt>
                <c:pt idx="23">
                  <c:v>0.81388000000000005</c:v>
                </c:pt>
                <c:pt idx="24">
                  <c:v>0.86158000000000001</c:v>
                </c:pt>
                <c:pt idx="25">
                  <c:v>0.90927999999999998</c:v>
                </c:pt>
                <c:pt idx="26">
                  <c:v>0.96038999999999997</c:v>
                </c:pt>
                <c:pt idx="27">
                  <c:v>0.98041999999999996</c:v>
                </c:pt>
              </c:numCache>
            </c:numRef>
          </c:xVal>
          <c:yVal>
            <c:numRef>
              <c:f>'070'!$B$2:$B$29</c:f>
              <c:numCache>
                <c:formatCode>General</c:formatCode>
                <c:ptCount val="28"/>
                <c:pt idx="0">
                  <c:v>329.62</c:v>
                </c:pt>
                <c:pt idx="1">
                  <c:v>393.22</c:v>
                </c:pt>
                <c:pt idx="2">
                  <c:v>373.07</c:v>
                </c:pt>
                <c:pt idx="3">
                  <c:v>422.18</c:v>
                </c:pt>
                <c:pt idx="4">
                  <c:v>428.48</c:v>
                </c:pt>
                <c:pt idx="5">
                  <c:v>434.77</c:v>
                </c:pt>
                <c:pt idx="6">
                  <c:v>438.55</c:v>
                </c:pt>
                <c:pt idx="7">
                  <c:v>444.22</c:v>
                </c:pt>
                <c:pt idx="8">
                  <c:v>451.14</c:v>
                </c:pt>
                <c:pt idx="9">
                  <c:v>453.66</c:v>
                </c:pt>
                <c:pt idx="10">
                  <c:v>462.48</c:v>
                </c:pt>
                <c:pt idx="11">
                  <c:v>467.52</c:v>
                </c:pt>
                <c:pt idx="12">
                  <c:v>472.55</c:v>
                </c:pt>
                <c:pt idx="13">
                  <c:v>476.33</c:v>
                </c:pt>
                <c:pt idx="14">
                  <c:v>479.48</c:v>
                </c:pt>
                <c:pt idx="15">
                  <c:v>483.26</c:v>
                </c:pt>
                <c:pt idx="16">
                  <c:v>488.29</c:v>
                </c:pt>
                <c:pt idx="17">
                  <c:v>490.18</c:v>
                </c:pt>
                <c:pt idx="18">
                  <c:v>492.07</c:v>
                </c:pt>
                <c:pt idx="19">
                  <c:v>495.22</c:v>
                </c:pt>
                <c:pt idx="20">
                  <c:v>498.37</c:v>
                </c:pt>
                <c:pt idx="21">
                  <c:v>500.26</c:v>
                </c:pt>
                <c:pt idx="22">
                  <c:v>500.89</c:v>
                </c:pt>
                <c:pt idx="23">
                  <c:v>503.41</c:v>
                </c:pt>
                <c:pt idx="24">
                  <c:v>505.92</c:v>
                </c:pt>
                <c:pt idx="25">
                  <c:v>507.81</c:v>
                </c:pt>
                <c:pt idx="26">
                  <c:v>514.74</c:v>
                </c:pt>
                <c:pt idx="27">
                  <c:v>542.44000000000005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E2-423F-B65C-659EAC7D8DDB}"/>
            </c:ext>
          </c:extLst>
        </c:ser>
        <c:ser>
          <c:idx val="1"/>
          <c:order val="1"/>
          <c:tx>
            <c:v>Data used for 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6204286964129485E-2"/>
                  <c:y val="0.3390897491980169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'070'!$A$12:$A$26</c:f>
              <c:numCache>
                <c:formatCode>General</c:formatCode>
                <c:ptCount val="15"/>
                <c:pt idx="0">
                  <c:v>0.16227</c:v>
                </c:pt>
                <c:pt idx="1">
                  <c:v>0.21251999999999999</c:v>
                </c:pt>
                <c:pt idx="2">
                  <c:v>0.26107000000000002</c:v>
                </c:pt>
                <c:pt idx="3">
                  <c:v>0.31387999999999999</c:v>
                </c:pt>
                <c:pt idx="4">
                  <c:v>0.36243999999999998</c:v>
                </c:pt>
                <c:pt idx="5">
                  <c:v>0.41269</c:v>
                </c:pt>
                <c:pt idx="6">
                  <c:v>0.45954</c:v>
                </c:pt>
                <c:pt idx="7">
                  <c:v>0.51319999999999999</c:v>
                </c:pt>
                <c:pt idx="8">
                  <c:v>0.56345999999999996</c:v>
                </c:pt>
                <c:pt idx="9">
                  <c:v>0.61201000000000005</c:v>
                </c:pt>
                <c:pt idx="10">
                  <c:v>0.66312000000000004</c:v>
                </c:pt>
                <c:pt idx="11">
                  <c:v>0.71252000000000004</c:v>
                </c:pt>
                <c:pt idx="12">
                  <c:v>0.76532999999999995</c:v>
                </c:pt>
                <c:pt idx="13">
                  <c:v>0.81388000000000005</c:v>
                </c:pt>
                <c:pt idx="14">
                  <c:v>0.86158000000000001</c:v>
                </c:pt>
              </c:numCache>
            </c:numRef>
          </c:xVal>
          <c:yVal>
            <c:numRef>
              <c:f>'070'!$B$12:$B$26</c:f>
              <c:numCache>
                <c:formatCode>General</c:formatCode>
                <c:ptCount val="15"/>
                <c:pt idx="0">
                  <c:v>462.48</c:v>
                </c:pt>
                <c:pt idx="1">
                  <c:v>467.52</c:v>
                </c:pt>
                <c:pt idx="2">
                  <c:v>472.55</c:v>
                </c:pt>
                <c:pt idx="3">
                  <c:v>476.33</c:v>
                </c:pt>
                <c:pt idx="4">
                  <c:v>479.48</c:v>
                </c:pt>
                <c:pt idx="5">
                  <c:v>483.26</c:v>
                </c:pt>
                <c:pt idx="6">
                  <c:v>488.29</c:v>
                </c:pt>
                <c:pt idx="7">
                  <c:v>490.18</c:v>
                </c:pt>
                <c:pt idx="8">
                  <c:v>492.07</c:v>
                </c:pt>
                <c:pt idx="9">
                  <c:v>495.22</c:v>
                </c:pt>
                <c:pt idx="10">
                  <c:v>498.37</c:v>
                </c:pt>
                <c:pt idx="11">
                  <c:v>500.26</c:v>
                </c:pt>
                <c:pt idx="12">
                  <c:v>500.89</c:v>
                </c:pt>
                <c:pt idx="13">
                  <c:v>503.41</c:v>
                </c:pt>
                <c:pt idx="14">
                  <c:v>505.92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4E2-423F-B65C-659EAC7D8DDB}"/>
            </c:ext>
          </c:extLst>
        </c:ser>
        <c:ser>
          <c:idx val="2"/>
          <c:order val="2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'070'!$H$16:$H$17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'070'!$I$16:$I$17</c:f>
              <c:numCache>
                <c:formatCode>General</c:formatCode>
                <c:ptCount val="2"/>
                <c:pt idx="0">
                  <c:v>457.01</c:v>
                </c:pt>
                <c:pt idx="1">
                  <c:v>516.97699999999998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97-4696-8940-5451EFAF50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0928479"/>
        <c:axId val="1466313791"/>
      </c:scatterChart>
      <c:valAx>
        <c:axId val="1640928479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313791"/>
        <c:crosses val="autoZero"/>
        <c:crossBetween val="midCat"/>
      </c:valAx>
      <c:valAx>
        <c:axId val="1466313791"/>
        <c:scaling>
          <c:orientation val="minMax"/>
          <c:min val="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9284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12180</xdr:colOff>
      <xdr:row>0</xdr:row>
      <xdr:rowOff>0</xdr:rowOff>
    </xdr:from>
    <xdr:to>
      <xdr:col>12</xdr:col>
      <xdr:colOff>358821</xdr:colOff>
      <xdr:row>14</xdr:row>
      <xdr:rowOff>108979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DB4078D-32CF-4174-AD80-DA6C0E0D92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579784</xdr:colOff>
      <xdr:row>0</xdr:row>
      <xdr:rowOff>0</xdr:rowOff>
    </xdr:from>
    <xdr:to>
      <xdr:col>24</xdr:col>
      <xdr:colOff>247250</xdr:colOff>
      <xdr:row>14</xdr:row>
      <xdr:rowOff>108979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E439E8A-D8A1-4AB6-953B-A757E9891E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604295</xdr:colOff>
      <xdr:row>0</xdr:row>
      <xdr:rowOff>0</xdr:rowOff>
    </xdr:from>
    <xdr:to>
      <xdr:col>10</xdr:col>
      <xdr:colOff>305921</xdr:colOff>
      <xdr:row>15</xdr:row>
      <xdr:rowOff>1191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DB25D1-6F30-CA35-03F0-EBBFF0C718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0</xdr:row>
      <xdr:rowOff>0</xdr:rowOff>
    </xdr:from>
    <xdr:to>
      <xdr:col>11</xdr:col>
      <xdr:colOff>571501</xdr:colOff>
      <xdr:row>15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FA205FF-8C71-4160-9071-5CFC0109E6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342900</xdr:colOff>
      <xdr:row>0</xdr:row>
      <xdr:rowOff>0</xdr:rowOff>
    </xdr:from>
    <xdr:to>
      <xdr:col>21</xdr:col>
      <xdr:colOff>523876</xdr:colOff>
      <xdr:row>15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86F6F9C-4377-4245-AD54-54B436A75E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585786</xdr:colOff>
      <xdr:row>0</xdr:row>
      <xdr:rowOff>11206</xdr:rowOff>
    </xdr:from>
    <xdr:to>
      <xdr:col>10</xdr:col>
      <xdr:colOff>575981</xdr:colOff>
      <xdr:row>15</xdr:row>
      <xdr:rowOff>11206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B39F3E-090E-9C04-F18C-1249BAEDA2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596993</xdr:colOff>
      <xdr:row>0</xdr:row>
      <xdr:rowOff>840</xdr:rowOff>
    </xdr:from>
    <xdr:to>
      <xdr:col>20</xdr:col>
      <xdr:colOff>33618</xdr:colOff>
      <xdr:row>15</xdr:row>
      <xdr:rowOff>11206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6AABD04-842C-EB7D-6693-B433E03AA1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542925</xdr:colOff>
      <xdr:row>0</xdr:row>
      <xdr:rowOff>0</xdr:rowOff>
    </xdr:from>
    <xdr:to>
      <xdr:col>11</xdr:col>
      <xdr:colOff>542925</xdr:colOff>
      <xdr:row>16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96F1ED-C6CC-49C1-98ED-772805C07D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604837</xdr:colOff>
      <xdr:row>0</xdr:row>
      <xdr:rowOff>14286</xdr:rowOff>
    </xdr:from>
    <xdr:to>
      <xdr:col>20</xdr:col>
      <xdr:colOff>561975</xdr:colOff>
      <xdr:row>15</xdr:row>
      <xdr:rowOff>190499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CC12F2B-923E-B2FE-851D-BEFB09C43C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585786</xdr:colOff>
      <xdr:row>0</xdr:row>
      <xdr:rowOff>0</xdr:rowOff>
    </xdr:from>
    <xdr:to>
      <xdr:col>13</xdr:col>
      <xdr:colOff>76199</xdr:colOff>
      <xdr:row>16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DC82FA-838E-28BB-F888-D1D45B8F13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552450</xdr:colOff>
      <xdr:row>0</xdr:row>
      <xdr:rowOff>9526</xdr:rowOff>
    </xdr:from>
    <xdr:to>
      <xdr:col>22</xdr:col>
      <xdr:colOff>428625</xdr:colOff>
      <xdr:row>14</xdr:row>
      <xdr:rowOff>9526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EBF14A5-30BC-45B2-97E5-1B1BDD155D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595992</xdr:colOff>
      <xdr:row>0</xdr:row>
      <xdr:rowOff>679</xdr:rowOff>
    </xdr:from>
    <xdr:to>
      <xdr:col>12</xdr:col>
      <xdr:colOff>449035</xdr:colOff>
      <xdr:row>16</xdr:row>
      <xdr:rowOff>149678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34140A-3517-49D4-BCED-465044CC3C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585108</xdr:colOff>
      <xdr:row>0</xdr:row>
      <xdr:rowOff>0</xdr:rowOff>
    </xdr:from>
    <xdr:to>
      <xdr:col>22</xdr:col>
      <xdr:colOff>438150</xdr:colOff>
      <xdr:row>16</xdr:row>
      <xdr:rowOff>148999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45CEBFD-F892-4088-96B9-FDB23C2D94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0</xdr:row>
      <xdr:rowOff>42862</xdr:rowOff>
    </xdr:from>
    <xdr:to>
      <xdr:col>10</xdr:col>
      <xdr:colOff>323850</xdr:colOff>
      <xdr:row>14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13AE5B-5F38-59A0-D5C7-404C8AB9E6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371475</xdr:colOff>
      <xdr:row>0</xdr:row>
      <xdr:rowOff>28575</xdr:rowOff>
    </xdr:from>
    <xdr:to>
      <xdr:col>20</xdr:col>
      <xdr:colOff>66675</xdr:colOff>
      <xdr:row>14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E80E0DC-0A73-4DF9-A382-4454391B86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9526</xdr:colOff>
      <xdr:row>0</xdr:row>
      <xdr:rowOff>1</xdr:rowOff>
    </xdr:from>
    <xdr:to>
      <xdr:col>13</xdr:col>
      <xdr:colOff>200026</xdr:colOff>
      <xdr:row>15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89E24CE-1C8B-4D1B-895A-C4B890185D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571500</xdr:colOff>
      <xdr:row>0</xdr:row>
      <xdr:rowOff>0</xdr:rowOff>
    </xdr:from>
    <xdr:to>
      <xdr:col>24</xdr:col>
      <xdr:colOff>152400</xdr:colOff>
      <xdr:row>15</xdr:row>
      <xdr:rowOff>85724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2688E69-1342-4E74-AD63-B70894B132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603738</xdr:colOff>
      <xdr:row>0</xdr:row>
      <xdr:rowOff>4762</xdr:rowOff>
    </xdr:from>
    <xdr:to>
      <xdr:col>10</xdr:col>
      <xdr:colOff>298938</xdr:colOff>
      <xdr:row>14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47E010-37FB-40CF-974F-53E22D7BDF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595312</xdr:colOff>
      <xdr:row>0</xdr:row>
      <xdr:rowOff>0</xdr:rowOff>
    </xdr:from>
    <xdr:to>
      <xdr:col>10</xdr:col>
      <xdr:colOff>290512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3A6C0A-7639-4B61-BA54-62535D331F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538162</xdr:colOff>
      <xdr:row>0</xdr:row>
      <xdr:rowOff>14287</xdr:rowOff>
    </xdr:from>
    <xdr:to>
      <xdr:col>10</xdr:col>
      <xdr:colOff>233362</xdr:colOff>
      <xdr:row>14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FD115F1-1BA8-4FE9-A22E-18B4B39F32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600075</xdr:colOff>
      <xdr:row>0</xdr:row>
      <xdr:rowOff>52387</xdr:rowOff>
    </xdr:from>
    <xdr:to>
      <xdr:col>20</xdr:col>
      <xdr:colOff>295275</xdr:colOff>
      <xdr:row>14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AF034E-8D4E-D0E0-325F-2C44634663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600075</xdr:colOff>
      <xdr:row>0</xdr:row>
      <xdr:rowOff>28575</xdr:rowOff>
    </xdr:from>
    <xdr:to>
      <xdr:col>10</xdr:col>
      <xdr:colOff>295275</xdr:colOff>
      <xdr:row>14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CAC06EA-88D8-4997-BEE5-969184AE65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566737</xdr:colOff>
      <xdr:row>0</xdr:row>
      <xdr:rowOff>0</xdr:rowOff>
    </xdr:from>
    <xdr:to>
      <xdr:col>10</xdr:col>
      <xdr:colOff>261937</xdr:colOff>
      <xdr:row>14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3391DF-0A5E-4C81-B2D4-9F8C9ABCAE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0</xdr:row>
      <xdr:rowOff>4762</xdr:rowOff>
    </xdr:from>
    <xdr:to>
      <xdr:col>10</xdr:col>
      <xdr:colOff>295275</xdr:colOff>
      <xdr:row>14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D9C82B-7D02-476C-B0A1-9258E159D7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99615-3CDB-4789-9EDD-40286E15A152}">
  <dimension ref="A1:F11"/>
  <sheetViews>
    <sheetView tabSelected="1" workbookViewId="0">
      <selection activeCell="B29" sqref="B29"/>
    </sheetView>
  </sheetViews>
  <sheetFormatPr defaultRowHeight="15" x14ac:dyDescent="0.25"/>
  <cols>
    <col min="1" max="1" width="13.7109375" customWidth="1"/>
    <col min="2" max="2" width="23.5703125" customWidth="1"/>
  </cols>
  <sheetData>
    <row r="1" spans="1:6" x14ac:dyDescent="0.25">
      <c r="A1" t="s">
        <v>5</v>
      </c>
    </row>
    <row r="2" spans="1:6" x14ac:dyDescent="0.25">
      <c r="A2" t="s">
        <v>6</v>
      </c>
      <c r="B2" t="s">
        <v>7</v>
      </c>
      <c r="C2">
        <v>0.80769999999999997</v>
      </c>
    </row>
    <row r="3" spans="1:6" x14ac:dyDescent="0.25">
      <c r="A3" t="s">
        <v>8</v>
      </c>
      <c r="B3" t="s">
        <v>9</v>
      </c>
      <c r="C3">
        <v>28</v>
      </c>
    </row>
    <row r="4" spans="1:6" x14ac:dyDescent="0.25">
      <c r="A4" t="s">
        <v>10</v>
      </c>
      <c r="B4" t="s">
        <v>13</v>
      </c>
      <c r="C4">
        <v>22413.975747599998</v>
      </c>
    </row>
    <row r="6" spans="1:6" x14ac:dyDescent="0.25">
      <c r="A6" t="s">
        <v>11</v>
      </c>
      <c r="B6">
        <f>C3/(C2*C4)</f>
        <v>1.5466393334878478E-3</v>
      </c>
    </row>
    <row r="8" spans="1:6" x14ac:dyDescent="0.25">
      <c r="C8" s="1"/>
      <c r="D8" s="1"/>
      <c r="E8" s="1"/>
      <c r="F8" s="1"/>
    </row>
    <row r="9" spans="1:6" x14ac:dyDescent="0.25">
      <c r="C9" s="1"/>
      <c r="D9" s="1"/>
      <c r="E9" s="1"/>
      <c r="F9" s="1"/>
    </row>
    <row r="10" spans="1:6" x14ac:dyDescent="0.25">
      <c r="C10" s="1"/>
      <c r="D10" s="1"/>
      <c r="E10" s="1"/>
      <c r="F10" s="1"/>
    </row>
    <row r="11" spans="1:6" x14ac:dyDescent="0.25">
      <c r="C11" s="1"/>
      <c r="D11" s="1"/>
      <c r="E11" s="1"/>
      <c r="F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928BD-B599-48D4-AA43-FE34049641DE}">
  <sheetPr>
    <tabColor theme="2"/>
  </sheetPr>
  <dimension ref="A1:AB59"/>
  <sheetViews>
    <sheetView zoomScale="115" zoomScaleNormal="115" workbookViewId="0">
      <selection activeCell="F18" sqref="F18"/>
    </sheetView>
  </sheetViews>
  <sheetFormatPr defaultRowHeight="15" x14ac:dyDescent="0.25"/>
  <cols>
    <col min="1" max="1" width="17.28515625" customWidth="1"/>
    <col min="2" max="2" width="10.42578125" customWidth="1"/>
    <col min="4" max="4" width="13.140625" customWidth="1"/>
    <col min="5" max="5" width="13.42578125" customWidth="1"/>
  </cols>
  <sheetData>
    <row r="1" spans="1:28" x14ac:dyDescent="0.25">
      <c r="A1" t="s">
        <v>0</v>
      </c>
      <c r="B1" t="s">
        <v>2</v>
      </c>
    </row>
    <row r="2" spans="1:28" x14ac:dyDescent="0.25">
      <c r="A2">
        <v>2.3500000000000001E-3</v>
      </c>
      <c r="B2">
        <v>20.53</v>
      </c>
    </row>
    <row r="3" spans="1:28" x14ac:dyDescent="0.25">
      <c r="A3">
        <v>4.7099999999999998E-3</v>
      </c>
      <c r="B3">
        <v>271.99</v>
      </c>
      <c r="AA3">
        <v>0</v>
      </c>
      <c r="AB3">
        <v>306.74</v>
      </c>
    </row>
    <row r="4" spans="1:28" x14ac:dyDescent="0.25">
      <c r="A4">
        <v>1.353E-2</v>
      </c>
      <c r="B4">
        <v>280.72000000000003</v>
      </c>
      <c r="AA4">
        <v>1</v>
      </c>
      <c r="AB4">
        <f>(2.0219)+306.74</f>
        <v>308.76190000000003</v>
      </c>
    </row>
    <row r="5" spans="1:28" x14ac:dyDescent="0.25">
      <c r="A5">
        <v>2.2349999999999998E-2</v>
      </c>
      <c r="B5">
        <v>285.58999999999997</v>
      </c>
    </row>
    <row r="6" spans="1:28" x14ac:dyDescent="0.25">
      <c r="A6">
        <v>3.5880000000000002E-2</v>
      </c>
      <c r="B6">
        <v>290.20999999999998</v>
      </c>
    </row>
    <row r="7" spans="1:28" x14ac:dyDescent="0.25">
      <c r="A7">
        <v>4.9410000000000003E-2</v>
      </c>
      <c r="B7">
        <v>294.32</v>
      </c>
    </row>
    <row r="8" spans="1:28" x14ac:dyDescent="0.25">
      <c r="A8">
        <v>6.9409999999999999E-2</v>
      </c>
      <c r="B8">
        <v>296.88</v>
      </c>
    </row>
    <row r="9" spans="1:28" x14ac:dyDescent="0.25">
      <c r="A9">
        <v>8.9410000000000003E-2</v>
      </c>
      <c r="B9">
        <v>299.19</v>
      </c>
    </row>
    <row r="10" spans="1:28" x14ac:dyDescent="0.25">
      <c r="A10">
        <v>0.10940999999999999</v>
      </c>
      <c r="B10">
        <v>300.73</v>
      </c>
    </row>
    <row r="11" spans="1:28" x14ac:dyDescent="0.25">
      <c r="A11">
        <v>0.13059000000000001</v>
      </c>
      <c r="B11">
        <v>302.02</v>
      </c>
    </row>
    <row r="12" spans="1:28" x14ac:dyDescent="0.25">
      <c r="A12">
        <v>0.15</v>
      </c>
      <c r="B12">
        <v>303.56</v>
      </c>
    </row>
    <row r="13" spans="1:28" x14ac:dyDescent="0.25">
      <c r="A13">
        <v>0.17</v>
      </c>
      <c r="B13">
        <v>304.33</v>
      </c>
    </row>
    <row r="14" spans="1:28" x14ac:dyDescent="0.25">
      <c r="A14">
        <v>0.19</v>
      </c>
      <c r="B14">
        <v>305.10000000000002</v>
      </c>
    </row>
    <row r="15" spans="1:28" x14ac:dyDescent="0.25">
      <c r="A15">
        <v>0.21059</v>
      </c>
      <c r="B15">
        <v>306.12</v>
      </c>
    </row>
    <row r="16" spans="1:28" x14ac:dyDescent="0.25">
      <c r="A16">
        <v>0.23</v>
      </c>
      <c r="B16">
        <v>306.63</v>
      </c>
    </row>
    <row r="17" spans="1:6" ht="18.75" x14ac:dyDescent="0.35">
      <c r="A17">
        <v>0.25058999999999998</v>
      </c>
      <c r="B17">
        <v>306.63</v>
      </c>
      <c r="D17" t="s">
        <v>14</v>
      </c>
      <c r="E17" t="s">
        <v>15</v>
      </c>
      <c r="F17">
        <f>(2.0219*0.99)+306.74</f>
        <v>308.74168100000003</v>
      </c>
    </row>
    <row r="18" spans="1:6" ht="17.25" x14ac:dyDescent="0.25">
      <c r="A18">
        <v>0.26882</v>
      </c>
      <c r="B18">
        <v>306.89</v>
      </c>
      <c r="D18" t="s">
        <v>16</v>
      </c>
      <c r="E18" t="s">
        <v>17</v>
      </c>
      <c r="F18">
        <f>F17*conversion!B6</f>
        <v>0.47751202772175777</v>
      </c>
    </row>
    <row r="19" spans="1:6" x14ac:dyDescent="0.25">
      <c r="A19">
        <v>0.28999999999999998</v>
      </c>
      <c r="B19">
        <v>307.92</v>
      </c>
    </row>
    <row r="20" spans="1:6" x14ac:dyDescent="0.25">
      <c r="A20">
        <v>0.30941000000000002</v>
      </c>
      <c r="B20">
        <v>307.66000000000003</v>
      </c>
    </row>
    <row r="21" spans="1:6" x14ac:dyDescent="0.25">
      <c r="A21">
        <v>0.32882</v>
      </c>
      <c r="B21">
        <v>307.92</v>
      </c>
    </row>
    <row r="22" spans="1:6" x14ac:dyDescent="0.25">
      <c r="A22">
        <v>0.34882000000000002</v>
      </c>
      <c r="B22">
        <v>308.17</v>
      </c>
    </row>
    <row r="23" spans="1:6" x14ac:dyDescent="0.25">
      <c r="A23">
        <v>0.36941000000000002</v>
      </c>
      <c r="B23">
        <v>308.17</v>
      </c>
    </row>
    <row r="24" spans="1:6" x14ac:dyDescent="0.25">
      <c r="A24">
        <v>0.38940999999999998</v>
      </c>
      <c r="B24">
        <v>308.69</v>
      </c>
    </row>
    <row r="25" spans="1:6" x14ac:dyDescent="0.25">
      <c r="A25">
        <v>0.41</v>
      </c>
      <c r="B25">
        <v>308.69</v>
      </c>
    </row>
    <row r="26" spans="1:6" x14ac:dyDescent="0.25">
      <c r="A26">
        <v>0.43</v>
      </c>
      <c r="B26">
        <v>308.69</v>
      </c>
    </row>
    <row r="27" spans="1:6" x14ac:dyDescent="0.25">
      <c r="A27">
        <v>0.44882</v>
      </c>
      <c r="B27">
        <v>309.2</v>
      </c>
    </row>
    <row r="28" spans="1:6" x14ac:dyDescent="0.25">
      <c r="A28">
        <v>0.47</v>
      </c>
      <c r="B28">
        <v>309.45999999999998</v>
      </c>
    </row>
    <row r="29" spans="1:6" x14ac:dyDescent="0.25">
      <c r="A29">
        <v>0.49</v>
      </c>
      <c r="B29">
        <v>309.45999999999998</v>
      </c>
    </row>
    <row r="30" spans="1:6" x14ac:dyDescent="0.25">
      <c r="A30">
        <v>0.51058999999999999</v>
      </c>
      <c r="B30">
        <v>309.70999999999998</v>
      </c>
    </row>
    <row r="31" spans="1:6" x14ac:dyDescent="0.25">
      <c r="A31">
        <v>0.52941000000000005</v>
      </c>
      <c r="B31">
        <v>309.45999999999998</v>
      </c>
    </row>
    <row r="32" spans="1:6" x14ac:dyDescent="0.25">
      <c r="A32">
        <v>0.55000000000000004</v>
      </c>
      <c r="B32">
        <v>309.45999999999998</v>
      </c>
    </row>
    <row r="33" spans="1:2" x14ac:dyDescent="0.25">
      <c r="A33">
        <v>0.57059000000000004</v>
      </c>
      <c r="B33">
        <v>309.45999999999998</v>
      </c>
    </row>
    <row r="34" spans="1:2" x14ac:dyDescent="0.25">
      <c r="A34">
        <v>0.58940999999999999</v>
      </c>
      <c r="B34">
        <v>309.45999999999998</v>
      </c>
    </row>
    <row r="35" spans="1:2" x14ac:dyDescent="0.25">
      <c r="A35">
        <v>0.61</v>
      </c>
      <c r="B35">
        <v>308.94</v>
      </c>
    </row>
    <row r="36" spans="1:2" x14ac:dyDescent="0.25">
      <c r="A36">
        <v>0.63</v>
      </c>
      <c r="B36">
        <v>308.94</v>
      </c>
    </row>
    <row r="37" spans="1:2" x14ac:dyDescent="0.25">
      <c r="A37">
        <v>0.64941000000000004</v>
      </c>
      <c r="B37">
        <v>308.43</v>
      </c>
    </row>
    <row r="38" spans="1:2" x14ac:dyDescent="0.25">
      <c r="A38">
        <v>0.66940999999999995</v>
      </c>
      <c r="B38">
        <v>308.17</v>
      </c>
    </row>
    <row r="39" spans="1:2" x14ac:dyDescent="0.25">
      <c r="A39">
        <v>0.69</v>
      </c>
      <c r="B39">
        <v>307.92</v>
      </c>
    </row>
    <row r="40" spans="1:2" x14ac:dyDescent="0.25">
      <c r="A40">
        <v>0.71</v>
      </c>
      <c r="B40">
        <v>307.39999999999998</v>
      </c>
    </row>
    <row r="41" spans="1:2" x14ac:dyDescent="0.25">
      <c r="A41">
        <v>0.73058999999999996</v>
      </c>
      <c r="B41">
        <v>307.39999999999998</v>
      </c>
    </row>
    <row r="42" spans="1:2" x14ac:dyDescent="0.25">
      <c r="A42">
        <v>0.74824000000000002</v>
      </c>
      <c r="B42">
        <v>307.14999999999998</v>
      </c>
    </row>
    <row r="43" spans="1:2" x14ac:dyDescent="0.25">
      <c r="A43">
        <v>0.77117999999999998</v>
      </c>
      <c r="B43">
        <v>306.89</v>
      </c>
    </row>
    <row r="44" spans="1:2" x14ac:dyDescent="0.25">
      <c r="A44">
        <v>0.79</v>
      </c>
      <c r="B44">
        <v>306.89</v>
      </c>
    </row>
    <row r="45" spans="1:2" x14ac:dyDescent="0.25">
      <c r="A45">
        <v>0.81059000000000003</v>
      </c>
      <c r="B45">
        <v>306.63</v>
      </c>
    </row>
    <row r="46" spans="1:2" x14ac:dyDescent="0.25">
      <c r="A46">
        <v>0.83059000000000005</v>
      </c>
      <c r="B46">
        <v>306.12</v>
      </c>
    </row>
    <row r="47" spans="1:2" x14ac:dyDescent="0.25">
      <c r="A47">
        <v>0.84941</v>
      </c>
      <c r="B47">
        <v>307.14999999999998</v>
      </c>
    </row>
    <row r="48" spans="1:2" x14ac:dyDescent="0.25">
      <c r="A48">
        <v>0.86882000000000004</v>
      </c>
      <c r="B48">
        <v>308.17</v>
      </c>
    </row>
    <row r="49" spans="1:2" x14ac:dyDescent="0.25">
      <c r="A49">
        <v>0.88882000000000005</v>
      </c>
      <c r="B49">
        <v>310.23</v>
      </c>
    </row>
    <row r="50" spans="1:2" x14ac:dyDescent="0.25">
      <c r="A50">
        <v>0.90941000000000005</v>
      </c>
      <c r="B50">
        <v>312.27999999999997</v>
      </c>
    </row>
    <row r="51" spans="1:2" x14ac:dyDescent="0.25">
      <c r="A51">
        <v>0.93118000000000001</v>
      </c>
      <c r="B51">
        <v>314.33</v>
      </c>
    </row>
    <row r="59" spans="1:2" x14ac:dyDescent="0.25">
      <c r="A59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36481-41A1-4029-B66B-CB86A4BF4EE8}">
  <sheetPr>
    <tabColor theme="2"/>
  </sheetPr>
  <dimension ref="A1:N59"/>
  <sheetViews>
    <sheetView zoomScaleNormal="100" workbookViewId="0">
      <selection activeCell="F36" sqref="F36"/>
    </sheetView>
  </sheetViews>
  <sheetFormatPr defaultRowHeight="15" x14ac:dyDescent="0.25"/>
  <cols>
    <col min="1" max="1" width="22" customWidth="1"/>
    <col min="2" max="2" width="17.85546875" customWidth="1"/>
    <col min="3" max="3" width="12" customWidth="1"/>
    <col min="5" max="6" width="13.7109375" customWidth="1"/>
  </cols>
  <sheetData>
    <row r="1" spans="1:14" x14ac:dyDescent="0.25">
      <c r="A1" t="s">
        <v>3</v>
      </c>
      <c r="B1" t="s">
        <v>4</v>
      </c>
      <c r="C1" t="s">
        <v>12</v>
      </c>
    </row>
    <row r="2" spans="1:14" x14ac:dyDescent="0.25">
      <c r="A2">
        <v>4.4349999999999997E-3</v>
      </c>
      <c r="B2" s="3">
        <f>A2/1.01325</f>
        <v>4.3770046878855171E-3</v>
      </c>
      <c r="C2">
        <v>408.90199999999999</v>
      </c>
    </row>
    <row r="3" spans="1:14" x14ac:dyDescent="0.25">
      <c r="A3">
        <v>1.5521E-2</v>
      </c>
      <c r="B3" s="3">
        <f t="shared" ref="B3:B59" si="0">A3/1.01325</f>
        <v>1.5318036022699235E-2</v>
      </c>
      <c r="C3">
        <v>416.34199999999998</v>
      </c>
      <c r="M3">
        <v>1</v>
      </c>
      <c r="N3">
        <v>0</v>
      </c>
    </row>
    <row r="4" spans="1:14" x14ac:dyDescent="0.25">
      <c r="A4">
        <v>3.5477000000000002E-2</v>
      </c>
      <c r="B4" s="3">
        <f t="shared" si="0"/>
        <v>3.5013076733283986E-2</v>
      </c>
      <c r="C4">
        <v>425.29</v>
      </c>
      <c r="M4">
        <f>(62.324*1)+450.8</f>
        <v>513.12400000000002</v>
      </c>
      <c r="N4">
        <f>(62.324*0)+450.8</f>
        <v>450.8</v>
      </c>
    </row>
    <row r="5" spans="1:14" x14ac:dyDescent="0.25">
      <c r="A5">
        <v>5.5432000000000002E-2</v>
      </c>
      <c r="B5" s="3">
        <f t="shared" si="0"/>
        <v>5.4707130520602026E-2</v>
      </c>
      <c r="C5">
        <v>428.31200000000001</v>
      </c>
    </row>
    <row r="6" spans="1:14" x14ac:dyDescent="0.25">
      <c r="A6">
        <v>5.765E-2</v>
      </c>
      <c r="B6" s="3">
        <f t="shared" si="0"/>
        <v>5.6896126326178138E-2</v>
      </c>
      <c r="C6">
        <v>435.726</v>
      </c>
    </row>
    <row r="7" spans="1:14" x14ac:dyDescent="0.25">
      <c r="A7">
        <v>7.9823000000000005E-2</v>
      </c>
      <c r="B7" s="3">
        <f t="shared" si="0"/>
        <v>7.8779175919072297E-2</v>
      </c>
      <c r="C7">
        <v>440.23700000000002</v>
      </c>
    </row>
    <row r="8" spans="1:14" x14ac:dyDescent="0.25">
      <c r="A8">
        <v>0.101996</v>
      </c>
      <c r="B8" s="3">
        <f t="shared" si="0"/>
        <v>0.10066222551196645</v>
      </c>
      <c r="C8">
        <v>449.19099999999997</v>
      </c>
    </row>
    <row r="9" spans="1:14" x14ac:dyDescent="0.25">
      <c r="A9">
        <v>0.10643</v>
      </c>
      <c r="B9" s="3">
        <f t="shared" si="0"/>
        <v>0.10503824327658524</v>
      </c>
      <c r="C9">
        <v>444.76</v>
      </c>
    </row>
    <row r="10" spans="1:14" x14ac:dyDescent="0.25">
      <c r="A10">
        <v>0.128603</v>
      </c>
      <c r="B10" s="3">
        <f t="shared" si="0"/>
        <v>0.1269212928694794</v>
      </c>
      <c r="C10">
        <v>452.233</v>
      </c>
    </row>
    <row r="11" spans="1:14" x14ac:dyDescent="0.25">
      <c r="A11">
        <v>0.15742800000000001</v>
      </c>
      <c r="B11" s="3">
        <f t="shared" si="0"/>
        <v>0.15536935603256849</v>
      </c>
      <c r="C11">
        <v>456.76299999999998</v>
      </c>
    </row>
    <row r="12" spans="1:14" x14ac:dyDescent="0.25">
      <c r="A12">
        <v>0.17738399999999999</v>
      </c>
      <c r="B12" s="3">
        <f t="shared" si="0"/>
        <v>0.17506439674315322</v>
      </c>
      <c r="C12">
        <v>459.78500000000003</v>
      </c>
    </row>
    <row r="13" spans="1:14" x14ac:dyDescent="0.25">
      <c r="A13">
        <v>0.20399100000000001</v>
      </c>
      <c r="B13" s="3">
        <f t="shared" si="0"/>
        <v>0.20132346410066618</v>
      </c>
      <c r="C13">
        <v>459.86399999999998</v>
      </c>
    </row>
    <row r="14" spans="1:14" x14ac:dyDescent="0.25">
      <c r="A14">
        <v>0.206208</v>
      </c>
      <c r="B14" s="3">
        <f t="shared" si="0"/>
        <v>0.20351147298297559</v>
      </c>
      <c r="C14">
        <v>464.315</v>
      </c>
    </row>
    <row r="15" spans="1:14" x14ac:dyDescent="0.25">
      <c r="A15">
        <v>0.228381</v>
      </c>
      <c r="B15" s="3">
        <f t="shared" si="0"/>
        <v>0.22539452257586973</v>
      </c>
      <c r="C15">
        <v>464.38</v>
      </c>
    </row>
    <row r="16" spans="1:14" x14ac:dyDescent="0.25">
      <c r="A16">
        <v>0.252772</v>
      </c>
      <c r="B16" s="3">
        <f t="shared" si="0"/>
        <v>0.24946656797434</v>
      </c>
      <c r="C16">
        <v>462.971</v>
      </c>
    </row>
    <row r="17" spans="1:7" ht="18.75" x14ac:dyDescent="0.35">
      <c r="A17">
        <v>0.25498900000000002</v>
      </c>
      <c r="B17" s="3">
        <f t="shared" si="0"/>
        <v>0.25165457685664944</v>
      </c>
      <c r="C17">
        <v>465.94099999999997</v>
      </c>
      <c r="E17" t="s">
        <v>14</v>
      </c>
      <c r="F17" t="s">
        <v>15</v>
      </c>
      <c r="G17">
        <f>(62.324*0.99)+450.8</f>
        <v>512.50076000000001</v>
      </c>
    </row>
    <row r="18" spans="1:7" ht="17.25" x14ac:dyDescent="0.25">
      <c r="A18">
        <v>0.27716200000000002</v>
      </c>
      <c r="B18" s="3">
        <f t="shared" si="0"/>
        <v>0.27353762644954355</v>
      </c>
      <c r="C18">
        <v>467.488</v>
      </c>
      <c r="E18" t="s">
        <v>16</v>
      </c>
      <c r="F18" t="s">
        <v>17</v>
      </c>
      <c r="G18">
        <f>G17*conversion!B6</f>
        <v>0.79265383385841548</v>
      </c>
    </row>
    <row r="19" spans="1:7" x14ac:dyDescent="0.25">
      <c r="A19">
        <v>0.30598700000000001</v>
      </c>
      <c r="B19" s="3">
        <f t="shared" si="0"/>
        <v>0.30198568961263261</v>
      </c>
      <c r="C19">
        <v>470.536</v>
      </c>
    </row>
    <row r="20" spans="1:7" x14ac:dyDescent="0.25">
      <c r="A20">
        <v>0.312639</v>
      </c>
      <c r="B20" s="3">
        <f t="shared" si="0"/>
        <v>0.30855070318282751</v>
      </c>
      <c r="C20">
        <v>472.03699999999998</v>
      </c>
    </row>
    <row r="21" spans="1:7" x14ac:dyDescent="0.25">
      <c r="A21">
        <v>0.32594200000000001</v>
      </c>
      <c r="B21" s="3">
        <f t="shared" si="0"/>
        <v>0.32167974339995065</v>
      </c>
      <c r="C21">
        <v>470.59500000000003</v>
      </c>
    </row>
    <row r="22" spans="1:7" x14ac:dyDescent="0.25">
      <c r="A22">
        <v>0.35254999999999997</v>
      </c>
      <c r="B22" s="3">
        <f t="shared" si="0"/>
        <v>0.3479397976807303</v>
      </c>
      <c r="C22">
        <v>472.15600000000001</v>
      </c>
    </row>
    <row r="23" spans="1:7" x14ac:dyDescent="0.25">
      <c r="A23">
        <v>0.36141899999999999</v>
      </c>
      <c r="B23" s="3">
        <f t="shared" si="0"/>
        <v>0.35669282013323461</v>
      </c>
      <c r="C23">
        <v>473.66300000000001</v>
      </c>
    </row>
    <row r="24" spans="1:7" x14ac:dyDescent="0.25">
      <c r="A24">
        <v>0.37915700000000002</v>
      </c>
      <c r="B24" s="3">
        <f t="shared" si="0"/>
        <v>0.37419886503824329</v>
      </c>
      <c r="C24">
        <v>472.23500000000001</v>
      </c>
    </row>
    <row r="25" spans="1:7" x14ac:dyDescent="0.25">
      <c r="A25">
        <v>0.40354800000000002</v>
      </c>
      <c r="B25" s="3">
        <f t="shared" si="0"/>
        <v>0.39827091043671359</v>
      </c>
      <c r="C25">
        <v>476.75099999999998</v>
      </c>
    </row>
    <row r="26" spans="1:7" x14ac:dyDescent="0.25">
      <c r="A26">
        <v>0.41241699999999998</v>
      </c>
      <c r="B26" s="3">
        <f t="shared" si="0"/>
        <v>0.40702393288921784</v>
      </c>
      <c r="C26">
        <v>476.77800000000002</v>
      </c>
    </row>
    <row r="27" spans="1:7" x14ac:dyDescent="0.25">
      <c r="A27">
        <v>0.42793799999999999</v>
      </c>
      <c r="B27" s="3">
        <f t="shared" si="0"/>
        <v>0.42234196891191711</v>
      </c>
      <c r="C27">
        <v>476.82400000000001</v>
      </c>
    </row>
    <row r="28" spans="1:7" x14ac:dyDescent="0.25">
      <c r="A28">
        <v>0.45232800000000001</v>
      </c>
      <c r="B28" s="3">
        <f t="shared" si="0"/>
        <v>0.44641302738712069</v>
      </c>
      <c r="C28">
        <v>478.37700000000001</v>
      </c>
    </row>
    <row r="29" spans="1:7" x14ac:dyDescent="0.25">
      <c r="A29">
        <v>0.46341500000000002</v>
      </c>
      <c r="B29" s="3">
        <f t="shared" si="0"/>
        <v>0.45735504564520113</v>
      </c>
      <c r="C29">
        <v>478.41</v>
      </c>
    </row>
    <row r="30" spans="1:7" x14ac:dyDescent="0.25">
      <c r="A30">
        <v>0.48337000000000002</v>
      </c>
      <c r="B30" s="3">
        <f t="shared" si="0"/>
        <v>0.47704909943251916</v>
      </c>
      <c r="C30">
        <v>479.95100000000002</v>
      </c>
    </row>
    <row r="31" spans="1:7" x14ac:dyDescent="0.25">
      <c r="A31">
        <v>0.49889099999999997</v>
      </c>
      <c r="B31" s="3">
        <f t="shared" si="0"/>
        <v>0.49236713545521832</v>
      </c>
      <c r="C31">
        <v>481.47800000000001</v>
      </c>
    </row>
    <row r="32" spans="1:7" x14ac:dyDescent="0.25">
      <c r="A32">
        <v>0.50997800000000004</v>
      </c>
      <c r="B32" s="3">
        <f t="shared" si="0"/>
        <v>0.50330915371329887</v>
      </c>
      <c r="C32">
        <v>484.47399999999999</v>
      </c>
    </row>
    <row r="33" spans="1:3" x14ac:dyDescent="0.25">
      <c r="A33">
        <v>0.52993299999999999</v>
      </c>
      <c r="B33" s="3">
        <f t="shared" si="0"/>
        <v>0.5230032075006168</v>
      </c>
      <c r="C33">
        <v>484.53300000000002</v>
      </c>
    </row>
    <row r="34" spans="1:3" x14ac:dyDescent="0.25">
      <c r="A34">
        <v>0.55210599999999999</v>
      </c>
      <c r="B34" s="3">
        <f t="shared" si="0"/>
        <v>0.54488625709351102</v>
      </c>
      <c r="C34">
        <v>484.59899999999999</v>
      </c>
    </row>
    <row r="35" spans="1:3" x14ac:dyDescent="0.25">
      <c r="A35">
        <v>0.56540999999999997</v>
      </c>
      <c r="B35" s="3">
        <f t="shared" si="0"/>
        <v>0.55801628423390082</v>
      </c>
      <c r="C35">
        <v>486.12</v>
      </c>
    </row>
    <row r="36" spans="1:3" x14ac:dyDescent="0.25">
      <c r="A36">
        <v>0.57427899999999998</v>
      </c>
      <c r="B36" s="3">
        <f t="shared" si="0"/>
        <v>0.56676930668640513</v>
      </c>
      <c r="C36">
        <v>486.14600000000002</v>
      </c>
    </row>
    <row r="37" spans="1:3" x14ac:dyDescent="0.25">
      <c r="A37">
        <v>0.59867000000000004</v>
      </c>
      <c r="B37" s="3">
        <f t="shared" si="0"/>
        <v>0.59084135208487543</v>
      </c>
      <c r="C37">
        <v>486.21800000000002</v>
      </c>
    </row>
    <row r="38" spans="1:3" x14ac:dyDescent="0.25">
      <c r="A38">
        <v>0.61419100000000004</v>
      </c>
      <c r="B38" s="3">
        <f t="shared" si="0"/>
        <v>0.60615938810757464</v>
      </c>
      <c r="C38">
        <v>490.709</v>
      </c>
    </row>
    <row r="39" spans="1:3" x14ac:dyDescent="0.25">
      <c r="A39">
        <v>0.62527699999999997</v>
      </c>
      <c r="B39" s="3">
        <f t="shared" si="0"/>
        <v>0.61710041944238836</v>
      </c>
      <c r="C39">
        <v>487.779</v>
      </c>
    </row>
    <row r="40" spans="1:3" x14ac:dyDescent="0.25">
      <c r="A40">
        <v>0.65188500000000005</v>
      </c>
      <c r="B40" s="3">
        <f t="shared" si="0"/>
        <v>0.64336047372316807</v>
      </c>
      <c r="C40">
        <v>489.339</v>
      </c>
    </row>
    <row r="41" spans="1:3" x14ac:dyDescent="0.25">
      <c r="A41">
        <v>0.66740600000000005</v>
      </c>
      <c r="B41" s="3">
        <f t="shared" si="0"/>
        <v>0.65867850974586728</v>
      </c>
      <c r="C41">
        <v>490.86599999999999</v>
      </c>
    </row>
    <row r="42" spans="1:3" x14ac:dyDescent="0.25">
      <c r="A42">
        <v>0.67627499999999996</v>
      </c>
      <c r="B42" s="3">
        <f t="shared" si="0"/>
        <v>0.66743153219837159</v>
      </c>
      <c r="C42">
        <v>489.411</v>
      </c>
    </row>
    <row r="43" spans="1:3" x14ac:dyDescent="0.25">
      <c r="A43">
        <v>0.70066499999999998</v>
      </c>
      <c r="B43" s="3">
        <f t="shared" si="0"/>
        <v>0.69150259067357511</v>
      </c>
      <c r="C43">
        <v>492.44600000000003</v>
      </c>
    </row>
    <row r="44" spans="1:3" x14ac:dyDescent="0.25">
      <c r="A44">
        <v>0.71175200000000005</v>
      </c>
      <c r="B44" s="3">
        <f t="shared" si="0"/>
        <v>0.70244460893165561</v>
      </c>
      <c r="C44">
        <v>493.96100000000001</v>
      </c>
    </row>
    <row r="45" spans="1:3" x14ac:dyDescent="0.25">
      <c r="A45">
        <v>0.72283799999999998</v>
      </c>
      <c r="B45" s="3">
        <f t="shared" si="0"/>
        <v>0.71338564026646922</v>
      </c>
      <c r="C45">
        <v>495.47500000000002</v>
      </c>
    </row>
    <row r="46" spans="1:3" x14ac:dyDescent="0.25">
      <c r="A46">
        <v>0.747228</v>
      </c>
      <c r="B46" s="3">
        <f t="shared" si="0"/>
        <v>0.73745669874167286</v>
      </c>
      <c r="C46">
        <v>495.54700000000003</v>
      </c>
    </row>
    <row r="47" spans="1:3" x14ac:dyDescent="0.25">
      <c r="A47">
        <v>0.76496699999999995</v>
      </c>
      <c r="B47" s="3">
        <f t="shared" si="0"/>
        <v>0.75496373056994814</v>
      </c>
      <c r="C47">
        <v>500.04399999999998</v>
      </c>
    </row>
    <row r="48" spans="1:3" x14ac:dyDescent="0.25">
      <c r="A48">
        <v>0.77383599999999997</v>
      </c>
      <c r="B48" s="3">
        <f t="shared" si="0"/>
        <v>0.76371675302245245</v>
      </c>
      <c r="C48">
        <v>497.108</v>
      </c>
    </row>
    <row r="49" spans="1:3" x14ac:dyDescent="0.25">
      <c r="A49">
        <v>0.79600899999999997</v>
      </c>
      <c r="B49" s="3">
        <f t="shared" si="0"/>
        <v>0.78559980261534668</v>
      </c>
      <c r="C49">
        <v>500.13600000000002</v>
      </c>
    </row>
    <row r="50" spans="1:3" x14ac:dyDescent="0.25">
      <c r="A50">
        <v>0.81596500000000005</v>
      </c>
      <c r="B50" s="3">
        <f t="shared" si="0"/>
        <v>0.80529484332593149</v>
      </c>
      <c r="C50">
        <v>503.15800000000002</v>
      </c>
    </row>
    <row r="51" spans="1:3" x14ac:dyDescent="0.25">
      <c r="A51">
        <v>0.82261600000000001</v>
      </c>
      <c r="B51" s="3">
        <f t="shared" si="0"/>
        <v>0.81185886997285961</v>
      </c>
      <c r="C51">
        <v>501.697</v>
      </c>
    </row>
    <row r="52" spans="1:3" x14ac:dyDescent="0.25">
      <c r="A52">
        <v>0.84478900000000001</v>
      </c>
      <c r="B52" s="3">
        <f t="shared" si="0"/>
        <v>0.83374191956575383</v>
      </c>
      <c r="C52">
        <v>504.72500000000002</v>
      </c>
    </row>
    <row r="53" spans="1:3" x14ac:dyDescent="0.25">
      <c r="A53">
        <v>0.86917999999999995</v>
      </c>
      <c r="B53" s="3">
        <f t="shared" si="0"/>
        <v>0.85781396496422402</v>
      </c>
      <c r="C53">
        <v>512.20500000000004</v>
      </c>
    </row>
    <row r="54" spans="1:3" x14ac:dyDescent="0.25">
      <c r="A54">
        <v>0.87139699999999998</v>
      </c>
      <c r="B54" s="3">
        <f t="shared" si="0"/>
        <v>0.86000197384653343</v>
      </c>
      <c r="C54">
        <v>507.767</v>
      </c>
    </row>
    <row r="55" spans="1:3" x14ac:dyDescent="0.25">
      <c r="A55">
        <v>0.895787</v>
      </c>
      <c r="B55" s="3">
        <f t="shared" si="0"/>
        <v>0.88407303232173695</v>
      </c>
      <c r="C55">
        <v>516.72799999999995</v>
      </c>
    </row>
    <row r="56" spans="1:3" x14ac:dyDescent="0.25">
      <c r="A56">
        <v>0.91796</v>
      </c>
      <c r="B56" s="3">
        <f t="shared" si="0"/>
        <v>0.90595608191463117</v>
      </c>
      <c r="C56">
        <v>521.23800000000006</v>
      </c>
    </row>
    <row r="57" spans="1:3" x14ac:dyDescent="0.25">
      <c r="A57">
        <v>0.92461199999999999</v>
      </c>
      <c r="B57" s="3">
        <f t="shared" si="0"/>
        <v>0.91252109548482607</v>
      </c>
      <c r="C57">
        <v>530.14700000000005</v>
      </c>
    </row>
    <row r="58" spans="1:3" x14ac:dyDescent="0.25">
      <c r="A58">
        <v>0.94678499999999999</v>
      </c>
      <c r="B58" s="3">
        <f t="shared" si="0"/>
        <v>0.93440414507772018</v>
      </c>
      <c r="C58">
        <v>539.10199999999998</v>
      </c>
    </row>
    <row r="59" spans="1:3" x14ac:dyDescent="0.25">
      <c r="A59">
        <v>0.96674099999999996</v>
      </c>
      <c r="B59" s="3">
        <f t="shared" si="0"/>
        <v>0.95409918578830488</v>
      </c>
      <c r="C59">
        <v>579.16099999999994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510D9-A2D0-46EE-8F0D-6C4DE099F3A3}">
  <dimension ref="A1:Y75"/>
  <sheetViews>
    <sheetView zoomScaleNormal="100" workbookViewId="0">
      <selection activeCell="L19" sqref="L19"/>
    </sheetView>
  </sheetViews>
  <sheetFormatPr defaultRowHeight="15" x14ac:dyDescent="0.25"/>
  <cols>
    <col min="1" max="1" width="17.42578125" customWidth="1"/>
    <col min="2" max="2" width="11" customWidth="1"/>
    <col min="4" max="4" width="12.7109375" customWidth="1"/>
    <col min="5" max="5" width="13.7109375" customWidth="1"/>
    <col min="15" max="15" width="13.7109375" customWidth="1"/>
  </cols>
  <sheetData>
    <row r="1" spans="1:25" x14ac:dyDescent="0.25">
      <c r="A1" t="s">
        <v>18</v>
      </c>
      <c r="B1" t="s">
        <v>2</v>
      </c>
    </row>
    <row r="2" spans="1:25" x14ac:dyDescent="0.25">
      <c r="A2">
        <v>8.2299999999999995E-3</v>
      </c>
      <c r="B2">
        <v>4.83</v>
      </c>
    </row>
    <row r="3" spans="1:25" x14ac:dyDescent="0.25">
      <c r="A3">
        <v>8.2299999999999995E-3</v>
      </c>
      <c r="B3">
        <v>6.27</v>
      </c>
    </row>
    <row r="4" spans="1:25" x14ac:dyDescent="0.25">
      <c r="A4">
        <v>1.0200000000000001E-2</v>
      </c>
      <c r="B4">
        <v>329.27</v>
      </c>
    </row>
    <row r="5" spans="1:25" x14ac:dyDescent="0.25">
      <c r="A5">
        <v>1.0240000000000001E-2</v>
      </c>
      <c r="B5">
        <v>337.11</v>
      </c>
    </row>
    <row r="6" spans="1:25" x14ac:dyDescent="0.25">
      <c r="A6">
        <v>1.507E-2</v>
      </c>
      <c r="B6">
        <v>339.68</v>
      </c>
    </row>
    <row r="7" spans="1:25" x14ac:dyDescent="0.25">
      <c r="A7">
        <v>1.8489999999999999E-2</v>
      </c>
      <c r="B7">
        <v>344.95</v>
      </c>
    </row>
    <row r="8" spans="1:25" x14ac:dyDescent="0.25">
      <c r="A8">
        <v>2.332E-2</v>
      </c>
      <c r="B8">
        <v>349.92</v>
      </c>
      <c r="X8">
        <v>0</v>
      </c>
      <c r="Y8">
        <v>373.56</v>
      </c>
    </row>
    <row r="9" spans="1:25" x14ac:dyDescent="0.25">
      <c r="A9">
        <v>4.317E-2</v>
      </c>
      <c r="B9">
        <v>360.63</v>
      </c>
      <c r="X9">
        <v>1</v>
      </c>
      <c r="Y9">
        <f>50.108+373.56</f>
        <v>423.66800000000001</v>
      </c>
    </row>
    <row r="10" spans="1:25" x14ac:dyDescent="0.25">
      <c r="A10">
        <v>5.6840000000000002E-2</v>
      </c>
      <c r="B10">
        <v>362.2</v>
      </c>
    </row>
    <row r="11" spans="1:25" x14ac:dyDescent="0.25">
      <c r="A11">
        <v>7.0529999999999995E-2</v>
      </c>
      <c r="B11">
        <v>366.9</v>
      </c>
    </row>
    <row r="12" spans="1:25" x14ac:dyDescent="0.25">
      <c r="A12">
        <v>8.4209999999999993E-2</v>
      </c>
      <c r="B12">
        <v>370.03</v>
      </c>
    </row>
    <row r="13" spans="1:25" x14ac:dyDescent="0.25">
      <c r="A13">
        <v>9.2410000000000006E-2</v>
      </c>
      <c r="B13">
        <v>370.03</v>
      </c>
    </row>
    <row r="14" spans="1:25" x14ac:dyDescent="0.25">
      <c r="A14">
        <v>0.11355999999999999</v>
      </c>
      <c r="B14">
        <v>373.08</v>
      </c>
    </row>
    <row r="15" spans="1:25" x14ac:dyDescent="0.25">
      <c r="A15">
        <v>0.11429</v>
      </c>
      <c r="B15">
        <v>373.17</v>
      </c>
    </row>
    <row r="16" spans="1:25" x14ac:dyDescent="0.25">
      <c r="A16">
        <v>0.13069</v>
      </c>
      <c r="B16">
        <v>374.74</v>
      </c>
    </row>
    <row r="17" spans="1:6" ht="18.75" x14ac:dyDescent="0.35">
      <c r="A17">
        <v>0.13616</v>
      </c>
      <c r="B17">
        <v>376.31</v>
      </c>
      <c r="D17" t="s">
        <v>14</v>
      </c>
      <c r="E17" t="s">
        <v>15</v>
      </c>
      <c r="F17">
        <f>(50.108*0.99)+373.56</f>
        <v>423.16692</v>
      </c>
    </row>
    <row r="18" spans="1:6" ht="17.25" x14ac:dyDescent="0.25">
      <c r="A18">
        <v>0.15257999999999999</v>
      </c>
      <c r="B18">
        <v>379.44</v>
      </c>
      <c r="D18" t="s">
        <v>16</v>
      </c>
      <c r="E18" t="s">
        <v>17</v>
      </c>
      <c r="F18">
        <f>F17*conversion!B6</f>
        <v>0.65448660310290541</v>
      </c>
    </row>
    <row r="19" spans="1:6" x14ac:dyDescent="0.25">
      <c r="A19">
        <v>0.17443</v>
      </c>
      <c r="B19">
        <v>379.44</v>
      </c>
    </row>
    <row r="20" spans="1:6" x14ac:dyDescent="0.25">
      <c r="A20">
        <v>0.18811</v>
      </c>
      <c r="B20">
        <v>381.01</v>
      </c>
    </row>
    <row r="21" spans="1:6" x14ac:dyDescent="0.25">
      <c r="A21">
        <v>0.20724000000000001</v>
      </c>
      <c r="B21">
        <v>382.58</v>
      </c>
    </row>
    <row r="22" spans="1:6" x14ac:dyDescent="0.25">
      <c r="A22">
        <v>0.21196000000000001</v>
      </c>
      <c r="B22">
        <v>382.47</v>
      </c>
    </row>
    <row r="23" spans="1:6" x14ac:dyDescent="0.25">
      <c r="A23">
        <v>0.22090000000000001</v>
      </c>
      <c r="B23">
        <v>382.58</v>
      </c>
    </row>
    <row r="24" spans="1:6" x14ac:dyDescent="0.25">
      <c r="A24">
        <v>0.23730999999999999</v>
      </c>
      <c r="B24">
        <v>385.71</v>
      </c>
    </row>
    <row r="25" spans="1:6" x14ac:dyDescent="0.25">
      <c r="A25">
        <v>0.24823999999999999</v>
      </c>
      <c r="B25">
        <v>385.71</v>
      </c>
    </row>
    <row r="26" spans="1:6" x14ac:dyDescent="0.25">
      <c r="A26">
        <v>0.27284000000000003</v>
      </c>
      <c r="B26">
        <v>387.28</v>
      </c>
    </row>
    <row r="27" spans="1:6" x14ac:dyDescent="0.25">
      <c r="A27">
        <v>0.29121000000000002</v>
      </c>
      <c r="B27">
        <v>388.59</v>
      </c>
    </row>
    <row r="28" spans="1:6" x14ac:dyDescent="0.25">
      <c r="A28">
        <v>0.29743999999999998</v>
      </c>
      <c r="B28">
        <v>388.85</v>
      </c>
    </row>
    <row r="29" spans="1:6" x14ac:dyDescent="0.25">
      <c r="A29">
        <v>0.31384000000000001</v>
      </c>
      <c r="B29">
        <v>388.85</v>
      </c>
    </row>
    <row r="30" spans="1:6" x14ac:dyDescent="0.25">
      <c r="A30">
        <v>0.33023999999999998</v>
      </c>
      <c r="B30">
        <v>390.42</v>
      </c>
    </row>
    <row r="31" spans="1:6" x14ac:dyDescent="0.25">
      <c r="A31">
        <v>0.34390999999999999</v>
      </c>
      <c r="B31">
        <v>391.99</v>
      </c>
    </row>
    <row r="32" spans="1:6" x14ac:dyDescent="0.25">
      <c r="A32">
        <v>0.36849999999999999</v>
      </c>
      <c r="B32">
        <v>391.99</v>
      </c>
    </row>
    <row r="33" spans="1:2" x14ac:dyDescent="0.25">
      <c r="A33">
        <v>0.38490000000000002</v>
      </c>
      <c r="B33">
        <v>393.55</v>
      </c>
    </row>
    <row r="34" spans="1:2" x14ac:dyDescent="0.25">
      <c r="A34">
        <v>0.39777000000000001</v>
      </c>
      <c r="B34">
        <v>394.64</v>
      </c>
    </row>
    <row r="35" spans="1:2" x14ac:dyDescent="0.25">
      <c r="A35">
        <v>0.40404000000000001</v>
      </c>
      <c r="B35">
        <v>395.12</v>
      </c>
    </row>
    <row r="36" spans="1:2" x14ac:dyDescent="0.25">
      <c r="A36">
        <v>0.42316999999999999</v>
      </c>
      <c r="B36">
        <v>396.69</v>
      </c>
    </row>
    <row r="37" spans="1:2" x14ac:dyDescent="0.25">
      <c r="A37">
        <v>0.43683</v>
      </c>
      <c r="B37">
        <v>396.69</v>
      </c>
    </row>
    <row r="38" spans="1:2" x14ac:dyDescent="0.25">
      <c r="A38">
        <v>0.45050000000000001</v>
      </c>
      <c r="B38">
        <v>396.69</v>
      </c>
    </row>
    <row r="39" spans="1:2" x14ac:dyDescent="0.25">
      <c r="A39">
        <v>0.46962999999999999</v>
      </c>
      <c r="B39">
        <v>398.26</v>
      </c>
    </row>
    <row r="40" spans="1:2" x14ac:dyDescent="0.25">
      <c r="A40">
        <v>0.48330000000000001</v>
      </c>
      <c r="B40">
        <v>399.83</v>
      </c>
    </row>
    <row r="41" spans="1:2" x14ac:dyDescent="0.25">
      <c r="A41">
        <v>0.49889</v>
      </c>
      <c r="B41">
        <v>399.84</v>
      </c>
    </row>
    <row r="42" spans="1:2" x14ac:dyDescent="0.25">
      <c r="A42">
        <v>0.49969999999999998</v>
      </c>
      <c r="B42">
        <v>399.83</v>
      </c>
    </row>
    <row r="43" spans="1:2" x14ac:dyDescent="0.25">
      <c r="A43">
        <v>0.51336000000000004</v>
      </c>
      <c r="B43">
        <v>399.83</v>
      </c>
    </row>
    <row r="44" spans="1:2" x14ac:dyDescent="0.25">
      <c r="A44">
        <v>0.53795999999999999</v>
      </c>
      <c r="B44">
        <v>401.39</v>
      </c>
    </row>
    <row r="45" spans="1:2" x14ac:dyDescent="0.25">
      <c r="A45">
        <v>0.55437000000000003</v>
      </c>
      <c r="B45">
        <v>404.53</v>
      </c>
    </row>
    <row r="46" spans="1:2" x14ac:dyDescent="0.25">
      <c r="A46">
        <v>0.55625000000000002</v>
      </c>
      <c r="B46">
        <v>404.7</v>
      </c>
    </row>
    <row r="47" spans="1:2" x14ac:dyDescent="0.25">
      <c r="A47">
        <v>0.57349000000000006</v>
      </c>
      <c r="B47">
        <v>404.53</v>
      </c>
    </row>
    <row r="48" spans="1:2" x14ac:dyDescent="0.25">
      <c r="A48">
        <v>0.59807999999999995</v>
      </c>
      <c r="B48">
        <v>404.53</v>
      </c>
    </row>
    <row r="49" spans="1:2" x14ac:dyDescent="0.25">
      <c r="A49">
        <v>0.61721999999999999</v>
      </c>
      <c r="B49">
        <v>406.1</v>
      </c>
    </row>
    <row r="50" spans="1:2" x14ac:dyDescent="0.25">
      <c r="A50">
        <v>0.62543000000000004</v>
      </c>
      <c r="B50">
        <v>407.67</v>
      </c>
    </row>
    <row r="51" spans="1:2" x14ac:dyDescent="0.25">
      <c r="A51">
        <v>0.63909000000000005</v>
      </c>
      <c r="B51">
        <v>407.67</v>
      </c>
    </row>
    <row r="52" spans="1:2" x14ac:dyDescent="0.25">
      <c r="A52">
        <v>0.65190999999999999</v>
      </c>
      <c r="B52">
        <v>407.63</v>
      </c>
    </row>
    <row r="53" spans="1:2" x14ac:dyDescent="0.25">
      <c r="A53">
        <v>0.66095000000000004</v>
      </c>
      <c r="B53">
        <v>407.67</v>
      </c>
    </row>
    <row r="54" spans="1:2" x14ac:dyDescent="0.25">
      <c r="A54">
        <v>0.67734000000000005</v>
      </c>
      <c r="B54">
        <v>407.67</v>
      </c>
    </row>
    <row r="55" spans="1:2" x14ac:dyDescent="0.25">
      <c r="A55">
        <v>0.69372999999999996</v>
      </c>
      <c r="B55">
        <v>407.67</v>
      </c>
    </row>
    <row r="56" spans="1:2" x14ac:dyDescent="0.25">
      <c r="A56">
        <v>0.71287</v>
      </c>
      <c r="B56">
        <v>409.23</v>
      </c>
    </row>
    <row r="57" spans="1:2" x14ac:dyDescent="0.25">
      <c r="A57">
        <v>0.72926000000000002</v>
      </c>
      <c r="B57">
        <v>409.23</v>
      </c>
    </row>
    <row r="58" spans="1:2" x14ac:dyDescent="0.25">
      <c r="A58">
        <v>0.73112999999999995</v>
      </c>
      <c r="B58">
        <v>409.18</v>
      </c>
    </row>
    <row r="59" spans="1:2" x14ac:dyDescent="0.25">
      <c r="A59">
        <v>0.74839</v>
      </c>
      <c r="B59">
        <v>409.23</v>
      </c>
    </row>
    <row r="60" spans="1:2" x14ac:dyDescent="0.25">
      <c r="A60">
        <v>0.76751999999999998</v>
      </c>
      <c r="B60">
        <v>410.8</v>
      </c>
    </row>
    <row r="61" spans="1:2" x14ac:dyDescent="0.25">
      <c r="A61">
        <v>0.78666000000000003</v>
      </c>
      <c r="B61">
        <v>412.37</v>
      </c>
    </row>
    <row r="62" spans="1:2" x14ac:dyDescent="0.25">
      <c r="A62">
        <v>0.78852</v>
      </c>
      <c r="B62">
        <v>412.5</v>
      </c>
    </row>
    <row r="63" spans="1:2" x14ac:dyDescent="0.25">
      <c r="A63">
        <v>0.81398999999999999</v>
      </c>
      <c r="B63">
        <v>413.94</v>
      </c>
    </row>
    <row r="64" spans="1:2" x14ac:dyDescent="0.25">
      <c r="A64">
        <v>0.82765</v>
      </c>
      <c r="B64">
        <v>413.94</v>
      </c>
    </row>
    <row r="65" spans="1:2" x14ac:dyDescent="0.25">
      <c r="A65">
        <v>0.84131</v>
      </c>
      <c r="B65">
        <v>413.94</v>
      </c>
    </row>
    <row r="66" spans="1:2" x14ac:dyDescent="0.25">
      <c r="A66">
        <v>0.86043999999999998</v>
      </c>
      <c r="B66">
        <v>413.94</v>
      </c>
    </row>
    <row r="67" spans="1:2" x14ac:dyDescent="0.25">
      <c r="A67">
        <v>0.87050000000000005</v>
      </c>
      <c r="B67">
        <v>414.62</v>
      </c>
    </row>
    <row r="68" spans="1:2" x14ac:dyDescent="0.25">
      <c r="A68">
        <v>0.87956999999999996</v>
      </c>
      <c r="B68">
        <v>415.51</v>
      </c>
    </row>
    <row r="69" spans="1:2" x14ac:dyDescent="0.25">
      <c r="A69">
        <v>0.89324000000000003</v>
      </c>
      <c r="B69">
        <v>417.07</v>
      </c>
    </row>
    <row r="70" spans="1:2" x14ac:dyDescent="0.25">
      <c r="A70">
        <v>0.91512000000000004</v>
      </c>
      <c r="B70">
        <v>420.21</v>
      </c>
    </row>
    <row r="71" spans="1:2" x14ac:dyDescent="0.25">
      <c r="A71">
        <v>0.92605000000000004</v>
      </c>
      <c r="B71">
        <v>420.21</v>
      </c>
    </row>
    <row r="72" spans="1:2" x14ac:dyDescent="0.25">
      <c r="A72">
        <v>0.94516</v>
      </c>
      <c r="B72">
        <v>418.64</v>
      </c>
    </row>
    <row r="73" spans="1:2" x14ac:dyDescent="0.25">
      <c r="A73">
        <v>0.94699999999999995</v>
      </c>
      <c r="B73">
        <v>418.64</v>
      </c>
    </row>
    <row r="74" spans="1:2" x14ac:dyDescent="0.25">
      <c r="A74">
        <v>0.96430000000000005</v>
      </c>
      <c r="B74">
        <v>420.21</v>
      </c>
    </row>
    <row r="75" spans="1:2" x14ac:dyDescent="0.25">
      <c r="A75">
        <v>0.99072000000000005</v>
      </c>
      <c r="B75">
        <v>421.38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35E13-DD86-4180-BB8F-FC1292522088}">
  <sheetPr>
    <tabColor theme="2"/>
  </sheetPr>
  <dimension ref="A1:W33"/>
  <sheetViews>
    <sheetView topLeftCell="B1" zoomScale="115" zoomScaleNormal="115" workbookViewId="0">
      <selection activeCell="F36" sqref="F36"/>
    </sheetView>
  </sheetViews>
  <sheetFormatPr defaultRowHeight="15" x14ac:dyDescent="0.25"/>
  <cols>
    <col min="1" max="1" width="16.5703125" customWidth="1"/>
    <col min="2" max="2" width="18.7109375" customWidth="1"/>
    <col min="4" max="4" width="12.5703125" customWidth="1"/>
    <col min="5" max="5" width="13.5703125" customWidth="1"/>
  </cols>
  <sheetData>
    <row r="1" spans="1:23" x14ac:dyDescent="0.25">
      <c r="A1" t="s">
        <v>0</v>
      </c>
      <c r="B1" t="s">
        <v>1</v>
      </c>
    </row>
    <row r="2" spans="1:23" x14ac:dyDescent="0.25">
      <c r="A2">
        <v>3.52638E-3</v>
      </c>
      <c r="B2">
        <v>3.6297600000000001E-3</v>
      </c>
    </row>
    <row r="3" spans="1:23" x14ac:dyDescent="0.25">
      <c r="A3">
        <v>5.2895900000000003E-3</v>
      </c>
      <c r="B3">
        <v>138.99199999999999</v>
      </c>
      <c r="V3">
        <v>0</v>
      </c>
      <c r="W3">
        <v>289.83999999999997</v>
      </c>
    </row>
    <row r="4" spans="1:23" x14ac:dyDescent="0.25">
      <c r="A4">
        <v>7.0527799999999998E-3</v>
      </c>
      <c r="B4">
        <v>155.09700000000001</v>
      </c>
      <c r="V4">
        <v>1</v>
      </c>
      <c r="W4">
        <f>16.022+289.84</f>
        <v>305.86199999999997</v>
      </c>
    </row>
    <row r="5" spans="1:23" x14ac:dyDescent="0.25">
      <c r="A5">
        <v>1.05792E-2</v>
      </c>
      <c r="B5">
        <v>236.459</v>
      </c>
    </row>
    <row r="6" spans="1:23" x14ac:dyDescent="0.25">
      <c r="A6">
        <v>1.23424E-2</v>
      </c>
      <c r="B6">
        <v>271.20800000000003</v>
      </c>
    </row>
    <row r="7" spans="1:23" x14ac:dyDescent="0.25">
      <c r="A7">
        <v>1.4105599999999999E-2</v>
      </c>
      <c r="B7">
        <v>273.75299999999999</v>
      </c>
    </row>
    <row r="8" spans="1:23" x14ac:dyDescent="0.25">
      <c r="A8">
        <v>4.4079899999999998E-2</v>
      </c>
      <c r="B8">
        <v>281.43299999999999</v>
      </c>
    </row>
    <row r="9" spans="1:23" x14ac:dyDescent="0.25">
      <c r="A9">
        <v>8.99229E-2</v>
      </c>
      <c r="B9">
        <v>285.75</v>
      </c>
    </row>
    <row r="10" spans="1:23" x14ac:dyDescent="0.25">
      <c r="A10">
        <v>0.12695000000000001</v>
      </c>
      <c r="B10">
        <v>287.51</v>
      </c>
    </row>
    <row r="11" spans="1:23" x14ac:dyDescent="0.25">
      <c r="A11">
        <v>0.15692500000000001</v>
      </c>
      <c r="B11">
        <v>290.10399999999998</v>
      </c>
    </row>
    <row r="12" spans="1:23" x14ac:dyDescent="0.25">
      <c r="A12">
        <v>0.192188</v>
      </c>
      <c r="B12">
        <v>291.01299999999998</v>
      </c>
    </row>
    <row r="13" spans="1:23" x14ac:dyDescent="0.25">
      <c r="A13">
        <v>0.22392599999999999</v>
      </c>
      <c r="B13">
        <v>291.916</v>
      </c>
    </row>
    <row r="14" spans="1:23" x14ac:dyDescent="0.25">
      <c r="A14">
        <v>0.25918999999999998</v>
      </c>
      <c r="B14">
        <v>294.52</v>
      </c>
    </row>
    <row r="15" spans="1:23" x14ac:dyDescent="0.25">
      <c r="A15">
        <v>0.29445300000000002</v>
      </c>
      <c r="B15">
        <v>293.73399999999998</v>
      </c>
    </row>
    <row r="16" spans="1:23" x14ac:dyDescent="0.25">
      <c r="A16">
        <v>0.32795400000000002</v>
      </c>
      <c r="B16">
        <v>296.33499999999998</v>
      </c>
    </row>
    <row r="17" spans="1:6" ht="18.75" x14ac:dyDescent="0.35">
      <c r="A17">
        <v>0.36321799999999999</v>
      </c>
      <c r="B17">
        <v>295.54899999999998</v>
      </c>
      <c r="D17" t="s">
        <v>14</v>
      </c>
      <c r="E17" t="s">
        <v>15</v>
      </c>
      <c r="F17">
        <f>(16.022*0.99)+289.84</f>
        <v>305.70177999999999</v>
      </c>
    </row>
    <row r="18" spans="1:6" ht="17.25" x14ac:dyDescent="0.25">
      <c r="A18">
        <v>0.398482</v>
      </c>
      <c r="B18">
        <v>296.45800000000003</v>
      </c>
      <c r="D18" t="s">
        <v>16</v>
      </c>
      <c r="E18" t="s">
        <v>17</v>
      </c>
      <c r="F18">
        <f>F17*conversion!B6</f>
        <v>0.47281039726524865</v>
      </c>
    </row>
    <row r="19" spans="1:6" x14ac:dyDescent="0.25">
      <c r="A19">
        <v>0.43550899999999998</v>
      </c>
      <c r="B19">
        <v>294.82799999999997</v>
      </c>
    </row>
    <row r="20" spans="1:6" x14ac:dyDescent="0.25">
      <c r="A20">
        <v>0.470773</v>
      </c>
      <c r="B20">
        <v>297.43099999999998</v>
      </c>
    </row>
    <row r="21" spans="1:6" x14ac:dyDescent="0.25">
      <c r="A21">
        <v>0.50427299999999997</v>
      </c>
      <c r="B21">
        <v>298.33699999999999</v>
      </c>
    </row>
    <row r="22" spans="1:6" x14ac:dyDescent="0.25">
      <c r="A22">
        <v>0.54130100000000003</v>
      </c>
      <c r="B22">
        <v>298.40199999999999</v>
      </c>
    </row>
    <row r="23" spans="1:6" x14ac:dyDescent="0.25">
      <c r="A23">
        <v>0.57832700000000004</v>
      </c>
      <c r="B23">
        <v>298.46699999999998</v>
      </c>
    </row>
    <row r="24" spans="1:6" x14ac:dyDescent="0.25">
      <c r="A24">
        <v>0.61006499999999997</v>
      </c>
      <c r="B24">
        <v>301.06400000000002</v>
      </c>
    </row>
    <row r="25" spans="1:6" x14ac:dyDescent="0.25">
      <c r="A25">
        <v>0.64356599999999997</v>
      </c>
      <c r="B25">
        <v>300.27499999999998</v>
      </c>
    </row>
    <row r="26" spans="1:6" x14ac:dyDescent="0.25">
      <c r="A26">
        <v>0.68588199999999999</v>
      </c>
      <c r="B26">
        <v>300.34899999999999</v>
      </c>
    </row>
    <row r="27" spans="1:6" x14ac:dyDescent="0.25">
      <c r="A27">
        <v>0.71585699999999997</v>
      </c>
      <c r="B27">
        <v>301.24900000000002</v>
      </c>
    </row>
    <row r="28" spans="1:6" x14ac:dyDescent="0.25">
      <c r="A28">
        <v>0.75464799999999999</v>
      </c>
      <c r="B28">
        <v>302.16399999999999</v>
      </c>
    </row>
    <row r="29" spans="1:6" x14ac:dyDescent="0.25">
      <c r="A29">
        <v>0.78638399999999997</v>
      </c>
      <c r="B29">
        <v>302.21899999999999</v>
      </c>
    </row>
    <row r="30" spans="1:6" x14ac:dyDescent="0.25">
      <c r="A30">
        <v>0.82341200000000003</v>
      </c>
      <c r="B30">
        <v>303.13099999999997</v>
      </c>
    </row>
    <row r="31" spans="1:6" x14ac:dyDescent="0.25">
      <c r="A31">
        <v>0.85867599999999999</v>
      </c>
      <c r="B31">
        <v>301.49799999999999</v>
      </c>
    </row>
    <row r="32" spans="1:6" x14ac:dyDescent="0.25">
      <c r="A32">
        <v>0.89570300000000003</v>
      </c>
      <c r="B32">
        <v>304.10500000000002</v>
      </c>
    </row>
    <row r="33" spans="1:2" x14ac:dyDescent="0.25">
      <c r="A33">
        <v>0.93096699999999999</v>
      </c>
      <c r="B33">
        <v>303.31900000000002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061D3-1497-4FC2-83AB-840E4121B811}">
  <dimension ref="A1:X32"/>
  <sheetViews>
    <sheetView zoomScale="110" zoomScaleNormal="110" workbookViewId="0">
      <selection activeCell="F19" sqref="F19"/>
    </sheetView>
  </sheetViews>
  <sheetFormatPr defaultRowHeight="15" x14ac:dyDescent="0.25"/>
  <cols>
    <col min="1" max="1" width="17" customWidth="1"/>
    <col min="2" max="2" width="10.140625" customWidth="1"/>
    <col min="4" max="4" width="13" customWidth="1"/>
    <col min="5" max="5" width="13.42578125" customWidth="1"/>
  </cols>
  <sheetData>
    <row r="1" spans="1:24" x14ac:dyDescent="0.25">
      <c r="A1" t="s">
        <v>18</v>
      </c>
      <c r="B1" t="s">
        <v>2</v>
      </c>
    </row>
    <row r="2" spans="1:24" x14ac:dyDescent="0.25">
      <c r="A2">
        <v>1.72E-3</v>
      </c>
      <c r="B2">
        <v>153.96799999999999</v>
      </c>
    </row>
    <row r="3" spans="1:24" x14ac:dyDescent="0.25">
      <c r="A3">
        <v>2.7899999999999999E-3</v>
      </c>
      <c r="B3">
        <v>2.778</v>
      </c>
      <c r="W3">
        <v>0</v>
      </c>
      <c r="X3">
        <v>184.48</v>
      </c>
    </row>
    <row r="4" spans="1:24" x14ac:dyDescent="0.25">
      <c r="A4">
        <v>9.92E-3</v>
      </c>
      <c r="B4">
        <v>165.67500000000001</v>
      </c>
      <c r="W4">
        <v>1</v>
      </c>
      <c r="X4">
        <f>6.888+184.48</f>
        <v>191.36799999999999</v>
      </c>
    </row>
    <row r="5" spans="1:24" x14ac:dyDescent="0.25">
      <c r="A5">
        <v>3.1600000000000003E-2</v>
      </c>
      <c r="B5">
        <v>173.214</v>
      </c>
    </row>
    <row r="6" spans="1:24" x14ac:dyDescent="0.25">
      <c r="A6">
        <v>6.0979999999999999E-2</v>
      </c>
      <c r="B6">
        <v>177.381</v>
      </c>
    </row>
    <row r="7" spans="1:24" x14ac:dyDescent="0.25">
      <c r="A7">
        <v>7.7079999999999996E-2</v>
      </c>
      <c r="B7">
        <v>178.77</v>
      </c>
    </row>
    <row r="8" spans="1:24" x14ac:dyDescent="0.25">
      <c r="A8">
        <v>9.8769999999999997E-2</v>
      </c>
      <c r="B8">
        <v>180.55600000000001</v>
      </c>
    </row>
    <row r="9" spans="1:24" x14ac:dyDescent="0.25">
      <c r="A9">
        <v>0.11907</v>
      </c>
      <c r="B9">
        <v>181.34899999999999</v>
      </c>
    </row>
    <row r="10" spans="1:24" x14ac:dyDescent="0.25">
      <c r="A10">
        <v>0.14077000000000001</v>
      </c>
      <c r="B10">
        <v>182.54</v>
      </c>
    </row>
    <row r="11" spans="1:24" x14ac:dyDescent="0.25">
      <c r="A11">
        <v>0.16037000000000001</v>
      </c>
      <c r="B11">
        <v>183.333</v>
      </c>
    </row>
    <row r="12" spans="1:24" x14ac:dyDescent="0.25">
      <c r="A12">
        <v>0.17927000000000001</v>
      </c>
      <c r="B12">
        <v>183.929</v>
      </c>
    </row>
    <row r="13" spans="1:24" x14ac:dyDescent="0.25">
      <c r="A13">
        <v>0.24016000000000001</v>
      </c>
      <c r="B13">
        <v>185.31700000000001</v>
      </c>
    </row>
    <row r="14" spans="1:24" x14ac:dyDescent="0.25">
      <c r="A14">
        <v>0.35776000000000002</v>
      </c>
      <c r="B14">
        <v>187.30199999999999</v>
      </c>
    </row>
    <row r="15" spans="1:24" x14ac:dyDescent="0.25">
      <c r="A15">
        <v>0.40045999999999998</v>
      </c>
      <c r="B15">
        <v>187.5</v>
      </c>
    </row>
    <row r="16" spans="1:24" x14ac:dyDescent="0.25">
      <c r="A16">
        <v>0.44946999999999998</v>
      </c>
      <c r="B16">
        <v>187.69800000000001</v>
      </c>
    </row>
    <row r="17" spans="1:6" x14ac:dyDescent="0.25">
      <c r="A17">
        <v>0.50126999999999999</v>
      </c>
      <c r="B17">
        <v>187.89699999999999</v>
      </c>
    </row>
    <row r="18" spans="1:6" ht="18.75" x14ac:dyDescent="0.35">
      <c r="A18">
        <v>0.55027000000000004</v>
      </c>
      <c r="B18">
        <v>188.69</v>
      </c>
      <c r="D18" t="s">
        <v>14</v>
      </c>
      <c r="E18" t="s">
        <v>15</v>
      </c>
      <c r="F18">
        <f>(6.888*0.99)+184.48</f>
        <v>191.29911999999999</v>
      </c>
    </row>
    <row r="19" spans="1:6" ht="17.25" x14ac:dyDescent="0.25">
      <c r="A19">
        <v>0.59857000000000005</v>
      </c>
      <c r="B19">
        <v>188.69</v>
      </c>
      <c r="D19" t="s">
        <v>16</v>
      </c>
      <c r="E19" t="s">
        <v>17</v>
      </c>
      <c r="F19">
        <f>F18*conversion!B6</f>
        <v>0.29587074345361181</v>
      </c>
    </row>
    <row r="20" spans="1:6" x14ac:dyDescent="0.25">
      <c r="A20">
        <v>0.64756999999999998</v>
      </c>
      <c r="B20">
        <v>189.48400000000001</v>
      </c>
    </row>
    <row r="21" spans="1:6" x14ac:dyDescent="0.25">
      <c r="A21">
        <v>0.69937000000000005</v>
      </c>
      <c r="B21">
        <v>189.48400000000001</v>
      </c>
    </row>
    <row r="22" spans="1:6" x14ac:dyDescent="0.25">
      <c r="A22">
        <v>0.74697000000000002</v>
      </c>
      <c r="B22">
        <v>189.48400000000001</v>
      </c>
    </row>
    <row r="23" spans="1:6" x14ac:dyDescent="0.25">
      <c r="A23">
        <v>0.80018</v>
      </c>
      <c r="B23">
        <v>189.08699999999999</v>
      </c>
    </row>
    <row r="24" spans="1:6" x14ac:dyDescent="0.25">
      <c r="A24">
        <v>0.81767999999999996</v>
      </c>
      <c r="B24">
        <v>190.07900000000001</v>
      </c>
    </row>
    <row r="25" spans="1:6" x14ac:dyDescent="0.25">
      <c r="A25">
        <v>0.84777999999999998</v>
      </c>
      <c r="B25">
        <v>189.68299999999999</v>
      </c>
    </row>
    <row r="26" spans="1:6" x14ac:dyDescent="0.25">
      <c r="A26">
        <v>0.87228000000000006</v>
      </c>
      <c r="B26">
        <v>190.07900000000001</v>
      </c>
    </row>
    <row r="27" spans="1:6" x14ac:dyDescent="0.25">
      <c r="A27">
        <v>0.89888000000000001</v>
      </c>
      <c r="B27">
        <v>191.27</v>
      </c>
    </row>
    <row r="28" spans="1:6" x14ac:dyDescent="0.25">
      <c r="A28">
        <v>0.92478000000000005</v>
      </c>
      <c r="B28">
        <v>191.27</v>
      </c>
    </row>
    <row r="29" spans="1:6" x14ac:dyDescent="0.25">
      <c r="A29">
        <v>0.94998000000000005</v>
      </c>
      <c r="B29">
        <v>191.86500000000001</v>
      </c>
    </row>
    <row r="30" spans="1:6" x14ac:dyDescent="0.25">
      <c r="A30">
        <v>0.97167000000000003</v>
      </c>
      <c r="B30">
        <v>192.46</v>
      </c>
    </row>
    <row r="31" spans="1:6" x14ac:dyDescent="0.25">
      <c r="A31">
        <v>0.98146999999999995</v>
      </c>
      <c r="B31">
        <v>193.65100000000001</v>
      </c>
    </row>
    <row r="32" spans="1:6" x14ac:dyDescent="0.25">
      <c r="A32">
        <v>0.98987000000000003</v>
      </c>
      <c r="B32">
        <v>195.43700000000001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27EDC-B299-4E3D-A419-3C0010514F51}">
  <dimension ref="A1:I29"/>
  <sheetViews>
    <sheetView zoomScale="115" zoomScaleNormal="115" workbookViewId="0">
      <selection activeCell="D19" sqref="D19:E20"/>
    </sheetView>
  </sheetViews>
  <sheetFormatPr defaultRowHeight="15" x14ac:dyDescent="0.25"/>
  <cols>
    <col min="1" max="1" width="16.140625" customWidth="1"/>
    <col min="4" max="4" width="13.42578125" customWidth="1"/>
    <col min="5" max="5" width="12.5703125" customWidth="1"/>
  </cols>
  <sheetData>
    <row r="1" spans="1:2" x14ac:dyDescent="0.25">
      <c r="A1" t="s">
        <v>0</v>
      </c>
      <c r="B1" t="s">
        <v>2</v>
      </c>
    </row>
    <row r="2" spans="1:2" x14ac:dyDescent="0.25">
      <c r="A2">
        <v>1.1900000000000001E-3</v>
      </c>
      <c r="B2">
        <v>15.8</v>
      </c>
    </row>
    <row r="3" spans="1:2" x14ac:dyDescent="0.25">
      <c r="A3">
        <v>5.5300000000000002E-3</v>
      </c>
      <c r="B3">
        <v>211.85</v>
      </c>
    </row>
    <row r="4" spans="1:2" x14ac:dyDescent="0.25">
      <c r="A4">
        <v>1.9109999999999999E-2</v>
      </c>
      <c r="B4">
        <v>214.72</v>
      </c>
    </row>
    <row r="5" spans="1:2" x14ac:dyDescent="0.25">
      <c r="A5">
        <v>3.6409999999999998E-2</v>
      </c>
      <c r="B5">
        <v>218.31</v>
      </c>
    </row>
    <row r="6" spans="1:2" x14ac:dyDescent="0.25">
      <c r="A6">
        <v>5.6169999999999998E-2</v>
      </c>
      <c r="B6">
        <v>224.06</v>
      </c>
    </row>
    <row r="7" spans="1:2" x14ac:dyDescent="0.25">
      <c r="A7">
        <v>8.2119999999999999E-2</v>
      </c>
      <c r="B7">
        <v>226.93</v>
      </c>
    </row>
    <row r="8" spans="1:2" x14ac:dyDescent="0.25">
      <c r="A8">
        <v>0.10929999999999999</v>
      </c>
      <c r="B8">
        <v>230.52</v>
      </c>
    </row>
    <row r="9" spans="1:2" x14ac:dyDescent="0.25">
      <c r="A9">
        <v>0.13400999999999999</v>
      </c>
      <c r="B9">
        <v>233.39</v>
      </c>
    </row>
    <row r="10" spans="1:2" x14ac:dyDescent="0.25">
      <c r="A10">
        <v>0.15995999999999999</v>
      </c>
      <c r="B10">
        <v>236.27</v>
      </c>
    </row>
    <row r="11" spans="1:2" x14ac:dyDescent="0.25">
      <c r="A11">
        <v>0.17974000000000001</v>
      </c>
      <c r="B11">
        <v>236.98</v>
      </c>
    </row>
    <row r="12" spans="1:2" x14ac:dyDescent="0.25">
      <c r="A12">
        <v>0.20691999999999999</v>
      </c>
      <c r="B12">
        <v>239.86</v>
      </c>
    </row>
    <row r="13" spans="1:2" x14ac:dyDescent="0.25">
      <c r="A13">
        <v>0.25389</v>
      </c>
      <c r="B13">
        <v>242.73</v>
      </c>
    </row>
    <row r="14" spans="1:2" x14ac:dyDescent="0.25">
      <c r="A14">
        <v>0.30208000000000002</v>
      </c>
      <c r="B14">
        <v>246.32</v>
      </c>
    </row>
    <row r="15" spans="1:2" x14ac:dyDescent="0.25">
      <c r="A15">
        <v>0.35646</v>
      </c>
      <c r="B15">
        <v>249.91</v>
      </c>
    </row>
    <row r="16" spans="1:2" x14ac:dyDescent="0.25">
      <c r="A16">
        <v>0.40094999999999997</v>
      </c>
      <c r="B16">
        <v>252.78</v>
      </c>
    </row>
    <row r="17" spans="1:9" x14ac:dyDescent="0.25">
      <c r="A17">
        <v>0.45408999999999999</v>
      </c>
      <c r="B17">
        <v>255.66</v>
      </c>
    </row>
    <row r="18" spans="1:9" x14ac:dyDescent="0.25">
      <c r="A18">
        <v>0.50600000000000001</v>
      </c>
      <c r="B18">
        <v>259.95999999999998</v>
      </c>
    </row>
    <row r="19" spans="1:9" ht="18.75" x14ac:dyDescent="0.35">
      <c r="A19">
        <v>0.55418999999999996</v>
      </c>
      <c r="B19">
        <v>262.83999999999997</v>
      </c>
      <c r="D19" t="s">
        <v>14</v>
      </c>
      <c r="E19" t="s">
        <v>15</v>
      </c>
      <c r="F19">
        <f>(63.983*0.99)+226.95</f>
        <v>290.29316999999998</v>
      </c>
      <c r="H19">
        <v>0</v>
      </c>
      <c r="I19">
        <v>226.95</v>
      </c>
    </row>
    <row r="20" spans="1:9" ht="17.25" x14ac:dyDescent="0.25">
      <c r="A20">
        <v>0.60363</v>
      </c>
      <c r="B20">
        <v>266.43</v>
      </c>
      <c r="D20" t="s">
        <v>16</v>
      </c>
      <c r="E20" t="s">
        <v>17</v>
      </c>
      <c r="F20">
        <f>F19*conversion!B6</f>
        <v>0.44897883496487445</v>
      </c>
      <c r="H20">
        <v>1</v>
      </c>
      <c r="I20">
        <f>63.983+226.95</f>
        <v>290.93299999999999</v>
      </c>
    </row>
    <row r="21" spans="1:9" x14ac:dyDescent="0.25">
      <c r="A21">
        <v>0.65059</v>
      </c>
      <c r="B21">
        <v>268.58</v>
      </c>
    </row>
    <row r="22" spans="1:9" x14ac:dyDescent="0.25">
      <c r="A22">
        <v>0.70250000000000001</v>
      </c>
      <c r="B22">
        <v>271.45</v>
      </c>
    </row>
    <row r="23" spans="1:9" x14ac:dyDescent="0.25">
      <c r="A23">
        <v>0.75563999999999998</v>
      </c>
      <c r="B23">
        <v>274.33</v>
      </c>
    </row>
    <row r="24" spans="1:9" x14ac:dyDescent="0.25">
      <c r="A24">
        <v>0.80135999999999996</v>
      </c>
      <c r="B24">
        <v>279.35000000000002</v>
      </c>
    </row>
    <row r="25" spans="1:9" x14ac:dyDescent="0.25">
      <c r="A25">
        <v>0.85450999999999999</v>
      </c>
      <c r="B25">
        <v>280.79000000000002</v>
      </c>
    </row>
    <row r="26" spans="1:9" x14ac:dyDescent="0.25">
      <c r="A26">
        <v>0.90271000000000001</v>
      </c>
      <c r="B26">
        <v>284.38</v>
      </c>
    </row>
    <row r="27" spans="1:9" x14ac:dyDescent="0.25">
      <c r="A27">
        <v>0.93608000000000002</v>
      </c>
      <c r="B27">
        <v>285.82</v>
      </c>
    </row>
    <row r="28" spans="1:9" x14ac:dyDescent="0.25">
      <c r="A28">
        <v>0.95955999999999997</v>
      </c>
      <c r="B28">
        <v>287.97000000000003</v>
      </c>
    </row>
    <row r="29" spans="1:9" x14ac:dyDescent="0.25">
      <c r="A29">
        <v>0.97562000000000004</v>
      </c>
      <c r="B29">
        <v>290.13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D1CB2-778F-4FE5-AA3D-0A93236D7010}">
  <sheetPr>
    <tabColor theme="2"/>
  </sheetPr>
  <dimension ref="A1:G49"/>
  <sheetViews>
    <sheetView zoomScaleNormal="100" workbookViewId="0">
      <selection activeCell="F36" sqref="F36"/>
    </sheetView>
  </sheetViews>
  <sheetFormatPr defaultRowHeight="15" x14ac:dyDescent="0.25"/>
  <cols>
    <col min="1" max="1" width="17.5703125" customWidth="1"/>
    <col min="2" max="2" width="18.28515625" customWidth="1"/>
    <col min="5" max="5" width="13.7109375" customWidth="1"/>
    <col min="6" max="6" width="1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3.7500000000000001E-4</v>
      </c>
      <c r="B2">
        <v>22.39</v>
      </c>
    </row>
    <row r="3" spans="1:2" x14ac:dyDescent="0.25">
      <c r="A3">
        <v>7.6999999999999996E-4</v>
      </c>
      <c r="B3">
        <v>52.91</v>
      </c>
    </row>
    <row r="4" spans="1:2" x14ac:dyDescent="0.25">
      <c r="A4">
        <v>1.317E-3</v>
      </c>
      <c r="B4">
        <v>80.239999999999995</v>
      </c>
    </row>
    <row r="5" spans="1:2" x14ac:dyDescent="0.25">
      <c r="A5">
        <v>1.9250000000000001E-3</v>
      </c>
      <c r="B5">
        <v>132.82</v>
      </c>
    </row>
    <row r="6" spans="1:2" x14ac:dyDescent="0.25">
      <c r="A6">
        <v>2.0470000000000002E-3</v>
      </c>
      <c r="B6">
        <v>108.78</v>
      </c>
    </row>
    <row r="7" spans="1:2" x14ac:dyDescent="0.25">
      <c r="A7">
        <v>2.32E-3</v>
      </c>
      <c r="B7">
        <v>165.64</v>
      </c>
    </row>
    <row r="8" spans="1:2" x14ac:dyDescent="0.25">
      <c r="A8">
        <v>3.0400000000000002E-3</v>
      </c>
      <c r="B8">
        <v>281.67</v>
      </c>
    </row>
    <row r="9" spans="1:2" x14ac:dyDescent="0.25">
      <c r="A9">
        <v>3.1110000000000001E-3</v>
      </c>
      <c r="B9">
        <v>228.65</v>
      </c>
    </row>
    <row r="10" spans="1:2" x14ac:dyDescent="0.25">
      <c r="A10">
        <v>3.1610000000000002E-3</v>
      </c>
      <c r="B10">
        <v>254.56</v>
      </c>
    </row>
    <row r="11" spans="1:2" x14ac:dyDescent="0.25">
      <c r="A11">
        <v>3.2320000000000001E-3</v>
      </c>
      <c r="B11">
        <v>206.37</v>
      </c>
    </row>
    <row r="12" spans="1:2" x14ac:dyDescent="0.25">
      <c r="A12">
        <v>3.5969999999999999E-3</v>
      </c>
      <c r="B12">
        <v>311.75</v>
      </c>
    </row>
    <row r="13" spans="1:2" x14ac:dyDescent="0.25">
      <c r="A13">
        <v>4.3160000000000004E-3</v>
      </c>
      <c r="B13">
        <v>339.19</v>
      </c>
    </row>
    <row r="14" spans="1:2" x14ac:dyDescent="0.25">
      <c r="A14">
        <v>4.5808000000000001E-2</v>
      </c>
      <c r="B14">
        <v>359.29</v>
      </c>
    </row>
    <row r="15" spans="1:2" x14ac:dyDescent="0.25">
      <c r="A15">
        <v>6.1128000000000002E-2</v>
      </c>
      <c r="B15">
        <v>363.14</v>
      </c>
    </row>
    <row r="16" spans="1:2" x14ac:dyDescent="0.25">
      <c r="A16">
        <v>7.3124999999999996E-2</v>
      </c>
      <c r="B16">
        <v>366.87</v>
      </c>
    </row>
    <row r="17" spans="1:7" x14ac:dyDescent="0.25">
      <c r="A17">
        <v>9.4433000000000003E-2</v>
      </c>
      <c r="B17">
        <v>371.38</v>
      </c>
    </row>
    <row r="18" spans="1:7" x14ac:dyDescent="0.25">
      <c r="A18">
        <v>0.117413</v>
      </c>
      <c r="B18">
        <v>374.9</v>
      </c>
    </row>
    <row r="19" spans="1:7" x14ac:dyDescent="0.25">
      <c r="A19">
        <v>0.13956199999999999</v>
      </c>
      <c r="B19">
        <v>379.19</v>
      </c>
    </row>
    <row r="20" spans="1:7" ht="18.75" x14ac:dyDescent="0.35">
      <c r="A20">
        <v>0.15387899999999999</v>
      </c>
      <c r="B20">
        <v>381.28</v>
      </c>
      <c r="E20" t="s">
        <v>14</v>
      </c>
      <c r="F20" t="s">
        <v>15</v>
      </c>
      <c r="G20">
        <f>(44.729*0.99)+377.75</f>
        <v>422.03170999999998</v>
      </c>
    </row>
    <row r="21" spans="1:7" ht="17.25" x14ac:dyDescent="0.25">
      <c r="A21">
        <v>0.17152999999999999</v>
      </c>
      <c r="B21">
        <v>383.37</v>
      </c>
      <c r="E21" t="s">
        <v>16</v>
      </c>
      <c r="F21" t="s">
        <v>17</v>
      </c>
      <c r="G21">
        <f>G20*conversion!B6</f>
        <v>0.6527308426651367</v>
      </c>
    </row>
    <row r="22" spans="1:7" x14ac:dyDescent="0.25">
      <c r="A22">
        <v>0.19567499999999999</v>
      </c>
      <c r="B22">
        <v>385.9</v>
      </c>
    </row>
    <row r="23" spans="1:7" x14ac:dyDescent="0.25">
      <c r="A23">
        <v>0.257604</v>
      </c>
      <c r="B23">
        <v>389</v>
      </c>
    </row>
    <row r="24" spans="1:7" x14ac:dyDescent="0.25">
      <c r="A24">
        <v>0.29555900000000002</v>
      </c>
      <c r="B24">
        <v>390.33</v>
      </c>
    </row>
    <row r="25" spans="1:7" x14ac:dyDescent="0.25">
      <c r="A25">
        <v>0.343333</v>
      </c>
      <c r="B25">
        <v>392.76</v>
      </c>
    </row>
    <row r="26" spans="1:7" x14ac:dyDescent="0.25">
      <c r="A26">
        <v>0.37396299999999999</v>
      </c>
      <c r="B26">
        <v>395.84</v>
      </c>
    </row>
    <row r="27" spans="1:7" x14ac:dyDescent="0.25">
      <c r="A27">
        <v>0.39910099999999998</v>
      </c>
      <c r="B27">
        <v>394.97</v>
      </c>
    </row>
    <row r="28" spans="1:7" x14ac:dyDescent="0.25">
      <c r="A28">
        <v>0.43922499999999998</v>
      </c>
      <c r="B28">
        <v>397.29</v>
      </c>
    </row>
    <row r="29" spans="1:7" x14ac:dyDescent="0.25">
      <c r="A29">
        <v>0.48350300000000002</v>
      </c>
      <c r="B29">
        <v>400.27</v>
      </c>
    </row>
    <row r="30" spans="1:7" x14ac:dyDescent="0.25">
      <c r="A30">
        <v>0.51697000000000004</v>
      </c>
      <c r="B30">
        <v>401.38</v>
      </c>
    </row>
    <row r="31" spans="1:7" x14ac:dyDescent="0.25">
      <c r="A31">
        <v>0.550589</v>
      </c>
      <c r="B31">
        <v>402.26</v>
      </c>
    </row>
    <row r="32" spans="1:7" x14ac:dyDescent="0.25">
      <c r="A32">
        <v>0.57173499999999999</v>
      </c>
      <c r="B32">
        <v>403.92</v>
      </c>
    </row>
    <row r="33" spans="1:2" x14ac:dyDescent="0.25">
      <c r="A33">
        <v>0.59620499999999998</v>
      </c>
      <c r="B33">
        <v>404.69</v>
      </c>
    </row>
    <row r="34" spans="1:2" x14ac:dyDescent="0.25">
      <c r="A34">
        <v>0.62284300000000004</v>
      </c>
      <c r="B34">
        <v>404.92</v>
      </c>
    </row>
    <row r="35" spans="1:2" x14ac:dyDescent="0.25">
      <c r="A35">
        <v>0.64597499999999997</v>
      </c>
      <c r="B35">
        <v>405.81</v>
      </c>
    </row>
    <row r="36" spans="1:2" x14ac:dyDescent="0.25">
      <c r="A36">
        <v>0.67261199999999999</v>
      </c>
      <c r="B36">
        <v>406.59</v>
      </c>
    </row>
    <row r="37" spans="1:2" x14ac:dyDescent="0.25">
      <c r="A37">
        <v>0.69708199999999998</v>
      </c>
      <c r="B37">
        <v>407.47</v>
      </c>
    </row>
    <row r="38" spans="1:2" x14ac:dyDescent="0.25">
      <c r="A38">
        <v>0.72372000000000003</v>
      </c>
      <c r="B38">
        <v>407.7</v>
      </c>
    </row>
    <row r="39" spans="1:2" x14ac:dyDescent="0.25">
      <c r="A39">
        <v>0.74785500000000005</v>
      </c>
      <c r="B39">
        <v>407.82</v>
      </c>
    </row>
    <row r="40" spans="1:2" x14ac:dyDescent="0.25">
      <c r="A40">
        <v>0.77432000000000001</v>
      </c>
      <c r="B40">
        <v>408.7</v>
      </c>
    </row>
    <row r="41" spans="1:2" x14ac:dyDescent="0.25">
      <c r="A41">
        <v>0.79779699999999998</v>
      </c>
      <c r="B41">
        <v>409.15</v>
      </c>
    </row>
    <row r="42" spans="1:2" x14ac:dyDescent="0.25">
      <c r="A42">
        <v>0.82326999999999995</v>
      </c>
      <c r="B42">
        <v>409.93</v>
      </c>
    </row>
    <row r="43" spans="1:2" x14ac:dyDescent="0.25">
      <c r="A43">
        <v>0.84606700000000001</v>
      </c>
      <c r="B43">
        <v>410.59</v>
      </c>
    </row>
    <row r="44" spans="1:2" x14ac:dyDescent="0.25">
      <c r="A44">
        <v>0.87420500000000001</v>
      </c>
      <c r="B44">
        <v>410.49</v>
      </c>
    </row>
    <row r="45" spans="1:2" x14ac:dyDescent="0.25">
      <c r="A45">
        <v>0.89834000000000003</v>
      </c>
      <c r="B45">
        <v>411.6</v>
      </c>
    </row>
    <row r="46" spans="1:2" x14ac:dyDescent="0.25">
      <c r="A46">
        <v>0.92381199999999997</v>
      </c>
      <c r="B46">
        <v>412.81</v>
      </c>
    </row>
    <row r="47" spans="1:2" x14ac:dyDescent="0.25">
      <c r="A47">
        <v>0.95577000000000001</v>
      </c>
      <c r="B47">
        <v>413.48</v>
      </c>
    </row>
    <row r="48" spans="1:2" x14ac:dyDescent="0.25">
      <c r="A48">
        <v>0.97608499999999998</v>
      </c>
      <c r="B48">
        <v>413.93</v>
      </c>
    </row>
    <row r="49" spans="1:2" x14ac:dyDescent="0.25">
      <c r="A49">
        <v>0.98923700000000003</v>
      </c>
      <c r="B49">
        <v>414.48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BF83D-C7FD-4746-ABD1-F36143CAF6F4}">
  <dimension ref="A1:I36"/>
  <sheetViews>
    <sheetView zoomScale="115" zoomScaleNormal="115" workbookViewId="0">
      <selection activeCell="S20" sqref="S20"/>
    </sheetView>
  </sheetViews>
  <sheetFormatPr defaultRowHeight="15" x14ac:dyDescent="0.25"/>
  <cols>
    <col min="1" max="1" width="17.5703125" customWidth="1"/>
    <col min="2" max="2" width="10" customWidth="1"/>
    <col min="4" max="4" width="14.28515625" customWidth="1"/>
    <col min="5" max="5" width="13.7109375" customWidth="1"/>
  </cols>
  <sheetData>
    <row r="1" spans="1:2" x14ac:dyDescent="0.25">
      <c r="A1" t="s">
        <v>4</v>
      </c>
      <c r="B1" t="s">
        <v>21</v>
      </c>
    </row>
    <row r="2" spans="1:2" x14ac:dyDescent="0.25">
      <c r="A2">
        <v>3.9399999999999999E-3</v>
      </c>
      <c r="B2">
        <v>10.271000000000001</v>
      </c>
    </row>
    <row r="3" spans="1:2" x14ac:dyDescent="0.25">
      <c r="A3">
        <v>5.9100000000000003E-3</v>
      </c>
      <c r="B3">
        <v>242.11799999999999</v>
      </c>
    </row>
    <row r="4" spans="1:2" x14ac:dyDescent="0.25">
      <c r="A4">
        <v>1.9890000000000001E-2</v>
      </c>
      <c r="B4">
        <v>255.34299999999999</v>
      </c>
    </row>
    <row r="5" spans="1:2" x14ac:dyDescent="0.25">
      <c r="A5">
        <v>3.6470000000000002E-2</v>
      </c>
      <c r="B5">
        <v>259.59699999999998</v>
      </c>
    </row>
    <row r="6" spans="1:2" x14ac:dyDescent="0.25">
      <c r="A6">
        <v>5.8290000000000002E-2</v>
      </c>
      <c r="B6">
        <v>261.96300000000002</v>
      </c>
    </row>
    <row r="7" spans="1:2" x14ac:dyDescent="0.25">
      <c r="A7">
        <v>8.0549999999999997E-2</v>
      </c>
      <c r="B7">
        <v>264.565</v>
      </c>
    </row>
    <row r="8" spans="1:2" x14ac:dyDescent="0.25">
      <c r="A8">
        <v>0.10367999999999999</v>
      </c>
      <c r="B8">
        <v>266.22300000000001</v>
      </c>
    </row>
    <row r="9" spans="1:2" x14ac:dyDescent="0.25">
      <c r="A9">
        <v>0.12725</v>
      </c>
      <c r="B9">
        <v>267.88200000000001</v>
      </c>
    </row>
    <row r="10" spans="1:2" x14ac:dyDescent="0.25">
      <c r="A10">
        <v>0.14863999999999999</v>
      </c>
      <c r="B10">
        <v>269.53899999999999</v>
      </c>
    </row>
    <row r="11" spans="1:2" x14ac:dyDescent="0.25">
      <c r="A11">
        <v>0.17743999999999999</v>
      </c>
      <c r="B11">
        <v>270.96300000000002</v>
      </c>
    </row>
    <row r="12" spans="1:2" x14ac:dyDescent="0.25">
      <c r="A12">
        <v>0.20230999999999999</v>
      </c>
      <c r="B12">
        <v>271.67700000000002</v>
      </c>
    </row>
    <row r="13" spans="1:2" x14ac:dyDescent="0.25">
      <c r="A13">
        <v>0.22544</v>
      </c>
      <c r="B13">
        <v>272.154</v>
      </c>
    </row>
    <row r="14" spans="1:2" x14ac:dyDescent="0.25">
      <c r="A14">
        <v>0.24945000000000001</v>
      </c>
      <c r="B14">
        <v>272.39600000000002</v>
      </c>
    </row>
    <row r="15" spans="1:2" x14ac:dyDescent="0.25">
      <c r="A15">
        <v>0.27606999999999998</v>
      </c>
      <c r="B15">
        <v>272.40300000000002</v>
      </c>
    </row>
    <row r="16" spans="1:2" x14ac:dyDescent="0.25">
      <c r="A16">
        <v>0.29744999999999999</v>
      </c>
      <c r="B16">
        <v>273.35199999999998</v>
      </c>
    </row>
    <row r="17" spans="1:9" ht="18.75" x14ac:dyDescent="0.35">
      <c r="A17">
        <v>0.33105000000000001</v>
      </c>
      <c r="B17">
        <v>273.12400000000002</v>
      </c>
      <c r="D17" t="s">
        <v>14</v>
      </c>
      <c r="E17" t="s">
        <v>15</v>
      </c>
      <c r="F17">
        <f>(7.1809*0.99)+271.01</f>
        <v>278.11909099999997</v>
      </c>
      <c r="H17">
        <v>0</v>
      </c>
      <c r="I17">
        <v>271.01</v>
      </c>
    </row>
    <row r="18" spans="1:9" ht="17.25" x14ac:dyDescent="0.25">
      <c r="A18">
        <v>0.35025000000000001</v>
      </c>
      <c r="B18">
        <v>273.601</v>
      </c>
      <c r="D18" t="s">
        <v>16</v>
      </c>
      <c r="E18" t="s">
        <v>17</v>
      </c>
      <c r="F18">
        <f>F17*conversion!B6</f>
        <v>0.43014992553448606</v>
      </c>
      <c r="H18">
        <v>1</v>
      </c>
      <c r="I18">
        <f>7.1809+271.01</f>
        <v>278.1909</v>
      </c>
    </row>
    <row r="19" spans="1:9" x14ac:dyDescent="0.25">
      <c r="A19">
        <v>0.39782000000000001</v>
      </c>
      <c r="B19">
        <v>275.26400000000001</v>
      </c>
    </row>
    <row r="20" spans="1:9" x14ac:dyDescent="0.25">
      <c r="A20">
        <v>0.44932</v>
      </c>
      <c r="B20">
        <v>274.56799999999998</v>
      </c>
    </row>
    <row r="21" spans="1:9" x14ac:dyDescent="0.25">
      <c r="A21">
        <v>0.4995</v>
      </c>
      <c r="B21">
        <v>275.28800000000001</v>
      </c>
    </row>
    <row r="22" spans="1:9" x14ac:dyDescent="0.25">
      <c r="A22">
        <v>0.54925000000000002</v>
      </c>
      <c r="B22">
        <v>276.00799999999998</v>
      </c>
    </row>
    <row r="23" spans="1:9" x14ac:dyDescent="0.25">
      <c r="A23">
        <v>0.60031000000000001</v>
      </c>
      <c r="B23">
        <v>275.78399999999999</v>
      </c>
    </row>
    <row r="24" spans="1:9" x14ac:dyDescent="0.25">
      <c r="A24">
        <v>0.65049999999999997</v>
      </c>
      <c r="B24">
        <v>275.56</v>
      </c>
    </row>
    <row r="25" spans="1:9" x14ac:dyDescent="0.25">
      <c r="A25">
        <v>0.68191999999999997</v>
      </c>
      <c r="B25">
        <v>276.04000000000002</v>
      </c>
    </row>
    <row r="26" spans="1:9" x14ac:dyDescent="0.25">
      <c r="A26">
        <v>0.70243</v>
      </c>
      <c r="B26">
        <v>275.80900000000003</v>
      </c>
    </row>
    <row r="27" spans="1:9" x14ac:dyDescent="0.25">
      <c r="A27">
        <v>0.75173999999999996</v>
      </c>
      <c r="B27">
        <v>276.05599999999998</v>
      </c>
    </row>
    <row r="28" spans="1:9" x14ac:dyDescent="0.25">
      <c r="A28">
        <v>0.79930999999999996</v>
      </c>
      <c r="B28">
        <v>276.77600000000001</v>
      </c>
    </row>
    <row r="29" spans="1:9" x14ac:dyDescent="0.25">
      <c r="A29">
        <v>0.83160000000000001</v>
      </c>
      <c r="B29">
        <v>277.02</v>
      </c>
    </row>
    <row r="30" spans="1:9" x14ac:dyDescent="0.25">
      <c r="A30">
        <v>0.85036999999999996</v>
      </c>
      <c r="B30">
        <v>276.78800000000001</v>
      </c>
    </row>
    <row r="31" spans="1:9" x14ac:dyDescent="0.25">
      <c r="A31">
        <v>0.88178999999999996</v>
      </c>
      <c r="B31">
        <v>276.55900000000003</v>
      </c>
    </row>
    <row r="32" spans="1:9" x14ac:dyDescent="0.25">
      <c r="A32">
        <v>0.90012000000000003</v>
      </c>
      <c r="B32">
        <v>276.8</v>
      </c>
    </row>
    <row r="33" spans="1:2" x14ac:dyDescent="0.25">
      <c r="A33">
        <v>0.93110000000000004</v>
      </c>
      <c r="B33">
        <v>276.57100000000003</v>
      </c>
    </row>
    <row r="34" spans="1:2" x14ac:dyDescent="0.25">
      <c r="A34">
        <v>0.95204999999999995</v>
      </c>
      <c r="B34">
        <v>277.52</v>
      </c>
    </row>
    <row r="35" spans="1:2" x14ac:dyDescent="0.25">
      <c r="A35">
        <v>0.97299000000000002</v>
      </c>
      <c r="B35">
        <v>276.81700000000001</v>
      </c>
    </row>
    <row r="36" spans="1:2" x14ac:dyDescent="0.25">
      <c r="A36">
        <v>0.98695999999999995</v>
      </c>
      <c r="B36">
        <v>277.05599999999998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370DD-CDED-4158-A4FE-A0A39F7BB1B8}">
  <dimension ref="A1:I29"/>
  <sheetViews>
    <sheetView workbookViewId="0">
      <selection activeCell="V28" sqref="V28"/>
    </sheetView>
  </sheetViews>
  <sheetFormatPr defaultRowHeight="15" x14ac:dyDescent="0.25"/>
  <cols>
    <col min="1" max="1" width="17.42578125" customWidth="1"/>
    <col min="2" max="2" width="11.140625" customWidth="1"/>
    <col min="4" max="4" width="13.5703125" customWidth="1"/>
    <col min="5" max="5" width="12.85546875" customWidth="1"/>
  </cols>
  <sheetData>
    <row r="1" spans="1:2" x14ac:dyDescent="0.25">
      <c r="A1" t="s">
        <v>4</v>
      </c>
      <c r="B1" t="s">
        <v>19</v>
      </c>
    </row>
    <row r="2" spans="1:2" x14ac:dyDescent="0.25">
      <c r="A2">
        <v>1.64E-3</v>
      </c>
      <c r="B2">
        <v>409.58</v>
      </c>
    </row>
    <row r="3" spans="1:2" x14ac:dyDescent="0.25">
      <c r="A3">
        <v>4.9100000000000003E-3</v>
      </c>
      <c r="B3">
        <v>2.82</v>
      </c>
    </row>
    <row r="4" spans="1:2" x14ac:dyDescent="0.25">
      <c r="A4">
        <v>6.5500000000000003E-3</v>
      </c>
      <c r="B4">
        <v>425.35</v>
      </c>
    </row>
    <row r="5" spans="1:2" x14ac:dyDescent="0.25">
      <c r="A5">
        <v>2.291E-2</v>
      </c>
      <c r="B5">
        <v>437.75</v>
      </c>
    </row>
    <row r="6" spans="1:2" x14ac:dyDescent="0.25">
      <c r="A6">
        <v>4.419E-2</v>
      </c>
      <c r="B6">
        <v>445.63</v>
      </c>
    </row>
    <row r="7" spans="1:2" x14ac:dyDescent="0.25">
      <c r="A7">
        <v>7.5289999999999996E-2</v>
      </c>
      <c r="B7">
        <v>455.21</v>
      </c>
    </row>
    <row r="8" spans="1:2" x14ac:dyDescent="0.25">
      <c r="A8">
        <v>0.10802</v>
      </c>
      <c r="B8">
        <v>460.28</v>
      </c>
    </row>
    <row r="9" spans="1:2" x14ac:dyDescent="0.25">
      <c r="A9">
        <v>0.14812</v>
      </c>
      <c r="B9">
        <v>463.66</v>
      </c>
    </row>
    <row r="10" spans="1:2" x14ac:dyDescent="0.25">
      <c r="A10">
        <v>0.18493999999999999</v>
      </c>
      <c r="B10">
        <v>465.92</v>
      </c>
    </row>
    <row r="11" spans="1:2" x14ac:dyDescent="0.25">
      <c r="A11">
        <v>0.22913</v>
      </c>
      <c r="B11">
        <v>469.3</v>
      </c>
    </row>
    <row r="12" spans="1:2" x14ac:dyDescent="0.25">
      <c r="A12">
        <v>0.26923000000000002</v>
      </c>
      <c r="B12">
        <v>470.99</v>
      </c>
    </row>
    <row r="13" spans="1:2" x14ac:dyDescent="0.25">
      <c r="A13">
        <v>0.31341999999999998</v>
      </c>
      <c r="B13">
        <v>475.49</v>
      </c>
    </row>
    <row r="14" spans="1:2" x14ac:dyDescent="0.25">
      <c r="A14">
        <v>0.35352</v>
      </c>
      <c r="B14">
        <v>474.93</v>
      </c>
    </row>
    <row r="15" spans="1:2" x14ac:dyDescent="0.25">
      <c r="A15">
        <v>0.39771000000000001</v>
      </c>
      <c r="B15">
        <v>477.75</v>
      </c>
    </row>
    <row r="16" spans="1:2" x14ac:dyDescent="0.25">
      <c r="A16">
        <v>0.44190000000000002</v>
      </c>
      <c r="B16">
        <v>477.18</v>
      </c>
    </row>
    <row r="17" spans="1:9" x14ac:dyDescent="0.25">
      <c r="A17">
        <v>0.48609000000000002</v>
      </c>
      <c r="B17">
        <v>480</v>
      </c>
    </row>
    <row r="18" spans="1:9" x14ac:dyDescent="0.25">
      <c r="A18">
        <v>0.53190999999999999</v>
      </c>
      <c r="B18">
        <v>479.44</v>
      </c>
    </row>
    <row r="19" spans="1:9" ht="18.75" x14ac:dyDescent="0.35">
      <c r="A19">
        <v>0.57938000000000001</v>
      </c>
      <c r="B19">
        <v>480</v>
      </c>
      <c r="D19" t="s">
        <v>14</v>
      </c>
      <c r="E19" t="s">
        <v>15</v>
      </c>
      <c r="F19">
        <f>(28.214*0.99)+464.13</f>
        <v>492.06185999999997</v>
      </c>
      <c r="H19">
        <v>0</v>
      </c>
      <c r="I19">
        <v>464.12</v>
      </c>
    </row>
    <row r="20" spans="1:9" ht="17.25" x14ac:dyDescent="0.25">
      <c r="A20">
        <v>0.62356999999999996</v>
      </c>
      <c r="B20">
        <v>482.25</v>
      </c>
      <c r="D20" t="s">
        <v>16</v>
      </c>
      <c r="E20" t="s">
        <v>17</v>
      </c>
      <c r="F20">
        <f>F19*conversion!B6</f>
        <v>0.76104222718519066</v>
      </c>
      <c r="H20">
        <v>1</v>
      </c>
      <c r="I20">
        <f>28.214+464.13</f>
        <v>492.34399999999999</v>
      </c>
    </row>
    <row r="21" spans="1:9" x14ac:dyDescent="0.25">
      <c r="A21">
        <v>0.66857999999999995</v>
      </c>
      <c r="B21">
        <v>482.25</v>
      </c>
    </row>
    <row r="22" spans="1:9" x14ac:dyDescent="0.25">
      <c r="A22">
        <v>0.71521999999999997</v>
      </c>
      <c r="B22">
        <v>482.25</v>
      </c>
    </row>
    <row r="23" spans="1:9" x14ac:dyDescent="0.25">
      <c r="A23">
        <v>0.76432</v>
      </c>
      <c r="B23">
        <v>486.2</v>
      </c>
    </row>
    <row r="24" spans="1:9" x14ac:dyDescent="0.25">
      <c r="A24">
        <v>0.80278000000000005</v>
      </c>
      <c r="B24">
        <v>484.51</v>
      </c>
    </row>
    <row r="25" spans="1:9" x14ac:dyDescent="0.25">
      <c r="A25">
        <v>0.84206000000000003</v>
      </c>
      <c r="B25">
        <v>489.01</v>
      </c>
    </row>
    <row r="26" spans="1:9" x14ac:dyDescent="0.25">
      <c r="A26">
        <v>0.87888999999999995</v>
      </c>
      <c r="B26">
        <v>493.52</v>
      </c>
    </row>
    <row r="27" spans="1:9" x14ac:dyDescent="0.25">
      <c r="A27">
        <v>0.90917000000000003</v>
      </c>
      <c r="B27">
        <v>498.03</v>
      </c>
    </row>
    <row r="28" spans="1:9" x14ac:dyDescent="0.25">
      <c r="A28">
        <v>0.94272</v>
      </c>
      <c r="B28">
        <v>504.23</v>
      </c>
    </row>
    <row r="29" spans="1:9" x14ac:dyDescent="0.25">
      <c r="A29">
        <v>0.97053999999999996</v>
      </c>
      <c r="B29">
        <v>513.24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215D1-E3E3-4DB9-8379-B73D6D132D3C}">
  <dimension ref="A1:I25"/>
  <sheetViews>
    <sheetView zoomScale="130" zoomScaleNormal="130" workbookViewId="0">
      <selection activeCell="H18" sqref="H18"/>
    </sheetView>
  </sheetViews>
  <sheetFormatPr defaultRowHeight="15" x14ac:dyDescent="0.25"/>
  <cols>
    <col min="1" max="1" width="17.28515625" customWidth="1"/>
    <col min="2" max="2" width="12.28515625" customWidth="1"/>
    <col min="4" max="4" width="12.28515625" customWidth="1"/>
    <col min="5" max="5" width="12.7109375" customWidth="1"/>
  </cols>
  <sheetData>
    <row r="1" spans="1:2" x14ac:dyDescent="0.25">
      <c r="A1" t="s">
        <v>4</v>
      </c>
      <c r="B1" t="s">
        <v>19</v>
      </c>
    </row>
    <row r="2" spans="1:2" x14ac:dyDescent="0.25">
      <c r="A2">
        <v>3.63E-3</v>
      </c>
      <c r="B2">
        <v>49.62</v>
      </c>
    </row>
    <row r="3" spans="1:2" x14ac:dyDescent="0.25">
      <c r="A3">
        <v>1.3299999999999999E-2</v>
      </c>
      <c r="B3">
        <v>425.56</v>
      </c>
    </row>
    <row r="4" spans="1:2" x14ac:dyDescent="0.25">
      <c r="A4">
        <v>3.4509999999999999E-2</v>
      </c>
      <c r="B4">
        <v>437.59</v>
      </c>
    </row>
    <row r="5" spans="1:2" x14ac:dyDescent="0.25">
      <c r="A5">
        <v>4.7199999999999999E-2</v>
      </c>
      <c r="B5">
        <v>443.61</v>
      </c>
    </row>
    <row r="6" spans="1:2" x14ac:dyDescent="0.25">
      <c r="A6">
        <v>6.6180000000000003E-2</v>
      </c>
      <c r="B6">
        <v>451.13</v>
      </c>
    </row>
    <row r="7" spans="1:2" x14ac:dyDescent="0.25">
      <c r="A7">
        <v>9.7619999999999998E-2</v>
      </c>
      <c r="B7">
        <v>457.14</v>
      </c>
    </row>
    <row r="8" spans="1:2" x14ac:dyDescent="0.25">
      <c r="A8">
        <v>0.13327</v>
      </c>
      <c r="B8">
        <v>464.66</v>
      </c>
    </row>
    <row r="9" spans="1:2" x14ac:dyDescent="0.25">
      <c r="A9">
        <v>0.18351000000000001</v>
      </c>
      <c r="B9">
        <v>472.18</v>
      </c>
    </row>
    <row r="10" spans="1:2" x14ac:dyDescent="0.25">
      <c r="A10">
        <v>0.19808999999999999</v>
      </c>
      <c r="B10">
        <v>472.18</v>
      </c>
    </row>
    <row r="11" spans="1:2" x14ac:dyDescent="0.25">
      <c r="A11">
        <v>0.26078000000000001</v>
      </c>
      <c r="B11">
        <v>478.2</v>
      </c>
    </row>
    <row r="12" spans="1:2" x14ac:dyDescent="0.25">
      <c r="A12">
        <v>0.35874</v>
      </c>
      <c r="B12">
        <v>479.7</v>
      </c>
    </row>
    <row r="13" spans="1:2" x14ac:dyDescent="0.25">
      <c r="A13">
        <v>0.41087000000000001</v>
      </c>
      <c r="B13">
        <v>481.2</v>
      </c>
    </row>
    <row r="14" spans="1:2" x14ac:dyDescent="0.25">
      <c r="A14">
        <v>0.46294999999999997</v>
      </c>
      <c r="B14">
        <v>481.2</v>
      </c>
    </row>
    <row r="15" spans="1:2" x14ac:dyDescent="0.25">
      <c r="A15">
        <v>0.51300000000000001</v>
      </c>
      <c r="B15">
        <v>482.71</v>
      </c>
    </row>
    <row r="16" spans="1:2" x14ac:dyDescent="0.25">
      <c r="A16">
        <v>0.53800000000000003</v>
      </c>
      <c r="B16">
        <v>482.71</v>
      </c>
    </row>
    <row r="17" spans="1:9" ht="18.75" x14ac:dyDescent="0.35">
      <c r="A17">
        <v>0.56720999999999999</v>
      </c>
      <c r="B17">
        <v>484.21</v>
      </c>
      <c r="D17" t="s">
        <v>14</v>
      </c>
      <c r="E17" t="s">
        <v>15</v>
      </c>
      <c r="F17">
        <f>(14.306*0.99)+475.17</f>
        <v>489.33294000000001</v>
      </c>
      <c r="H17">
        <v>0</v>
      </c>
      <c r="I17">
        <v>475.17</v>
      </c>
    </row>
    <row r="18" spans="1:9" ht="17.25" x14ac:dyDescent="0.25">
      <c r="A18">
        <v>0.61517999999999995</v>
      </c>
      <c r="B18">
        <v>485.71</v>
      </c>
      <c r="D18" t="s">
        <v>16</v>
      </c>
      <c r="E18" t="s">
        <v>17</v>
      </c>
      <c r="F18">
        <f>F17*conversion!B6</f>
        <v>0.75682157217524904</v>
      </c>
      <c r="H18">
        <v>1</v>
      </c>
      <c r="I18">
        <f>14.306+475.17</f>
        <v>489.476</v>
      </c>
    </row>
    <row r="19" spans="1:9" x14ac:dyDescent="0.25">
      <c r="A19">
        <v>0.66517999999999999</v>
      </c>
      <c r="B19">
        <v>485.71</v>
      </c>
    </row>
    <row r="20" spans="1:9" x14ac:dyDescent="0.25">
      <c r="A20">
        <v>0.71518000000000004</v>
      </c>
      <c r="B20">
        <v>485.71</v>
      </c>
    </row>
    <row r="21" spans="1:9" x14ac:dyDescent="0.25">
      <c r="A21">
        <v>0.73809999999999998</v>
      </c>
      <c r="B21">
        <v>485.71</v>
      </c>
    </row>
    <row r="22" spans="1:9" x14ac:dyDescent="0.25">
      <c r="A22">
        <v>0.81310000000000004</v>
      </c>
      <c r="B22">
        <v>485.71</v>
      </c>
    </row>
    <row r="23" spans="1:9" x14ac:dyDescent="0.25">
      <c r="A23">
        <v>0.86309999999999998</v>
      </c>
      <c r="B23">
        <v>485.71</v>
      </c>
    </row>
    <row r="24" spans="1:9" x14ac:dyDescent="0.25">
      <c r="A24">
        <v>0.91110999999999998</v>
      </c>
      <c r="B24">
        <v>488.72</v>
      </c>
    </row>
    <row r="25" spans="1:9" x14ac:dyDescent="0.25">
      <c r="A25">
        <v>0.94235999999999998</v>
      </c>
      <c r="B25">
        <v>488.72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4D773-5A0E-40E0-BC51-394CDD13DFBF}">
  <sheetPr>
    <tabColor theme="2"/>
  </sheetPr>
  <dimension ref="A1:F23"/>
  <sheetViews>
    <sheetView workbookViewId="0">
      <selection activeCell="F36" sqref="F36"/>
    </sheetView>
  </sheetViews>
  <sheetFormatPr defaultRowHeight="15" x14ac:dyDescent="0.25"/>
  <cols>
    <col min="1" max="1" width="17.42578125" customWidth="1"/>
    <col min="2" max="2" width="11.140625" customWidth="1"/>
    <col min="4" max="4" width="13.85546875" customWidth="1"/>
    <col min="5" max="5" width="14" customWidth="1"/>
  </cols>
  <sheetData>
    <row r="1" spans="1:6" x14ac:dyDescent="0.25">
      <c r="A1" t="s">
        <v>18</v>
      </c>
      <c r="B1" t="s">
        <v>19</v>
      </c>
    </row>
    <row r="2" spans="1:6" x14ac:dyDescent="0.25">
      <c r="A2">
        <v>1.1012E-4</v>
      </c>
      <c r="B2">
        <v>351.38</v>
      </c>
    </row>
    <row r="3" spans="1:6" x14ac:dyDescent="0.25">
      <c r="A3">
        <v>1.4898999999999999E-4</v>
      </c>
      <c r="B3">
        <v>369.85</v>
      </c>
    </row>
    <row r="4" spans="1:6" x14ac:dyDescent="0.25">
      <c r="A4">
        <v>2.4614999999999999E-4</v>
      </c>
      <c r="B4">
        <v>387.61</v>
      </c>
    </row>
    <row r="5" spans="1:6" x14ac:dyDescent="0.25">
      <c r="A5">
        <v>4.3659999999999999E-4</v>
      </c>
      <c r="B5">
        <v>406.33</v>
      </c>
    </row>
    <row r="6" spans="1:6" x14ac:dyDescent="0.25">
      <c r="A6">
        <v>1.2099999999999999E-3</v>
      </c>
      <c r="B6">
        <v>406.83</v>
      </c>
    </row>
    <row r="7" spans="1:6" x14ac:dyDescent="0.25">
      <c r="A7">
        <v>3.47E-3</v>
      </c>
      <c r="B7">
        <v>423.41</v>
      </c>
    </row>
    <row r="8" spans="1:6" x14ac:dyDescent="0.25">
      <c r="A8">
        <v>1.4829999999999999E-2</v>
      </c>
      <c r="B8">
        <v>431.22</v>
      </c>
    </row>
    <row r="9" spans="1:6" x14ac:dyDescent="0.25">
      <c r="A9">
        <v>2.7720000000000002E-2</v>
      </c>
      <c r="B9">
        <v>434.15</v>
      </c>
    </row>
    <row r="10" spans="1:6" x14ac:dyDescent="0.25">
      <c r="A10">
        <v>5.2729999999999999E-2</v>
      </c>
      <c r="B10">
        <v>442.93</v>
      </c>
    </row>
    <row r="11" spans="1:6" x14ac:dyDescent="0.25">
      <c r="A11">
        <v>7.9250000000000001E-2</v>
      </c>
      <c r="B11">
        <v>449.76</v>
      </c>
    </row>
    <row r="12" spans="1:6" x14ac:dyDescent="0.25">
      <c r="A12">
        <v>0.10578</v>
      </c>
      <c r="B12">
        <v>452.68</v>
      </c>
    </row>
    <row r="13" spans="1:6" x14ac:dyDescent="0.25">
      <c r="A13">
        <v>0.12852</v>
      </c>
      <c r="B13">
        <v>459.51</v>
      </c>
    </row>
    <row r="14" spans="1:6" x14ac:dyDescent="0.25">
      <c r="A14">
        <v>0.15353</v>
      </c>
      <c r="B14">
        <v>462.44</v>
      </c>
    </row>
    <row r="15" spans="1:6" x14ac:dyDescent="0.25">
      <c r="A15">
        <v>0.18007000000000001</v>
      </c>
      <c r="B15">
        <v>463.41</v>
      </c>
    </row>
    <row r="16" spans="1:6" ht="18.75" x14ac:dyDescent="0.35">
      <c r="A16">
        <v>0.20280999999999999</v>
      </c>
      <c r="B16">
        <v>465.37</v>
      </c>
      <c r="D16" t="s">
        <v>14</v>
      </c>
      <c r="E16" t="s">
        <v>15</v>
      </c>
      <c r="F16">
        <f>(15.145*0.99)+463.01</f>
        <v>478.00355000000002</v>
      </c>
    </row>
    <row r="17" spans="1:6" ht="17.25" x14ac:dyDescent="0.25">
      <c r="A17">
        <v>0.25131999999999999</v>
      </c>
      <c r="B17">
        <v>467.32</v>
      </c>
      <c r="D17" t="s">
        <v>16</v>
      </c>
      <c r="E17" t="s">
        <v>17</v>
      </c>
      <c r="F17">
        <f>F16*conversion!B6</f>
        <v>0.7392990919768252</v>
      </c>
    </row>
    <row r="18" spans="1:6" x14ac:dyDescent="0.25">
      <c r="A18">
        <v>0.30135000000000001</v>
      </c>
      <c r="B18">
        <v>468.29</v>
      </c>
    </row>
    <row r="19" spans="1:6" x14ac:dyDescent="0.25">
      <c r="A19">
        <v>0.35138000000000003</v>
      </c>
      <c r="B19">
        <v>468.29</v>
      </c>
    </row>
    <row r="20" spans="1:6" x14ac:dyDescent="0.25">
      <c r="A20">
        <v>0.39989999999999998</v>
      </c>
      <c r="B20">
        <v>468.29</v>
      </c>
    </row>
    <row r="21" spans="1:6" x14ac:dyDescent="0.25">
      <c r="A21">
        <v>0.44462000000000002</v>
      </c>
      <c r="B21">
        <v>470.24</v>
      </c>
    </row>
    <row r="22" spans="1:6" x14ac:dyDescent="0.25">
      <c r="A22">
        <v>0.47115000000000001</v>
      </c>
      <c r="B22">
        <v>470.24</v>
      </c>
    </row>
    <row r="23" spans="1:6" x14ac:dyDescent="0.25">
      <c r="A23">
        <v>0.49541000000000002</v>
      </c>
      <c r="B23">
        <v>470.24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8398D-1FDC-48AD-83E8-6EED720C3734}">
  <dimension ref="A1:F23"/>
  <sheetViews>
    <sheetView workbookViewId="0">
      <selection activeCell="F17" sqref="F17"/>
    </sheetView>
  </sheetViews>
  <sheetFormatPr defaultRowHeight="15" x14ac:dyDescent="0.25"/>
  <cols>
    <col min="1" max="1" width="18.7109375" customWidth="1"/>
    <col min="2" max="2" width="11.140625" customWidth="1"/>
    <col min="4" max="4" width="14.140625" customWidth="1"/>
    <col min="5" max="5" width="13" customWidth="1"/>
  </cols>
  <sheetData>
    <row r="1" spans="1:6" x14ac:dyDescent="0.25">
      <c r="A1" t="s">
        <v>18</v>
      </c>
      <c r="B1" t="s">
        <v>2</v>
      </c>
    </row>
    <row r="2" spans="1:6" x14ac:dyDescent="0.25">
      <c r="A2">
        <v>5.0899999999999999E-3</v>
      </c>
      <c r="B2">
        <v>302.40800000000002</v>
      </c>
    </row>
    <row r="3" spans="1:6" x14ac:dyDescent="0.25">
      <c r="A3">
        <v>9.4500000000000001E-3</v>
      </c>
      <c r="B3">
        <v>305</v>
      </c>
    </row>
    <row r="4" spans="1:6" x14ac:dyDescent="0.25">
      <c r="A4">
        <v>9.5499999999999995E-3</v>
      </c>
      <c r="B4">
        <v>324.10700000000003</v>
      </c>
    </row>
    <row r="5" spans="1:6" x14ac:dyDescent="0.25">
      <c r="A5">
        <v>2.4410000000000001E-2</v>
      </c>
      <c r="B5">
        <v>328.69099999999997</v>
      </c>
    </row>
    <row r="6" spans="1:6" x14ac:dyDescent="0.25">
      <c r="A6">
        <v>5.3449999999999998E-2</v>
      </c>
      <c r="B6">
        <v>337.31900000000002</v>
      </c>
    </row>
    <row r="7" spans="1:6" x14ac:dyDescent="0.25">
      <c r="A7">
        <v>9.7390000000000004E-2</v>
      </c>
      <c r="B7">
        <v>346.21800000000002</v>
      </c>
    </row>
    <row r="8" spans="1:6" x14ac:dyDescent="0.25">
      <c r="A8">
        <v>0.15081</v>
      </c>
      <c r="B8">
        <v>354.03699999999998</v>
      </c>
    </row>
    <row r="9" spans="1:6" x14ac:dyDescent="0.25">
      <c r="A9">
        <v>0.20358999999999999</v>
      </c>
      <c r="B9">
        <v>356.73399999999998</v>
      </c>
    </row>
    <row r="10" spans="1:6" x14ac:dyDescent="0.25">
      <c r="A10">
        <v>0.25097000000000003</v>
      </c>
      <c r="B10">
        <v>358.08199999999999</v>
      </c>
    </row>
    <row r="11" spans="1:6" x14ac:dyDescent="0.25">
      <c r="A11">
        <v>0.30037999999999998</v>
      </c>
      <c r="B11">
        <v>359.97</v>
      </c>
    </row>
    <row r="12" spans="1:6" x14ac:dyDescent="0.25">
      <c r="A12">
        <v>0.35115000000000002</v>
      </c>
      <c r="B12">
        <v>361.048</v>
      </c>
    </row>
    <row r="13" spans="1:6" x14ac:dyDescent="0.25">
      <c r="A13">
        <v>0.39785999999999999</v>
      </c>
      <c r="B13">
        <v>361.31799999999998</v>
      </c>
    </row>
    <row r="14" spans="1:6" x14ac:dyDescent="0.25">
      <c r="A14">
        <v>0.44795000000000001</v>
      </c>
      <c r="B14">
        <v>362.12700000000001</v>
      </c>
    </row>
    <row r="15" spans="1:6" x14ac:dyDescent="0.25">
      <c r="A15">
        <v>0.49940000000000001</v>
      </c>
      <c r="B15">
        <v>362.12700000000001</v>
      </c>
    </row>
    <row r="16" spans="1:6" ht="18.75" x14ac:dyDescent="0.35">
      <c r="A16">
        <v>0.56845999999999997</v>
      </c>
      <c r="B16">
        <v>361.58800000000002</v>
      </c>
      <c r="D16" t="s">
        <v>14</v>
      </c>
      <c r="E16" t="s">
        <v>15</v>
      </c>
      <c r="F16">
        <v>366.98</v>
      </c>
    </row>
    <row r="17" spans="1:6" ht="17.25" x14ac:dyDescent="0.25">
      <c r="A17">
        <v>0.61585000000000001</v>
      </c>
      <c r="B17">
        <v>362.12700000000001</v>
      </c>
      <c r="D17" t="s">
        <v>16</v>
      </c>
      <c r="E17" t="s">
        <v>17</v>
      </c>
      <c r="F17">
        <f>F16*conversion!B6</f>
        <v>0.56758570260337038</v>
      </c>
    </row>
    <row r="18" spans="1:6" x14ac:dyDescent="0.25">
      <c r="A18">
        <v>0.71809000000000001</v>
      </c>
      <c r="B18">
        <v>361.048</v>
      </c>
    </row>
    <row r="19" spans="1:6" x14ac:dyDescent="0.25">
      <c r="A19">
        <v>0.76615999999999995</v>
      </c>
      <c r="B19">
        <v>360.50900000000001</v>
      </c>
    </row>
    <row r="20" spans="1:6" x14ac:dyDescent="0.25">
      <c r="A20">
        <v>0.81693000000000005</v>
      </c>
      <c r="B20">
        <v>361.048</v>
      </c>
    </row>
    <row r="21" spans="1:6" x14ac:dyDescent="0.25">
      <c r="A21">
        <v>0.86433000000000004</v>
      </c>
      <c r="B21">
        <v>360.23899999999998</v>
      </c>
    </row>
    <row r="22" spans="1:6" x14ac:dyDescent="0.25">
      <c r="A22">
        <v>0.91510999999999998</v>
      </c>
      <c r="B22">
        <v>359.97</v>
      </c>
    </row>
    <row r="23" spans="1:6" x14ac:dyDescent="0.25">
      <c r="A23">
        <v>0.99290999999999996</v>
      </c>
      <c r="B23">
        <v>366.98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417BA-0BE6-4E32-B1AA-FDB166DCD0E6}">
  <dimension ref="A1:I25"/>
  <sheetViews>
    <sheetView workbookViewId="0">
      <selection activeCell="F18" sqref="F18"/>
    </sheetView>
  </sheetViews>
  <sheetFormatPr defaultRowHeight="15" x14ac:dyDescent="0.25"/>
  <cols>
    <col min="1" max="1" width="17.7109375" customWidth="1"/>
    <col min="5" max="5" width="12.5703125" customWidth="1"/>
  </cols>
  <sheetData>
    <row r="1" spans="1:2" x14ac:dyDescent="0.25">
      <c r="A1" t="s">
        <v>4</v>
      </c>
      <c r="B1" t="s">
        <v>21</v>
      </c>
    </row>
    <row r="2" spans="1:2" x14ac:dyDescent="0.25">
      <c r="A2">
        <v>7.79E-3</v>
      </c>
      <c r="B2">
        <v>395.49</v>
      </c>
    </row>
    <row r="3" spans="1:2" x14ac:dyDescent="0.25">
      <c r="A3">
        <v>7.8399999999999997E-3</v>
      </c>
      <c r="B3">
        <v>408.95</v>
      </c>
    </row>
    <row r="4" spans="1:2" x14ac:dyDescent="0.25">
      <c r="A4">
        <v>1.0710000000000001E-2</v>
      </c>
      <c r="B4">
        <v>417.98</v>
      </c>
    </row>
    <row r="5" spans="1:2" x14ac:dyDescent="0.25">
      <c r="A5">
        <v>1.7979999999999999E-2</v>
      </c>
      <c r="B5">
        <v>424.91</v>
      </c>
    </row>
    <row r="6" spans="1:2" x14ac:dyDescent="0.25">
      <c r="A6">
        <v>2.8709999999999999E-2</v>
      </c>
      <c r="B6">
        <v>432.26</v>
      </c>
    </row>
    <row r="7" spans="1:2" x14ac:dyDescent="0.25">
      <c r="A7">
        <v>3.9129999999999998E-2</v>
      </c>
      <c r="B7">
        <v>439.61</v>
      </c>
    </row>
    <row r="8" spans="1:2" x14ac:dyDescent="0.25">
      <c r="A8">
        <v>5.1130000000000002E-2</v>
      </c>
      <c r="B8">
        <v>448</v>
      </c>
    </row>
    <row r="9" spans="1:2" x14ac:dyDescent="0.25">
      <c r="A9">
        <v>7.3840000000000003E-2</v>
      </c>
      <c r="B9">
        <v>459.33</v>
      </c>
    </row>
    <row r="10" spans="1:2" x14ac:dyDescent="0.25">
      <c r="A10">
        <v>0.10249999999999999</v>
      </c>
      <c r="B10">
        <v>462.44</v>
      </c>
    </row>
    <row r="11" spans="1:2" x14ac:dyDescent="0.25">
      <c r="A11">
        <v>0.16202</v>
      </c>
      <c r="B11">
        <v>465.52</v>
      </c>
    </row>
    <row r="12" spans="1:2" x14ac:dyDescent="0.25">
      <c r="A12">
        <v>0.20832000000000001</v>
      </c>
      <c r="B12">
        <v>469.67</v>
      </c>
    </row>
    <row r="13" spans="1:2" x14ac:dyDescent="0.25">
      <c r="A13">
        <v>0.26153999999999999</v>
      </c>
      <c r="B13">
        <v>471.28</v>
      </c>
    </row>
    <row r="14" spans="1:2" x14ac:dyDescent="0.25">
      <c r="A14">
        <v>0.30436000000000002</v>
      </c>
      <c r="B14">
        <v>471.65</v>
      </c>
    </row>
    <row r="15" spans="1:2" x14ac:dyDescent="0.25">
      <c r="A15">
        <v>0.33365</v>
      </c>
      <c r="B15">
        <v>471.61</v>
      </c>
    </row>
    <row r="16" spans="1:2" x14ac:dyDescent="0.25">
      <c r="A16">
        <v>0.38245000000000001</v>
      </c>
      <c r="B16">
        <v>472.81</v>
      </c>
    </row>
    <row r="17" spans="1:9" ht="18.75" x14ac:dyDescent="0.35">
      <c r="A17">
        <v>0.42465000000000003</v>
      </c>
      <c r="B17">
        <v>472.76</v>
      </c>
      <c r="D17" t="s">
        <v>14</v>
      </c>
      <c r="E17" t="s">
        <v>15</v>
      </c>
      <c r="F17">
        <f>(10.097*0.99)+469</f>
        <v>478.99603000000002</v>
      </c>
      <c r="H17">
        <v>0</v>
      </c>
      <c r="I17">
        <v>469</v>
      </c>
    </row>
    <row r="18" spans="1:9" ht="17.25" x14ac:dyDescent="0.25">
      <c r="A18">
        <v>0.52729999999999999</v>
      </c>
      <c r="B18">
        <v>476.21</v>
      </c>
      <c r="D18" t="s">
        <v>16</v>
      </c>
      <c r="E18" t="s">
        <v>17</v>
      </c>
      <c r="F18">
        <f>F17*conversion!B6</f>
        <v>0.74083410058252519</v>
      </c>
      <c r="H18">
        <v>1</v>
      </c>
      <c r="I18">
        <f>10.097+469</f>
        <v>479.09699999999998</v>
      </c>
    </row>
    <row r="19" spans="1:9" x14ac:dyDescent="0.25">
      <c r="A19">
        <v>0.63907999999999998</v>
      </c>
      <c r="B19">
        <v>475.43</v>
      </c>
    </row>
    <row r="20" spans="1:9" x14ac:dyDescent="0.25">
      <c r="A20">
        <v>0.69606999999999997</v>
      </c>
      <c r="B20">
        <v>477.68</v>
      </c>
    </row>
    <row r="21" spans="1:9" x14ac:dyDescent="0.25">
      <c r="A21">
        <v>0.73133000000000004</v>
      </c>
      <c r="B21">
        <v>476.58</v>
      </c>
    </row>
    <row r="22" spans="1:9" x14ac:dyDescent="0.25">
      <c r="A22">
        <v>0.76659999999999995</v>
      </c>
      <c r="B22">
        <v>476.96</v>
      </c>
    </row>
    <row r="23" spans="1:9" x14ac:dyDescent="0.25">
      <c r="A23">
        <v>0.89695000000000003</v>
      </c>
      <c r="B23">
        <v>477.42</v>
      </c>
    </row>
    <row r="24" spans="1:9" x14ac:dyDescent="0.25">
      <c r="A24">
        <v>0.94545000000000001</v>
      </c>
      <c r="B24">
        <v>478.2</v>
      </c>
    </row>
    <row r="25" spans="1:9" x14ac:dyDescent="0.25">
      <c r="A25">
        <v>0.98953000000000002</v>
      </c>
      <c r="B25">
        <v>478.15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BC762-D0A7-43E4-A189-D8A914B7B991}">
  <dimension ref="A1:I67"/>
  <sheetViews>
    <sheetView zoomScale="130" zoomScaleNormal="130" workbookViewId="0">
      <selection activeCell="F23" sqref="F23"/>
    </sheetView>
  </sheetViews>
  <sheetFormatPr defaultRowHeight="15" x14ac:dyDescent="0.25"/>
  <cols>
    <col min="1" max="1" width="16.7109375" customWidth="1"/>
    <col min="4" max="4" width="13.28515625" customWidth="1"/>
    <col min="5" max="5" width="13.42578125" customWidth="1"/>
  </cols>
  <sheetData>
    <row r="1" spans="1:2" x14ac:dyDescent="0.25">
      <c r="A1" t="s">
        <v>0</v>
      </c>
      <c r="B1" t="s">
        <v>2</v>
      </c>
    </row>
    <row r="2" spans="1:2" x14ac:dyDescent="0.25">
      <c r="A2">
        <v>3.9100000000000003E-3</v>
      </c>
      <c r="B2">
        <v>400.86050786037742</v>
      </c>
    </row>
    <row r="3" spans="1:2" x14ac:dyDescent="0.25">
      <c r="A3">
        <v>7.3400000000000002E-3</v>
      </c>
      <c r="B3">
        <v>421.75705744986493</v>
      </c>
    </row>
    <row r="4" spans="1:2" x14ac:dyDescent="0.25">
      <c r="A4">
        <v>3.1800000000000002E-2</v>
      </c>
      <c r="B4">
        <v>431.57662022488842</v>
      </c>
    </row>
    <row r="5" spans="1:2" x14ac:dyDescent="0.25">
      <c r="A5">
        <v>5.7239999999999999E-2</v>
      </c>
      <c r="B5">
        <v>441.82204853911639</v>
      </c>
    </row>
    <row r="6" spans="1:2" x14ac:dyDescent="0.25">
      <c r="A6">
        <v>8.4150000000000003E-2</v>
      </c>
      <c r="B6">
        <v>449.5100422205432</v>
      </c>
    </row>
    <row r="7" spans="1:2" x14ac:dyDescent="0.25">
      <c r="A7">
        <v>9.7850000000000006E-2</v>
      </c>
      <c r="B7">
        <v>454.20577013966539</v>
      </c>
    </row>
    <row r="8" spans="1:2" x14ac:dyDescent="0.25">
      <c r="A8">
        <v>0.12280000000000001</v>
      </c>
      <c r="B8">
        <v>458.05424977552832</v>
      </c>
    </row>
    <row r="9" spans="1:2" x14ac:dyDescent="0.25">
      <c r="A9">
        <v>0.14530000000000001</v>
      </c>
      <c r="B9">
        <v>460.62289139620327</v>
      </c>
    </row>
    <row r="10" spans="1:2" x14ac:dyDescent="0.25">
      <c r="A10">
        <v>0.16585</v>
      </c>
      <c r="B10">
        <v>463.61739855608266</v>
      </c>
    </row>
    <row r="11" spans="1:2" x14ac:dyDescent="0.25">
      <c r="A11">
        <v>0.18249000000000001</v>
      </c>
      <c r="B11">
        <v>464.47809522479048</v>
      </c>
    </row>
    <row r="12" spans="1:2" x14ac:dyDescent="0.25">
      <c r="A12">
        <v>0.20108000000000001</v>
      </c>
      <c r="B12">
        <v>465.76465743270273</v>
      </c>
    </row>
    <row r="13" spans="1:2" x14ac:dyDescent="0.25">
      <c r="A13">
        <v>0.24706</v>
      </c>
      <c r="B13">
        <v>468.76813018288118</v>
      </c>
    </row>
    <row r="14" spans="1:2" x14ac:dyDescent="0.25">
      <c r="A14">
        <v>0.30038999999999999</v>
      </c>
      <c r="B14">
        <v>471.35022018900463</v>
      </c>
    </row>
    <row r="15" spans="1:2" x14ac:dyDescent="0.25">
      <c r="A15">
        <v>0.3498</v>
      </c>
      <c r="B15">
        <v>472.22436524316106</v>
      </c>
    </row>
    <row r="16" spans="1:2" x14ac:dyDescent="0.25">
      <c r="A16">
        <v>0.39726</v>
      </c>
      <c r="B16">
        <v>474.37610691493069</v>
      </c>
    </row>
    <row r="17" spans="1:9" ht="18.75" x14ac:dyDescent="0.35">
      <c r="A17">
        <v>0.44716</v>
      </c>
      <c r="B17">
        <v>473.54454841469465</v>
      </c>
      <c r="D17" t="s">
        <v>14</v>
      </c>
      <c r="E17" t="s">
        <v>15</v>
      </c>
      <c r="F17">
        <f>(15.478*0.99)+468.1</f>
        <v>483.42322000000001</v>
      </c>
      <c r="H17">
        <v>0</v>
      </c>
      <c r="I17">
        <v>468.1</v>
      </c>
    </row>
    <row r="18" spans="1:9" ht="17.25" x14ac:dyDescent="0.25">
      <c r="A18">
        <v>0.49754999999999999</v>
      </c>
      <c r="B18">
        <v>476.97836949922703</v>
      </c>
      <c r="D18" t="s">
        <v>16</v>
      </c>
      <c r="E18" t="s">
        <v>17</v>
      </c>
      <c r="F18">
        <f>F17*conversion!B6</f>
        <v>0.74768136677334929</v>
      </c>
      <c r="H18">
        <v>1</v>
      </c>
      <c r="I18">
        <f>15.478+468.1</f>
        <v>483.57800000000003</v>
      </c>
    </row>
    <row r="19" spans="1:9" x14ac:dyDescent="0.25">
      <c r="A19">
        <v>0.54891999999999996</v>
      </c>
      <c r="B19">
        <v>478.27838009258784</v>
      </c>
    </row>
    <row r="20" spans="1:9" x14ac:dyDescent="0.25">
      <c r="A20">
        <v>0.59882999999999997</v>
      </c>
      <c r="B20">
        <v>477.87492852913101</v>
      </c>
    </row>
    <row r="21" spans="1:9" x14ac:dyDescent="0.25">
      <c r="A21">
        <v>0.64873000000000003</v>
      </c>
      <c r="B21">
        <v>478.32096664650823</v>
      </c>
    </row>
    <row r="22" spans="1:9" x14ac:dyDescent="0.25">
      <c r="A22">
        <v>0.69813999999999998</v>
      </c>
      <c r="B22">
        <v>479.19511170066465</v>
      </c>
    </row>
    <row r="23" spans="1:9" x14ac:dyDescent="0.25">
      <c r="A23">
        <v>0.74902000000000002</v>
      </c>
      <c r="B23">
        <v>479.64339121561665</v>
      </c>
    </row>
    <row r="24" spans="1:9" x14ac:dyDescent="0.25">
      <c r="A24">
        <v>0.79745999999999995</v>
      </c>
      <c r="B24">
        <v>480.51753626977307</v>
      </c>
    </row>
    <row r="25" spans="1:9" x14ac:dyDescent="0.25">
      <c r="A25">
        <v>0.84833999999999998</v>
      </c>
      <c r="B25">
        <v>480.96581578472507</v>
      </c>
    </row>
    <row r="26" spans="1:9" x14ac:dyDescent="0.25">
      <c r="A26">
        <v>0.89676999999999996</v>
      </c>
      <c r="B26">
        <v>480.98598836289784</v>
      </c>
    </row>
    <row r="27" spans="1:9" x14ac:dyDescent="0.25">
      <c r="A27">
        <v>0.92318999999999996</v>
      </c>
      <c r="B27">
        <v>482.27703336595965</v>
      </c>
    </row>
    <row r="28" spans="1:9" x14ac:dyDescent="0.25">
      <c r="A28">
        <v>0.94813999999999998</v>
      </c>
      <c r="B28">
        <v>482.71410589303787</v>
      </c>
    </row>
    <row r="29" spans="1:9" x14ac:dyDescent="0.25">
      <c r="A29">
        <v>0.96672999999999998</v>
      </c>
      <c r="B29">
        <v>483.1489370225413</v>
      </c>
    </row>
    <row r="30" spans="1:9" x14ac:dyDescent="0.25">
      <c r="B30" s="2"/>
    </row>
    <row r="31" spans="1:9" x14ac:dyDescent="0.25">
      <c r="B31" s="2"/>
    </row>
    <row r="32" spans="1:9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7E731-FCAF-4CA5-B566-0A08C9A688BA}">
  <dimension ref="A1:I29"/>
  <sheetViews>
    <sheetView zoomScale="130" zoomScaleNormal="130" workbookViewId="0">
      <selection activeCell="P13" sqref="P13"/>
    </sheetView>
  </sheetViews>
  <sheetFormatPr defaultRowHeight="15" x14ac:dyDescent="0.25"/>
  <cols>
    <col min="1" max="1" width="17.28515625" customWidth="1"/>
    <col min="2" max="2" width="12.140625" customWidth="1"/>
    <col min="4" max="4" width="13.5703125" customWidth="1"/>
    <col min="5" max="5" width="13.42578125" customWidth="1"/>
  </cols>
  <sheetData>
    <row r="1" spans="1:9" x14ac:dyDescent="0.25">
      <c r="A1" t="s">
        <v>20</v>
      </c>
      <c r="B1" t="s">
        <v>2</v>
      </c>
    </row>
    <row r="2" spans="1:9" x14ac:dyDescent="0.25">
      <c r="A2">
        <v>8.94E-3</v>
      </c>
      <c r="B2">
        <v>329.62</v>
      </c>
    </row>
    <row r="3" spans="1:9" x14ac:dyDescent="0.25">
      <c r="A3">
        <v>1.065E-2</v>
      </c>
      <c r="B3">
        <v>393.22</v>
      </c>
    </row>
    <row r="4" spans="1:9" x14ac:dyDescent="0.25">
      <c r="A4">
        <v>1.15E-2</v>
      </c>
      <c r="B4">
        <v>373.07</v>
      </c>
    </row>
    <row r="5" spans="1:9" x14ac:dyDescent="0.25">
      <c r="A5">
        <v>1.576E-2</v>
      </c>
      <c r="B5">
        <v>422.18</v>
      </c>
    </row>
    <row r="6" spans="1:9" x14ac:dyDescent="0.25">
      <c r="A6">
        <v>2.087E-2</v>
      </c>
      <c r="B6">
        <v>428.48</v>
      </c>
    </row>
    <row r="7" spans="1:9" x14ac:dyDescent="0.25">
      <c r="A7">
        <v>3.3649999999999999E-2</v>
      </c>
      <c r="B7">
        <v>434.77</v>
      </c>
    </row>
    <row r="8" spans="1:9" x14ac:dyDescent="0.25">
      <c r="A8">
        <v>4.6420000000000003E-2</v>
      </c>
      <c r="B8">
        <v>438.55</v>
      </c>
    </row>
    <row r="9" spans="1:9" x14ac:dyDescent="0.25">
      <c r="A9">
        <v>6.3460000000000003E-2</v>
      </c>
      <c r="B9">
        <v>444.22</v>
      </c>
    </row>
    <row r="10" spans="1:9" x14ac:dyDescent="0.25">
      <c r="A10">
        <v>9.1569999999999999E-2</v>
      </c>
      <c r="B10">
        <v>451.14</v>
      </c>
    </row>
    <row r="11" spans="1:9" x14ac:dyDescent="0.25">
      <c r="A11">
        <v>0.11371000000000001</v>
      </c>
      <c r="B11">
        <v>453.66</v>
      </c>
    </row>
    <row r="12" spans="1:9" x14ac:dyDescent="0.25">
      <c r="A12">
        <v>0.16227</v>
      </c>
      <c r="B12">
        <v>462.48</v>
      </c>
    </row>
    <row r="13" spans="1:9" x14ac:dyDescent="0.25">
      <c r="A13">
        <v>0.21251999999999999</v>
      </c>
      <c r="B13">
        <v>467.52</v>
      </c>
    </row>
    <row r="14" spans="1:9" x14ac:dyDescent="0.25">
      <c r="A14">
        <v>0.26107000000000002</v>
      </c>
      <c r="B14">
        <v>472.55</v>
      </c>
    </row>
    <row r="15" spans="1:9" x14ac:dyDescent="0.25">
      <c r="A15">
        <v>0.31387999999999999</v>
      </c>
      <c r="B15">
        <v>476.33</v>
      </c>
    </row>
    <row r="16" spans="1:9" ht="18.75" x14ac:dyDescent="0.35">
      <c r="A16">
        <v>0.36243999999999998</v>
      </c>
      <c r="B16">
        <v>479.48</v>
      </c>
      <c r="D16" t="s">
        <v>14</v>
      </c>
      <c r="E16" t="s">
        <v>15</v>
      </c>
      <c r="F16">
        <f>(59.967*0.99)+457.01</f>
        <v>516.37733000000003</v>
      </c>
      <c r="H16">
        <v>0</v>
      </c>
      <c r="I16">
        <v>457.01</v>
      </c>
    </row>
    <row r="17" spans="1:9" ht="17.25" x14ac:dyDescent="0.25">
      <c r="A17">
        <v>0.41269</v>
      </c>
      <c r="B17">
        <v>483.26</v>
      </c>
      <c r="D17" t="s">
        <v>16</v>
      </c>
      <c r="E17" t="s">
        <v>17</v>
      </c>
      <c r="F17">
        <f>F16*conversion!B6</f>
        <v>0.79864948949943448</v>
      </c>
      <c r="H17">
        <v>1</v>
      </c>
      <c r="I17">
        <f>59.967+457.01</f>
        <v>516.97699999999998</v>
      </c>
    </row>
    <row r="18" spans="1:9" x14ac:dyDescent="0.25">
      <c r="A18">
        <v>0.45954</v>
      </c>
      <c r="B18">
        <v>488.29</v>
      </c>
    </row>
    <row r="19" spans="1:9" x14ac:dyDescent="0.25">
      <c r="A19">
        <v>0.51319999999999999</v>
      </c>
      <c r="B19">
        <v>490.18</v>
      </c>
    </row>
    <row r="20" spans="1:9" x14ac:dyDescent="0.25">
      <c r="A20">
        <v>0.56345999999999996</v>
      </c>
      <c r="B20">
        <v>492.07</v>
      </c>
    </row>
    <row r="21" spans="1:9" x14ac:dyDescent="0.25">
      <c r="A21">
        <v>0.61201000000000005</v>
      </c>
      <c r="B21">
        <v>495.22</v>
      </c>
    </row>
    <row r="22" spans="1:9" x14ac:dyDescent="0.25">
      <c r="A22">
        <v>0.66312000000000004</v>
      </c>
      <c r="B22">
        <v>498.37</v>
      </c>
    </row>
    <row r="23" spans="1:9" x14ac:dyDescent="0.25">
      <c r="A23">
        <v>0.71252000000000004</v>
      </c>
      <c r="B23">
        <v>500.26</v>
      </c>
    </row>
    <row r="24" spans="1:9" x14ac:dyDescent="0.25">
      <c r="A24">
        <v>0.76532999999999995</v>
      </c>
      <c r="B24">
        <v>500.89</v>
      </c>
    </row>
    <row r="25" spans="1:9" x14ac:dyDescent="0.25">
      <c r="A25">
        <v>0.81388000000000005</v>
      </c>
      <c r="B25">
        <v>503.41</v>
      </c>
    </row>
    <row r="26" spans="1:9" x14ac:dyDescent="0.25">
      <c r="A26">
        <v>0.86158000000000001</v>
      </c>
      <c r="B26">
        <v>505.92</v>
      </c>
    </row>
    <row r="27" spans="1:9" x14ac:dyDescent="0.25">
      <c r="A27">
        <v>0.90927999999999998</v>
      </c>
      <c r="B27">
        <v>507.81</v>
      </c>
    </row>
    <row r="28" spans="1:9" x14ac:dyDescent="0.25">
      <c r="A28">
        <v>0.96038999999999997</v>
      </c>
      <c r="B28">
        <v>514.74</v>
      </c>
    </row>
    <row r="29" spans="1:9" x14ac:dyDescent="0.25">
      <c r="A29">
        <v>0.98041999999999996</v>
      </c>
      <c r="B29">
        <v>542.44000000000005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827B7A168F154399B75EA79984D560" ma:contentTypeVersion="10" ma:contentTypeDescription="Create a new document." ma:contentTypeScope="" ma:versionID="0d4e644742825a0a9ca9f5c461912d04">
  <xsd:schema xmlns:xsd="http://www.w3.org/2001/XMLSchema" xmlns:xs="http://www.w3.org/2001/XMLSchema" xmlns:p="http://schemas.microsoft.com/office/2006/metadata/properties" xmlns:ns2="ae16aaec-150f-4e11-9854-43fcae85ff56" xmlns:ns3="fdc4f5d5-85fd-462e-8933-68369bd6a3d8" targetNamespace="http://schemas.microsoft.com/office/2006/metadata/properties" ma:root="true" ma:fieldsID="d19afe9cb9df341be0cb2bdd6d8cc364" ns2:_="" ns3:_="">
    <xsd:import namespace="ae16aaec-150f-4e11-9854-43fcae85ff56"/>
    <xsd:import namespace="fdc4f5d5-85fd-462e-8933-68369bd6a3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16aaec-150f-4e11-9854-43fcae85ff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87865813-b24e-4515-aac3-72cd3b0aa1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c4f5d5-85fd-462e-8933-68369bd6a3d8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7cc8f4c-c50f-4430-b8dd-ee929e7c5a60}" ma:internalName="TaxCatchAll" ma:showField="CatchAllData" ma:web="fdc4f5d5-85fd-462e-8933-68369bd6a3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dc4f5d5-85fd-462e-8933-68369bd6a3d8" xsi:nil="true"/>
    <lcf76f155ced4ddcb4097134ff3c332f xmlns="ae16aaec-150f-4e11-9854-43fcae85ff5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26FC3A8-3E2C-467C-8C23-109AD2C256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16aaec-150f-4e11-9854-43fcae85ff56"/>
    <ds:schemaRef ds:uri="fdc4f5d5-85fd-462e-8933-68369bd6a3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6A840EC-3683-4907-8188-4C2BAB72A6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61FDB59-3720-4DED-8052-1C1FE042660C}">
  <ds:schemaRefs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ae16aaec-150f-4e11-9854-43fcae85ff56"/>
    <ds:schemaRef ds:uri="http://purl.org/dc/dcmitype/"/>
    <ds:schemaRef ds:uri="http://schemas.microsoft.com/office/2006/documentManagement/types"/>
    <ds:schemaRef ds:uri="http://purl.org/dc/terms/"/>
    <ds:schemaRef ds:uri="fdc4f5d5-85fd-462e-8933-68369bd6a3d8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conversion</vt:lpstr>
      <vt:lpstr>001</vt:lpstr>
      <vt:lpstr>002</vt:lpstr>
      <vt:lpstr>004</vt:lpstr>
      <vt:lpstr>013</vt:lpstr>
      <vt:lpstr>024</vt:lpstr>
      <vt:lpstr>025</vt:lpstr>
      <vt:lpstr>026</vt:lpstr>
      <vt:lpstr>029</vt:lpstr>
      <vt:lpstr>032</vt:lpstr>
      <vt:lpstr>033</vt:lpstr>
      <vt:lpstr>037</vt:lpstr>
      <vt:lpstr>042</vt:lpstr>
      <vt:lpstr>046</vt:lpstr>
      <vt:lpstr>063</vt:lpstr>
      <vt:lpstr>070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 Blaney (Student)</dc:creator>
  <cp:lastModifiedBy>Rhys Blaney (Student)</cp:lastModifiedBy>
  <dcterms:created xsi:type="dcterms:W3CDTF">2024-02-05T19:21:05Z</dcterms:created>
  <dcterms:modified xsi:type="dcterms:W3CDTF">2024-04-14T18:37:31Z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0x010100ED827B7A168F154399B75EA79984D560</vt:lpwstr>
  </property>
</Properties>
</file>