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_rels/workbook.xml.rels" ContentType="application/vnd.openxmlformats-package.relationships+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Detail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<sst xmlns="http://schemas.openxmlformats.org/spreadsheetml/2006/main" count="158" uniqueCount="157">
  <si>
    <t xml:space="preserve">License ID</t>
  </si>
  <si>
    <t xml:space="preserve">License Holder Name</t>
  </si>
  <si>
    <t xml:space="preserve">Attended on</t>
  </si>
  <si>
    <t xml:space="preserve">Grades</t>
  </si>
  <si>
    <t xml:space="preserve">First Name</t>
  </si>
  <si>
    <t xml:space="preserve">Last Name</t>
  </si>
  <si>
    <t xml:space="preserve">State/Union Territory</t>
  </si>
  <si>
    <t xml:space="preserve">Number of days of Experience</t>
  </si>
  <si>
    <t xml:space="preserve">Number of P Grades</t>
  </si>
  <si>
    <t xml:space="preserve">Job Status</t>
  </si>
  <si>
    <t xml:space="preserve">AP01 19980701234</t>
  </si>
  <si>
    <t xml:space="preserve">John#Smith</t>
  </si>
  <si>
    <t xml:space="preserve">PPPPPPPPPF</t>
  </si>
  <si>
    <t xml:space="preserve">AR01 20230101412</t>
  </si>
  <si>
    <t xml:space="preserve">Sudhanshu#Shekhar</t>
  </si>
  <si>
    <t xml:space="preserve">PFPFPFPFPF</t>
  </si>
  <si>
    <t xml:space="preserve">BR54 20221221542</t>
  </si>
  <si>
    <t xml:space="preserve">Anand Krishna#Nirukhe</t>
  </si>
  <si>
    <t xml:space="preserve">FPPPPFFFFF</t>
  </si>
  <si>
    <t xml:space="preserve">ML23 20230304321</t>
  </si>
  <si>
    <t xml:space="preserve">Nipam#Joshi</t>
  </si>
  <si>
    <t xml:space="preserve">FFFFFPPPFP</t>
  </si>
  <si>
    <t xml:space="preserve">MH76 20210405789</t>
  </si>
  <si>
    <t xml:space="preserve">Sunil#Kumar</t>
  </si>
  <si>
    <t xml:space="preserve">PPPPPPPPPP</t>
  </si>
  <si>
    <t xml:space="preserve">GJ51 20181131456</t>
  </si>
  <si>
    <t xml:space="preserve">Hiral#Bhatt</t>
  </si>
  <si>
    <t xml:space="preserve">FFFFFFFFFF</t>
  </si>
  <si>
    <t xml:space="preserve">WB21 20011231654</t>
  </si>
  <si>
    <t xml:space="preserve">Promod#Vishnav</t>
  </si>
  <si>
    <t xml:space="preserve">PPPFFFFPPP</t>
  </si>
  <si>
    <t xml:space="preserve">KA07 20090728987</t>
  </si>
  <si>
    <t xml:space="preserve">Meghanadh#Puga</t>
  </si>
  <si>
    <t xml:space="preserve">PPPPPPFFFF</t>
  </si>
  <si>
    <t xml:space="preserve">TN23 20140812298</t>
  </si>
  <si>
    <t xml:space="preserve">Karthik#Krish</t>
  </si>
  <si>
    <t xml:space="preserve">PPFFFPPPPP</t>
  </si>
  <si>
    <t xml:space="preserve">OD19 20220621292</t>
  </si>
  <si>
    <t xml:space="preserve">Bhargav#Krishna</t>
  </si>
  <si>
    <t xml:space="preserve">PFPFPFPPPP</t>
  </si>
  <si>
    <t xml:space="preserve">JH07 20211215209</t>
  </si>
  <si>
    <t xml:space="preserve">Naga#Anagani</t>
  </si>
  <si>
    <t xml:space="preserve">FFFPPFFPPF</t>
  </si>
  <si>
    <t xml:space="preserve">NL12 20051028211</t>
  </si>
  <si>
    <t xml:space="preserve">Vishal#Thakur</t>
  </si>
  <si>
    <t xml:space="preserve">FFPFPFPPPP</t>
  </si>
  <si>
    <t xml:space="preserve">AS78 19960930911</t>
  </si>
  <si>
    <t xml:space="preserve">Ahsan#Absar</t>
  </si>
  <si>
    <t xml:space="preserve">PPPPPFFFFF</t>
  </si>
  <si>
    <t xml:space="preserve">GA34 20000101001</t>
  </si>
  <si>
    <t xml:space="preserve">Uday#Shankar</t>
  </si>
  <si>
    <t xml:space="preserve">FPPPPPPFFF</t>
  </si>
  <si>
    <t xml:space="preserve">HP29 20120723918</t>
  </si>
  <si>
    <t xml:space="preserve">Harshad#Teja</t>
  </si>
  <si>
    <t xml:space="preserve">FFFPFFFFFF</t>
  </si>
  <si>
    <t xml:space="preserve">KL89 20150910891</t>
  </si>
  <si>
    <t xml:space="preserve">Sandeep#Bachina</t>
  </si>
  <si>
    <t xml:space="preserve">PFFFFFFFFP</t>
  </si>
  <si>
    <t xml:space="preserve">TS12 20170912891</t>
  </si>
  <si>
    <t xml:space="preserve">Akhil#Ketagani</t>
  </si>
  <si>
    <t xml:space="preserve">FFPFFFPFFP</t>
  </si>
  <si>
    <t xml:space="preserve">UK10 20070707007</t>
  </si>
  <si>
    <t xml:space="preserve">Bhavani#Shankar</t>
  </si>
  <si>
    <t xml:space="preserve">FPFFPPPPPP</t>
  </si>
  <si>
    <t xml:space="preserve">RJ23 20041203201</t>
  </si>
  <si>
    <t xml:space="preserve">Hemanth#Kumar</t>
  </si>
  <si>
    <t xml:space="preserve">PFFFPPPPPP</t>
  </si>
  <si>
    <t xml:space="preserve">PB19 20060304299</t>
  </si>
  <si>
    <t xml:space="preserve">Veerendra#Singh</t>
  </si>
  <si>
    <t xml:space="preserve">FFFFFFFFPP</t>
  </si>
  <si>
    <t xml:space="preserve">TR34 20070812431</t>
  </si>
  <si>
    <t xml:space="preserve">Kiran#Kumar</t>
  </si>
  <si>
    <t xml:space="preserve">PPPPFFFPPF</t>
  </si>
  <si>
    <t xml:space="preserve">SK38 20100310123</t>
  </si>
  <si>
    <t xml:space="preserve">Ajith#Pasuvula</t>
  </si>
  <si>
    <t xml:space="preserve">PPPPPFFFPP</t>
  </si>
  <si>
    <t xml:space="preserve">MZ67 20040405782</t>
  </si>
  <si>
    <t xml:space="preserve">Pavan#Marottu</t>
  </si>
  <si>
    <t xml:space="preserve">PPPPFFPPPP</t>
  </si>
  <si>
    <t xml:space="preserve">MN96 20011002938</t>
  </si>
  <si>
    <t xml:space="preserve">Deepak#Verma</t>
  </si>
  <si>
    <t xml:space="preserve">PPPPPFFPFP</t>
  </si>
  <si>
    <t xml:space="preserve">MP12 19960212021</t>
  </si>
  <si>
    <t xml:space="preserve">Ajanth#Sharma</t>
  </si>
  <si>
    <t xml:space="preserve">PPPPFFFFFP</t>
  </si>
  <si>
    <t xml:space="preserve">GJ21 19970731018</t>
  </si>
  <si>
    <t xml:space="preserve">Shankar#Chappidi</t>
  </si>
  <si>
    <t xml:space="preserve">PPPPFFFFFF</t>
  </si>
  <si>
    <t xml:space="preserve">HR02 20010131031</t>
  </si>
  <si>
    <t xml:space="preserve">Sai ram#Jonnadhula</t>
  </si>
  <si>
    <t xml:space="preserve">FFFFPFFPPF</t>
  </si>
  <si>
    <t xml:space="preserve">CG12 20040201931</t>
  </si>
  <si>
    <t xml:space="preserve">Krishna Rajappa#Bedia</t>
  </si>
  <si>
    <t xml:space="preserve">FFPPPFFPPF</t>
  </si>
  <si>
    <t xml:space="preserve">AP23 20010509920</t>
  </si>
  <si>
    <t xml:space="preserve">Siva Shankar#Vara prasad</t>
  </si>
  <si>
    <t xml:space="preserve">PPPPFPPPPF</t>
  </si>
  <si>
    <t xml:space="preserve">MH92 19940517143</t>
  </si>
  <si>
    <t xml:space="preserve">Suraj#Verma</t>
  </si>
  <si>
    <t xml:space="preserve">Code</t>
  </si>
  <si>
    <t xml:space="preserve">State/ Union Territory</t>
  </si>
  <si>
    <t xml:space="preserve">AP</t>
  </si>
  <si>
    <t xml:space="preserve">Andhra Pradesh</t>
  </si>
  <si>
    <t xml:space="preserve">AR</t>
  </si>
  <si>
    <t xml:space="preserve">Arunachal Pradesh</t>
  </si>
  <si>
    <t xml:space="preserve">AS</t>
  </si>
  <si>
    <t xml:space="preserve">Assam</t>
  </si>
  <si>
    <t xml:space="preserve">BR</t>
  </si>
  <si>
    <t xml:space="preserve">Bihar</t>
  </si>
  <si>
    <t xml:space="preserve">CG</t>
  </si>
  <si>
    <t xml:space="preserve">Chhattisgarh</t>
  </si>
  <si>
    <t xml:space="preserve">GA</t>
  </si>
  <si>
    <t xml:space="preserve">Goa</t>
  </si>
  <si>
    <t xml:space="preserve">GJ</t>
  </si>
  <si>
    <t xml:space="preserve">Gujarat</t>
  </si>
  <si>
    <t xml:space="preserve">HR</t>
  </si>
  <si>
    <t xml:space="preserve">Haryana</t>
  </si>
  <si>
    <t xml:space="preserve">HP</t>
  </si>
  <si>
    <t xml:space="preserve">Himachal Pradesh</t>
  </si>
  <si>
    <t xml:space="preserve">JH</t>
  </si>
  <si>
    <t xml:space="preserve">Jharkhand</t>
  </si>
  <si>
    <t xml:space="preserve">KA</t>
  </si>
  <si>
    <t xml:space="preserve">Karnataka</t>
  </si>
  <si>
    <t xml:space="preserve">KL</t>
  </si>
  <si>
    <t xml:space="preserve">Kerala</t>
  </si>
  <si>
    <t xml:space="preserve">MP</t>
  </si>
  <si>
    <t xml:space="preserve">Madhya Pradesh</t>
  </si>
  <si>
    <t xml:space="preserve">MH</t>
  </si>
  <si>
    <t xml:space="preserve">Maharashtra</t>
  </si>
  <si>
    <t xml:space="preserve">MN</t>
  </si>
  <si>
    <t xml:space="preserve">Manipur</t>
  </si>
  <si>
    <t xml:space="preserve">ML</t>
  </si>
  <si>
    <t xml:space="preserve">Meghalaya</t>
  </si>
  <si>
    <t xml:space="preserve">MZ</t>
  </si>
  <si>
    <t xml:space="preserve">Mizoram</t>
  </si>
  <si>
    <t xml:space="preserve">NL</t>
  </si>
  <si>
    <t xml:space="preserve">Nagaland</t>
  </si>
  <si>
    <t xml:space="preserve">OD</t>
  </si>
  <si>
    <t xml:space="preserve">Odisha</t>
  </si>
  <si>
    <t xml:space="preserve">PB</t>
  </si>
  <si>
    <t xml:space="preserve">Punjab</t>
  </si>
  <si>
    <t xml:space="preserve">RJ</t>
  </si>
  <si>
    <t xml:space="preserve">Rajasthan</t>
  </si>
  <si>
    <t xml:space="preserve">SK</t>
  </si>
  <si>
    <t xml:space="preserve">Sikkim</t>
  </si>
  <si>
    <t xml:space="preserve">TN</t>
  </si>
  <si>
    <t xml:space="preserve">Tamil Nadu</t>
  </si>
  <si>
    <t xml:space="preserve">TS</t>
  </si>
  <si>
    <t xml:space="preserve">Telangana</t>
  </si>
  <si>
    <t xml:space="preserve">TR</t>
  </si>
  <si>
    <t xml:space="preserve">Tripura</t>
  </si>
  <si>
    <t xml:space="preserve">UP</t>
  </si>
  <si>
    <t xml:space="preserve">Uttar Pradesh</t>
  </si>
  <si>
    <t xml:space="preserve">UK</t>
  </si>
  <si>
    <t xml:space="preserve">Uttarakhand</t>
  </si>
  <si>
    <t xml:space="preserve">WB</t>
  </si>
  <si>
    <t xml:space="preserve">West Bengal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</si>
</sst>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ustomXml" Target="../customXml/item3.xml"/><Relationship Id="rId2" Type="http://schemas.openxmlformats.org/officeDocument/2006/relationships/worksheet" Target="worksheets/sheet1.xml"/><Relationship Id="rId1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" activeCellId="0" sqref="J2:J3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7.27"/>
    <col collapsed="false" customWidth="true" hidden="false" outlineLevel="0" max="2" min="2" style="0" width="21.85"/>
    <col collapsed="false" customWidth="true" hidden="false" outlineLevel="0" max="3" min="3" style="1" width="14.08"/>
    <col collapsed="false" customWidth="true" hidden="false" outlineLevel="0" max="4" min="4" style="0" width="14.08"/>
    <col collapsed="false" customWidth="true" hidden="false" outlineLevel="0" max="5" min="5" style="0" width="15.95"/>
    <col collapsed="false" customWidth="true" hidden="false" outlineLevel="0" max="6" min="6" style="0" width="17.96"/>
    <col collapsed="false" customWidth="true" hidden="false" outlineLevel="0" max="7" min="7" style="0" width="20.3"/>
    <col collapsed="false" customWidth="true" hidden="false" outlineLevel="0" max="8" min="8" style="0" width="26.03"/>
    <col collapsed="false" customWidth="true" hidden="false" outlineLevel="0" max="9" min="9" style="0" width="17.83"/>
  </cols>
  <sheetData>
    <row r="1" customFormat="false" ht="12.8" hidden="false" customHeight="false" outlineLevel="0" collapsed="false">
      <c r="A1" s="0" t="s">
        <v>0</v>
      </c>
      <c r="B1" s="2" t="s">
        <v>1</v>
      </c>
      <c r="C1" s="2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s">
        <v>11</v>
      </c>
      <c r="C2" s="2" t="n">
        <f aca="false">DATE(2022,12,3)</f>
        <v>44898</v>
      </c>
      <c r="D2" s="0" t="s">
        <v>12</v>
      </c>
      <c r="E2" s="0" t="str">
        <f aca="false">LEFT(B2,SEARCH("#",B2)-1)</f>
        <v>John</v>
      </c>
      <c r="F2" s="0" t="str">
        <f aca="false">MID(B2,SEARCH("#",B2)+1,LEN(B2))</f>
        <v>Smith</v>
      </c>
      <c r="G2" s="0" t="str">
        <f aca="false">VLOOKUP(LEFT(A2,2),Details!A:B,2,0)</f>
        <v>Andhra Pradesh</v>
      </c>
      <c r="H2" s="0" t="n">
        <f aca="false">DATEDIF(DATE(MID(A2,6,4),MID(A2,10,2),MID(A2,12,2)),C2,"d")</f>
        <v>8921</v>
      </c>
      <c r="I2" s="0" t="n">
        <f aca="false">LEN(D2) - LEN(SUBSTITUTE(D2,"P",""))</f>
        <v>9</v>
      </c>
      <c r="J2" s="0" t="str">
        <f aca="false">IF(AND(H2&gt;365,I2&gt;=7),"Selected","Rejected")</f>
        <v>Selected</v>
      </c>
    </row>
    <row r="3" customFormat="false" ht="12.8" hidden="false" customHeight="false" outlineLevel="0" collapsed="false">
      <c r="A3" s="0" t="s">
        <v>13</v>
      </c>
      <c r="B3" s="0" t="s">
        <v>14</v>
      </c>
      <c r="C3" s="2" t="n">
        <f aca="false">DATE(2023,12,3)</f>
        <v>45263</v>
      </c>
      <c r="D3" s="0" t="s">
        <v>15</v>
      </c>
      <c r="E3" s="0" t="str">
        <f aca="false">LEFT(B3,SEARCH("#",B3)-1)</f>
        <v>Sudhanshu</v>
      </c>
      <c r="F3" s="0" t="str">
        <f aca="false">MID(B3,SEARCH("#",B3)+1,LEN(B3))</f>
        <v>Shekhar</v>
      </c>
      <c r="G3" s="0" t="str">
        <f aca="false">VLOOKUP(LEFT(A3,2),Details!A:B,2,0)</f>
        <v>Arunachal Pradesh</v>
      </c>
      <c r="H3" s="0" t="n">
        <f aca="false">DATEDIF(DATE(MID(A3,6,4),MID(A3,10,2),MID(A3,12,2)),C3,"d")</f>
        <v>336</v>
      </c>
      <c r="I3" s="0" t="n">
        <f aca="false">LEN(D3) - LEN(SUBSTITUTE(D3,"P",""))</f>
        <v>5</v>
      </c>
      <c r="J3" s="0" t="str">
        <f aca="false">IF(AND(H3&gt;365,I3&gt;=7),"Selected","Rejected")</f>
        <v>Rejected</v>
      </c>
    </row>
    <row r="4" customFormat="false" ht="12.8" hidden="false" customHeight="false" outlineLevel="0" collapsed="false">
      <c r="A4" s="0" t="s">
        <v>16</v>
      </c>
      <c r="B4" s="0" t="s">
        <v>17</v>
      </c>
      <c r="C4" s="2" t="n">
        <f aca="false">DATE(2023,5,1)</f>
        <v>45047</v>
      </c>
      <c r="D4" s="0" t="s">
        <v>18</v>
      </c>
      <c r="E4" s="0" t="str">
        <f aca="false">LEFT(B4,SEARCH("#",B4)-1)</f>
        <v>Anand Krishna</v>
      </c>
      <c r="F4" s="0" t="str">
        <f aca="false">MID(B4,SEARCH("#",B4)+1,LEN(B4))</f>
        <v>Nirukhe</v>
      </c>
      <c r="G4" s="0" t="str">
        <f aca="false">VLOOKUP(LEFT(A4,2),Details!A:B,2,0)</f>
        <v>Bihar</v>
      </c>
      <c r="H4" s="0" t="n">
        <f aca="false">DATEDIF(DATE(MID(A4,6,4),MID(A4,10,2),MID(A4,12,2)),C4,"d")</f>
        <v>131</v>
      </c>
      <c r="I4" s="0" t="n">
        <f aca="false">LEN(D4) - LEN(SUBSTITUTE(D4,"P",""))</f>
        <v>4</v>
      </c>
      <c r="J4" s="0" t="str">
        <f aca="false">IF(AND(H4&gt;365,I4&gt;=7),"Selected","Rejected")</f>
        <v>Rejected</v>
      </c>
    </row>
    <row r="5" customFormat="false" ht="12.8" hidden="false" customHeight="false" outlineLevel="0" collapsed="false">
      <c r="A5" s="0" t="s">
        <v>19</v>
      </c>
      <c r="B5" s="0" t="s">
        <v>20</v>
      </c>
      <c r="C5" s="2" t="n">
        <f aca="false">DATE(2023,5,4)</f>
        <v>45050</v>
      </c>
      <c r="D5" s="0" t="s">
        <v>21</v>
      </c>
      <c r="E5" s="0" t="str">
        <f aca="false">LEFT(B5,SEARCH("#",B5)-1)</f>
        <v>Nipam</v>
      </c>
      <c r="F5" s="0" t="str">
        <f aca="false">MID(B5,SEARCH("#",B5)+1,LEN(B5))</f>
        <v>Joshi</v>
      </c>
      <c r="G5" s="0" t="str">
        <f aca="false">VLOOKUP(LEFT(A5,2),Details!A:B,2,0)</f>
        <v>Meghalaya</v>
      </c>
      <c r="H5" s="0" t="n">
        <f aca="false">DATEDIF(DATE(MID(A5,6,4),MID(A5,10,2),MID(A5,12,2)),C5,"d")</f>
        <v>61</v>
      </c>
      <c r="I5" s="0" t="n">
        <f aca="false">LEN(D5) - LEN(SUBSTITUTE(D5,"P",""))</f>
        <v>4</v>
      </c>
      <c r="J5" s="0" t="str">
        <f aca="false">IF(AND(H5&gt;365,I5&gt;=7),"Selected","Rejected")</f>
        <v>Rejected</v>
      </c>
    </row>
    <row r="6" customFormat="false" ht="12.8" hidden="false" customHeight="false" outlineLevel="0" collapsed="false">
      <c r="A6" s="0" t="s">
        <v>22</v>
      </c>
      <c r="B6" s="0" t="s">
        <v>23</v>
      </c>
      <c r="C6" s="2" t="n">
        <f aca="false">DATE(2022,1,3)</f>
        <v>44564</v>
      </c>
      <c r="D6" s="0" t="s">
        <v>24</v>
      </c>
      <c r="E6" s="0" t="str">
        <f aca="false">LEFT(B6,SEARCH("#",B6)-1)</f>
        <v>Sunil</v>
      </c>
      <c r="F6" s="0" t="str">
        <f aca="false">MID(B6,SEARCH("#",B6)+1,LEN(B6))</f>
        <v>Kumar</v>
      </c>
      <c r="G6" s="0" t="str">
        <f aca="false">VLOOKUP(LEFT(A6,2),Details!A:B,2,0)</f>
        <v>Maharashtra</v>
      </c>
      <c r="H6" s="0" t="n">
        <f aca="false">DATEDIF(DATE(MID(A6,6,4),MID(A6,10,2),MID(A6,12,2)),C6,"d")</f>
        <v>273</v>
      </c>
      <c r="I6" s="0" t="n">
        <f aca="false">LEN(D6) - LEN(SUBSTITUTE(D6,"P",""))</f>
        <v>10</v>
      </c>
      <c r="J6" s="0" t="str">
        <f aca="false">IF(AND(H6&gt;365,I6&gt;=7),"Selected","Rejected")</f>
        <v>Rejected</v>
      </c>
    </row>
    <row r="7" customFormat="false" ht="12.8" hidden="false" customHeight="false" outlineLevel="0" collapsed="false">
      <c r="A7" s="0" t="s">
        <v>25</v>
      </c>
      <c r="B7" s="0" t="s">
        <v>26</v>
      </c>
      <c r="C7" s="2" t="n">
        <f aca="false">DATE(2020,1,3)</f>
        <v>43833</v>
      </c>
      <c r="D7" s="0" t="s">
        <v>27</v>
      </c>
      <c r="E7" s="0" t="str">
        <f aca="false">LEFT(B7,SEARCH("#",B7)-1)</f>
        <v>Hiral</v>
      </c>
      <c r="F7" s="0" t="str">
        <f aca="false">MID(B7,SEARCH("#",B7)+1,LEN(B7))</f>
        <v>Bhatt</v>
      </c>
      <c r="G7" s="0" t="str">
        <f aca="false">VLOOKUP(LEFT(A7,2),Details!A:B,2,0)</f>
        <v>Gujarat</v>
      </c>
      <c r="H7" s="0" t="n">
        <f aca="false">DATEDIF(DATE(MID(A7,6,4),MID(A7,10,2),MID(A7,12,2)),C7,"d")</f>
        <v>398</v>
      </c>
      <c r="I7" s="0" t="n">
        <f aca="false">LEN(D7) - LEN(SUBSTITUTE(D7,"P",""))</f>
        <v>0</v>
      </c>
      <c r="J7" s="0" t="str">
        <f aca="false">IF(AND(H7&gt;365,I7&gt;=7),"Selected","Rejected")</f>
        <v>Rejected</v>
      </c>
    </row>
    <row r="8" customFormat="false" ht="12.8" hidden="false" customHeight="false" outlineLevel="0" collapsed="false">
      <c r="A8" s="0" t="s">
        <v>28</v>
      </c>
      <c r="B8" s="0" t="s">
        <v>29</v>
      </c>
      <c r="C8" s="2" t="n">
        <f aca="false">DATE(2015,4,4)</f>
        <v>42098</v>
      </c>
      <c r="D8" s="0" t="s">
        <v>30</v>
      </c>
      <c r="E8" s="0" t="str">
        <f aca="false">LEFT(B8,SEARCH("#",B8)-1)</f>
        <v>Promod</v>
      </c>
      <c r="F8" s="0" t="str">
        <f aca="false">MID(B8,SEARCH("#",B8)+1,LEN(B8))</f>
        <v>Vishnav</v>
      </c>
      <c r="G8" s="0" t="str">
        <f aca="false">VLOOKUP(LEFT(A8,2),Details!A:B,2,0)</f>
        <v>West Bengal</v>
      </c>
      <c r="H8" s="0" t="n">
        <f aca="false">DATEDIF(DATE(MID(A8,6,4),MID(A8,10,2),MID(A8,12,2)),C8,"d")</f>
        <v>4842</v>
      </c>
      <c r="I8" s="0" t="n">
        <f aca="false">LEN(D8) - LEN(SUBSTITUTE(D8,"P",""))</f>
        <v>6</v>
      </c>
      <c r="J8" s="0" t="str">
        <f aca="false">IF(AND(H8&gt;365,I8&gt;=7),"Selected","Rejected")</f>
        <v>Rejected</v>
      </c>
    </row>
    <row r="9" customFormat="false" ht="12.8" hidden="false" customHeight="false" outlineLevel="0" collapsed="false">
      <c r="A9" s="0" t="s">
        <v>31</v>
      </c>
      <c r="B9" s="0" t="s">
        <v>32</v>
      </c>
      <c r="C9" s="2" t="n">
        <f aca="false">DATE(2010,4,2)</f>
        <v>40270</v>
      </c>
      <c r="D9" s="0" t="s">
        <v>33</v>
      </c>
      <c r="E9" s="0" t="str">
        <f aca="false">LEFT(B9,SEARCH("#",B9)-1)</f>
        <v>Meghanadh</v>
      </c>
      <c r="F9" s="0" t="str">
        <f aca="false">MID(B9,SEARCH("#",B9)+1,LEN(B9))</f>
        <v>Puga</v>
      </c>
      <c r="G9" s="0" t="str">
        <f aca="false">VLOOKUP(LEFT(A9,2),Details!A:B,2,0)</f>
        <v>Karnataka</v>
      </c>
      <c r="H9" s="0" t="n">
        <f aca="false">DATEDIF(DATE(MID(A9,6,4),MID(A9,10,2),MID(A9,12,2)),C9,"d")</f>
        <v>248</v>
      </c>
      <c r="I9" s="0" t="n">
        <f aca="false">LEN(D9) - LEN(SUBSTITUTE(D9,"P",""))</f>
        <v>6</v>
      </c>
      <c r="J9" s="0" t="str">
        <f aca="false">IF(AND(H9&gt;365,I9&gt;=7),"Selected","Rejected")</f>
        <v>Rejected</v>
      </c>
    </row>
    <row r="10" customFormat="false" ht="12.8" hidden="false" customHeight="false" outlineLevel="0" collapsed="false">
      <c r="A10" s="0" t="s">
        <v>34</v>
      </c>
      <c r="B10" s="0" t="s">
        <v>35</v>
      </c>
      <c r="C10" s="2" t="n">
        <f aca="false">DATE(2020,7,10)</f>
        <v>44022</v>
      </c>
      <c r="D10" s="0" t="s">
        <v>36</v>
      </c>
      <c r="E10" s="0" t="str">
        <f aca="false">LEFT(B10,SEARCH("#",B10)-1)</f>
        <v>Karthik</v>
      </c>
      <c r="F10" s="0" t="str">
        <f aca="false">MID(B10,SEARCH("#",B10)+1,LEN(B10))</f>
        <v>Krish</v>
      </c>
      <c r="G10" s="0" t="str">
        <f aca="false">VLOOKUP(LEFT(A10,2),Details!A:B,2,0)</f>
        <v>Tamil Nadu</v>
      </c>
      <c r="H10" s="0" t="n">
        <f aca="false">DATEDIF(DATE(MID(A10,6,4),MID(A10,10,2),MID(A10,12,2)),C10,"d")</f>
        <v>2159</v>
      </c>
      <c r="I10" s="0" t="n">
        <f aca="false">LEN(D10) - LEN(SUBSTITUTE(D10,"P",""))</f>
        <v>7</v>
      </c>
      <c r="J10" s="0" t="str">
        <f aca="false">IF(AND(H10&gt;365,I10&gt;=7),"Selected","Rejected")</f>
        <v>Selected</v>
      </c>
    </row>
    <row r="11" customFormat="false" ht="12.8" hidden="false" customHeight="false" outlineLevel="0" collapsed="false">
      <c r="A11" s="0" t="s">
        <v>37</v>
      </c>
      <c r="B11" s="0" t="s">
        <v>38</v>
      </c>
      <c r="C11" s="2" t="n">
        <f aca="false">DATE(2023,2,10)</f>
        <v>44967</v>
      </c>
      <c r="D11" s="0" t="s">
        <v>39</v>
      </c>
      <c r="E11" s="0" t="str">
        <f aca="false">LEFT(B11,SEARCH("#",B11)-1)</f>
        <v>Bhargav</v>
      </c>
      <c r="F11" s="0" t="str">
        <f aca="false">MID(B11,SEARCH("#",B11)+1,LEN(B11))</f>
        <v>Krishna</v>
      </c>
      <c r="G11" s="0" t="str">
        <f aca="false">VLOOKUP(LEFT(A11,2),Details!A:B,2,0)</f>
        <v>Odisha</v>
      </c>
      <c r="H11" s="0" t="n">
        <f aca="false">DATEDIF(DATE(MID(A11,6,4),MID(A11,10,2),MID(A11,12,2)),C11,"d")</f>
        <v>234</v>
      </c>
      <c r="I11" s="0" t="n">
        <f aca="false">LEN(D11) - LEN(SUBSTITUTE(D11,"P",""))</f>
        <v>7</v>
      </c>
      <c r="J11" s="0" t="str">
        <f aca="false">IF(AND(H11&gt;365,I11&gt;=7),"Selected","Rejected")</f>
        <v>Rejected</v>
      </c>
    </row>
    <row r="12" customFormat="false" ht="12.8" hidden="false" customHeight="false" outlineLevel="0" collapsed="false">
      <c r="A12" s="0" t="s">
        <v>40</v>
      </c>
      <c r="B12" s="0" t="s">
        <v>41</v>
      </c>
      <c r="C12" s="2" t="n">
        <f aca="false">DATE(2023,3,10)</f>
        <v>44995</v>
      </c>
      <c r="D12" s="0" t="s">
        <v>42</v>
      </c>
      <c r="E12" s="0" t="str">
        <f aca="false">LEFT(B12,SEARCH("#",B12)-1)</f>
        <v>Naga</v>
      </c>
      <c r="F12" s="0" t="str">
        <f aca="false">MID(B12,SEARCH("#",B12)+1,LEN(B12))</f>
        <v>Anagani</v>
      </c>
      <c r="G12" s="0" t="str">
        <f aca="false">VLOOKUP(LEFT(A12,2),Details!A:B,2,0)</f>
        <v>Jharkhand</v>
      </c>
      <c r="H12" s="0" t="n">
        <f aca="false">DATEDIF(DATE(MID(A12,6,4),MID(A12,10,2),MID(A12,12,2)),C12,"d")</f>
        <v>450</v>
      </c>
      <c r="I12" s="0" t="n">
        <f aca="false">LEN(D12) - LEN(SUBSTITUTE(D12,"P",""))</f>
        <v>4</v>
      </c>
      <c r="J12" s="0" t="str">
        <f aca="false">IF(AND(H12&gt;365,I12&gt;=7),"Selected","Rejected")</f>
        <v>Rejected</v>
      </c>
    </row>
    <row r="13" customFormat="false" ht="12.8" hidden="false" customHeight="false" outlineLevel="0" collapsed="false">
      <c r="A13" s="0" t="s">
        <v>43</v>
      </c>
      <c r="B13" s="0" t="s">
        <v>44</v>
      </c>
      <c r="C13" s="2" t="n">
        <f aca="false">DATE(2007,8,21)</f>
        <v>39315</v>
      </c>
      <c r="D13" s="0" t="s">
        <v>45</v>
      </c>
      <c r="E13" s="0" t="str">
        <f aca="false">LEFT(B13,SEARCH("#",B13)-1)</f>
        <v>Vishal</v>
      </c>
      <c r="F13" s="0" t="str">
        <f aca="false">MID(B13,SEARCH("#",B13)+1,LEN(B13))</f>
        <v>Thakur</v>
      </c>
      <c r="G13" s="0" t="str">
        <f aca="false">VLOOKUP(LEFT(A13,2),Details!A:B,2,0)</f>
        <v>Nagaland</v>
      </c>
      <c r="H13" s="0" t="n">
        <f aca="false">DATEDIF(DATE(MID(A13,6,4),MID(A13,10,2),MID(A13,12,2)),C13,"d")</f>
        <v>662</v>
      </c>
      <c r="I13" s="0" t="n">
        <f aca="false">LEN(D13) - LEN(SUBSTITUTE(D13,"P",""))</f>
        <v>6</v>
      </c>
      <c r="J13" s="0" t="str">
        <f aca="false">IF(AND(H13&gt;365,I13&gt;=7),"Selected","Rejected")</f>
        <v>Rejected</v>
      </c>
    </row>
    <row r="14" customFormat="false" ht="12.8" hidden="false" customHeight="false" outlineLevel="0" collapsed="false">
      <c r="A14" s="0" t="s">
        <v>46</v>
      </c>
      <c r="B14" s="0" t="s">
        <v>47</v>
      </c>
      <c r="C14" s="2" t="n">
        <f aca="false">DATE(1999,9,10)</f>
        <v>36413</v>
      </c>
      <c r="D14" s="0" t="s">
        <v>48</v>
      </c>
      <c r="E14" s="0" t="str">
        <f aca="false">LEFT(B14,SEARCH("#",B14)-1)</f>
        <v>Ahsan</v>
      </c>
      <c r="F14" s="0" t="str">
        <f aca="false">MID(B14,SEARCH("#",B14)+1,LEN(B14))</f>
        <v>Absar</v>
      </c>
      <c r="G14" s="0" t="str">
        <f aca="false">VLOOKUP(LEFT(A14,2),Details!A:B,2,0)</f>
        <v>Assam</v>
      </c>
      <c r="H14" s="0" t="n">
        <f aca="false">DATEDIF(DATE(MID(A14,6,4),MID(A14,10,2),MID(A14,12,2)),C14,"d")</f>
        <v>1075</v>
      </c>
      <c r="I14" s="0" t="n">
        <f aca="false">LEN(D14) - LEN(SUBSTITUTE(D14,"P",""))</f>
        <v>5</v>
      </c>
      <c r="J14" s="0" t="str">
        <f aca="false">IF(AND(H14&gt;365,I14&gt;=7),"Selected","Rejected")</f>
        <v>Rejected</v>
      </c>
    </row>
    <row r="15" customFormat="false" ht="12.8" hidden="false" customHeight="false" outlineLevel="0" collapsed="false">
      <c r="A15" s="0" t="s">
        <v>49</v>
      </c>
      <c r="B15" s="0" t="s">
        <v>50</v>
      </c>
      <c r="C15" s="2" t="n">
        <f aca="false">DATE(2002,12,20)</f>
        <v>37610</v>
      </c>
      <c r="D15" s="0" t="s">
        <v>51</v>
      </c>
      <c r="E15" s="0" t="str">
        <f aca="false">LEFT(B15,SEARCH("#",B15)-1)</f>
        <v>Uday</v>
      </c>
      <c r="F15" s="0" t="str">
        <f aca="false">MID(B15,SEARCH("#",B15)+1,LEN(B15))</f>
        <v>Shankar</v>
      </c>
      <c r="G15" s="0" t="str">
        <f aca="false">VLOOKUP(LEFT(A15,2),Details!A:B,2,0)</f>
        <v>Goa</v>
      </c>
      <c r="H15" s="0" t="n">
        <f aca="false">DATEDIF(DATE(MID(A15,6,4),MID(A15,10,2),MID(A15,12,2)),C15,"d")</f>
        <v>1084</v>
      </c>
      <c r="I15" s="0" t="n">
        <f aca="false">LEN(D15) - LEN(SUBSTITUTE(D15,"P",""))</f>
        <v>6</v>
      </c>
      <c r="J15" s="0" t="str">
        <f aca="false">IF(AND(H15&gt;365,I15&gt;=7),"Selected","Rejected")</f>
        <v>Rejected</v>
      </c>
    </row>
    <row r="16" customFormat="false" ht="12.8" hidden="false" customHeight="false" outlineLevel="0" collapsed="false">
      <c r="A16" s="0" t="s">
        <v>52</v>
      </c>
      <c r="B16" s="0" t="s">
        <v>53</v>
      </c>
      <c r="C16" s="2" t="n">
        <f aca="false">DATE(2015,4,9)</f>
        <v>42103</v>
      </c>
      <c r="D16" s="0" t="s">
        <v>54</v>
      </c>
      <c r="E16" s="0" t="str">
        <f aca="false">LEFT(B16,SEARCH("#",B16)-1)</f>
        <v>Harshad</v>
      </c>
      <c r="F16" s="0" t="str">
        <f aca="false">MID(B16,SEARCH("#",B16)+1,LEN(B16))</f>
        <v>Teja</v>
      </c>
      <c r="G16" s="0" t="str">
        <f aca="false">VLOOKUP(LEFT(A16,2),Details!A:B,2,0)</f>
        <v>Himachal Pradesh</v>
      </c>
      <c r="H16" s="0" t="n">
        <f aca="false">DATEDIF(DATE(MID(A16,6,4),MID(A16,10,2),MID(A16,12,2)),C16,"d")</f>
        <v>990</v>
      </c>
      <c r="I16" s="0" t="n">
        <f aca="false">LEN(D16) - LEN(SUBSTITUTE(D16,"P",""))</f>
        <v>1</v>
      </c>
      <c r="J16" s="0" t="str">
        <f aca="false">IF(AND(H16&gt;365,I16&gt;=7),"Selected","Rejected")</f>
        <v>Rejected</v>
      </c>
    </row>
    <row r="17" customFormat="false" ht="12.8" hidden="false" customHeight="false" outlineLevel="0" collapsed="false">
      <c r="A17" s="0" t="s">
        <v>55</v>
      </c>
      <c r="B17" s="0" t="s">
        <v>56</v>
      </c>
      <c r="C17" s="2" t="n">
        <f aca="false">DATE(2019,9,5)</f>
        <v>43713</v>
      </c>
      <c r="D17" s="0" t="s">
        <v>57</v>
      </c>
      <c r="E17" s="0" t="str">
        <f aca="false">LEFT(B17,SEARCH("#",B17)-1)</f>
        <v>Sandeep</v>
      </c>
      <c r="F17" s="0" t="str">
        <f aca="false">MID(B17,SEARCH("#",B17)+1,LEN(B17))</f>
        <v>Bachina</v>
      </c>
      <c r="G17" s="0" t="str">
        <f aca="false">VLOOKUP(LEFT(A17,2),Details!A:B,2,0)</f>
        <v>Kerala</v>
      </c>
      <c r="H17" s="0" t="n">
        <f aca="false">DATEDIF(DATE(MID(A17,6,4),MID(A17,10,2),MID(A17,12,2)),C17,"d")</f>
        <v>1456</v>
      </c>
      <c r="I17" s="0" t="n">
        <f aca="false">LEN(D17) - LEN(SUBSTITUTE(D17,"P",""))</f>
        <v>2</v>
      </c>
      <c r="J17" s="0" t="str">
        <f aca="false">IF(AND(H17&gt;365,I17&gt;=7),"Selected","Rejected")</f>
        <v>Rejected</v>
      </c>
    </row>
    <row r="18" customFormat="false" ht="12.8" hidden="false" customHeight="false" outlineLevel="0" collapsed="false">
      <c r="A18" s="0" t="s">
        <v>58</v>
      </c>
      <c r="B18" s="0" t="s">
        <v>59</v>
      </c>
      <c r="C18" s="2" t="n">
        <f aca="false">DATE(2023,1,5)</f>
        <v>44931</v>
      </c>
      <c r="D18" s="0" t="s">
        <v>60</v>
      </c>
      <c r="E18" s="0" t="str">
        <f aca="false">LEFT(B18,SEARCH("#",B18)-1)</f>
        <v>Akhil</v>
      </c>
      <c r="F18" s="0" t="str">
        <f aca="false">MID(B18,SEARCH("#",B18)+1,LEN(B18))</f>
        <v>Ketagani</v>
      </c>
      <c r="G18" s="0" t="str">
        <f aca="false">VLOOKUP(LEFT(A18,2),Details!A:B,2,0)</f>
        <v>Telangana</v>
      </c>
      <c r="H18" s="0" t="n">
        <f aca="false">DATEDIF(DATE(MID(A18,6,4),MID(A18,10,2),MID(A18,12,2)),C18,"d")</f>
        <v>1941</v>
      </c>
      <c r="I18" s="0" t="n">
        <f aca="false">LEN(D18) - LEN(SUBSTITUTE(D18,"P",""))</f>
        <v>3</v>
      </c>
      <c r="J18" s="0" t="str">
        <f aca="false">IF(AND(H18&gt;365,I18&gt;=7),"Selected","Rejected")</f>
        <v>Rejected</v>
      </c>
    </row>
    <row r="19" customFormat="false" ht="12.8" hidden="false" customHeight="false" outlineLevel="0" collapsed="false">
      <c r="A19" s="0" t="s">
        <v>61</v>
      </c>
      <c r="B19" s="0" t="s">
        <v>62</v>
      </c>
      <c r="C19" s="2" t="n">
        <f aca="false">DATE(2009,6,23)</f>
        <v>39987</v>
      </c>
      <c r="D19" s="0" t="s">
        <v>63</v>
      </c>
      <c r="E19" s="0" t="str">
        <f aca="false">LEFT(B19,SEARCH("#",B19)-1)</f>
        <v>Bhavani</v>
      </c>
      <c r="F19" s="0" t="str">
        <f aca="false">MID(B19,SEARCH("#",B19)+1,LEN(B19))</f>
        <v>Shankar</v>
      </c>
      <c r="G19" s="0" t="str">
        <f aca="false">VLOOKUP(LEFT(A19,2),Details!A:B,2,0)</f>
        <v>Uttarakhand</v>
      </c>
      <c r="H19" s="0" t="n">
        <f aca="false">DATEDIF(DATE(MID(A19,6,4),MID(A19,10,2),MID(A19,12,2)),C19,"d")</f>
        <v>717</v>
      </c>
      <c r="I19" s="0" t="n">
        <f aca="false">LEN(D19) - LEN(SUBSTITUTE(D19,"P",""))</f>
        <v>7</v>
      </c>
      <c r="J19" s="0" t="str">
        <f aca="false">IF(AND(H19&gt;365,I19&gt;=7),"Selected","Rejected")</f>
        <v>Selected</v>
      </c>
    </row>
    <row r="20" customFormat="false" ht="12.8" hidden="false" customHeight="false" outlineLevel="0" collapsed="false">
      <c r="A20" s="0" t="s">
        <v>64</v>
      </c>
      <c r="B20" s="0" t="s">
        <v>65</v>
      </c>
      <c r="C20" s="2" t="n">
        <f aca="false">DATE(2007,2,17)</f>
        <v>39130</v>
      </c>
      <c r="D20" s="0" t="s">
        <v>66</v>
      </c>
      <c r="E20" s="0" t="str">
        <f aca="false">LEFT(B20,SEARCH("#",B20)-1)</f>
        <v>Hemanth</v>
      </c>
      <c r="F20" s="0" t="str">
        <f aca="false">MID(B20,SEARCH("#",B20)+1,LEN(B20))</f>
        <v>Kumar</v>
      </c>
      <c r="G20" s="0" t="str">
        <f aca="false">VLOOKUP(LEFT(A20,2),Details!A:B,2,0)</f>
        <v>Rajasthan</v>
      </c>
      <c r="H20" s="0" t="n">
        <f aca="false">DATEDIF(DATE(MID(A20,6,4),MID(A20,10,2),MID(A20,12,2)),C20,"d")</f>
        <v>806</v>
      </c>
      <c r="I20" s="0" t="n">
        <f aca="false">LEN(D20) - LEN(SUBSTITUTE(D20,"P",""))</f>
        <v>7</v>
      </c>
      <c r="J20" s="0" t="str">
        <f aca="false">IF(AND(H20&gt;365,I20&gt;=7),"Selected","Rejected")</f>
        <v>Selected</v>
      </c>
    </row>
    <row r="21" customFormat="false" ht="12.8" hidden="false" customHeight="false" outlineLevel="0" collapsed="false">
      <c r="A21" s="0" t="s">
        <v>67</v>
      </c>
      <c r="B21" s="0" t="s">
        <v>68</v>
      </c>
      <c r="C21" s="2" t="n">
        <f aca="false">DATE(2007,10,10)</f>
        <v>39365</v>
      </c>
      <c r="D21" s="0" t="s">
        <v>69</v>
      </c>
      <c r="E21" s="0" t="str">
        <f aca="false">LEFT(B21,SEARCH("#",B21)-1)</f>
        <v>Veerendra</v>
      </c>
      <c r="F21" s="0" t="str">
        <f aca="false">MID(B21,SEARCH("#",B21)+1,LEN(B21))</f>
        <v>Singh</v>
      </c>
      <c r="G21" s="0" t="str">
        <f aca="false">VLOOKUP(LEFT(A21,2),Details!A:B,2,0)</f>
        <v>Punjab</v>
      </c>
      <c r="H21" s="0" t="n">
        <f aca="false">DATEDIF(DATE(MID(A21,6,4),MID(A21,10,2),MID(A21,12,2)),C21,"d")</f>
        <v>585</v>
      </c>
      <c r="I21" s="0" t="n">
        <f aca="false">LEN(D21) - LEN(SUBSTITUTE(D21,"P",""))</f>
        <v>2</v>
      </c>
      <c r="J21" s="0" t="str">
        <f aca="false">IF(AND(H21&gt;365,I21&gt;=7),"Selected","Rejected")</f>
        <v>Rejected</v>
      </c>
    </row>
    <row r="22" customFormat="false" ht="12.8" hidden="false" customHeight="false" outlineLevel="0" collapsed="false">
      <c r="A22" s="0" t="s">
        <v>70</v>
      </c>
      <c r="B22" s="0" t="s">
        <v>71</v>
      </c>
      <c r="C22" s="2" t="n">
        <f aca="false">DATE(2009,10,12)</f>
        <v>40098</v>
      </c>
      <c r="D22" s="0" t="s">
        <v>72</v>
      </c>
      <c r="E22" s="0" t="str">
        <f aca="false">LEFT(B22,SEARCH("#",B22)-1)</f>
        <v>Kiran</v>
      </c>
      <c r="F22" s="0" t="str">
        <f aca="false">MID(B22,SEARCH("#",B22)+1,LEN(B22))</f>
        <v>Kumar</v>
      </c>
      <c r="G22" s="0" t="str">
        <f aca="false">VLOOKUP(LEFT(A22,2),Details!A:B,2,0)</f>
        <v>Tripura</v>
      </c>
      <c r="H22" s="0" t="n">
        <f aca="false">DATEDIF(DATE(MID(A22,6,4),MID(A22,10,2),MID(A22,12,2)),C22,"d")</f>
        <v>792</v>
      </c>
      <c r="I22" s="0" t="n">
        <f aca="false">LEN(D22) - LEN(SUBSTITUTE(D22,"P",""))</f>
        <v>6</v>
      </c>
      <c r="J22" s="0" t="str">
        <f aca="false">IF(AND(H22&gt;365,I22&gt;=7),"Selected","Rejected")</f>
        <v>Rejected</v>
      </c>
    </row>
    <row r="23" customFormat="false" ht="12.8" hidden="false" customHeight="false" outlineLevel="0" collapsed="false">
      <c r="A23" s="0" t="s">
        <v>73</v>
      </c>
      <c r="B23" s="0" t="s">
        <v>74</v>
      </c>
      <c r="C23" s="2" t="n">
        <f aca="false">DATE(2010,4,5)</f>
        <v>40273</v>
      </c>
      <c r="D23" s="0" t="s">
        <v>75</v>
      </c>
      <c r="E23" s="0" t="str">
        <f aca="false">LEFT(B23,SEARCH("#",B23)-1)</f>
        <v>Ajith</v>
      </c>
      <c r="F23" s="0" t="str">
        <f aca="false">MID(B23,SEARCH("#",B23)+1,LEN(B23))</f>
        <v>Pasuvula</v>
      </c>
      <c r="G23" s="0" t="str">
        <f aca="false">VLOOKUP(LEFT(A23,2),Details!A:B,2,0)</f>
        <v>Sikkim</v>
      </c>
      <c r="H23" s="0" t="n">
        <f aca="false">DATEDIF(DATE(MID(A23,6,4),MID(A23,10,2),MID(A23,12,2)),C23,"d")</f>
        <v>26</v>
      </c>
      <c r="I23" s="0" t="n">
        <f aca="false">LEN(D23) - LEN(SUBSTITUTE(D23,"P",""))</f>
        <v>7</v>
      </c>
      <c r="J23" s="0" t="str">
        <f aca="false">IF(AND(H23&gt;365,I23&gt;=7),"Selected","Rejected")</f>
        <v>Rejected</v>
      </c>
    </row>
    <row r="24" customFormat="false" ht="12.8" hidden="false" customHeight="false" outlineLevel="0" collapsed="false">
      <c r="A24" s="0" t="s">
        <v>76</v>
      </c>
      <c r="B24" s="0" t="s">
        <v>77</v>
      </c>
      <c r="C24" s="2" t="n">
        <f aca="false">DATE(2008,10,3)</f>
        <v>39724</v>
      </c>
      <c r="D24" s="0" t="s">
        <v>78</v>
      </c>
      <c r="E24" s="0" t="str">
        <f aca="false">LEFT(B24,SEARCH("#",B24)-1)</f>
        <v>Pavan</v>
      </c>
      <c r="F24" s="0" t="str">
        <f aca="false">MID(B24,SEARCH("#",B24)+1,LEN(B24))</f>
        <v>Marottu</v>
      </c>
      <c r="G24" s="0" t="str">
        <f aca="false">VLOOKUP(LEFT(A24,2),Details!A:B,2,0)</f>
        <v>Mizoram</v>
      </c>
      <c r="H24" s="0" t="n">
        <f aca="false">DATEDIF(DATE(MID(A24,6,4),MID(A24,10,2),MID(A24,12,2)),C24,"d")</f>
        <v>1642</v>
      </c>
      <c r="I24" s="0" t="n">
        <f aca="false">LEN(D24) - LEN(SUBSTITUTE(D24,"P",""))</f>
        <v>8</v>
      </c>
      <c r="J24" s="0" t="str">
        <f aca="false">IF(AND(H24&gt;365,I24&gt;=7),"Selected","Rejected")</f>
        <v>Selected</v>
      </c>
    </row>
    <row r="25" customFormat="false" ht="12.8" hidden="false" customHeight="false" outlineLevel="0" collapsed="false">
      <c r="A25" s="0" t="s">
        <v>79</v>
      </c>
      <c r="B25" s="0" t="s">
        <v>80</v>
      </c>
      <c r="C25" s="2" t="n">
        <f aca="false">DATE(2014,5,2)</f>
        <v>41761</v>
      </c>
      <c r="D25" s="0" t="s">
        <v>81</v>
      </c>
      <c r="E25" s="0" t="str">
        <f aca="false">LEFT(B25,SEARCH("#",B25)-1)</f>
        <v>Deepak</v>
      </c>
      <c r="F25" s="0" t="str">
        <f aca="false">MID(B25,SEARCH("#",B25)+1,LEN(B25))</f>
        <v>Verma</v>
      </c>
      <c r="G25" s="0" t="str">
        <f aca="false">VLOOKUP(LEFT(A25,2),Details!A:B,2,0)</f>
        <v>Manipur</v>
      </c>
      <c r="H25" s="0" t="n">
        <f aca="false">DATEDIF(DATE(MID(A25,6,4),MID(A25,10,2),MID(A25,12,2)),C25,"d")</f>
        <v>4595</v>
      </c>
      <c r="I25" s="0" t="n">
        <f aca="false">LEN(D25) - LEN(SUBSTITUTE(D25,"P",""))</f>
        <v>7</v>
      </c>
      <c r="J25" s="0" t="str">
        <f aca="false">IF(AND(H25&gt;365,I25&gt;=7),"Selected","Rejected")</f>
        <v>Selected</v>
      </c>
    </row>
    <row r="26" customFormat="false" ht="12.8" hidden="false" customHeight="false" outlineLevel="0" collapsed="false">
      <c r="A26" s="0" t="s">
        <v>82</v>
      </c>
      <c r="B26" s="0" t="s">
        <v>83</v>
      </c>
      <c r="C26" s="2" t="n">
        <f aca="false">DATE(1999,7,28)</f>
        <v>36369</v>
      </c>
      <c r="D26" s="0" t="s">
        <v>84</v>
      </c>
      <c r="E26" s="0" t="str">
        <f aca="false">LEFT(B26,SEARCH("#",B26)-1)</f>
        <v>Ajanth</v>
      </c>
      <c r="F26" s="0" t="str">
        <f aca="false">MID(B26,SEARCH("#",B26)+1,LEN(B26))</f>
        <v>Sharma</v>
      </c>
      <c r="G26" s="0" t="str">
        <f aca="false">VLOOKUP(LEFT(A26,2),Details!A:B,2,0)</f>
        <v>Madhya Pradesh</v>
      </c>
      <c r="H26" s="0" t="n">
        <f aca="false">DATEDIF(DATE(MID(A26,6,4),MID(A26,10,2),MID(A26,12,2)),C26,"d")</f>
        <v>1262</v>
      </c>
      <c r="I26" s="0" t="n">
        <f aca="false">LEN(D26) - LEN(SUBSTITUTE(D26,"P",""))</f>
        <v>5</v>
      </c>
      <c r="J26" s="0" t="str">
        <f aca="false">IF(AND(H26&gt;365,I26&gt;=7),"Selected","Rejected")</f>
        <v>Rejected</v>
      </c>
    </row>
    <row r="27" customFormat="false" ht="12.8" hidden="false" customHeight="false" outlineLevel="0" collapsed="false">
      <c r="A27" s="0" t="s">
        <v>85</v>
      </c>
      <c r="B27" s="0" t="s">
        <v>86</v>
      </c>
      <c r="C27" s="2" t="n">
        <f aca="false">DATE(1998,8,19)</f>
        <v>36026</v>
      </c>
      <c r="D27" s="0" t="s">
        <v>87</v>
      </c>
      <c r="E27" s="0" t="str">
        <f aca="false">LEFT(B27,SEARCH("#",B27)-1)</f>
        <v>Shankar</v>
      </c>
      <c r="F27" s="0" t="str">
        <f aca="false">MID(B27,SEARCH("#",B27)+1,LEN(B27))</f>
        <v>Chappidi</v>
      </c>
      <c r="G27" s="0" t="str">
        <f aca="false">VLOOKUP(LEFT(A27,2),Details!A:B,2,0)</f>
        <v>Gujarat</v>
      </c>
      <c r="H27" s="0" t="n">
        <f aca="false">DATEDIF(DATE(MID(A27,6,4),MID(A27,10,2),MID(A27,12,2)),C27,"d")</f>
        <v>384</v>
      </c>
      <c r="I27" s="0" t="n">
        <f aca="false">LEN(D27) - LEN(SUBSTITUTE(D27,"P",""))</f>
        <v>4</v>
      </c>
      <c r="J27" s="0" t="str">
        <f aca="false">IF(AND(H27&gt;365,I27&gt;=7),"Selected","Rejected")</f>
        <v>Rejected</v>
      </c>
    </row>
    <row r="28" customFormat="false" ht="12.8" hidden="false" customHeight="false" outlineLevel="0" collapsed="false">
      <c r="A28" s="0" t="s">
        <v>88</v>
      </c>
      <c r="B28" s="0" t="s">
        <v>89</v>
      </c>
      <c r="C28" s="2" t="n">
        <f aca="false">DATE(2004,8,23)</f>
        <v>38222</v>
      </c>
      <c r="D28" s="0" t="s">
        <v>90</v>
      </c>
      <c r="E28" s="0" t="str">
        <f aca="false">LEFT(B28,SEARCH("#",B28)-1)</f>
        <v>Sai ram</v>
      </c>
      <c r="F28" s="0" t="str">
        <f aca="false">MID(B28,SEARCH("#",B28)+1,LEN(B28))</f>
        <v>Jonnadhula</v>
      </c>
      <c r="G28" s="0" t="str">
        <f aca="false">VLOOKUP(LEFT(A28,2),Details!A:B,2,0)</f>
        <v>Haryana</v>
      </c>
      <c r="H28" s="0" t="n">
        <f aca="false">DATEDIF(DATE(MID(A28,6,4),MID(A28,10,2),MID(A28,12,2)),C28,"d")</f>
        <v>1300</v>
      </c>
      <c r="I28" s="0" t="n">
        <f aca="false">LEN(D28) - LEN(SUBSTITUTE(D28,"P",""))</f>
        <v>3</v>
      </c>
      <c r="J28" s="0" t="str">
        <f aca="false">IF(AND(H28&gt;365,I28&gt;=7),"Selected","Rejected")</f>
        <v>Rejected</v>
      </c>
    </row>
    <row r="29" customFormat="false" ht="12.8" hidden="false" customHeight="false" outlineLevel="0" collapsed="false">
      <c r="A29" s="0" t="s">
        <v>91</v>
      </c>
      <c r="B29" s="0" t="s">
        <v>92</v>
      </c>
      <c r="C29" s="2" t="n">
        <f aca="false">DATE(2010,6,12)</f>
        <v>40341</v>
      </c>
      <c r="D29" s="0" t="s">
        <v>93</v>
      </c>
      <c r="E29" s="0" t="str">
        <f aca="false">LEFT(B29,SEARCH("#",B29)-1)</f>
        <v>Krishna Rajappa</v>
      </c>
      <c r="F29" s="0" t="str">
        <f aca="false">MID(B29,SEARCH("#",B29)+1,LEN(B29))</f>
        <v>Bedia</v>
      </c>
      <c r="G29" s="0" t="str">
        <f aca="false">VLOOKUP(LEFT(A29,2),Details!A:B,2,0)</f>
        <v>Chhattisgarh</v>
      </c>
      <c r="H29" s="0" t="n">
        <f aca="false">DATEDIF(DATE(MID(A29,6,4),MID(A29,10,2),MID(A29,12,2)),C29,"d")</f>
        <v>2323</v>
      </c>
      <c r="I29" s="0" t="n">
        <f aca="false">LEN(D29) - LEN(SUBSTITUTE(D29,"P",""))</f>
        <v>5</v>
      </c>
      <c r="J29" s="0" t="str">
        <f aca="false">IF(AND(H29&gt;365,I29&gt;=7),"Selected","Rejected")</f>
        <v>Rejected</v>
      </c>
    </row>
    <row r="30" customFormat="false" ht="12.8" hidden="false" customHeight="false" outlineLevel="0" collapsed="false">
      <c r="A30" s="0" t="s">
        <v>94</v>
      </c>
      <c r="B30" s="0" t="s">
        <v>95</v>
      </c>
      <c r="C30" s="2" t="n">
        <f aca="false">DATE(2004,7,4)</f>
        <v>38172</v>
      </c>
      <c r="D30" s="0" t="s">
        <v>96</v>
      </c>
      <c r="E30" s="0" t="str">
        <f aca="false">LEFT(B30,SEARCH("#",B30)-1)</f>
        <v>Siva Shankar</v>
      </c>
      <c r="F30" s="0" t="str">
        <f aca="false">MID(B30,SEARCH("#",B30)+1,LEN(B30))</f>
        <v>Vara prasad</v>
      </c>
      <c r="G30" s="0" t="str">
        <f aca="false">VLOOKUP(LEFT(A30,2),Details!A:B,2,0)</f>
        <v>Andhra Pradesh</v>
      </c>
      <c r="H30" s="0" t="n">
        <f aca="false">DATEDIF(DATE(MID(A30,6,4),MID(A30,10,2),MID(A30,12,2)),C30,"d")</f>
        <v>1152</v>
      </c>
      <c r="I30" s="0" t="n">
        <f aca="false">LEN(D30) - LEN(SUBSTITUTE(D30,"P",""))</f>
        <v>8</v>
      </c>
      <c r="J30" s="0" t="str">
        <f aca="false">IF(AND(H30&gt;365,I30&gt;=7),"Selected","Rejected")</f>
        <v>Selected</v>
      </c>
    </row>
    <row r="31" customFormat="false" ht="12.8" hidden="false" customHeight="false" outlineLevel="0" collapsed="false">
      <c r="A31" s="0" t="s">
        <v>97</v>
      </c>
      <c r="B31" s="0" t="s">
        <v>98</v>
      </c>
      <c r="C31" s="2" t="n">
        <f aca="false">DATE(1994,5,18)</f>
        <v>34472</v>
      </c>
      <c r="D31" s="0" t="s">
        <v>78</v>
      </c>
      <c r="E31" s="0" t="str">
        <f aca="false">LEFT(B31,SEARCH("#",B31)-1)</f>
        <v>Suraj</v>
      </c>
      <c r="F31" s="0" t="str">
        <f aca="false">MID(B31,SEARCH("#",B31)+1,LEN(B31))</f>
        <v>Verma</v>
      </c>
      <c r="G31" s="0" t="str">
        <f aca="false">VLOOKUP(LEFT(A31,2),Details!A:B,2,0)</f>
        <v>Maharashtra</v>
      </c>
      <c r="H31" s="0" t="n">
        <f aca="false">DATEDIF(DATE(MID(A31,6,4),MID(A31,10,2),MID(A31,12,2)),C31,"d")</f>
        <v>1</v>
      </c>
      <c r="I31" s="0" t="n">
        <f aca="false">LEN(D31) - LEN(SUBSTITUTE(D31,"P",""))</f>
        <v>8</v>
      </c>
      <c r="J31" s="0" t="str">
        <f aca="false">IF(AND(H31&gt;365,I31&gt;=7),"Selected","Rejected")</f>
        <v>Rejected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1" sqref="J2:J31 A26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22.92"/>
  </cols>
  <sheetData>
    <row r="1" customFormat="false" ht="12.8" hidden="false" customHeight="false" outlineLevel="0" collapsed="false">
      <c r="A1" s="3" t="s">
        <v>99</v>
      </c>
      <c r="B1" s="3" t="s">
        <v>100</v>
      </c>
    </row>
    <row r="2" customFormat="false" ht="12.8" hidden="false" customHeight="false" outlineLevel="0" collapsed="false">
      <c r="A2" s="4" t="s">
        <v>101</v>
      </c>
      <c r="B2" s="4" t="s">
        <v>102</v>
      </c>
    </row>
    <row r="3" customFormat="false" ht="12.8" hidden="false" customHeight="false" outlineLevel="0" collapsed="false">
      <c r="A3" s="4" t="s">
        <v>103</v>
      </c>
      <c r="B3" s="4" t="s">
        <v>104</v>
      </c>
    </row>
    <row r="4" customFormat="false" ht="12.8" hidden="false" customHeight="false" outlineLevel="0" collapsed="false">
      <c r="A4" s="4" t="s">
        <v>105</v>
      </c>
      <c r="B4" s="4" t="s">
        <v>106</v>
      </c>
    </row>
    <row r="5" customFormat="false" ht="12.8" hidden="false" customHeight="false" outlineLevel="0" collapsed="false">
      <c r="A5" s="4" t="s">
        <v>107</v>
      </c>
      <c r="B5" s="4" t="s">
        <v>108</v>
      </c>
    </row>
    <row r="6" customFormat="false" ht="12.8" hidden="false" customHeight="false" outlineLevel="0" collapsed="false">
      <c r="A6" s="4" t="s">
        <v>109</v>
      </c>
      <c r="B6" s="4" t="s">
        <v>110</v>
      </c>
    </row>
    <row r="7" customFormat="false" ht="12.8" hidden="false" customHeight="false" outlineLevel="0" collapsed="false">
      <c r="A7" s="4" t="s">
        <v>111</v>
      </c>
      <c r="B7" s="4" t="s">
        <v>112</v>
      </c>
    </row>
    <row r="8" customFormat="false" ht="12.8" hidden="false" customHeight="false" outlineLevel="0" collapsed="false">
      <c r="A8" s="4" t="s">
        <v>113</v>
      </c>
      <c r="B8" s="4" t="s">
        <v>114</v>
      </c>
    </row>
    <row r="9" customFormat="false" ht="12.8" hidden="false" customHeight="false" outlineLevel="0" collapsed="false">
      <c r="A9" s="4" t="s">
        <v>115</v>
      </c>
      <c r="B9" s="4" t="s">
        <v>116</v>
      </c>
    </row>
    <row r="10" customFormat="false" ht="12.8" hidden="false" customHeight="false" outlineLevel="0" collapsed="false">
      <c r="A10" s="4" t="s">
        <v>117</v>
      </c>
      <c r="B10" s="4" t="s">
        <v>118</v>
      </c>
    </row>
    <row r="11" customFormat="false" ht="12.8" hidden="false" customHeight="false" outlineLevel="0" collapsed="false">
      <c r="A11" s="4" t="s">
        <v>119</v>
      </c>
      <c r="B11" s="4" t="s">
        <v>120</v>
      </c>
    </row>
    <row r="12" customFormat="false" ht="12.8" hidden="false" customHeight="false" outlineLevel="0" collapsed="false">
      <c r="A12" s="4" t="s">
        <v>121</v>
      </c>
      <c r="B12" s="4" t="s">
        <v>122</v>
      </c>
    </row>
    <row r="13" customFormat="false" ht="12.8" hidden="false" customHeight="false" outlineLevel="0" collapsed="false">
      <c r="A13" s="4" t="s">
        <v>123</v>
      </c>
      <c r="B13" s="4" t="s">
        <v>124</v>
      </c>
    </row>
    <row r="14" customFormat="false" ht="12.8" hidden="false" customHeight="false" outlineLevel="0" collapsed="false">
      <c r="A14" s="4" t="s">
        <v>125</v>
      </c>
      <c r="B14" s="4" t="s">
        <v>126</v>
      </c>
    </row>
    <row r="15" customFormat="false" ht="12.8" hidden="false" customHeight="false" outlineLevel="0" collapsed="false">
      <c r="A15" s="4" t="s">
        <v>127</v>
      </c>
      <c r="B15" s="4" t="s">
        <v>128</v>
      </c>
    </row>
    <row r="16" customFormat="false" ht="12.8" hidden="false" customHeight="false" outlineLevel="0" collapsed="false">
      <c r="A16" s="4" t="s">
        <v>129</v>
      </c>
      <c r="B16" s="4" t="s">
        <v>130</v>
      </c>
    </row>
    <row r="17" customFormat="false" ht="12.8" hidden="false" customHeight="false" outlineLevel="0" collapsed="false">
      <c r="A17" s="4" t="s">
        <v>131</v>
      </c>
      <c r="B17" s="4" t="s">
        <v>132</v>
      </c>
    </row>
    <row r="18" customFormat="false" ht="12.8" hidden="false" customHeight="false" outlineLevel="0" collapsed="false">
      <c r="A18" s="4" t="s">
        <v>133</v>
      </c>
      <c r="B18" s="4" t="s">
        <v>134</v>
      </c>
    </row>
    <row r="19" customFormat="false" ht="12.8" hidden="false" customHeight="false" outlineLevel="0" collapsed="false">
      <c r="A19" s="4" t="s">
        <v>135</v>
      </c>
      <c r="B19" s="4" t="s">
        <v>136</v>
      </c>
    </row>
    <row r="20" customFormat="false" ht="12.8" hidden="false" customHeight="false" outlineLevel="0" collapsed="false">
      <c r="A20" s="4" t="s">
        <v>137</v>
      </c>
      <c r="B20" s="4" t="s">
        <v>138</v>
      </c>
    </row>
    <row r="21" customFormat="false" ht="12.8" hidden="false" customHeight="false" outlineLevel="0" collapsed="false">
      <c r="A21" s="4" t="s">
        <v>139</v>
      </c>
      <c r="B21" s="4" t="s">
        <v>140</v>
      </c>
    </row>
    <row r="22" customFormat="false" ht="12.8" hidden="false" customHeight="false" outlineLevel="0" collapsed="false">
      <c r="A22" s="4" t="s">
        <v>141</v>
      </c>
      <c r="B22" s="4" t="s">
        <v>142</v>
      </c>
    </row>
    <row r="23" customFormat="false" ht="12.8" hidden="false" customHeight="false" outlineLevel="0" collapsed="false">
      <c r="A23" s="4" t="s">
        <v>143</v>
      </c>
      <c r="B23" s="4" t="s">
        <v>144</v>
      </c>
    </row>
    <row r="24" customFormat="false" ht="12.8" hidden="false" customHeight="false" outlineLevel="0" collapsed="false">
      <c r="A24" s="4" t="s">
        <v>145</v>
      </c>
      <c r="B24" s="4" t="s">
        <v>146</v>
      </c>
    </row>
    <row r="25" customFormat="false" ht="12.8" hidden="false" customHeight="false" outlineLevel="0" collapsed="false">
      <c r="A25" s="4" t="s">
        <v>147</v>
      </c>
      <c r="B25" s="4" t="s">
        <v>148</v>
      </c>
    </row>
    <row r="26" customFormat="false" ht="12.8" hidden="false" customHeight="false" outlineLevel="0" collapsed="false">
      <c r="A26" s="4" t="s">
        <v>149</v>
      </c>
      <c r="B26" s="4" t="s">
        <v>150</v>
      </c>
    </row>
    <row r="27" customFormat="false" ht="12.8" hidden="false" customHeight="false" outlineLevel="0" collapsed="false">
      <c r="A27" s="4" t="s">
        <v>151</v>
      </c>
      <c r="B27" s="4" t="s">
        <v>152</v>
      </c>
    </row>
    <row r="28" customFormat="false" ht="12.8" hidden="false" customHeight="false" outlineLevel="0" collapsed="false">
      <c r="A28" s="4" t="s">
        <v>153</v>
      </c>
      <c r="B28" s="4" t="s">
        <v>154</v>
      </c>
    </row>
    <row r="29" customFormat="false" ht="12.8" hidden="false" customHeight="false" outlineLevel="0" collapsed="false">
      <c r="A29" s="4" t="s">
        <v>155</v>
      </c>
      <c r="B29" s="4" t="s">
        <v>156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9B6DB895396C469389952BF44B6E8B" ma:contentTypeVersion="14" ma:contentTypeDescription="Create a new document." ma:contentTypeScope="" ma:versionID="85f65274f5ef5f71b27062fae5a3f6fa">
  <xsd:schema xmlns:xsd="http://www.w3.org/2001/XMLSchema" xmlns:xs="http://www.w3.org/2001/XMLSchema" xmlns:p="http://schemas.microsoft.com/office/2006/metadata/properties" xmlns:ns2="c432e9c3-e3f3-4584-8a0d-6d39a077a4a8" xmlns:ns3="deed68f8-7fda-4c88-aa05-515bec9f69a0" targetNamespace="http://schemas.microsoft.com/office/2006/metadata/properties" ma:root="true" ma:fieldsID="51dbf116e130b5ce420fc48be1ecb81a" ns2:_="" ns3:_="">
    <xsd:import namespace="c432e9c3-e3f3-4584-8a0d-6d39a077a4a8"/>
    <xsd:import namespace="deed68f8-7fda-4c88-aa05-515bec9f69a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32e9c3-e3f3-4584-8a0d-6d39a077a4a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f849ef13-5598-429a-b7e3-ab31f6079378}" ma:internalName="TaxCatchAll" ma:showField="CatchAllData" ma:web="c432e9c3-e3f3-4584-8a0d-6d39a077a4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ed68f8-7fda-4c88-aa05-515bec9f69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52649be5-9f12-494a-8a8e-cc00224d8ea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432e9c3-e3f3-4584-8a0d-6d39a077a4a8" xsi:nil="true"/>
    <lcf76f155ced4ddcb4097134ff3c332f xmlns="deed68f8-7fda-4c88-aa05-515bec9f69a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A858E36-D448-4B93-8BEA-B08954F20CB5}"/>
</file>

<file path=customXml/itemProps2.xml><?xml version="1.0" encoding="utf-8"?>
<ds:datastoreItem xmlns:ds="http://schemas.openxmlformats.org/officeDocument/2006/customXml" ds:itemID="{DBA23D4D-868C-4EA2-B2E2-5D1A2A7D6198}"/>
</file>

<file path=customXml/itemProps3.xml><?xml version="1.0" encoding="utf-8"?>
<ds:datastoreItem xmlns:ds="http://schemas.openxmlformats.org/officeDocument/2006/customXml" ds:itemID="{5D967325-08E5-4663-BB07-B369BCCB9E72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7</cp:revision>
  <dcterms:created xsi:type="dcterms:W3CDTF">2023-05-31T09:24:41Z</dcterms:created>
  <dcterms:modified xsi:type="dcterms:W3CDTF">2023-05-31T17:55:35Z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0x010100B29B6DB895396C469389952BF44B6E8B</vt:lpwstr>
  </property>
</Properties>
</file>