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152Eu" sheetId="1" state="visible" r:id="rId2"/>
    <sheet name="133Ba" sheetId="2" state="visible" r:id="rId3"/>
    <sheet name="137Cs" sheetId="3" state="visible" r:id="rId4"/>
    <sheet name="60Co" sheetId="4" state="visible" r:id="rId5"/>
    <sheet name="Background" sheetId="5" state="visible" r:id="rId6"/>
    <sheet name="Calibration" sheetId="6" state="visible" r:id="rId7"/>
    <sheet name="Resolution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<sst xmlns="http://schemas.openxmlformats.org/spreadsheetml/2006/main" count="299" uniqueCount="79">
  <si>
    <t xml:space="preserve">Energy (keV)</t>
  </si>
  <si>
    <t xml:space="preserve">intensity (%)</t>
  </si>
  <si>
    <t xml:space="preserve">shell</t>
  </si>
  <si>
    <t xml:space="preserve">HPGe Channel</t>
  </si>
  <si>
    <t xml:space="preserve">SDD Channel</t>
  </si>
  <si>
    <t xml:space="preserve">Mean Energy (keV)</t>
  </si>
  <si>
    <t xml:space="preserve">X-rays</t>
  </si>
  <si>
    <t xml:space="preserve">La2</t>
  </si>
  <si>
    <t xml:space="preserve">La1</t>
  </si>
  <si>
    <t xml:space="preserve">Lb1</t>
  </si>
  <si>
    <t xml:space="preserve">Lb2</t>
  </si>
  <si>
    <t xml:space="preserve">Lg1</t>
  </si>
  <si>
    <t xml:space="preserve">Ka2</t>
  </si>
  <si>
    <t xml:space="preserve">Ka1</t>
  </si>
  <si>
    <t xml:space="preserve">Kb3</t>
  </si>
  <si>
    <t xml:space="preserve">Kb1</t>
  </si>
  <si>
    <t xml:space="preserve">Kb2</t>
  </si>
  <si>
    <t xml:space="preserve">gammas</t>
  </si>
  <si>
    <t xml:space="preserve">Channel HPGe</t>
  </si>
  <si>
    <t xml:space="preserve">L</t>
  </si>
  <si>
    <t xml:space="preserve">KA2</t>
  </si>
  <si>
    <t xml:space="preserve">KA1</t>
  </si>
  <si>
    <t xml:space="preserve">KpB1</t>
  </si>
  <si>
    <t xml:space="preserve">KB</t>
  </si>
  <si>
    <t xml:space="preserve">KpB2</t>
  </si>
  <si>
    <t xml:space="preserve">Parent</t>
  </si>
  <si>
    <t xml:space="preserve">Ag, In ?</t>
  </si>
  <si>
    <t xml:space="preserve">In, Te?</t>
  </si>
  <si>
    <t xml:space="preserve">Eu?</t>
  </si>
  <si>
    <t xml:space="preserve">Yb, W, Re?</t>
  </si>
  <si>
    <t xml:space="preserve">Hf, Os, Ir?</t>
  </si>
  <si>
    <t xml:space="preserve">Pt?</t>
  </si>
  <si>
    <t xml:space="preserve">Bi</t>
  </si>
  <si>
    <t xml:space="preserve">Pb</t>
  </si>
  <si>
    <t xml:space="preserve">Pb, Bi</t>
  </si>
  <si>
    <t xml:space="preserve">Bi, Th, Po</t>
  </si>
  <si>
    <t xml:space="preserve">Po, Th, U</t>
  </si>
  <si>
    <t xml:space="preserve">238U</t>
  </si>
  <si>
    <t xml:space="preserve">212Pb</t>
  </si>
  <si>
    <t xml:space="preserve">232Th chain</t>
  </si>
  <si>
    <t xml:space="preserve">214Pb</t>
  </si>
  <si>
    <t xml:space="preserve">238U chain</t>
  </si>
  <si>
    <t xml:space="preserve">207Bi</t>
  </si>
  <si>
    <t xml:space="preserve">208Tl</t>
  </si>
  <si>
    <t xml:space="preserve">214Bi</t>
  </si>
  <si>
    <t xml:space="preserve">212Bi</t>
  </si>
  <si>
    <t xml:space="preserve">152Eu</t>
  </si>
  <si>
    <t xml:space="preserve">234mPa</t>
  </si>
  <si>
    <t xml:space="preserve">Source</t>
  </si>
  <si>
    <t xml:space="preserve">Line</t>
  </si>
  <si>
    <t xml:space="preserve">Shell</t>
  </si>
  <si>
    <t xml:space="preserve">1/sqrtE'</t>
  </si>
  <si>
    <t xml:space="preserve">SDD FWHM (keV)</t>
  </si>
  <si>
    <t xml:space="preserve">SDD           R (%)</t>
  </si>
  <si>
    <t xml:space="preserve">HPGe FWHM (keV)</t>
  </si>
  <si>
    <t xml:space="preserve">HPGe       R (%)</t>
  </si>
  <si>
    <t xml:space="preserve">133Ba</t>
  </si>
  <si>
    <t xml:space="preserve">X-Ray</t>
  </si>
  <si>
    <t xml:space="preserve">133Cs</t>
  </si>
  <si>
    <t xml:space="preserve">La1 + La2</t>
  </si>
  <si>
    <t xml:space="preserve">‘’</t>
  </si>
  <si>
    <t xml:space="preserve">'’</t>
  </si>
  <si>
    <t xml:space="preserve">Kb1 + Kb3</t>
  </si>
  <si>
    <t xml:space="preserve">Gamma</t>
  </si>
  <si>
    <t xml:space="preserve">-</t>
  </si>
  <si>
    <t xml:space="preserve">152Sm</t>
  </si>
  <si>
    <t xml:space="preserve">137Cs</t>
  </si>
  <si>
    <t xml:space="preserve">60Co</t>
  </si>
  <si>
    <t xml:space="preserve">Peak nr.</t>
  </si>
  <si>
    <t xml:space="preserve"> Energy (keV) </t>
  </si>
  <si>
    <t xml:space="preserve">Energy (MeV)</t>
  </si>
  <si>
    <t xml:space="preserve"> ROId </t>
  </si>
  <si>
    <t xml:space="preserve"> ROIu </t>
  </si>
  <si>
    <t xml:space="preserve">Centroid </t>
  </si>
  <si>
    <t xml:space="preserve"> Sigma </t>
  </si>
  <si>
    <t xml:space="preserve"> FWHM </t>
  </si>
  <si>
    <t xml:space="preserve">FWHM (MeV)</t>
  </si>
  <si>
    <t xml:space="preserve">1/sqrt(E') (MeV)^-0.5</t>
  </si>
  <si>
    <t xml:space="preserve">R = FWHM/E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</si>
</sst>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0"/>
    <numFmt numFmtId="167" formatCode="0.00"/>
    <numFmt numFmtId="168" formatCode="0.0000"/>
    <numFmt numFmtId="169" formatCode="0.000000"/>
    <numFmt numFmtId="170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b val="true"/>
      <sz val="16"/>
      <color rgb="FF595959"/>
      <name val="Calibri"/>
      <family val="2"/>
    </font>
    <font>
      <sz val="12"/>
      <color rgb="FF595959"/>
      <name val="Calibri"/>
      <family val="2"/>
    </font>
    <font>
      <b val="true"/>
      <sz val="14"/>
      <color rgb="FF595959"/>
      <name val="Calibri"/>
      <family val="2"/>
    </font>
    <font>
      <b val="true"/>
      <sz val="11"/>
      <color rgb="FF595959"/>
      <name val="Calibri"/>
      <family val="2"/>
    </font>
    <font>
      <sz val="11"/>
      <color rgb="FF00A933"/>
      <name val="Calibri"/>
      <family val="2"/>
      <charset val="1"/>
    </font>
    <font>
      <sz val="11"/>
      <color rgb="FF595959"/>
      <name val="Calibri"/>
      <family val="2"/>
    </font>
    <font>
      <b val="true"/>
      <sz val="18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99CC00"/>
      </patternFill>
    </fill>
    <fill>
      <patternFill patternType="solid">
        <fgColor rgb="FFA9D18E"/>
        <bgColor rgb="FFBFBFBF"/>
      </patternFill>
    </fill>
    <fill>
      <patternFill patternType="solid">
        <fgColor rgb="FFE2F0D9"/>
        <bgColor rgb="FFD9D9D9"/>
      </patternFill>
    </fill>
    <fill>
      <patternFill patternType="solid">
        <fgColor rgb="FFFF0000"/>
        <bgColor rgb="FF9933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6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6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6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7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7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7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latin typeface="Calibri"/>
              </a:rPr>
              <a:t>HPGe Resolution</a:t>
            </a:r>
          </a:p>
        </c:rich>
      </c:tx>
      <c:layout>
        <c:manualLayout>
          <c:xMode val="edge"/>
          <c:yMode val="edge"/>
          <c:x val="0.12619911848587"/>
          <c:y val="0.0245987273245322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HPGe Resolution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1</c:f>
              <c:numCache>
                <c:formatCode>General</c:formatCode>
                <c:ptCount val="17"/>
                <c:pt idx="0">
                  <c:v>0.111111111111111</c:v>
                </c:pt>
                <c:pt idx="1">
                  <c:v>0.060149355833923</c:v>
                </c:pt>
                <c:pt idx="2">
                  <c:v>0.0574627241694826</c:v>
                </c:pt>
                <c:pt idx="3">
                  <c:v>0.0529991496354661</c:v>
                </c:pt>
                <c:pt idx="4">
                  <c:v>0.051041006228232</c:v>
                </c:pt>
                <c:pt idx="5">
                  <c:v>0.0906174872014079</c:v>
                </c:pt>
                <c:pt idx="6">
                  <c:v>0.0639268073502623</c:v>
                </c:pt>
                <c:pt idx="7">
                  <c:v>0.0538944572724247</c:v>
                </c:pt>
                <c:pt idx="8">
                  <c:v>0.0493191630143485</c:v>
                </c:pt>
                <c:pt idx="9">
                  <c:v>0.0474600376753116</c:v>
                </c:pt>
                <c:pt idx="10">
                  <c:v>0.0358310180774178</c:v>
                </c:pt>
                <c:pt idx="11">
                  <c:v>0.0339543403814719</c:v>
                </c:pt>
                <c:pt idx="12">
                  <c:v>0.0322068290484258</c:v>
                </c:pt>
                <c:pt idx="13">
                  <c:v>0.030347092047292</c:v>
                </c:pt>
                <c:pt idx="14">
                  <c:v>0.0299869285481086</c:v>
                </c:pt>
                <c:pt idx="15">
                  <c:v>0.0388760882845058</c:v>
                </c:pt>
                <c:pt idx="16">
                  <c:v>0.0291949960094713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4.81652913059707</c:v>
                </c:pt>
                <c:pt idx="1">
                  <c:v>1.4064226738375</c:v>
                </c:pt>
                <c:pt idx="2">
                  <c:v>1.2945689771955</c:v>
                </c:pt>
                <c:pt idx="3">
                  <c:v>1.24901436005062</c:v>
                </c:pt>
                <c:pt idx="4">
                  <c:v>0.676842185623418</c:v>
                </c:pt>
                <c:pt idx="5">
                  <c:v>3.03278982989639</c:v>
                </c:pt>
                <c:pt idx="6">
                  <c:v>1.68592598962104</c:v>
                </c:pt>
                <c:pt idx="7">
                  <c:v>1.27406028054365</c:v>
                </c:pt>
                <c:pt idx="8">
                  <c:v>0.991450912451622</c:v>
                </c:pt>
                <c:pt idx="9">
                  <c:v>0.960404838652543</c:v>
                </c:pt>
                <c:pt idx="10">
                  <c:v>0.791110060080352</c:v>
                </c:pt>
                <c:pt idx="11">
                  <c:v>0.553426005525185</c:v>
                </c:pt>
                <c:pt idx="12">
                  <c:v>0.712211982106009</c:v>
                </c:pt>
                <c:pt idx="13">
                  <c:v>0.477334181836634</c:v>
                </c:pt>
                <c:pt idx="14">
                  <c:v>0.706457496739291</c:v>
                </c:pt>
                <c:pt idx="15">
                  <c:v>0.863364515990516</c:v>
                </c:pt>
                <c:pt idx="16">
                  <c:v>0.668253324388179</c:v>
                </c:pt>
              </c:numCache>
            </c:numRef>
          </c:yVal>
          <c:smooth val="0"/>
        </c:ser>
        <c:axId val="49068581"/>
        <c:axId val="23693022"/>
      </c:scatterChart>
      <c:valAx>
        <c:axId val="490685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pt-PT" sz="1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PT" sz="1400" spc="-1" strike="noStrike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693022"/>
        <c:crosses val="autoZero"/>
        <c:crossBetween val="midCat"/>
      </c:valAx>
      <c:valAx>
        <c:axId val="236930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PT" sz="1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PT" sz="1400" spc="-1" strike="noStrike">
                    <a:solidFill>
                      <a:srgbClr val="595959"/>
                    </a:solidFill>
                    <a:latin typeface="Calibri"/>
                  </a:rPr>
                  <a:t>R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06858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P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pt-PT" sz="1400" spc="-1" strike="noStrike">
                <a:solidFill>
                  <a:srgbClr val="595959"/>
                </a:solidFill>
                <a:latin typeface="Calibri"/>
              </a:rPr>
              <a:t>HPGe Resolution</a:t>
            </a:r>
          </a:p>
        </c:rich>
      </c:tx>
      <c:layout>
        <c:manualLayout>
          <c:xMode val="edge"/>
          <c:yMode val="edge"/>
          <c:x val="0.14828382175833"/>
          <c:y val="0.0322982656558313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Resolution!$K$4:$K$20</c:f>
              <c:numCache>
                <c:formatCode>General</c:formatCode>
                <c:ptCount val="17"/>
                <c:pt idx="0">
                  <c:v>2.86557655397606</c:v>
                </c:pt>
                <c:pt idx="1">
                  <c:v>2.02154314769622</c:v>
                </c:pt>
                <c:pt idx="2">
                  <c:v>1.70429238239488</c:v>
                </c:pt>
                <c:pt idx="3">
                  <c:v>1.55960887418477</c:v>
                </c:pt>
                <c:pt idx="4">
                  <c:v>1.50081816891387</c:v>
                </c:pt>
                <c:pt idx="5">
                  <c:v>1.13307628007308</c:v>
                </c:pt>
                <c:pt idx="6">
                  <c:v>1.07373052054082</c:v>
                </c:pt>
                <c:pt idx="7">
                  <c:v>1.01846936004699</c:v>
                </c:pt>
                <c:pt idx="8">
                  <c:v>0.959659312322248</c:v>
                </c:pt>
                <c:pt idx="9">
                  <c:v>0.948269942447493</c:v>
                </c:pt>
                <c:pt idx="10">
                  <c:v>3.51364184463153</c:v>
                </c:pt>
                <c:pt idx="11">
                  <c:v>1.90208964227133</c:v>
                </c:pt>
                <c:pt idx="12">
                  <c:v>1.81713088933572</c:v>
                </c:pt>
                <c:pt idx="13">
                  <c:v>1.67598026900156</c:v>
                </c:pt>
                <c:pt idx="14">
                  <c:v>1.61405833748053</c:v>
                </c:pt>
                <c:pt idx="15">
                  <c:v>1.22936985496826</c:v>
                </c:pt>
                <c:pt idx="16">
                  <c:v>0.92323864057627</c:v>
                </c:pt>
              </c:numCache>
            </c:numRef>
          </c:xVal>
          <c:yVal>
            <c:numRef>
              <c:f>Resolution!$L$4:$L$20</c:f>
              <c:numCache>
                <c:formatCode>General</c:formatCode>
                <c:ptCount val="17"/>
                <c:pt idx="0">
                  <c:v>0.0128790728373989</c:v>
                </c:pt>
                <c:pt idx="1">
                  <c:v>0.00715946862019616</c:v>
                </c:pt>
                <c:pt idx="2">
                  <c:v>0.00541043595919708</c:v>
                </c:pt>
                <c:pt idx="3">
                  <c:v>0.00421030444981621</c:v>
                </c:pt>
                <c:pt idx="4">
                  <c:v>0.0040784639108405</c:v>
                </c:pt>
                <c:pt idx="5">
                  <c:v>0.00335953516651103</c:v>
                </c:pt>
                <c:pt idx="6">
                  <c:v>0.00235018390163657</c:v>
                </c:pt>
                <c:pt idx="7">
                  <c:v>0.00302448587198175</c:v>
                </c:pt>
                <c:pt idx="8">
                  <c:v>0.00202705167204556</c:v>
                </c:pt>
                <c:pt idx="9">
                  <c:v>0.00300004882215749</c:v>
                </c:pt>
                <c:pt idx="10">
                  <c:v>0.0204539163528298</c:v>
                </c:pt>
                <c:pt idx="11">
                  <c:v>0.0059725273007597</c:v>
                </c:pt>
                <c:pt idx="12">
                  <c:v>0.00549752837667208</c:v>
                </c:pt>
                <c:pt idx="13">
                  <c:v>0.00530407572574813</c:v>
                </c:pt>
                <c:pt idx="14">
                  <c:v>0.00287428417298739</c:v>
                </c:pt>
                <c:pt idx="15">
                  <c:v>0.00366637159524089</c:v>
                </c:pt>
                <c:pt idx="16">
                  <c:v>0.00283788320276068</c:v>
                </c:pt>
              </c:numCache>
            </c:numRef>
          </c:yVal>
          <c:smooth val="0"/>
        </c:ser>
        <c:axId val="56020320"/>
        <c:axId val="35406803"/>
      </c:scatterChart>
      <c:valAx>
        <c:axId val="560203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pt-PT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PT" sz="1600" spc="-1" strike="noStrike">
                    <a:solidFill>
                      <a:srgbClr val="595959"/>
                    </a:solidFill>
                    <a:latin typeface="Calibri"/>
                  </a:rPr>
                  <a:t>1/sqrt(E) (MeV^-0.5)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406803"/>
        <c:crosses val="autoZero"/>
        <c:crossBetween val="midCat"/>
      </c:valAx>
      <c:valAx>
        <c:axId val="354068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PT" sz="1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PT" sz="1400" spc="-1" strike="noStrike">
                    <a:solidFill>
                      <a:srgbClr val="595959"/>
                    </a:solidFill>
                    <a:latin typeface="Calibri"/>
                  </a:rPr>
                  <a:t>R = FWHM/E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02032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SDD Resolution</a:t>
            </a:r>
          </a:p>
        </c:rich>
      </c:tx>
      <c:layout>
        <c:manualLayout>
          <c:xMode val="edge"/>
          <c:yMode val="edge"/>
          <c:x val="0.143672121303108"/>
          <c:y val="0.0249235833529273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"SDD Resolution"</c:f>
              <c:strCache>
                <c:ptCount val="1"/>
                <c:pt idx="0">
                  <c:v>SDD Resolution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Resolution!$K$22:$K$23;Resolution!$K$27:$K$29;Resolution!$K$31:$K$33;Resolution!$K$35:$K$37</c:f>
              <c:numCache>
                <c:formatCode>General</c:formatCode>
                <c:ptCount val="11"/>
                <c:pt idx="1">
                  <c:v>15.2765254133518</c:v>
                </c:pt>
                <c:pt idx="2">
                  <c:v>5.71428571428571</c:v>
                </c:pt>
                <c:pt idx="3">
                  <c:v>5.68209334150268</c:v>
                </c:pt>
                <c:pt idx="4">
                  <c:v>5.34797593347791</c:v>
                </c:pt>
                <c:pt idx="5">
                  <c:v>13.3238619534605</c:v>
                </c:pt>
                <c:pt idx="6">
                  <c:v>12.6948948224387</c:v>
                </c:pt>
                <c:pt idx="7">
                  <c:v>12.3212896826736</c:v>
                </c:pt>
                <c:pt idx="8">
                  <c:v>5.03014544926155</c:v>
                </c:pt>
                <c:pt idx="9">
                  <c:v>4.99270350279481</c:v>
                </c:pt>
                <c:pt idx="10">
                  <c:v>4.69478394103825</c:v>
                </c:pt>
              </c:numCache>
            </c:numRef>
          </c:xVal>
          <c:yVal>
            <c:numRef>
              <c:f>Resolution!$L$22:$L$23;Resolution!$L$27:$L$29;Resolution!$L$31:$L$33;Resolution!$L$35:$L$37</c:f>
              <c:numCache>
                <c:formatCode>General</c:formatCode>
                <c:ptCount val="11"/>
                <c:pt idx="1">
                  <c:v>0.0278308843757293</c:v>
                </c:pt>
                <c:pt idx="2">
                  <c:v>0.00881536903346938</c:v>
                </c:pt>
                <c:pt idx="3">
                  <c:v>0.00949583171471927</c:v>
                </c:pt>
                <c:pt idx="4">
                  <c:v>0.0096465060876902</c:v>
                </c:pt>
                <c:pt idx="5">
                  <c:v>0.024417900905379</c:v>
                </c:pt>
                <c:pt idx="6">
                  <c:v>0.0274728910636583</c:v>
                </c:pt>
                <c:pt idx="7">
                  <c:v>0.0339878734021558</c:v>
                </c:pt>
                <c:pt idx="8">
                  <c:v>0.00925595680886595</c:v>
                </c:pt>
                <c:pt idx="9">
                  <c:v>0.00866274219782137</c:v>
                </c:pt>
                <c:pt idx="10">
                  <c:v>0.00975611305378003</c:v>
                </c:pt>
              </c:numCache>
            </c:numRef>
          </c:yVal>
          <c:smooth val="0"/>
        </c:ser>
        <c:axId val="59601839"/>
        <c:axId val="41719706"/>
      </c:scatterChart>
      <c:valAx>
        <c:axId val="596018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pt-PT" sz="18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PT" sz="1800" spc="-1" strike="noStrike">
                    <a:solidFill>
                      <a:srgbClr val="595959"/>
                    </a:solidFill>
                    <a:latin typeface="Calibri"/>
                  </a:rPr>
                  <a:t>1/sqrt(E) (MeV^-0.5)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719706"/>
        <c:crosses val="autoZero"/>
        <c:crossBetween val="midCat"/>
      </c:valAx>
      <c:valAx>
        <c:axId val="417197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PT" sz="18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PT" sz="1800" spc="-1" strike="noStrike">
                    <a:solidFill>
                      <a:srgbClr val="595959"/>
                    </a:solidFill>
                    <a:latin typeface="Calibri"/>
                  </a:rPr>
                  <a:t>R = FWHM/E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60183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P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PT" sz="1400" spc="-1" strike="noStrike">
                <a:solidFill>
                  <a:srgbClr val="595959"/>
                </a:solidFill>
                <a:latin typeface="Calibri"/>
              </a:rPr>
              <a:t>SDD</a:t>
            </a:r>
          </a:p>
        </c:rich>
      </c:tx>
      <c:layout>
        <c:manualLayout>
          <c:xMode val="edge"/>
          <c:yMode val="edge"/>
          <c:x val="0.144893782200579"/>
          <c:y val="0.0402761795166859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SDD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1</c:f>
              <c:numCache>
                <c:formatCode>General</c:formatCode>
                <c:ptCount val="8"/>
                <c:pt idx="0">
                  <c:v>138</c:v>
                </c:pt>
                <c:pt idx="1">
                  <c:v>149</c:v>
                </c:pt>
                <c:pt idx="2">
                  <c:v>159</c:v>
                </c:pt>
                <c:pt idx="3">
                  <c:v>170</c:v>
                </c:pt>
                <c:pt idx="4">
                  <c:v>987</c:v>
                </c:pt>
                <c:pt idx="5">
                  <c:v>998</c:v>
                </c:pt>
                <c:pt idx="6">
                  <c:v>1126</c:v>
                </c:pt>
                <c:pt idx="7">
                  <c:v>1154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8"/>
                <c:pt idx="0">
                  <c:v>4.286</c:v>
                </c:pt>
                <c:pt idx="1">
                  <c:v>4.619</c:v>
                </c:pt>
                <c:pt idx="2">
                  <c:v>4.936</c:v>
                </c:pt>
                <c:pt idx="3">
                  <c:v>5.28</c:v>
                </c:pt>
                <c:pt idx="4">
                  <c:v>30.625</c:v>
                </c:pt>
                <c:pt idx="5">
                  <c:v>30.973</c:v>
                </c:pt>
                <c:pt idx="6">
                  <c:v>34.919</c:v>
                </c:pt>
                <c:pt idx="7">
                  <c:v>35.822</c:v>
                </c:pt>
              </c:numCache>
            </c:numRef>
          </c:yVal>
          <c:smooth val="0"/>
        </c:ser>
        <c:axId val="49641056"/>
        <c:axId val="63703111"/>
      </c:scatterChart>
      <c:valAx>
        <c:axId val="496410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703111"/>
        <c:crosses val="autoZero"/>
        <c:crossBetween val="midCat"/>
      </c:valAx>
      <c:valAx>
        <c:axId val="63703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6410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600" spc="-1" strike="noStrike">
                <a:solidFill>
                  <a:srgbClr val="595959"/>
                </a:solidFill>
                <a:latin typeface="Calibri"/>
              </a:rPr>
              <a:t>SDD Calibration</a:t>
            </a:r>
          </a:p>
        </c:rich>
      </c:tx>
      <c:layout>
        <c:manualLayout>
          <c:xMode val="edge"/>
          <c:yMode val="edge"/>
          <c:x val="0.0788004266265136"/>
          <c:y val="0.0325912733748887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SDD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1</c:f>
              <c:numCache>
                <c:formatCode>General</c:formatCode>
                <c:ptCount val="16"/>
                <c:pt idx="0">
                  <c:v>138</c:v>
                </c:pt>
                <c:pt idx="1">
                  <c:v>149</c:v>
                </c:pt>
                <c:pt idx="2">
                  <c:v>159</c:v>
                </c:pt>
                <c:pt idx="3">
                  <c:v>170</c:v>
                </c:pt>
                <c:pt idx="4">
                  <c:v>987</c:v>
                </c:pt>
                <c:pt idx="5">
                  <c:v>998</c:v>
                </c:pt>
                <c:pt idx="6">
                  <c:v>1126</c:v>
                </c:pt>
                <c:pt idx="7">
                  <c:v>1154</c:v>
                </c:pt>
                <c:pt idx="8">
                  <c:v>181</c:v>
                </c:pt>
                <c:pt idx="9">
                  <c:v>200</c:v>
                </c:pt>
                <c:pt idx="10">
                  <c:v>212</c:v>
                </c:pt>
                <c:pt idx="11">
                  <c:v>231</c:v>
                </c:pt>
                <c:pt idx="12">
                  <c:v>1272</c:v>
                </c:pt>
                <c:pt idx="13">
                  <c:v>1292</c:v>
                </c:pt>
                <c:pt idx="14">
                  <c:v>1461</c:v>
                </c:pt>
                <c:pt idx="15">
                  <c:v>1497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6"/>
                <c:pt idx="0">
                  <c:v>4.285</c:v>
                </c:pt>
                <c:pt idx="1">
                  <c:v>4.619</c:v>
                </c:pt>
                <c:pt idx="2">
                  <c:v>4.936</c:v>
                </c:pt>
                <c:pt idx="3">
                  <c:v>5.28</c:v>
                </c:pt>
                <c:pt idx="4">
                  <c:v>30.625</c:v>
                </c:pt>
                <c:pt idx="5">
                  <c:v>30.973</c:v>
                </c:pt>
                <c:pt idx="6">
                  <c:v>34.964</c:v>
                </c:pt>
                <c:pt idx="7">
                  <c:v>35.822</c:v>
                </c:pt>
                <c:pt idx="8">
                  <c:v>5.633</c:v>
                </c:pt>
                <c:pt idx="9">
                  <c:v>6.205</c:v>
                </c:pt>
                <c:pt idx="10">
                  <c:v>6.587</c:v>
                </c:pt>
                <c:pt idx="11">
                  <c:v>7.178</c:v>
                </c:pt>
                <c:pt idx="12">
                  <c:v>39.522</c:v>
                </c:pt>
                <c:pt idx="13">
                  <c:v>40.117</c:v>
                </c:pt>
                <c:pt idx="14">
                  <c:v>45.37</c:v>
                </c:pt>
                <c:pt idx="15">
                  <c:v>46.578</c:v>
                </c:pt>
              </c:numCache>
            </c:numRef>
          </c:yVal>
          <c:smooth val="0"/>
        </c:ser>
        <c:axId val="17852496"/>
        <c:axId val="17793241"/>
      </c:scatterChart>
      <c:valAx>
        <c:axId val="178524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pt-PT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PT" sz="1600" spc="-1" strike="noStrike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793241"/>
        <c:crosses val="autoZero"/>
        <c:crossBetween val="midCat"/>
      </c:valAx>
      <c:valAx>
        <c:axId val="177932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PT" sz="1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PT" sz="1400" spc="-1" strike="noStrike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>
            <c:manualLayout>
              <c:xMode val="edge"/>
              <c:yMode val="edge"/>
              <c:x val="0.0122968818620993"/>
              <c:y val="0.286910062333036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852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600" spc="-1" strike="noStrike">
                <a:solidFill>
                  <a:srgbClr val="595959"/>
                </a:solidFill>
                <a:latin typeface="Calibri"/>
              </a:rPr>
              <a:t>HPGe Calibration</a:t>
            </a:r>
          </a:p>
        </c:rich>
      </c:tx>
      <c:layout>
        <c:manualLayout>
          <c:xMode val="edge"/>
          <c:yMode val="edge"/>
          <c:x val="0.0787045637500774"/>
          <c:y val="0.0325929001453187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HPGe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1</c:f>
              <c:numCache>
                <c:formatCode>General</c:formatCode>
                <c:ptCount val="17"/>
                <c:pt idx="0">
                  <c:v>252</c:v>
                </c:pt>
                <c:pt idx="1">
                  <c:v>857</c:v>
                </c:pt>
                <c:pt idx="2">
                  <c:v>940</c:v>
                </c:pt>
                <c:pt idx="3">
                  <c:v>1103</c:v>
                </c:pt>
                <c:pt idx="4">
                  <c:v>1191</c:v>
                </c:pt>
                <c:pt idx="5">
                  <c:v>378</c:v>
                </c:pt>
                <c:pt idx="6">
                  <c:v>759</c:v>
                </c:pt>
                <c:pt idx="7">
                  <c:v>1068</c:v>
                </c:pt>
                <c:pt idx="8">
                  <c:v>1275</c:v>
                </c:pt>
                <c:pt idx="9">
                  <c:v>1377</c:v>
                </c:pt>
                <c:pt idx="10">
                  <c:v>2415</c:v>
                </c:pt>
                <c:pt idx="11">
                  <c:v>2689</c:v>
                </c:pt>
                <c:pt idx="12">
                  <c:v>2990</c:v>
                </c:pt>
                <c:pt idx="13">
                  <c:v>3366</c:v>
                </c:pt>
                <c:pt idx="14">
                  <c:v>3449</c:v>
                </c:pt>
                <c:pt idx="15">
                  <c:v>2052</c:v>
                </c:pt>
                <c:pt idx="16">
                  <c:v>3638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81</c:v>
                </c:pt>
                <c:pt idx="1">
                  <c:v>276.4</c:v>
                </c:pt>
                <c:pt idx="2">
                  <c:v>302.85</c:v>
                </c:pt>
                <c:pt idx="3">
                  <c:v>356.01</c:v>
                </c:pt>
                <c:pt idx="4">
                  <c:v>383.85</c:v>
                </c:pt>
                <c:pt idx="5">
                  <c:v>121.78</c:v>
                </c:pt>
                <c:pt idx="6">
                  <c:v>244.7</c:v>
                </c:pt>
                <c:pt idx="7">
                  <c:v>344.28</c:v>
                </c:pt>
                <c:pt idx="8">
                  <c:v>411.12</c:v>
                </c:pt>
                <c:pt idx="9">
                  <c:v>443.96</c:v>
                </c:pt>
                <c:pt idx="10">
                  <c:v>778.9</c:v>
                </c:pt>
                <c:pt idx="11">
                  <c:v>867.38</c:v>
                </c:pt>
                <c:pt idx="12">
                  <c:v>964.06</c:v>
                </c:pt>
                <c:pt idx="13">
                  <c:v>1085.84</c:v>
                </c:pt>
                <c:pt idx="14">
                  <c:v>1112.08</c:v>
                </c:pt>
                <c:pt idx="15">
                  <c:v>661.66</c:v>
                </c:pt>
                <c:pt idx="16">
                  <c:v>1173.23</c:v>
                </c:pt>
              </c:numCache>
            </c:numRef>
          </c:yVal>
          <c:smooth val="0"/>
        </c:ser>
        <c:axId val="36621358"/>
        <c:axId val="71314494"/>
      </c:scatterChart>
      <c:valAx>
        <c:axId val="366213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pt-PT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PT" sz="1600" spc="-1" strike="noStrike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314494"/>
        <c:crosses val="autoZero"/>
        <c:crossBetween val="midCat"/>
      </c:valAx>
      <c:valAx>
        <c:axId val="713144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PT" sz="1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PT" sz="1400" spc="-1" strike="noStrike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>
            <c:manualLayout>
              <c:xMode val="edge"/>
              <c:yMode val="edge"/>
              <c:x val="0.0123227444423803"/>
              <c:y val="0.28690056051484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62135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190440</xdr:colOff>
      <xdr:row>15</xdr:row>
      <xdr:rowOff>152280</xdr:rowOff>
    </xdr:from>
    <xdr:to>
      <xdr:col>14</xdr:col>
      <xdr:colOff>494640</xdr:colOff>
      <xdr:row>30</xdr:row>
      <xdr:rowOff>110160</xdr:rowOff>
    </xdr:to>
    <xdr:graphicFrame>
      <xdr:nvGraphicFramePr>
        <xdr:cNvPr id="0" name="Gráfico 2"/>
        <xdr:cNvGraphicFramePr/>
      </xdr:nvGraphicFramePr>
      <xdr:xfrm>
        <a:off x="4997880" y="3419280"/>
        <a:ext cx="5100480" cy="281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345960</xdr:colOff>
      <xdr:row>1</xdr:row>
      <xdr:rowOff>320760</xdr:rowOff>
    </xdr:from>
    <xdr:to>
      <xdr:col>21</xdr:col>
      <xdr:colOff>602280</xdr:colOff>
      <xdr:row>17</xdr:row>
      <xdr:rowOff>172440</xdr:rowOff>
    </xdr:to>
    <xdr:graphicFrame>
      <xdr:nvGraphicFramePr>
        <xdr:cNvPr id="1" name="Gráfico 1"/>
        <xdr:cNvGraphicFramePr/>
      </xdr:nvGraphicFramePr>
      <xdr:xfrm>
        <a:off x="7949880" y="511200"/>
        <a:ext cx="5737680" cy="404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355680</xdr:colOff>
      <xdr:row>18</xdr:row>
      <xdr:rowOff>139680</xdr:rowOff>
    </xdr:from>
    <xdr:to>
      <xdr:col>22</xdr:col>
      <xdr:colOff>2520</xdr:colOff>
      <xdr:row>34</xdr:row>
      <xdr:rowOff>178560</xdr:rowOff>
    </xdr:to>
    <xdr:graphicFrame>
      <xdr:nvGraphicFramePr>
        <xdr:cNvPr id="2" name="Gráfico 2"/>
        <xdr:cNvGraphicFramePr/>
      </xdr:nvGraphicFramePr>
      <xdr:xfrm>
        <a:off x="7959600" y="4711680"/>
        <a:ext cx="5813280" cy="346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85680</xdr:colOff>
      <xdr:row>18</xdr:row>
      <xdr:rowOff>152280</xdr:rowOff>
    </xdr:from>
    <xdr:to>
      <xdr:col>30</xdr:col>
      <xdr:colOff>158040</xdr:colOff>
      <xdr:row>35</xdr:row>
      <xdr:rowOff>132480</xdr:rowOff>
    </xdr:to>
    <xdr:graphicFrame>
      <xdr:nvGraphicFramePr>
        <xdr:cNvPr id="3" name="Gráfico 3"/>
        <xdr:cNvGraphicFramePr/>
      </xdr:nvGraphicFramePr>
      <xdr:xfrm>
        <a:off x="13856040" y="4724280"/>
        <a:ext cx="5553720" cy="37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476640</xdr:colOff>
      <xdr:row>2</xdr:row>
      <xdr:rowOff>9720</xdr:rowOff>
    </xdr:from>
    <xdr:to>
      <xdr:col>23</xdr:col>
      <xdr:colOff>113760</xdr:colOff>
      <xdr:row>18</xdr:row>
      <xdr:rowOff>37440</xdr:rowOff>
    </xdr:to>
    <xdr:graphicFrame>
      <xdr:nvGraphicFramePr>
        <xdr:cNvPr id="4" name="Gráfico 2"/>
        <xdr:cNvGraphicFramePr/>
      </xdr:nvGraphicFramePr>
      <xdr:xfrm>
        <a:off x="8948160" y="390600"/>
        <a:ext cx="7173720" cy="346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495720</xdr:colOff>
      <xdr:row>21</xdr:row>
      <xdr:rowOff>132120</xdr:rowOff>
    </xdr:from>
    <xdr:to>
      <xdr:col>23</xdr:col>
      <xdr:colOff>152640</xdr:colOff>
      <xdr:row>39</xdr:row>
      <xdr:rowOff>24120</xdr:rowOff>
    </xdr:to>
    <xdr:graphicFrame>
      <xdr:nvGraphicFramePr>
        <xdr:cNvPr id="5" name="Gráfico 1"/>
        <xdr:cNvGraphicFramePr/>
      </xdr:nvGraphicFramePr>
      <xdr:xfrm>
        <a:off x="8967240" y="4542120"/>
        <a:ext cx="7193520" cy="30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B2:F203" headerRowCount="1" totalsRowCount="0" totalsRowShown="0">
  <autoFilter ref="B2:F203"/>
  <tableColumns count="5">
    <tableColumn id="1" name="Energy (keV)"/>
    <tableColumn id="2" name="intensity (%)"/>
    <tableColumn id="3" name="shell"/>
    <tableColumn id="4" name="HPGe Channel"/>
    <tableColumn id="5" name="SDD Channel"/>
  </tableColumns>
</table>
</file>

<file path=xl/tables/table2.xml><?xml version="1.0" encoding="utf-8"?>
<table xmlns="http://schemas.openxmlformats.org/spreadsheetml/2006/main" id="2" name="Tabela2" displayName="Tabela2" ref="B2:M36" headerRowCount="1" totalsRowCount="0" totalsRowShown="0">
  <autoFilter ref="B2:M36"/>
  <tableColumns count="12">
    <tableColumn id="1" name="Source"/>
    <tableColumn id="2" name="Line"/>
    <tableColumn id="3" name="Parent"/>
    <tableColumn id="4" name="Shell"/>
    <tableColumn id="5" name="Energy (keV)"/>
    <tableColumn id="6" name="1/sqrtE'"/>
    <tableColumn id="7" name="SDD Channel"/>
    <tableColumn id="8" name="SDD FWHM (keV)"/>
    <tableColumn id="9" name="SDD           R (%)"/>
    <tableColumn id="10" name="HPGe Channel"/>
    <tableColumn id="11" name="HPGe FWHM (keV)"/>
    <tableColumn id="12" name="HPGe       R (%)"/>
  </tableColumns>
</table>
</file>

<file path=xl/tables/table3.xml><?xml version="1.0" encoding="utf-8"?>
<table xmlns="http://schemas.openxmlformats.org/spreadsheetml/2006/main" id="3" name="Tabela3" displayName="Tabela3" ref="B3:L20" headerRowCount="1" totalsRowCount="0" totalsRowShown="0">
  <autoFilter ref="B3:L20"/>
  <tableColumns count="11">
    <tableColumn id="1" name="Peak nr."/>
    <tableColumn id="2" name=" Energy (keV) "/>
    <tableColumn id="3" name="Energy (MeV)"/>
    <tableColumn id="4" name=" ROId "/>
    <tableColumn id="5" name=" ROIu "/>
    <tableColumn id="6" name="Centroid "/>
    <tableColumn id="7" name=" Sigma "/>
    <tableColumn id="8" name=" FWHM "/>
    <tableColumn id="9" name="FWHM (MeV)"/>
    <tableColumn id="10" name="1/sqrt(E') (MeV)^-0.5"/>
    <tableColumn id="11" name="R = FWHM/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8.56640625" defaultRowHeight="15" zeroHeight="false" outlineLevelRow="0" outlineLevelCol="0"/>
  <cols>
    <col collapsed="false" customWidth="true" hidden="false" outlineLevel="0" max="2" min="2" style="0" width="7.72"/>
    <col collapsed="false" customWidth="true" hidden="false" outlineLevel="0" max="3" min="3" style="0" width="9.57"/>
    <col collapsed="false" customWidth="true" hidden="false" outlineLevel="0" max="4" min="4" style="0" width="5.43"/>
    <col collapsed="false" customWidth="true" hidden="false" outlineLevel="0" max="5" min="5" style="1" width="8.86"/>
    <col collapsed="false" customWidth="true" hidden="false" outlineLevel="0" max="6" min="6" style="0" width="8.86"/>
    <col collapsed="false" customWidth="true" hidden="false" outlineLevel="0" max="7" min="7" style="0" width="7.57"/>
  </cols>
  <sheetData>
    <row r="2" customFormat="false" ht="45" hidden="false" customHeight="false" outlineLevel="0" collapsed="false">
      <c r="B2" s="2" t="s">
        <v>0</v>
      </c>
      <c r="C2" s="2" t="s">
        <v>1</v>
      </c>
      <c r="D2" s="3" t="s">
        <v>2</v>
      </c>
      <c r="E2" s="4" t="s">
        <v>3</v>
      </c>
      <c r="F2" s="5" t="s">
        <v>4</v>
      </c>
      <c r="G2" s="6" t="s">
        <v>5</v>
      </c>
      <c r="H2" s="6"/>
      <c r="I2" s="6"/>
      <c r="J2" s="6"/>
    </row>
    <row r="3" customFormat="false" ht="15" hidden="false" customHeight="false" outlineLevel="0" collapsed="false">
      <c r="A3" s="7" t="s">
        <v>6</v>
      </c>
      <c r="B3" s="8" t="n">
        <v>5.609</v>
      </c>
      <c r="C3" s="9" t="n">
        <v>11</v>
      </c>
      <c r="D3" s="10" t="s">
        <v>7</v>
      </c>
      <c r="E3" s="11"/>
      <c r="F3" s="12"/>
      <c r="G3" s="13" t="n">
        <f aca="false">(Tabela1[[#This Row],[Energy (keV)]]*Tabela1[[#This Row],[intensity (%)]]+B4*C4)/(Tabela1[[#This Row],[intensity (%)]]+C4)</f>
        <v>5.63332432432432</v>
      </c>
    </row>
    <row r="4" customFormat="false" ht="15" hidden="false" customHeight="false" outlineLevel="0" collapsed="false">
      <c r="B4" s="14" t="n">
        <v>5.636</v>
      </c>
      <c r="C4" s="15" t="n">
        <v>100</v>
      </c>
      <c r="D4" s="16" t="s">
        <v>8</v>
      </c>
      <c r="E4" s="17"/>
      <c r="F4" s="18" t="n">
        <v>181</v>
      </c>
      <c r="G4" s="13"/>
    </row>
    <row r="5" customFormat="false" ht="15" hidden="false" customHeight="false" outlineLevel="0" collapsed="false">
      <c r="B5" s="19" t="n">
        <v>6.205</v>
      </c>
      <c r="C5" s="19"/>
      <c r="D5" s="16" t="s">
        <v>9</v>
      </c>
      <c r="E5" s="17"/>
      <c r="F5" s="18" t="n">
        <v>200</v>
      </c>
    </row>
    <row r="6" customFormat="false" ht="15" hidden="false" customHeight="false" outlineLevel="0" collapsed="false">
      <c r="B6" s="19" t="n">
        <v>6.587</v>
      </c>
      <c r="C6" s="19"/>
      <c r="D6" s="16" t="s">
        <v>10</v>
      </c>
      <c r="E6" s="17"/>
      <c r="F6" s="18" t="n">
        <v>212</v>
      </c>
    </row>
    <row r="7" customFormat="false" ht="15" hidden="false" customHeight="false" outlineLevel="0" collapsed="false">
      <c r="B7" s="19" t="n">
        <v>7.178</v>
      </c>
      <c r="C7" s="19"/>
      <c r="D7" s="16" t="s">
        <v>11</v>
      </c>
      <c r="E7" s="17"/>
      <c r="F7" s="18" t="n">
        <v>231</v>
      </c>
    </row>
    <row r="8" customFormat="false" ht="15" hidden="false" customHeight="false" outlineLevel="0" collapsed="false">
      <c r="B8" s="14" t="n">
        <v>39.522</v>
      </c>
      <c r="C8" s="15"/>
      <c r="D8" s="16" t="s">
        <v>12</v>
      </c>
      <c r="E8" s="17"/>
      <c r="F8" s="18" t="n">
        <v>1272</v>
      </c>
      <c r="G8" s="20"/>
    </row>
    <row r="9" customFormat="false" ht="15" hidden="false" customHeight="false" outlineLevel="0" collapsed="false">
      <c r="B9" s="14" t="n">
        <v>40.117</v>
      </c>
      <c r="C9" s="15"/>
      <c r="D9" s="16" t="s">
        <v>13</v>
      </c>
      <c r="E9" s="17"/>
      <c r="F9" s="18" t="n">
        <v>1292</v>
      </c>
      <c r="G9" s="20"/>
    </row>
    <row r="10" customFormat="false" ht="15" hidden="false" customHeight="false" outlineLevel="0" collapsed="false">
      <c r="B10" s="14" t="n">
        <v>45.289</v>
      </c>
      <c r="C10" s="15" t="n">
        <v>10</v>
      </c>
      <c r="D10" s="16" t="s">
        <v>14</v>
      </c>
      <c r="E10" s="17"/>
      <c r="F10" s="18"/>
      <c r="G10" s="13" t="n">
        <f aca="false">(Tabela1[[#This Row],[Energy (keV)]]*Tabela1[[#This Row],[intensity (%)]]+B11*C11)/(Tabela1[[#This Row],[intensity (%)]]+C11)</f>
        <v>45.3702413793104</v>
      </c>
    </row>
    <row r="11" customFormat="false" ht="15" hidden="false" customHeight="false" outlineLevel="0" collapsed="false">
      <c r="B11" s="14" t="n">
        <v>45.413</v>
      </c>
      <c r="C11" s="15" t="n">
        <v>19</v>
      </c>
      <c r="D11" s="16" t="s">
        <v>15</v>
      </c>
      <c r="E11" s="17"/>
      <c r="F11" s="18" t="n">
        <v>1461</v>
      </c>
      <c r="G11" s="13"/>
    </row>
    <row r="12" customFormat="false" ht="15" hidden="false" customHeight="false" outlineLevel="0" collapsed="false">
      <c r="B12" s="14" t="n">
        <v>46.578</v>
      </c>
      <c r="C12" s="15"/>
      <c r="D12" s="16" t="s">
        <v>16</v>
      </c>
      <c r="E12" s="17"/>
      <c r="F12" s="18" t="n">
        <v>1497</v>
      </c>
      <c r="G12" s="20"/>
    </row>
    <row r="13" customFormat="false" ht="15" hidden="false" customHeight="false" outlineLevel="0" collapsed="false">
      <c r="B13" s="9" t="n">
        <v>118.97</v>
      </c>
      <c r="C13" s="9" t="n">
        <v>0.00053</v>
      </c>
      <c r="D13" s="10"/>
      <c r="E13" s="17"/>
      <c r="F13" s="18"/>
      <c r="G13" s="20"/>
    </row>
    <row r="14" customFormat="false" ht="15" hidden="false" customHeight="false" outlineLevel="0" collapsed="false">
      <c r="B14" s="21" t="n">
        <v>121.7817</v>
      </c>
      <c r="C14" s="21" t="n">
        <v>28.53</v>
      </c>
      <c r="D14" s="16"/>
      <c r="E14" s="17" t="n">
        <v>378</v>
      </c>
      <c r="F14" s="18"/>
      <c r="G14" s="22"/>
    </row>
    <row r="15" customFormat="false" ht="15" hidden="false" customHeight="false" outlineLevel="0" collapsed="false">
      <c r="B15" s="15" t="n">
        <v>125.68</v>
      </c>
      <c r="C15" s="15" t="n">
        <v>0.00513</v>
      </c>
      <c r="D15" s="16"/>
      <c r="E15" s="17"/>
      <c r="F15" s="18"/>
      <c r="G15" s="23"/>
    </row>
    <row r="16" customFormat="false" ht="15" hidden="false" customHeight="false" outlineLevel="0" collapsed="false">
      <c r="B16" s="15" t="n">
        <v>137.56</v>
      </c>
      <c r="C16" s="15" t="n">
        <v>0.00074</v>
      </c>
      <c r="D16" s="16"/>
      <c r="E16" s="17"/>
      <c r="F16" s="18"/>
      <c r="G16" s="20"/>
    </row>
    <row r="17" customFormat="false" ht="15" hidden="false" customHeight="false" outlineLevel="0" collapsed="false">
      <c r="B17" s="15" t="n">
        <v>148</v>
      </c>
      <c r="C17" s="15" t="n">
        <v>0.0205</v>
      </c>
      <c r="D17" s="16"/>
      <c r="E17" s="17"/>
      <c r="F17" s="18"/>
    </row>
    <row r="18" customFormat="false" ht="15" hidden="false" customHeight="false" outlineLevel="0" collapsed="false">
      <c r="B18" s="15" t="n">
        <v>150.13</v>
      </c>
      <c r="C18" s="15" t="n">
        <v>0.0009</v>
      </c>
      <c r="D18" s="16"/>
      <c r="E18" s="17"/>
      <c r="F18" s="18"/>
    </row>
    <row r="19" customFormat="false" ht="15" hidden="false" customHeight="false" outlineLevel="0" collapsed="false">
      <c r="B19" s="15" t="n">
        <v>166.91</v>
      </c>
      <c r="C19" s="15" t="n">
        <v>0.0021</v>
      </c>
      <c r="D19" s="16"/>
      <c r="E19" s="17"/>
      <c r="F19" s="18"/>
    </row>
    <row r="20" customFormat="false" ht="15" hidden="false" customHeight="false" outlineLevel="0" collapsed="false">
      <c r="A20" s="7" t="s">
        <v>17</v>
      </c>
      <c r="B20" s="15" t="n">
        <v>172.1</v>
      </c>
      <c r="C20" s="15" t="n">
        <v>0.00043</v>
      </c>
      <c r="D20" s="16"/>
      <c r="E20" s="17"/>
      <c r="F20" s="18"/>
    </row>
    <row r="21" customFormat="false" ht="15" hidden="false" customHeight="false" outlineLevel="0" collapsed="false">
      <c r="B21" s="15" t="n">
        <v>174.8</v>
      </c>
      <c r="C21" s="15" t="n">
        <v>0.00138</v>
      </c>
      <c r="D21" s="16"/>
      <c r="E21" s="17"/>
      <c r="F21" s="18"/>
    </row>
    <row r="22" customFormat="false" ht="15" hidden="false" customHeight="false" outlineLevel="0" collapsed="false">
      <c r="B22" s="15" t="n">
        <v>175.18</v>
      </c>
      <c r="C22" s="15" t="n">
        <v>0.004</v>
      </c>
      <c r="D22" s="16"/>
      <c r="E22" s="17"/>
      <c r="F22" s="18"/>
    </row>
    <row r="23" customFormat="false" ht="15" hidden="false" customHeight="false" outlineLevel="0" collapsed="false">
      <c r="B23" s="15" t="n">
        <v>192.6</v>
      </c>
      <c r="C23" s="15" t="n">
        <v>0.00681</v>
      </c>
      <c r="D23" s="16"/>
      <c r="E23" s="17"/>
      <c r="F23" s="18"/>
    </row>
    <row r="24" customFormat="false" ht="15" hidden="false" customHeight="false" outlineLevel="0" collapsed="false">
      <c r="B24" s="15" t="n">
        <v>195.22</v>
      </c>
      <c r="C24" s="15" t="n">
        <v>0.00205</v>
      </c>
      <c r="D24" s="16"/>
      <c r="E24" s="17"/>
      <c r="F24" s="18"/>
    </row>
    <row r="25" customFormat="false" ht="15" hidden="false" customHeight="false" outlineLevel="0" collapsed="false">
      <c r="B25" s="15" t="n">
        <v>202.74</v>
      </c>
      <c r="C25" s="15" t="n">
        <v>0.0051</v>
      </c>
      <c r="D25" s="16"/>
      <c r="E25" s="17"/>
      <c r="F25" s="18"/>
    </row>
    <row r="26" customFormat="false" ht="15" hidden="false" customHeight="false" outlineLevel="0" collapsed="false">
      <c r="B26" s="15" t="n">
        <v>207.03</v>
      </c>
      <c r="C26" s="15" t="n">
        <v>0.00114</v>
      </c>
      <c r="D26" s="16"/>
      <c r="E26" s="17"/>
      <c r="F26" s="18"/>
    </row>
    <row r="27" customFormat="false" ht="15" hidden="false" customHeight="false" outlineLevel="0" collapsed="false">
      <c r="B27" s="15" t="n">
        <v>207.64</v>
      </c>
      <c r="C27" s="15" t="n">
        <v>0.0073</v>
      </c>
      <c r="D27" s="16"/>
      <c r="E27" s="17"/>
      <c r="F27" s="18"/>
    </row>
    <row r="28" customFormat="false" ht="15" hidden="false" customHeight="false" outlineLevel="0" collapsed="false">
      <c r="B28" s="15" t="n">
        <v>209.3</v>
      </c>
      <c r="C28" s="15" t="n">
        <v>0.00017</v>
      </c>
      <c r="D28" s="16"/>
      <c r="E28" s="17"/>
      <c r="F28" s="18"/>
    </row>
    <row r="29" customFormat="false" ht="15" hidden="false" customHeight="false" outlineLevel="0" collapsed="false">
      <c r="B29" s="15" t="n">
        <v>209.41</v>
      </c>
      <c r="C29" s="15" t="n">
        <v>0.0012</v>
      </c>
      <c r="D29" s="16"/>
      <c r="E29" s="17"/>
      <c r="F29" s="18"/>
    </row>
    <row r="30" customFormat="false" ht="15" hidden="false" customHeight="false" outlineLevel="0" collapsed="false">
      <c r="B30" s="15" t="n">
        <v>209.97</v>
      </c>
      <c r="C30" s="15" t="n">
        <v>0.0043</v>
      </c>
      <c r="D30" s="16"/>
      <c r="E30" s="17"/>
      <c r="F30" s="18"/>
    </row>
    <row r="31" customFormat="false" ht="15" hidden="false" customHeight="false" outlineLevel="0" collapsed="false">
      <c r="B31" s="15" t="n">
        <v>210.95</v>
      </c>
      <c r="C31" s="15" t="n">
        <v>0.0038</v>
      </c>
      <c r="D31" s="16"/>
      <c r="E31" s="17"/>
      <c r="F31" s="18"/>
    </row>
    <row r="32" customFormat="false" ht="15" hidden="false" customHeight="false" outlineLevel="0" collapsed="false">
      <c r="B32" s="15" t="n">
        <v>212.43</v>
      </c>
      <c r="C32" s="15" t="n">
        <v>0.0207</v>
      </c>
      <c r="D32" s="16"/>
      <c r="E32" s="17"/>
      <c r="F32" s="18"/>
    </row>
    <row r="33" customFormat="false" ht="15" hidden="false" customHeight="false" outlineLevel="0" collapsed="false">
      <c r="B33" s="15" t="n">
        <v>237.1</v>
      </c>
      <c r="C33" s="15" t="n">
        <v>0.00633</v>
      </c>
      <c r="D33" s="16"/>
      <c r="E33" s="17"/>
      <c r="F33" s="18"/>
    </row>
    <row r="34" customFormat="false" ht="15" hidden="false" customHeight="false" outlineLevel="0" collapsed="false">
      <c r="B34" s="15" t="n">
        <v>239.33</v>
      </c>
      <c r="C34" s="15" t="n">
        <v>0.005318</v>
      </c>
      <c r="D34" s="16"/>
      <c r="E34" s="17"/>
      <c r="F34" s="18"/>
    </row>
    <row r="35" customFormat="false" ht="15" hidden="false" customHeight="false" outlineLevel="0" collapsed="false">
      <c r="B35" s="15" t="n">
        <v>241</v>
      </c>
      <c r="C35" s="15" t="n">
        <v>0.0003723</v>
      </c>
      <c r="D35" s="16"/>
      <c r="E35" s="17"/>
      <c r="F35" s="18"/>
    </row>
    <row r="36" customFormat="false" ht="15" hidden="false" customHeight="false" outlineLevel="0" collapsed="false">
      <c r="B36" s="21" t="n">
        <v>244.6974</v>
      </c>
      <c r="C36" s="21" t="n">
        <v>7.55</v>
      </c>
      <c r="D36" s="16"/>
      <c r="E36" s="17" t="n">
        <v>759</v>
      </c>
      <c r="F36" s="18"/>
    </row>
    <row r="37" customFormat="false" ht="15" hidden="false" customHeight="false" outlineLevel="0" collapsed="false">
      <c r="B37" s="15" t="n">
        <v>251.633</v>
      </c>
      <c r="C37" s="15" t="n">
        <v>0.067</v>
      </c>
      <c r="D37" s="16"/>
      <c r="E37" s="17"/>
      <c r="F37" s="18"/>
    </row>
    <row r="38" customFormat="false" ht="15" hidden="false" customHeight="false" outlineLevel="0" collapsed="false">
      <c r="B38" s="15" t="n">
        <v>269.84</v>
      </c>
      <c r="C38" s="15" t="n">
        <v>0.0078</v>
      </c>
      <c r="D38" s="16"/>
      <c r="E38" s="17"/>
      <c r="F38" s="18"/>
      <c r="G38" s="24"/>
    </row>
    <row r="39" customFormat="false" ht="15" hidden="false" customHeight="false" outlineLevel="0" collapsed="false">
      <c r="B39" s="15" t="n">
        <v>271.08</v>
      </c>
      <c r="C39" s="15" t="n">
        <v>0.0715</v>
      </c>
      <c r="D39" s="16"/>
      <c r="E39" s="17"/>
      <c r="F39" s="18"/>
    </row>
    <row r="40" customFormat="false" ht="15" hidden="false" customHeight="false" outlineLevel="0" collapsed="false">
      <c r="B40" s="15" t="n">
        <v>272.41</v>
      </c>
      <c r="C40" s="15" t="n">
        <v>0.00064</v>
      </c>
      <c r="D40" s="16"/>
      <c r="E40" s="17"/>
      <c r="F40" s="18"/>
    </row>
    <row r="41" customFormat="false" ht="15" hidden="false" customHeight="false" outlineLevel="0" collapsed="false">
      <c r="B41" s="15" t="n">
        <v>275.42</v>
      </c>
      <c r="C41" s="15" t="n">
        <v>0.0346</v>
      </c>
      <c r="D41" s="16"/>
      <c r="E41" s="17"/>
      <c r="F41" s="18"/>
    </row>
    <row r="42" customFormat="false" ht="15" hidden="false" customHeight="false" outlineLevel="0" collapsed="false">
      <c r="B42" s="15" t="n">
        <v>285.98</v>
      </c>
      <c r="C42" s="15" t="n">
        <v>0.0098</v>
      </c>
      <c r="D42" s="16"/>
      <c r="E42" s="17"/>
      <c r="F42" s="18"/>
    </row>
    <row r="43" customFormat="false" ht="15" hidden="false" customHeight="false" outlineLevel="0" collapsed="false">
      <c r="B43" s="15" t="n">
        <v>286.5</v>
      </c>
      <c r="C43" s="15" t="n">
        <v>0.0014</v>
      </c>
      <c r="D43" s="16"/>
      <c r="E43" s="17"/>
      <c r="F43" s="18"/>
    </row>
    <row r="44" customFormat="false" ht="15" hidden="false" customHeight="false" outlineLevel="0" collapsed="false">
      <c r="B44" s="15" t="n">
        <v>287.1</v>
      </c>
      <c r="C44" s="15" t="n">
        <v>0.00081</v>
      </c>
      <c r="D44" s="16"/>
      <c r="E44" s="17"/>
      <c r="F44" s="18"/>
    </row>
    <row r="45" customFormat="false" ht="15" hidden="false" customHeight="false" outlineLevel="0" collapsed="false">
      <c r="B45" s="15" t="n">
        <v>295.9387</v>
      </c>
      <c r="C45" s="15" t="n">
        <v>0.44</v>
      </c>
      <c r="D45" s="16"/>
      <c r="E45" s="17"/>
      <c r="F45" s="18"/>
    </row>
    <row r="46" customFormat="false" ht="15" hidden="false" customHeight="false" outlineLevel="0" collapsed="false">
      <c r="B46" s="15" t="n">
        <v>315.1</v>
      </c>
      <c r="C46" s="15" t="n">
        <v>0.0399</v>
      </c>
      <c r="D46" s="16"/>
      <c r="E46" s="17"/>
      <c r="F46" s="18"/>
    </row>
    <row r="47" customFormat="false" ht="15" hidden="false" customHeight="false" outlineLevel="0" collapsed="false">
      <c r="B47" s="15" t="n">
        <v>316.13</v>
      </c>
      <c r="C47" s="15" t="n">
        <v>0.0101</v>
      </c>
      <c r="D47" s="16"/>
      <c r="E47" s="17"/>
      <c r="F47" s="18"/>
    </row>
    <row r="48" customFormat="false" ht="15" hidden="false" customHeight="false" outlineLevel="0" collapsed="false">
      <c r="B48" s="15" t="n">
        <v>320.1</v>
      </c>
      <c r="C48" s="15" t="n">
        <v>0.00205</v>
      </c>
      <c r="D48" s="16"/>
      <c r="E48" s="17"/>
      <c r="F48" s="18"/>
    </row>
    <row r="49" customFormat="false" ht="15" hidden="false" customHeight="false" outlineLevel="0" collapsed="false">
      <c r="B49" s="15" t="n">
        <v>324.83</v>
      </c>
      <c r="C49" s="15" t="n">
        <v>0.0681</v>
      </c>
      <c r="D49" s="16"/>
      <c r="E49" s="17"/>
      <c r="F49" s="18"/>
    </row>
    <row r="50" customFormat="false" ht="15" hidden="false" customHeight="false" outlineLevel="0" collapsed="false">
      <c r="B50" s="15" t="n">
        <v>324.914</v>
      </c>
      <c r="C50" s="15" t="n">
        <v>0.00497</v>
      </c>
      <c r="D50" s="16"/>
      <c r="E50" s="17"/>
      <c r="F50" s="18"/>
    </row>
    <row r="51" customFormat="false" ht="15" hidden="false" customHeight="false" outlineLevel="0" collapsed="false">
      <c r="B51" s="15" t="n">
        <v>328.764</v>
      </c>
      <c r="C51" s="15" t="n">
        <v>0.00346</v>
      </c>
      <c r="D51" s="16"/>
      <c r="E51" s="17"/>
      <c r="F51" s="18"/>
    </row>
    <row r="52" customFormat="false" ht="15" hidden="false" customHeight="false" outlineLevel="0" collapsed="false">
      <c r="B52" s="15" t="n">
        <v>329.41</v>
      </c>
      <c r="C52" s="15" t="n">
        <v>0.1213</v>
      </c>
      <c r="D52" s="16"/>
      <c r="E52" s="17"/>
      <c r="F52" s="18"/>
    </row>
    <row r="53" customFormat="false" ht="15" hidden="false" customHeight="false" outlineLevel="0" collapsed="false">
      <c r="B53" s="15" t="n">
        <v>330.58</v>
      </c>
      <c r="C53" s="15" t="n">
        <v>0.0093</v>
      </c>
      <c r="D53" s="16"/>
      <c r="E53" s="17"/>
      <c r="F53" s="18"/>
    </row>
    <row r="54" customFormat="false" ht="15" hidden="false" customHeight="false" outlineLevel="0" collapsed="false">
      <c r="B54" s="15" t="n">
        <v>340.46</v>
      </c>
      <c r="C54" s="15" t="n">
        <v>0.0266</v>
      </c>
      <c r="D54" s="16"/>
      <c r="E54" s="17"/>
      <c r="F54" s="18"/>
    </row>
    <row r="55" customFormat="false" ht="15" hidden="false" customHeight="false" outlineLevel="0" collapsed="false">
      <c r="B55" s="21" t="n">
        <v>344.2785</v>
      </c>
      <c r="C55" s="21" t="n">
        <v>26.59</v>
      </c>
      <c r="D55" s="16"/>
      <c r="E55" s="17" t="n">
        <v>1068</v>
      </c>
      <c r="F55" s="18"/>
    </row>
    <row r="56" customFormat="false" ht="15" hidden="false" customHeight="false" outlineLevel="0" collapsed="false">
      <c r="B56" s="15" t="n">
        <v>345.54</v>
      </c>
      <c r="C56" s="15" t="n">
        <v>0.0098</v>
      </c>
      <c r="D56" s="16"/>
      <c r="E56" s="17"/>
      <c r="F56" s="18"/>
    </row>
    <row r="57" customFormat="false" ht="15" hidden="false" customHeight="false" outlineLevel="0" collapsed="false">
      <c r="B57" s="15" t="n">
        <v>348.752</v>
      </c>
      <c r="C57" s="15" t="n">
        <v>0.0017</v>
      </c>
      <c r="D57" s="16"/>
      <c r="E57" s="17"/>
      <c r="F57" s="18"/>
      <c r="G57" s="24"/>
    </row>
    <row r="58" customFormat="false" ht="15" hidden="false" customHeight="false" outlineLevel="0" collapsed="false">
      <c r="B58" s="15" t="n">
        <v>351.66</v>
      </c>
      <c r="C58" s="15" t="n">
        <v>0.0106</v>
      </c>
      <c r="D58" s="16"/>
      <c r="E58" s="17"/>
      <c r="F58" s="18"/>
    </row>
    <row r="59" customFormat="false" ht="15" hidden="false" customHeight="false" outlineLevel="0" collapsed="false">
      <c r="B59" s="15" t="n">
        <v>354.16</v>
      </c>
      <c r="C59" s="15" t="n">
        <v>0.00096</v>
      </c>
      <c r="D59" s="16"/>
      <c r="E59" s="17"/>
      <c r="F59" s="18"/>
    </row>
    <row r="60" customFormat="false" ht="15" hidden="false" customHeight="false" outlineLevel="0" collapsed="false">
      <c r="B60" s="15" t="n">
        <v>357.26</v>
      </c>
      <c r="C60" s="15" t="n">
        <v>0.0061</v>
      </c>
      <c r="D60" s="16"/>
      <c r="E60" s="17"/>
      <c r="F60" s="18"/>
    </row>
    <row r="61" customFormat="false" ht="15" hidden="false" customHeight="false" outlineLevel="0" collapsed="false">
      <c r="B61" s="15" t="n">
        <v>358.48</v>
      </c>
      <c r="C61" s="15" t="n">
        <v>0.00165</v>
      </c>
      <c r="D61" s="16"/>
      <c r="E61" s="17"/>
      <c r="F61" s="18"/>
    </row>
    <row r="62" customFormat="false" ht="15" hidden="false" customHeight="false" outlineLevel="0" collapsed="false">
      <c r="B62" s="15" t="n">
        <v>367.7891</v>
      </c>
      <c r="C62" s="15" t="n">
        <v>0.859</v>
      </c>
      <c r="D62" s="16"/>
      <c r="E62" s="17"/>
      <c r="F62" s="18"/>
    </row>
    <row r="63" customFormat="false" ht="15" hidden="false" customHeight="false" outlineLevel="0" collapsed="false">
      <c r="B63" s="15" t="n">
        <v>378.15</v>
      </c>
      <c r="C63" s="15" t="n">
        <v>0.00024</v>
      </c>
      <c r="D63" s="16"/>
      <c r="E63" s="17"/>
      <c r="F63" s="18"/>
    </row>
    <row r="64" customFormat="false" ht="15" hidden="false" customHeight="false" outlineLevel="0" collapsed="false">
      <c r="B64" s="15" t="n">
        <v>379.36</v>
      </c>
      <c r="C64" s="15" t="n">
        <v>0.00082</v>
      </c>
      <c r="D64" s="16"/>
      <c r="E64" s="17"/>
      <c r="F64" s="18"/>
    </row>
    <row r="65" customFormat="false" ht="15" hidden="false" customHeight="false" outlineLevel="0" collapsed="false">
      <c r="B65" s="15" t="n">
        <v>385.61</v>
      </c>
      <c r="C65" s="15" t="n">
        <v>0.00556</v>
      </c>
      <c r="D65" s="16"/>
      <c r="E65" s="17"/>
      <c r="F65" s="18"/>
    </row>
    <row r="66" customFormat="false" ht="15" hidden="false" customHeight="false" outlineLevel="0" collapsed="false">
      <c r="B66" s="15" t="n">
        <v>387.9</v>
      </c>
      <c r="C66" s="15" t="n">
        <v>0.0029</v>
      </c>
      <c r="D66" s="16"/>
      <c r="E66" s="17"/>
      <c r="F66" s="18"/>
    </row>
    <row r="67" customFormat="false" ht="15" hidden="false" customHeight="false" outlineLevel="0" collapsed="false">
      <c r="B67" s="15" t="n">
        <v>389.07</v>
      </c>
      <c r="C67" s="15" t="n">
        <v>0.0035</v>
      </c>
      <c r="D67" s="16"/>
      <c r="E67" s="17"/>
      <c r="F67" s="18"/>
    </row>
    <row r="68" customFormat="false" ht="15" hidden="false" customHeight="false" outlineLevel="0" collapsed="false">
      <c r="B68" s="15" t="n">
        <v>391.19</v>
      </c>
      <c r="C68" s="15" t="n">
        <v>0.00141</v>
      </c>
      <c r="D68" s="16"/>
      <c r="E68" s="17"/>
      <c r="F68" s="18"/>
    </row>
    <row r="69" customFormat="false" ht="15" hidden="false" customHeight="false" outlineLevel="0" collapsed="false">
      <c r="B69" s="15" t="n">
        <v>395.75</v>
      </c>
      <c r="C69" s="15" t="n">
        <v>0.008</v>
      </c>
      <c r="D69" s="16"/>
      <c r="E69" s="17"/>
      <c r="F69" s="18"/>
    </row>
    <row r="70" customFormat="false" ht="15" hidden="false" customHeight="false" outlineLevel="0" collapsed="false">
      <c r="B70" s="15" t="n">
        <v>397.75</v>
      </c>
      <c r="C70" s="15" t="n">
        <v>0.00037</v>
      </c>
      <c r="D70" s="16"/>
      <c r="E70" s="17"/>
      <c r="F70" s="18"/>
    </row>
    <row r="71" customFormat="false" ht="15" hidden="false" customHeight="false" outlineLevel="0" collapsed="false">
      <c r="B71" s="15" t="n">
        <v>401.29</v>
      </c>
      <c r="C71" s="15" t="n">
        <v>0.00064</v>
      </c>
      <c r="D71" s="16"/>
      <c r="E71" s="17"/>
      <c r="F71" s="18"/>
    </row>
    <row r="72" customFormat="false" ht="15" hidden="false" customHeight="false" outlineLevel="0" collapsed="false">
      <c r="B72" s="15" t="n">
        <v>406.74</v>
      </c>
      <c r="C72" s="15" t="n">
        <v>0.00082</v>
      </c>
      <c r="D72" s="16"/>
      <c r="E72" s="17"/>
      <c r="F72" s="18"/>
    </row>
    <row r="73" customFormat="false" ht="15" hidden="false" customHeight="false" outlineLevel="0" collapsed="false">
      <c r="B73" s="21" t="n">
        <v>411.1165</v>
      </c>
      <c r="C73" s="21" t="n">
        <v>2.237</v>
      </c>
      <c r="D73" s="16"/>
      <c r="E73" s="17" t="n">
        <v>1275</v>
      </c>
      <c r="F73" s="18"/>
    </row>
    <row r="74" customFormat="false" ht="15" hidden="false" customHeight="false" outlineLevel="0" collapsed="false">
      <c r="B74" s="15" t="n">
        <v>416.02</v>
      </c>
      <c r="C74" s="15" t="n">
        <v>0.1088</v>
      </c>
      <c r="D74" s="16"/>
      <c r="E74" s="17"/>
      <c r="F74" s="18"/>
    </row>
    <row r="75" customFormat="false" ht="15" hidden="false" customHeight="false" outlineLevel="0" collapsed="false">
      <c r="B75" s="15" t="n">
        <v>423.45</v>
      </c>
      <c r="C75" s="15" t="n">
        <v>0.00298</v>
      </c>
      <c r="D75" s="16"/>
      <c r="E75" s="17"/>
      <c r="F75" s="18"/>
      <c r="G75" s="24"/>
    </row>
    <row r="76" customFormat="false" ht="15" hidden="false" customHeight="false" outlineLevel="0" collapsed="false">
      <c r="B76" s="15" t="n">
        <v>440.86</v>
      </c>
      <c r="C76" s="15" t="n">
        <v>0.0062</v>
      </c>
      <c r="D76" s="16"/>
      <c r="E76" s="17"/>
      <c r="F76" s="18"/>
    </row>
    <row r="77" customFormat="false" ht="15" hidden="false" customHeight="false" outlineLevel="0" collapsed="false">
      <c r="B77" s="15" t="n">
        <v>441</v>
      </c>
      <c r="C77" s="15"/>
      <c r="D77" s="16"/>
      <c r="E77" s="17"/>
      <c r="F77" s="18"/>
    </row>
    <row r="78" customFormat="false" ht="15" hidden="false" customHeight="false" outlineLevel="0" collapsed="false">
      <c r="B78" s="21" t="n">
        <v>443.9606</v>
      </c>
      <c r="C78" s="21" t="n">
        <v>2.827</v>
      </c>
      <c r="D78" s="16"/>
      <c r="E78" s="17" t="n">
        <v>1377</v>
      </c>
      <c r="F78" s="18"/>
    </row>
    <row r="79" customFormat="false" ht="15" hidden="false" customHeight="false" outlineLevel="0" collapsed="false">
      <c r="B79" s="15" t="n">
        <v>444.01</v>
      </c>
      <c r="C79" s="15" t="n">
        <v>0.298</v>
      </c>
      <c r="D79" s="16"/>
      <c r="E79" s="17"/>
      <c r="F79" s="18"/>
    </row>
    <row r="80" customFormat="false" ht="15" hidden="false" customHeight="false" outlineLevel="0" collapsed="false">
      <c r="B80" s="15" t="n">
        <v>464.28</v>
      </c>
      <c r="C80" s="15" t="n">
        <v>0.00045</v>
      </c>
      <c r="D80" s="16"/>
      <c r="E80" s="17"/>
      <c r="F80" s="18"/>
      <c r="G80" s="24"/>
    </row>
    <row r="81" customFormat="false" ht="15" hidden="false" customHeight="false" outlineLevel="0" collapsed="false">
      <c r="B81" s="15" t="n">
        <v>476.42</v>
      </c>
      <c r="C81" s="15" t="n">
        <v>0.0017</v>
      </c>
      <c r="D81" s="16"/>
      <c r="E81" s="17"/>
      <c r="F81" s="18"/>
    </row>
    <row r="82" customFormat="false" ht="15" hidden="false" customHeight="false" outlineLevel="0" collapsed="false">
      <c r="B82" s="15" t="n">
        <v>482.33</v>
      </c>
      <c r="C82" s="15" t="n">
        <v>0.0247</v>
      </c>
      <c r="D82" s="16"/>
      <c r="E82" s="17"/>
      <c r="F82" s="18"/>
    </row>
    <row r="83" customFormat="false" ht="15" hidden="false" customHeight="false" outlineLevel="0" collapsed="false">
      <c r="B83" s="15" t="n">
        <v>482.4</v>
      </c>
      <c r="C83" s="15" t="n">
        <v>0.00234</v>
      </c>
      <c r="D83" s="16"/>
      <c r="E83" s="17"/>
      <c r="F83" s="18"/>
    </row>
    <row r="84" customFormat="false" ht="15" hidden="false" customHeight="false" outlineLevel="0" collapsed="false">
      <c r="B84" s="15" t="n">
        <v>488.6792</v>
      </c>
      <c r="C84" s="15" t="n">
        <v>0.414</v>
      </c>
      <c r="D84" s="16"/>
      <c r="E84" s="17"/>
      <c r="F84" s="18"/>
    </row>
    <row r="85" customFormat="false" ht="15" hidden="false" customHeight="false" outlineLevel="0" collapsed="false">
      <c r="B85" s="15" t="n">
        <v>493.54</v>
      </c>
      <c r="C85" s="15" t="n">
        <v>0.0303</v>
      </c>
      <c r="D85" s="16"/>
      <c r="E85" s="17"/>
      <c r="F85" s="18"/>
    </row>
    <row r="86" customFormat="false" ht="15" hidden="false" customHeight="false" outlineLevel="0" collapsed="false">
      <c r="B86" s="15" t="n">
        <v>493.78</v>
      </c>
      <c r="C86" s="15" t="n">
        <v>0.0098</v>
      </c>
      <c r="D86" s="16"/>
      <c r="E86" s="17"/>
      <c r="F86" s="18"/>
    </row>
    <row r="87" customFormat="false" ht="15" hidden="false" customHeight="false" outlineLevel="0" collapsed="false">
      <c r="B87" s="15" t="n">
        <v>496.4</v>
      </c>
      <c r="C87" s="15" t="n">
        <v>0.00588</v>
      </c>
      <c r="D87" s="16"/>
      <c r="E87" s="17"/>
      <c r="F87" s="18"/>
    </row>
    <row r="88" customFormat="false" ht="15" hidden="false" customHeight="false" outlineLevel="0" collapsed="false">
      <c r="B88" s="15" t="n">
        <v>496.56</v>
      </c>
      <c r="C88" s="15" t="n">
        <v>0.0058</v>
      </c>
      <c r="D88" s="16"/>
      <c r="E88" s="17"/>
      <c r="F88" s="18"/>
    </row>
    <row r="89" customFormat="false" ht="15" hidden="false" customHeight="false" outlineLevel="0" collapsed="false">
      <c r="B89" s="15" t="n">
        <v>503.467</v>
      </c>
      <c r="C89" s="15" t="n">
        <v>0.1524</v>
      </c>
      <c r="D89" s="16"/>
      <c r="E89" s="17"/>
      <c r="F89" s="18"/>
    </row>
    <row r="90" customFormat="false" ht="15" hidden="false" customHeight="false" outlineLevel="0" collapsed="false">
      <c r="B90" s="15" t="n">
        <v>514.78</v>
      </c>
      <c r="C90" s="15" t="n">
        <v>0.00043</v>
      </c>
      <c r="D90" s="16"/>
      <c r="E90" s="17"/>
      <c r="F90" s="18"/>
    </row>
    <row r="91" customFormat="false" ht="15" hidden="false" customHeight="false" outlineLevel="0" collapsed="false">
      <c r="B91" s="15" t="n">
        <v>520.24</v>
      </c>
      <c r="C91" s="15" t="n">
        <v>0.0534</v>
      </c>
      <c r="D91" s="16"/>
      <c r="E91" s="17"/>
      <c r="F91" s="18"/>
    </row>
    <row r="92" customFormat="false" ht="15" hidden="false" customHeight="false" outlineLevel="0" collapsed="false">
      <c r="B92" s="15" t="n">
        <v>523.13</v>
      </c>
      <c r="C92" s="15" t="n">
        <v>0.0153</v>
      </c>
      <c r="D92" s="16"/>
      <c r="E92" s="17"/>
      <c r="F92" s="18"/>
    </row>
    <row r="93" customFormat="false" ht="15" hidden="false" customHeight="false" outlineLevel="0" collapsed="false">
      <c r="B93" s="15" t="n">
        <v>526.88</v>
      </c>
      <c r="C93" s="15" t="n">
        <v>0.012</v>
      </c>
      <c r="D93" s="16"/>
      <c r="E93" s="17"/>
      <c r="F93" s="18"/>
    </row>
    <row r="94" customFormat="false" ht="15" hidden="false" customHeight="false" outlineLevel="0" collapsed="false">
      <c r="B94" s="15" t="n">
        <v>527.1</v>
      </c>
      <c r="C94" s="15" t="n">
        <v>0.0001861</v>
      </c>
      <c r="D94" s="16"/>
      <c r="E94" s="17"/>
      <c r="F94" s="18"/>
    </row>
    <row r="95" customFormat="false" ht="15" hidden="false" customHeight="false" outlineLevel="0" collapsed="false">
      <c r="B95" s="15" t="n">
        <v>534.25</v>
      </c>
      <c r="C95" s="15" t="n">
        <v>0.041</v>
      </c>
      <c r="D95" s="16"/>
      <c r="E95" s="17"/>
      <c r="F95" s="18"/>
    </row>
    <row r="96" customFormat="false" ht="15" hidden="false" customHeight="false" outlineLevel="0" collapsed="false">
      <c r="B96" s="15" t="n">
        <v>535.44</v>
      </c>
      <c r="C96" s="15" t="n">
        <v>0.00173</v>
      </c>
      <c r="D96" s="16"/>
      <c r="E96" s="17"/>
      <c r="F96" s="18"/>
    </row>
    <row r="97" customFormat="false" ht="15" hidden="false" customHeight="false" outlineLevel="0" collapsed="false">
      <c r="B97" s="15" t="n">
        <v>536.23</v>
      </c>
      <c r="C97" s="15"/>
      <c r="D97" s="16"/>
      <c r="E97" s="17"/>
      <c r="F97" s="18"/>
    </row>
    <row r="98" customFormat="false" ht="15" hidden="false" customHeight="false" outlineLevel="0" collapsed="false">
      <c r="B98" s="15" t="n">
        <v>538.29</v>
      </c>
      <c r="C98" s="15" t="n">
        <v>0.0043</v>
      </c>
      <c r="D98" s="16"/>
      <c r="E98" s="17"/>
      <c r="F98" s="18"/>
    </row>
    <row r="99" customFormat="false" ht="15" hidden="false" customHeight="false" outlineLevel="0" collapsed="false">
      <c r="B99" s="15" t="n">
        <v>556.48</v>
      </c>
      <c r="C99" s="15" t="n">
        <v>0.0177</v>
      </c>
      <c r="D99" s="16"/>
      <c r="E99" s="17"/>
      <c r="F99" s="18"/>
    </row>
    <row r="100" customFormat="false" ht="15" hidden="false" customHeight="false" outlineLevel="0" collapsed="false">
      <c r="B100" s="15" t="n">
        <v>557.8</v>
      </c>
      <c r="C100" s="15" t="n">
        <v>0.0029</v>
      </c>
      <c r="D100" s="16"/>
      <c r="E100" s="17"/>
      <c r="F100" s="18"/>
    </row>
    <row r="101" customFormat="false" ht="15" hidden="false" customHeight="false" outlineLevel="0" collapsed="false">
      <c r="B101" s="15" t="n">
        <v>561.26</v>
      </c>
      <c r="C101" s="15" t="n">
        <v>0.00141</v>
      </c>
      <c r="D101" s="16"/>
      <c r="E101" s="17"/>
      <c r="F101" s="18"/>
    </row>
    <row r="102" customFormat="false" ht="15" hidden="false" customHeight="false" outlineLevel="0" collapsed="false">
      <c r="B102" s="15" t="n">
        <v>562.98</v>
      </c>
      <c r="C102" s="15" t="n">
        <v>0.0202</v>
      </c>
      <c r="D102" s="16"/>
      <c r="E102" s="17"/>
      <c r="F102" s="18"/>
    </row>
    <row r="103" customFormat="false" ht="15" hidden="false" customHeight="false" outlineLevel="0" collapsed="false">
      <c r="B103" s="15" t="n">
        <v>563.1</v>
      </c>
      <c r="C103" s="15" t="n">
        <v>0.0003</v>
      </c>
      <c r="D103" s="16"/>
      <c r="E103" s="17"/>
      <c r="F103" s="18"/>
    </row>
    <row r="104" customFormat="false" ht="15" hidden="false" customHeight="false" outlineLevel="0" collapsed="false">
      <c r="B104" s="15" t="n">
        <v>563.986</v>
      </c>
      <c r="C104" s="15" t="n">
        <v>0.494</v>
      </c>
      <c r="D104" s="16"/>
      <c r="E104" s="17"/>
      <c r="F104" s="18"/>
    </row>
    <row r="105" customFormat="false" ht="15" hidden="false" customHeight="false" outlineLevel="0" collapsed="false">
      <c r="B105" s="15" t="n">
        <v>566.438</v>
      </c>
      <c r="C105" s="15" t="n">
        <v>0.131</v>
      </c>
      <c r="D105" s="16"/>
      <c r="E105" s="17"/>
      <c r="F105" s="18"/>
    </row>
    <row r="106" customFormat="false" ht="15" hidden="false" customHeight="false" outlineLevel="0" collapsed="false">
      <c r="B106" s="15" t="n">
        <v>571.83</v>
      </c>
      <c r="C106" s="15" t="n">
        <v>0.00444</v>
      </c>
      <c r="D106" s="16"/>
      <c r="E106" s="17"/>
      <c r="F106" s="18"/>
    </row>
    <row r="107" customFormat="false" ht="15" hidden="false" customHeight="false" outlineLevel="0" collapsed="false">
      <c r="B107" s="15" t="n">
        <v>586.2648</v>
      </c>
      <c r="C107" s="15" t="n">
        <v>0.455</v>
      </c>
      <c r="D107" s="16"/>
      <c r="E107" s="17"/>
      <c r="F107" s="18"/>
    </row>
    <row r="108" customFormat="false" ht="15" hidden="false" customHeight="false" outlineLevel="0" collapsed="false">
      <c r="B108" s="15" t="n">
        <v>588.6</v>
      </c>
      <c r="C108" s="15" t="n">
        <v>0.0024</v>
      </c>
      <c r="D108" s="16"/>
      <c r="E108" s="17"/>
      <c r="F108" s="18"/>
    </row>
    <row r="109" customFormat="false" ht="15" hidden="false" customHeight="false" outlineLevel="0" collapsed="false">
      <c r="B109" s="15" t="n">
        <v>589.83</v>
      </c>
      <c r="C109" s="15" t="n">
        <v>0.0013</v>
      </c>
      <c r="D109" s="16"/>
      <c r="E109" s="17"/>
      <c r="F109" s="18"/>
    </row>
    <row r="110" customFormat="false" ht="15" hidden="false" customHeight="false" outlineLevel="0" collapsed="false">
      <c r="B110" s="15" t="n">
        <v>595.61</v>
      </c>
      <c r="C110" s="15" t="n">
        <v>0.032</v>
      </c>
      <c r="D110" s="16"/>
      <c r="E110" s="17"/>
      <c r="F110" s="18"/>
    </row>
    <row r="111" customFormat="false" ht="15" hidden="false" customHeight="false" outlineLevel="0" collapsed="false">
      <c r="B111" s="15" t="n">
        <v>608.06</v>
      </c>
      <c r="C111" s="15" t="n">
        <v>0.00027</v>
      </c>
      <c r="D111" s="16"/>
      <c r="E111" s="17"/>
      <c r="F111" s="18"/>
    </row>
    <row r="112" customFormat="false" ht="15" hidden="false" customHeight="false" outlineLevel="0" collapsed="false">
      <c r="B112" s="15" t="n">
        <v>609.23</v>
      </c>
      <c r="C112" s="15" t="n">
        <v>0.00122</v>
      </c>
      <c r="D112" s="16"/>
      <c r="E112" s="17"/>
      <c r="F112" s="18"/>
    </row>
    <row r="113" customFormat="false" ht="15" hidden="false" customHeight="false" outlineLevel="0" collapsed="false">
      <c r="B113" s="15" t="n">
        <v>615.41</v>
      </c>
      <c r="C113" s="15"/>
      <c r="D113" s="16"/>
      <c r="E113" s="17"/>
      <c r="F113" s="18"/>
    </row>
    <row r="114" customFormat="false" ht="15" hidden="false" customHeight="false" outlineLevel="0" collapsed="false">
      <c r="B114" s="15" t="n">
        <v>616.05</v>
      </c>
      <c r="C114" s="15" t="n">
        <v>0.0092</v>
      </c>
      <c r="D114" s="16"/>
      <c r="E114" s="17"/>
      <c r="F114" s="18"/>
    </row>
    <row r="115" customFormat="false" ht="15" hidden="false" customHeight="false" outlineLevel="0" collapsed="false">
      <c r="B115" s="15" t="n">
        <v>644.39</v>
      </c>
      <c r="C115" s="15" t="n">
        <v>0.0066</v>
      </c>
      <c r="D115" s="16"/>
      <c r="E115" s="17"/>
      <c r="F115" s="18"/>
    </row>
    <row r="116" customFormat="false" ht="15" hidden="false" customHeight="false" outlineLevel="0" collapsed="false">
      <c r="B116" s="15" t="n">
        <v>656.489</v>
      </c>
      <c r="C116" s="15" t="n">
        <v>0.1441</v>
      </c>
      <c r="D116" s="16"/>
      <c r="E116" s="17"/>
      <c r="F116" s="18"/>
    </row>
    <row r="117" customFormat="false" ht="15" hidden="false" customHeight="false" outlineLevel="0" collapsed="false">
      <c r="B117" s="15" t="n">
        <v>664.77</v>
      </c>
      <c r="C117" s="15" t="n">
        <v>0.0099</v>
      </c>
      <c r="D117" s="16"/>
      <c r="E117" s="17"/>
      <c r="F117" s="18"/>
    </row>
    <row r="118" customFormat="false" ht="15" hidden="false" customHeight="false" outlineLevel="0" collapsed="false">
      <c r="B118" s="15" t="n">
        <v>671.155</v>
      </c>
      <c r="C118" s="15" t="n">
        <v>0.024</v>
      </c>
      <c r="D118" s="16"/>
      <c r="E118" s="17"/>
      <c r="F118" s="18"/>
    </row>
    <row r="119" customFormat="false" ht="15" hidden="false" customHeight="false" outlineLevel="0" collapsed="false">
      <c r="B119" s="15" t="n">
        <v>674.64</v>
      </c>
      <c r="C119" s="15" t="n">
        <v>0.169</v>
      </c>
      <c r="D119" s="16"/>
      <c r="E119" s="17"/>
      <c r="F119" s="18"/>
    </row>
    <row r="120" customFormat="false" ht="15" hidden="false" customHeight="false" outlineLevel="0" collapsed="false">
      <c r="B120" s="15" t="n">
        <v>675</v>
      </c>
      <c r="C120" s="15" t="n">
        <v>0.0213</v>
      </c>
      <c r="D120" s="16"/>
      <c r="E120" s="17"/>
      <c r="F120" s="18"/>
    </row>
    <row r="121" customFormat="false" ht="15" hidden="false" customHeight="false" outlineLevel="0" collapsed="false">
      <c r="B121" s="15" t="n">
        <v>678.623</v>
      </c>
      <c r="C121" s="15" t="n">
        <v>0.473</v>
      </c>
      <c r="D121" s="16"/>
      <c r="E121" s="17"/>
      <c r="F121" s="18"/>
    </row>
    <row r="122" customFormat="false" ht="15" hidden="false" customHeight="false" outlineLevel="0" collapsed="false">
      <c r="B122" s="15" t="n">
        <v>683.25</v>
      </c>
      <c r="C122" s="15" t="n">
        <v>0.0047</v>
      </c>
      <c r="D122" s="16"/>
      <c r="E122" s="17"/>
      <c r="F122" s="18"/>
    </row>
    <row r="123" customFormat="false" ht="15" hidden="false" customHeight="false" outlineLevel="0" collapsed="false">
      <c r="B123" s="15" t="n">
        <v>686.6</v>
      </c>
      <c r="C123" s="15" t="n">
        <v>0.0203</v>
      </c>
      <c r="D123" s="16"/>
      <c r="E123" s="17"/>
      <c r="F123" s="18"/>
    </row>
    <row r="124" customFormat="false" ht="15" hidden="false" customHeight="false" outlineLevel="0" collapsed="false">
      <c r="B124" s="15" t="n">
        <v>688.67</v>
      </c>
      <c r="C124" s="15" t="n">
        <v>0.856</v>
      </c>
      <c r="D124" s="16"/>
      <c r="E124" s="17"/>
      <c r="F124" s="18"/>
    </row>
    <row r="125" customFormat="false" ht="15" hidden="false" customHeight="false" outlineLevel="0" collapsed="false">
      <c r="B125" s="15" t="n">
        <v>696.87</v>
      </c>
      <c r="C125" s="15" t="n">
        <v>0.016</v>
      </c>
      <c r="D125" s="16"/>
      <c r="E125" s="17"/>
      <c r="F125" s="18"/>
    </row>
    <row r="126" customFormat="false" ht="15" hidden="false" customHeight="false" outlineLevel="0" collapsed="false">
      <c r="B126" s="15" t="n">
        <v>703.01</v>
      </c>
      <c r="C126" s="15" t="n">
        <v>0.0039</v>
      </c>
      <c r="D126" s="16"/>
      <c r="E126" s="17"/>
      <c r="F126" s="18"/>
    </row>
    <row r="127" customFormat="false" ht="15" hidden="false" customHeight="false" outlineLevel="0" collapsed="false">
      <c r="B127" s="15" t="n">
        <v>703.55</v>
      </c>
      <c r="C127" s="15" t="n">
        <v>0.0027</v>
      </c>
      <c r="D127" s="16"/>
      <c r="E127" s="17"/>
      <c r="F127" s="18"/>
    </row>
    <row r="128" customFormat="false" ht="15" hidden="false" customHeight="false" outlineLevel="0" collapsed="false">
      <c r="B128" s="15" t="n">
        <v>707.16</v>
      </c>
      <c r="C128" s="15" t="n">
        <v>0.00142</v>
      </c>
      <c r="D128" s="16"/>
      <c r="E128" s="17"/>
      <c r="F128" s="18"/>
    </row>
    <row r="129" customFormat="false" ht="15" hidden="false" customHeight="false" outlineLevel="0" collapsed="false">
      <c r="B129" s="15" t="n">
        <v>712.83</v>
      </c>
      <c r="C129" s="15" t="n">
        <v>0.0955</v>
      </c>
      <c r="D129" s="16"/>
      <c r="E129" s="17"/>
      <c r="F129" s="18"/>
    </row>
    <row r="130" customFormat="false" ht="15" hidden="false" customHeight="false" outlineLevel="0" collapsed="false">
      <c r="B130" s="15" t="n">
        <v>719.346</v>
      </c>
      <c r="C130" s="15" t="n">
        <v>0.25</v>
      </c>
      <c r="D130" s="16"/>
      <c r="E130" s="17"/>
      <c r="F130" s="18"/>
    </row>
    <row r="131" customFormat="false" ht="15" hidden="false" customHeight="false" outlineLevel="0" collapsed="false">
      <c r="B131" s="15" t="n">
        <v>719.36</v>
      </c>
      <c r="C131" s="15" t="n">
        <v>0.095</v>
      </c>
      <c r="D131" s="16"/>
      <c r="E131" s="17"/>
      <c r="F131" s="18"/>
    </row>
    <row r="132" customFormat="false" ht="15" hidden="false" customHeight="false" outlineLevel="0" collapsed="false">
      <c r="B132" s="15" t="n">
        <v>728.04</v>
      </c>
      <c r="C132" s="15" t="n">
        <v>0.0111</v>
      </c>
      <c r="D132" s="16"/>
      <c r="E132" s="17"/>
      <c r="F132" s="18"/>
    </row>
    <row r="133" customFormat="false" ht="15" hidden="false" customHeight="false" outlineLevel="0" collapsed="false">
      <c r="B133" s="15" t="n">
        <v>734.14</v>
      </c>
      <c r="C133" s="15" t="n">
        <v>0.0009</v>
      </c>
      <c r="D133" s="16"/>
      <c r="E133" s="17"/>
      <c r="F133" s="18"/>
    </row>
    <row r="134" customFormat="false" ht="15" hidden="false" customHeight="false" outlineLevel="0" collapsed="false">
      <c r="B134" s="15" t="n">
        <v>735.43</v>
      </c>
      <c r="C134" s="15" t="n">
        <v>0.00441</v>
      </c>
      <c r="D134" s="16"/>
      <c r="E134" s="17"/>
      <c r="F134" s="18"/>
    </row>
    <row r="135" customFormat="false" ht="15" hidden="false" customHeight="false" outlineLevel="0" collapsed="false">
      <c r="B135" s="15" t="n">
        <v>756.16</v>
      </c>
      <c r="C135" s="15" t="n">
        <v>0.0044</v>
      </c>
      <c r="D135" s="16"/>
      <c r="E135" s="17"/>
      <c r="F135" s="18"/>
    </row>
    <row r="136" customFormat="false" ht="15" hidden="false" customHeight="false" outlineLevel="0" collapsed="false">
      <c r="B136" s="15" t="n">
        <v>764.88</v>
      </c>
      <c r="C136" s="15" t="n">
        <v>0.189</v>
      </c>
      <c r="D136" s="16"/>
      <c r="E136" s="17"/>
      <c r="F136" s="18"/>
    </row>
    <row r="137" customFormat="false" ht="15" hidden="false" customHeight="false" outlineLevel="0" collapsed="false">
      <c r="B137" s="15" t="n">
        <v>766.38</v>
      </c>
      <c r="C137" s="15" t="n">
        <v>0.00069</v>
      </c>
      <c r="D137" s="16"/>
      <c r="E137" s="17"/>
      <c r="F137" s="18"/>
    </row>
    <row r="138" customFormat="false" ht="15" hidden="false" customHeight="false" outlineLevel="0" collapsed="false">
      <c r="B138" s="15" t="n">
        <v>768.96</v>
      </c>
      <c r="C138" s="15" t="n">
        <v>0.082</v>
      </c>
      <c r="D138" s="16"/>
      <c r="E138" s="17"/>
      <c r="F138" s="18"/>
    </row>
    <row r="139" customFormat="false" ht="15" hidden="false" customHeight="false" outlineLevel="0" collapsed="false">
      <c r="B139" s="21" t="n">
        <v>778.9045</v>
      </c>
      <c r="C139" s="21" t="n">
        <v>12.93</v>
      </c>
      <c r="D139" s="16"/>
      <c r="E139" s="17" t="n">
        <v>2415</v>
      </c>
      <c r="F139" s="18"/>
    </row>
    <row r="140" customFormat="false" ht="15" hidden="false" customHeight="false" outlineLevel="0" collapsed="false">
      <c r="B140" s="15" t="n">
        <v>794.78</v>
      </c>
      <c r="C140" s="15" t="n">
        <v>0.0263</v>
      </c>
      <c r="D140" s="16"/>
      <c r="E140" s="17"/>
      <c r="F140" s="18"/>
    </row>
    <row r="141" customFormat="false" ht="15" hidden="false" customHeight="false" outlineLevel="0" collapsed="false">
      <c r="B141" s="15" t="n">
        <v>802</v>
      </c>
      <c r="C141" s="15" t="n">
        <v>0.00041</v>
      </c>
      <c r="D141" s="16"/>
      <c r="E141" s="17"/>
      <c r="F141" s="18"/>
      <c r="G141" s="24"/>
    </row>
    <row r="142" customFormat="false" ht="15" hidden="false" customHeight="false" outlineLevel="0" collapsed="false">
      <c r="B142" s="15" t="n">
        <v>805.71</v>
      </c>
      <c r="C142" s="15" t="n">
        <v>0.0152</v>
      </c>
      <c r="D142" s="16"/>
      <c r="E142" s="17"/>
      <c r="F142" s="18"/>
    </row>
    <row r="143" customFormat="false" ht="15" hidden="false" customHeight="false" outlineLevel="0" collapsed="false">
      <c r="B143" s="15" t="n">
        <v>810.451</v>
      </c>
      <c r="C143" s="15" t="n">
        <v>0.317</v>
      </c>
      <c r="D143" s="16"/>
      <c r="E143" s="17"/>
      <c r="F143" s="18"/>
    </row>
    <row r="144" customFormat="false" ht="15" hidden="false" customHeight="false" outlineLevel="0" collapsed="false">
      <c r="B144" s="15" t="n">
        <v>813.21</v>
      </c>
      <c r="C144" s="15" t="n">
        <v>0.0043</v>
      </c>
      <c r="D144" s="16"/>
      <c r="E144" s="17"/>
      <c r="F144" s="18"/>
    </row>
    <row r="145" customFormat="false" ht="15" hidden="false" customHeight="false" outlineLevel="0" collapsed="false">
      <c r="B145" s="15" t="n">
        <v>839.36</v>
      </c>
      <c r="C145" s="15" t="n">
        <v>0.0177</v>
      </c>
      <c r="D145" s="16"/>
      <c r="E145" s="17"/>
      <c r="F145" s="18"/>
    </row>
    <row r="146" customFormat="false" ht="15" hidden="false" customHeight="false" outlineLevel="0" collapsed="false">
      <c r="B146" s="15" t="n">
        <v>841.574</v>
      </c>
      <c r="C146" s="15" t="n">
        <v>0.168</v>
      </c>
      <c r="D146" s="16"/>
      <c r="E146" s="17"/>
      <c r="F146" s="18"/>
    </row>
    <row r="147" customFormat="false" ht="15" hidden="false" customHeight="false" outlineLevel="0" collapsed="false">
      <c r="B147" s="15" t="n">
        <v>850.1</v>
      </c>
      <c r="C147" s="15" t="n">
        <v>0.00077</v>
      </c>
      <c r="D147" s="16"/>
      <c r="E147" s="17"/>
      <c r="F147" s="18"/>
    </row>
    <row r="148" customFormat="false" ht="15" hidden="false" customHeight="false" outlineLevel="0" collapsed="false">
      <c r="B148" s="15" t="n">
        <v>855.21</v>
      </c>
      <c r="C148" s="15" t="n">
        <v>0.00197</v>
      </c>
      <c r="D148" s="16"/>
      <c r="E148" s="17"/>
      <c r="F148" s="18"/>
    </row>
    <row r="149" customFormat="false" ht="15" hidden="false" customHeight="false" outlineLevel="0" collapsed="false">
      <c r="B149" s="21" t="n">
        <v>867.38</v>
      </c>
      <c r="C149" s="21" t="n">
        <v>4.23</v>
      </c>
      <c r="D149" s="16"/>
      <c r="E149" s="17" t="n">
        <v>2689</v>
      </c>
      <c r="F149" s="18"/>
    </row>
    <row r="150" customFormat="false" ht="15" hidden="false" customHeight="false" outlineLevel="0" collapsed="false">
      <c r="B150" s="15" t="n">
        <v>896.59</v>
      </c>
      <c r="C150" s="15" t="n">
        <v>0.067</v>
      </c>
      <c r="D150" s="16"/>
      <c r="E150" s="17"/>
      <c r="F150" s="18"/>
    </row>
    <row r="151" customFormat="false" ht="15" hidden="false" customHeight="false" outlineLevel="0" collapsed="false">
      <c r="B151" s="15" t="n">
        <v>901.19</v>
      </c>
      <c r="C151" s="15" t="n">
        <v>0.0854</v>
      </c>
      <c r="D151" s="16"/>
      <c r="E151" s="17"/>
      <c r="F151" s="18"/>
      <c r="G151" s="24"/>
    </row>
    <row r="152" customFormat="false" ht="15" hidden="false" customHeight="false" outlineLevel="0" collapsed="false">
      <c r="B152" s="15" t="n">
        <v>906.06</v>
      </c>
      <c r="C152" s="15" t="n">
        <v>0.0092</v>
      </c>
      <c r="D152" s="16"/>
      <c r="E152" s="17"/>
      <c r="F152" s="18"/>
    </row>
    <row r="153" customFormat="false" ht="15" hidden="false" customHeight="false" outlineLevel="0" collapsed="false">
      <c r="B153" s="15" t="n">
        <v>919.337</v>
      </c>
      <c r="C153" s="15" t="n">
        <v>0.419</v>
      </c>
      <c r="D153" s="16"/>
      <c r="E153" s="17"/>
      <c r="F153" s="18"/>
    </row>
    <row r="154" customFormat="false" ht="15" hidden="false" customHeight="false" outlineLevel="0" collapsed="false">
      <c r="B154" s="15" t="n">
        <v>919.74</v>
      </c>
      <c r="C154" s="15" t="n">
        <v>0.0065</v>
      </c>
      <c r="D154" s="16"/>
      <c r="E154" s="17"/>
      <c r="F154" s="18"/>
    </row>
    <row r="155" customFormat="false" ht="15" hidden="false" customHeight="false" outlineLevel="0" collapsed="false">
      <c r="B155" s="15" t="n">
        <v>926.31</v>
      </c>
      <c r="C155" s="15" t="n">
        <v>0.272</v>
      </c>
      <c r="D155" s="16"/>
      <c r="E155" s="17"/>
      <c r="F155" s="18"/>
    </row>
    <row r="156" customFormat="false" ht="15" hidden="false" customHeight="false" outlineLevel="0" collapsed="false">
      <c r="B156" s="15" t="n">
        <v>930.59</v>
      </c>
      <c r="C156" s="15" t="n">
        <v>0.0729</v>
      </c>
      <c r="D156" s="16"/>
      <c r="E156" s="17"/>
      <c r="F156" s="18"/>
    </row>
    <row r="157" customFormat="false" ht="15" hidden="false" customHeight="false" outlineLevel="0" collapsed="false">
      <c r="B157" s="15" t="n">
        <v>937.05</v>
      </c>
      <c r="C157" s="15" t="n">
        <v>0.0027</v>
      </c>
      <c r="D157" s="16"/>
      <c r="E157" s="17"/>
      <c r="F157" s="18"/>
    </row>
    <row r="158" customFormat="false" ht="15" hidden="false" customHeight="false" outlineLevel="0" collapsed="false">
      <c r="B158" s="15" t="n">
        <v>947.15</v>
      </c>
      <c r="C158" s="15" t="n">
        <v>0.00109</v>
      </c>
      <c r="D158" s="16"/>
      <c r="E158" s="17"/>
      <c r="F158" s="18"/>
    </row>
    <row r="159" customFormat="false" ht="15" hidden="false" customHeight="false" outlineLevel="0" collapsed="false">
      <c r="B159" s="15" t="n">
        <v>958.63</v>
      </c>
      <c r="C159" s="15" t="n">
        <v>0.0197</v>
      </c>
      <c r="D159" s="16"/>
      <c r="E159" s="17"/>
      <c r="F159" s="18"/>
    </row>
    <row r="160" customFormat="false" ht="15" hidden="false" customHeight="false" outlineLevel="0" collapsed="false">
      <c r="B160" s="15" t="n">
        <v>961.08</v>
      </c>
      <c r="C160" s="15" t="n">
        <v>0.008</v>
      </c>
      <c r="D160" s="16"/>
      <c r="E160" s="17"/>
      <c r="F160" s="18"/>
    </row>
    <row r="161" customFormat="false" ht="15" hidden="false" customHeight="false" outlineLevel="0" collapsed="false">
      <c r="B161" s="15" t="n">
        <v>963.367</v>
      </c>
      <c r="C161" s="15" t="n">
        <v>0.14</v>
      </c>
      <c r="D161" s="16"/>
      <c r="E161" s="17"/>
      <c r="F161" s="18"/>
    </row>
    <row r="162" customFormat="false" ht="15" hidden="false" customHeight="false" outlineLevel="0" collapsed="false">
      <c r="B162" s="21" t="n">
        <v>964.057</v>
      </c>
      <c r="C162" s="21" t="n">
        <v>14.51</v>
      </c>
      <c r="D162" s="16"/>
      <c r="E162" s="17" t="n">
        <v>2990</v>
      </c>
      <c r="F162" s="18"/>
    </row>
    <row r="163" customFormat="false" ht="15" hidden="false" customHeight="false" outlineLevel="0" collapsed="false">
      <c r="B163" s="15" t="n">
        <v>968.65</v>
      </c>
      <c r="C163" s="15" t="n">
        <v>0.00792</v>
      </c>
      <c r="D163" s="16"/>
      <c r="E163" s="17"/>
      <c r="F163" s="18"/>
    </row>
    <row r="164" customFormat="false" ht="15" hidden="false" customHeight="false" outlineLevel="0" collapsed="false">
      <c r="B164" s="15" t="n">
        <v>970.22</v>
      </c>
      <c r="C164" s="15" t="n">
        <v>0.0012</v>
      </c>
      <c r="D164" s="16"/>
      <c r="E164" s="17"/>
      <c r="F164" s="18"/>
      <c r="G164" s="24"/>
    </row>
    <row r="165" customFormat="false" ht="15" hidden="false" customHeight="false" outlineLevel="0" collapsed="false">
      <c r="B165" s="15" t="n">
        <v>974.09</v>
      </c>
      <c r="C165" s="15" t="n">
        <v>0.0136</v>
      </c>
      <c r="D165" s="16"/>
      <c r="E165" s="17"/>
      <c r="F165" s="18"/>
    </row>
    <row r="166" customFormat="false" ht="15" hidden="false" customHeight="false" outlineLevel="0" collapsed="false">
      <c r="B166" s="15" t="n">
        <v>990.18</v>
      </c>
      <c r="C166" s="15" t="n">
        <v>0.0314</v>
      </c>
      <c r="D166" s="16"/>
      <c r="E166" s="17"/>
      <c r="F166" s="18"/>
    </row>
    <row r="167" customFormat="false" ht="15" hidden="false" customHeight="false" outlineLevel="0" collapsed="false">
      <c r="B167" s="15" t="n">
        <v>1001.1</v>
      </c>
      <c r="C167" s="15" t="n">
        <v>0.0045</v>
      </c>
      <c r="D167" s="16"/>
      <c r="E167" s="17"/>
      <c r="F167" s="18"/>
    </row>
    <row r="168" customFormat="false" ht="15" hidden="false" customHeight="false" outlineLevel="0" collapsed="false">
      <c r="B168" s="15" t="n">
        <v>1005.27</v>
      </c>
      <c r="C168" s="15" t="n">
        <v>0.659</v>
      </c>
      <c r="D168" s="16"/>
      <c r="E168" s="17"/>
      <c r="F168" s="18"/>
    </row>
    <row r="169" customFormat="false" ht="15" hidden="false" customHeight="false" outlineLevel="0" collapsed="false">
      <c r="B169" s="15" t="n">
        <v>1050.1</v>
      </c>
      <c r="C169" s="15" t="n">
        <v>0.0007</v>
      </c>
      <c r="D169" s="16"/>
      <c r="E169" s="17"/>
      <c r="F169" s="18"/>
    </row>
    <row r="170" customFormat="false" ht="15" hidden="false" customHeight="false" outlineLevel="0" collapsed="false">
      <c r="B170" s="15" t="n">
        <v>1084</v>
      </c>
      <c r="C170" s="15" t="n">
        <v>0.245</v>
      </c>
      <c r="D170" s="16"/>
      <c r="E170" s="17"/>
      <c r="F170" s="18"/>
    </row>
    <row r="171" customFormat="false" ht="15" hidden="false" customHeight="false" outlineLevel="0" collapsed="false">
      <c r="B171" s="15" t="n">
        <v>1084.38</v>
      </c>
      <c r="C171" s="15" t="n">
        <v>0.0106</v>
      </c>
      <c r="D171" s="16"/>
      <c r="E171" s="17"/>
      <c r="F171" s="18"/>
    </row>
    <row r="172" customFormat="false" ht="15" hidden="false" customHeight="false" outlineLevel="0" collapsed="false">
      <c r="B172" s="21" t="n">
        <v>1085.837</v>
      </c>
      <c r="C172" s="21" t="n">
        <v>10.11</v>
      </c>
      <c r="D172" s="16"/>
      <c r="E172" s="17" t="n">
        <v>3366</v>
      </c>
      <c r="F172" s="18"/>
    </row>
    <row r="173" customFormat="false" ht="15" hidden="false" customHeight="false" outlineLevel="0" collapsed="false">
      <c r="B173" s="21" t="n">
        <v>1089.737</v>
      </c>
      <c r="C173" s="21" t="n">
        <v>1.734</v>
      </c>
      <c r="D173" s="16"/>
      <c r="E173" s="17"/>
      <c r="F173" s="18"/>
    </row>
    <row r="174" customFormat="false" ht="15" hidden="false" customHeight="false" outlineLevel="0" collapsed="false">
      <c r="B174" s="15" t="n">
        <v>1109.18</v>
      </c>
      <c r="C174" s="15" t="n">
        <v>0.189</v>
      </c>
      <c r="D174" s="16"/>
      <c r="E174" s="17"/>
      <c r="F174" s="18"/>
      <c r="G174" s="24"/>
    </row>
    <row r="175" customFormat="false" ht="15" hidden="false" customHeight="false" outlineLevel="0" collapsed="false">
      <c r="B175" s="21" t="n">
        <v>1112.076</v>
      </c>
      <c r="C175" s="21" t="n">
        <v>13.67</v>
      </c>
      <c r="D175" s="16"/>
      <c r="E175" s="17" t="n">
        <v>3449</v>
      </c>
      <c r="F175" s="18"/>
    </row>
    <row r="176" customFormat="false" ht="15" hidden="false" customHeight="false" outlineLevel="0" collapsed="false">
      <c r="B176" s="15" t="n">
        <v>1139</v>
      </c>
      <c r="C176" s="15" t="n">
        <v>0.00125</v>
      </c>
      <c r="D176" s="16"/>
      <c r="E176" s="17"/>
      <c r="F176" s="18"/>
    </row>
    <row r="177" customFormat="false" ht="15" hidden="false" customHeight="false" outlineLevel="0" collapsed="false">
      <c r="B177" s="15" t="n">
        <v>1170.97</v>
      </c>
      <c r="C177" s="15" t="n">
        <v>0.0372</v>
      </c>
      <c r="D177" s="16"/>
      <c r="E177" s="17"/>
      <c r="F177" s="18"/>
      <c r="G177" s="24"/>
    </row>
    <row r="178" customFormat="false" ht="15" hidden="false" customHeight="false" outlineLevel="0" collapsed="false">
      <c r="B178" s="15" t="n">
        <v>1206.09</v>
      </c>
      <c r="C178" s="15" t="n">
        <v>0.013</v>
      </c>
      <c r="D178" s="16"/>
      <c r="E178" s="17"/>
      <c r="F178" s="18"/>
    </row>
    <row r="179" customFormat="false" ht="15" hidden="false" customHeight="false" outlineLevel="0" collapsed="false">
      <c r="B179" s="25" t="n">
        <v>1212.948</v>
      </c>
      <c r="C179" s="25" t="n">
        <v>1.415</v>
      </c>
      <c r="D179" s="16"/>
      <c r="E179" s="17"/>
      <c r="F179" s="18"/>
    </row>
    <row r="180" customFormat="false" ht="15" hidden="false" customHeight="false" outlineLevel="0" collapsed="false">
      <c r="B180" s="25" t="n">
        <v>1246.34</v>
      </c>
      <c r="C180" s="25" t="n">
        <v>0.00093</v>
      </c>
      <c r="D180" s="16"/>
      <c r="E180" s="17"/>
      <c r="F180" s="18"/>
    </row>
    <row r="181" customFormat="false" ht="15" hidden="false" customHeight="false" outlineLevel="0" collapsed="false">
      <c r="B181" s="25" t="n">
        <v>1249.94</v>
      </c>
      <c r="C181" s="25" t="n">
        <v>0.187</v>
      </c>
      <c r="D181" s="16"/>
      <c r="E181" s="17"/>
      <c r="F181" s="18"/>
    </row>
    <row r="182" customFormat="false" ht="15" hidden="false" customHeight="false" outlineLevel="0" collapsed="false">
      <c r="B182" s="25" t="n">
        <v>1261.35</v>
      </c>
      <c r="C182" s="25" t="n">
        <v>0.0335</v>
      </c>
      <c r="D182" s="16"/>
      <c r="E182" s="17"/>
      <c r="F182" s="18"/>
    </row>
    <row r="183" customFormat="false" ht="15" hidden="false" customHeight="false" outlineLevel="0" collapsed="false">
      <c r="B183" s="25" t="n">
        <v>1292.78</v>
      </c>
      <c r="C183" s="25" t="n">
        <v>0.101</v>
      </c>
      <c r="D183" s="16"/>
      <c r="E183" s="17"/>
      <c r="F183" s="18"/>
    </row>
    <row r="184" customFormat="false" ht="15" hidden="false" customHeight="false" outlineLevel="0" collapsed="false">
      <c r="B184" s="25" t="n">
        <v>1299.142</v>
      </c>
      <c r="C184" s="25" t="n">
        <v>1.633</v>
      </c>
      <c r="D184" s="16"/>
      <c r="E184" s="17"/>
      <c r="F184" s="18"/>
    </row>
    <row r="185" customFormat="false" ht="15" hidden="false" customHeight="false" outlineLevel="0" collapsed="false">
      <c r="B185" s="25" t="n">
        <v>1314.6</v>
      </c>
      <c r="C185" s="25" t="n">
        <v>0.0019</v>
      </c>
      <c r="D185" s="16"/>
      <c r="E185" s="17"/>
      <c r="F185" s="18"/>
    </row>
    <row r="186" customFormat="false" ht="15" hidden="false" customHeight="false" outlineLevel="0" collapsed="false">
      <c r="B186" s="25" t="n">
        <v>1315.58</v>
      </c>
      <c r="C186" s="25" t="n">
        <v>0.00364</v>
      </c>
      <c r="D186" s="16"/>
      <c r="E186" s="17"/>
      <c r="F186" s="18"/>
    </row>
    <row r="187" customFormat="false" ht="15" hidden="false" customHeight="false" outlineLevel="0" collapsed="false">
      <c r="B187" s="25" t="n">
        <v>1318.38</v>
      </c>
      <c r="C187" s="25" t="n">
        <v>0.00157</v>
      </c>
      <c r="D187" s="16"/>
      <c r="E187" s="17"/>
      <c r="F187" s="18"/>
    </row>
    <row r="188" customFormat="false" ht="15" hidden="false" customHeight="false" outlineLevel="0" collapsed="false">
      <c r="B188" s="25" t="n">
        <v>1348.1</v>
      </c>
      <c r="C188" s="25" t="n">
        <v>0.0173</v>
      </c>
      <c r="D188" s="16"/>
      <c r="E188" s="17"/>
      <c r="F188" s="18"/>
    </row>
    <row r="189" customFormat="false" ht="15" hidden="false" customHeight="false" outlineLevel="0" collapsed="false">
      <c r="B189" s="25" t="n">
        <v>1363.78</v>
      </c>
      <c r="C189" s="25" t="n">
        <v>0.0258</v>
      </c>
      <c r="D189" s="16"/>
      <c r="E189" s="17"/>
      <c r="F189" s="18"/>
    </row>
    <row r="190" customFormat="false" ht="15" hidden="false" customHeight="false" outlineLevel="0" collapsed="false">
      <c r="B190" s="25" t="n">
        <v>1390.5</v>
      </c>
      <c r="C190" s="25" t="n">
        <v>0.00425</v>
      </c>
      <c r="D190" s="16"/>
      <c r="E190" s="17"/>
      <c r="F190" s="18"/>
    </row>
    <row r="191" customFormat="false" ht="15" hidden="false" customHeight="false" outlineLevel="0" collapsed="false">
      <c r="B191" s="25" t="n">
        <v>1408.013</v>
      </c>
      <c r="C191" s="25" t="n">
        <v>20.87</v>
      </c>
      <c r="D191" s="16"/>
      <c r="E191" s="17"/>
      <c r="F191" s="18"/>
    </row>
    <row r="192" customFormat="false" ht="15" hidden="false" customHeight="false" outlineLevel="0" collapsed="false">
      <c r="B192" s="15" t="n">
        <v>1455.1</v>
      </c>
      <c r="C192" s="15" t="n">
        <v>0.0025</v>
      </c>
      <c r="D192" s="16"/>
      <c r="E192" s="17"/>
      <c r="F192" s="18"/>
    </row>
    <row r="193" customFormat="false" ht="15" hidden="false" customHeight="false" outlineLevel="0" collapsed="false">
      <c r="B193" s="15" t="n">
        <v>1457.643</v>
      </c>
      <c r="C193" s="15" t="n">
        <v>0.497</v>
      </c>
      <c r="D193" s="16"/>
      <c r="E193" s="17"/>
      <c r="F193" s="18"/>
    </row>
    <row r="194" customFormat="false" ht="15" hidden="false" customHeight="false" outlineLevel="0" collapsed="false">
      <c r="B194" s="15" t="n">
        <v>1485.9</v>
      </c>
      <c r="C194" s="15" t="n">
        <v>0.0056</v>
      </c>
      <c r="D194" s="16"/>
      <c r="E194" s="17"/>
      <c r="F194" s="18"/>
    </row>
    <row r="195" customFormat="false" ht="15" hidden="false" customHeight="false" outlineLevel="0" collapsed="false">
      <c r="B195" s="15" t="n">
        <v>1491.4</v>
      </c>
      <c r="C195" s="15" t="n">
        <v>0.0006</v>
      </c>
      <c r="D195" s="16"/>
      <c r="E195" s="17"/>
      <c r="F195" s="18"/>
    </row>
    <row r="196" customFormat="false" ht="15" hidden="false" customHeight="false" outlineLevel="0" collapsed="false">
      <c r="B196" s="15" t="n">
        <v>1528.1</v>
      </c>
      <c r="C196" s="15" t="n">
        <v>0.279</v>
      </c>
      <c r="D196" s="16"/>
      <c r="E196" s="17"/>
      <c r="F196" s="18"/>
    </row>
    <row r="197" customFormat="false" ht="15" hidden="false" customHeight="false" outlineLevel="0" collapsed="false">
      <c r="B197" s="15" t="n">
        <v>1605.62</v>
      </c>
      <c r="C197" s="15" t="n">
        <v>0.0079</v>
      </c>
      <c r="D197" s="16"/>
      <c r="E197" s="17"/>
      <c r="F197" s="18"/>
    </row>
    <row r="198" customFormat="false" ht="15" hidden="false" customHeight="false" outlineLevel="0" collapsed="false">
      <c r="B198" s="15" t="n">
        <v>1608.36</v>
      </c>
      <c r="C198" s="15" t="n">
        <v>0.0054</v>
      </c>
      <c r="D198" s="16"/>
      <c r="E198" s="17"/>
      <c r="F198" s="18"/>
    </row>
    <row r="199" customFormat="false" ht="15" hidden="false" customHeight="false" outlineLevel="0" collapsed="false">
      <c r="B199" s="15" t="n">
        <v>1635.38</v>
      </c>
      <c r="C199" s="15" t="n">
        <v>0.00016</v>
      </c>
      <c r="D199" s="16"/>
      <c r="E199" s="17"/>
      <c r="F199" s="18"/>
    </row>
    <row r="200" customFormat="false" ht="15" hidden="false" customHeight="false" outlineLevel="0" collapsed="false">
      <c r="B200" s="15" t="n">
        <v>1647.44</v>
      </c>
      <c r="C200" s="15" t="n">
        <v>0.0073</v>
      </c>
      <c r="D200" s="16"/>
      <c r="E200" s="17"/>
      <c r="F200" s="18"/>
    </row>
    <row r="201" customFormat="false" ht="15" hidden="false" customHeight="false" outlineLevel="0" collapsed="false">
      <c r="B201" s="15" t="n">
        <v>1674.31</v>
      </c>
      <c r="C201" s="15" t="n">
        <v>0.0061</v>
      </c>
      <c r="D201" s="16"/>
      <c r="E201" s="17"/>
      <c r="F201" s="18"/>
    </row>
    <row r="202" customFormat="false" ht="15" hidden="false" customHeight="false" outlineLevel="0" collapsed="false">
      <c r="B202" s="15" t="n">
        <v>1698.1</v>
      </c>
      <c r="C202" s="15" t="n">
        <v>0.0058</v>
      </c>
      <c r="D202" s="16"/>
      <c r="E202" s="17"/>
      <c r="F202" s="18"/>
    </row>
    <row r="203" customFormat="false" ht="15" hidden="false" customHeight="false" outlineLevel="0" collapsed="false">
      <c r="B203" s="15" t="n">
        <v>1769.09</v>
      </c>
      <c r="C203" s="15" t="n">
        <v>0.00931</v>
      </c>
      <c r="D203" s="16"/>
      <c r="E203" s="17"/>
      <c r="F203" s="26"/>
    </row>
  </sheetData>
  <mergeCells count="2">
    <mergeCell ref="G3:G4"/>
    <mergeCell ref="G10:G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8.56640625" defaultRowHeight="15" zeroHeight="false" outlineLevelRow="0" outlineLevelCol="0"/>
  <cols>
    <col collapsed="false" customWidth="true" hidden="false" outlineLevel="0" max="3" min="3" style="0" width="9.57"/>
    <col collapsed="false" customWidth="true" hidden="false" outlineLevel="0" max="7" min="7" style="0" width="7.72"/>
  </cols>
  <sheetData>
    <row r="2" customFormat="false" ht="47.25" hidden="false" customHeight="false" outlineLevel="0" collapsed="false">
      <c r="B2" s="27" t="s">
        <v>0</v>
      </c>
      <c r="C2" s="28" t="s">
        <v>1</v>
      </c>
      <c r="D2" s="29" t="s">
        <v>2</v>
      </c>
      <c r="E2" s="27" t="s">
        <v>3</v>
      </c>
      <c r="F2" s="30" t="s">
        <v>4</v>
      </c>
      <c r="G2" s="31" t="s">
        <v>5</v>
      </c>
    </row>
    <row r="3" customFormat="false" ht="15" hidden="false" customHeight="false" outlineLevel="0" collapsed="false">
      <c r="A3" s="7" t="s">
        <v>6</v>
      </c>
      <c r="B3" s="32" t="n">
        <v>4.272</v>
      </c>
      <c r="C3" s="9" t="n">
        <v>11</v>
      </c>
      <c r="D3" s="10" t="s">
        <v>7</v>
      </c>
      <c r="E3" s="12"/>
      <c r="F3" s="12"/>
      <c r="G3" s="13" t="n">
        <f aca="false">(B3*C3+B4*C4)/(C3+C4)</f>
        <v>4.28461261261261</v>
      </c>
    </row>
    <row r="4" customFormat="false" ht="15" hidden="false" customHeight="false" outlineLevel="0" collapsed="false">
      <c r="B4" s="33" t="n">
        <v>4.286</v>
      </c>
      <c r="C4" s="19" t="n">
        <v>100</v>
      </c>
      <c r="D4" s="16" t="s">
        <v>8</v>
      </c>
      <c r="E4" s="18"/>
      <c r="F4" s="18" t="n">
        <v>138</v>
      </c>
      <c r="G4" s="13"/>
    </row>
    <row r="5" customFormat="false" ht="15" hidden="false" customHeight="false" outlineLevel="0" collapsed="false">
      <c r="B5" s="33" t="n">
        <v>4.619</v>
      </c>
      <c r="C5" s="19"/>
      <c r="D5" s="16" t="s">
        <v>9</v>
      </c>
      <c r="E5" s="18"/>
      <c r="F5" s="18" t="n">
        <v>149</v>
      </c>
      <c r="G5" s="34"/>
    </row>
    <row r="6" customFormat="false" ht="15" hidden="false" customHeight="false" outlineLevel="0" collapsed="false">
      <c r="B6" s="33" t="n">
        <v>4.936</v>
      </c>
      <c r="C6" s="19"/>
      <c r="D6" s="16" t="s">
        <v>10</v>
      </c>
      <c r="E6" s="18"/>
      <c r="F6" s="18" t="n">
        <v>159</v>
      </c>
      <c r="G6" s="34"/>
    </row>
    <row r="7" customFormat="false" ht="15" hidden="false" customHeight="false" outlineLevel="0" collapsed="false">
      <c r="B7" s="33" t="n">
        <v>5.28</v>
      </c>
      <c r="C7" s="19"/>
      <c r="D7" s="16" t="s">
        <v>11</v>
      </c>
      <c r="E7" s="18"/>
      <c r="F7" s="18" t="n">
        <v>170</v>
      </c>
      <c r="G7" s="34"/>
    </row>
    <row r="8" customFormat="false" ht="15" hidden="false" customHeight="false" outlineLevel="0" collapsed="false">
      <c r="B8" s="33" t="n">
        <v>30.625</v>
      </c>
      <c r="C8" s="19"/>
      <c r="D8" s="16" t="s">
        <v>12</v>
      </c>
      <c r="E8" s="18"/>
      <c r="F8" s="18" t="n">
        <v>987</v>
      </c>
      <c r="G8" s="34"/>
    </row>
    <row r="9" customFormat="false" ht="15" hidden="false" customHeight="false" outlineLevel="0" collapsed="false">
      <c r="B9" s="33" t="n">
        <v>30.973</v>
      </c>
      <c r="C9" s="19"/>
      <c r="D9" s="16" t="s">
        <v>13</v>
      </c>
      <c r="E9" s="18"/>
      <c r="F9" s="18" t="n">
        <v>998</v>
      </c>
      <c r="G9" s="34"/>
    </row>
    <row r="10" customFormat="false" ht="15" hidden="false" customHeight="false" outlineLevel="0" collapsed="false">
      <c r="B10" s="33" t="n">
        <v>34.919</v>
      </c>
      <c r="C10" s="19" t="n">
        <v>9</v>
      </c>
      <c r="D10" s="16" t="s">
        <v>14</v>
      </c>
      <c r="E10" s="18"/>
      <c r="F10" s="18" t="n">
        <v>1126</v>
      </c>
      <c r="G10" s="13" t="n">
        <f aca="false">(B10*C10+B11*C11)/(C10+C11)</f>
        <v>34.9643333333333</v>
      </c>
    </row>
    <row r="11" customFormat="false" ht="15" hidden="false" customHeight="false" outlineLevel="0" collapsed="false">
      <c r="B11" s="33" t="n">
        <v>34.987</v>
      </c>
      <c r="C11" s="19" t="n">
        <v>18</v>
      </c>
      <c r="D11" s="16" t="s">
        <v>15</v>
      </c>
      <c r="E11" s="18"/>
      <c r="F11" s="18"/>
      <c r="G11" s="13"/>
    </row>
    <row r="12" customFormat="false" ht="15" hidden="false" customHeight="false" outlineLevel="0" collapsed="false">
      <c r="B12" s="33" t="n">
        <v>35.822</v>
      </c>
      <c r="C12" s="19"/>
      <c r="D12" s="16" t="s">
        <v>16</v>
      </c>
      <c r="E12" s="26"/>
      <c r="F12" s="26" t="n">
        <v>1154</v>
      </c>
      <c r="I12" s="0" t="n">
        <v>4.272</v>
      </c>
    </row>
    <row r="13" customFormat="false" ht="15" hidden="false" customHeight="false" outlineLevel="0" collapsed="false">
      <c r="A13" s="7" t="s">
        <v>17</v>
      </c>
      <c r="B13" s="35" t="n">
        <v>53.1622</v>
      </c>
      <c r="C13" s="9" t="n">
        <v>2.140725</v>
      </c>
      <c r="D13" s="10"/>
      <c r="E13" s="36"/>
      <c r="F13" s="18"/>
      <c r="G13" s="20"/>
    </row>
    <row r="14" customFormat="false" ht="15" hidden="false" customHeight="false" outlineLevel="0" collapsed="false">
      <c r="B14" s="37" t="n">
        <v>79.6142</v>
      </c>
      <c r="C14" s="15" t="n">
        <v>2.649535</v>
      </c>
      <c r="D14" s="16"/>
      <c r="E14" s="36"/>
      <c r="F14" s="18"/>
      <c r="G14" s="20"/>
    </row>
    <row r="15" customFormat="false" ht="15" hidden="false" customHeight="false" outlineLevel="0" collapsed="false">
      <c r="B15" s="37" t="n">
        <v>80.9979</v>
      </c>
      <c r="C15" s="15" t="n">
        <v>32.94855</v>
      </c>
      <c r="D15" s="16"/>
      <c r="E15" s="36" t="n">
        <v>252</v>
      </c>
      <c r="F15" s="18"/>
      <c r="G15" s="20"/>
    </row>
    <row r="16" customFormat="false" ht="15" hidden="false" customHeight="false" outlineLevel="0" collapsed="false">
      <c r="B16" s="37" t="n">
        <v>160.612</v>
      </c>
      <c r="C16" s="15" t="n">
        <v>0.637874</v>
      </c>
      <c r="D16" s="16"/>
      <c r="E16" s="36"/>
      <c r="F16" s="18"/>
      <c r="G16" s="20"/>
    </row>
    <row r="17" customFormat="false" ht="15" hidden="false" customHeight="false" outlineLevel="0" collapsed="false">
      <c r="B17" s="37" t="n">
        <v>223.2368</v>
      </c>
      <c r="C17" s="15" t="n">
        <v>0.452965</v>
      </c>
      <c r="D17" s="16"/>
      <c r="E17" s="36"/>
      <c r="F17" s="18"/>
      <c r="G17" s="20"/>
    </row>
    <row r="18" customFormat="false" ht="15" hidden="false" customHeight="false" outlineLevel="0" collapsed="false">
      <c r="B18" s="37" t="n">
        <v>276.3989</v>
      </c>
      <c r="C18" s="15" t="n">
        <v>7.16057</v>
      </c>
      <c r="D18" s="16"/>
      <c r="E18" s="36" t="n">
        <v>857</v>
      </c>
      <c r="F18" s="18"/>
      <c r="G18" s="20"/>
    </row>
    <row r="19" customFormat="false" ht="15" hidden="false" customHeight="false" outlineLevel="0" collapsed="false">
      <c r="B19" s="37" t="n">
        <v>302.8508</v>
      </c>
      <c r="C19" s="15" t="n">
        <v>18.335775</v>
      </c>
      <c r="D19" s="16"/>
      <c r="E19" s="36" t="n">
        <v>940</v>
      </c>
      <c r="F19" s="18"/>
      <c r="G19" s="20"/>
    </row>
    <row r="20" customFormat="false" ht="15" hidden="false" customHeight="false" outlineLevel="0" collapsed="false">
      <c r="B20" s="37" t="n">
        <v>356.0129</v>
      </c>
      <c r="C20" s="15" t="n">
        <v>62.05</v>
      </c>
      <c r="D20" s="16"/>
      <c r="E20" s="36" t="n">
        <v>1103</v>
      </c>
      <c r="F20" s="18"/>
      <c r="G20" s="20"/>
    </row>
    <row r="21" customFormat="false" ht="15" hidden="false" customHeight="false" outlineLevel="0" collapsed="false">
      <c r="B21" s="38" t="n">
        <v>383.8485</v>
      </c>
      <c r="C21" s="39" t="n">
        <v>8.941405</v>
      </c>
      <c r="D21" s="40"/>
      <c r="E21" s="41" t="n">
        <v>1191</v>
      </c>
      <c r="F21" s="26"/>
      <c r="G21" s="20"/>
    </row>
  </sheetData>
  <mergeCells count="2">
    <mergeCell ref="G3:G4"/>
    <mergeCell ref="G10:G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6640625" defaultRowHeight="15" zeroHeight="false" outlineLevelRow="0" outlineLevelCol="0"/>
  <sheetData>
    <row r="2" customFormat="false" ht="31.5" hidden="false" customHeight="false" outlineLevel="0" collapsed="false">
      <c r="B2" s="27" t="s">
        <v>0</v>
      </c>
      <c r="C2" s="28" t="s">
        <v>1</v>
      </c>
      <c r="D2" s="29" t="s">
        <v>2</v>
      </c>
      <c r="E2" s="42" t="s">
        <v>18</v>
      </c>
    </row>
    <row r="3" customFormat="false" ht="15" hidden="false" customHeight="false" outlineLevel="0" collapsed="false">
      <c r="A3" s="7" t="s">
        <v>6</v>
      </c>
      <c r="B3" s="35" t="n">
        <v>4.966</v>
      </c>
      <c r="C3" s="9" t="n">
        <v>0.914869252</v>
      </c>
      <c r="D3" s="43" t="s">
        <v>19</v>
      </c>
      <c r="E3" s="12"/>
    </row>
    <row r="4" customFormat="false" ht="15" hidden="false" customHeight="false" outlineLevel="0" collapsed="false">
      <c r="B4" s="37" t="n">
        <v>31.816</v>
      </c>
      <c r="C4" s="15" t="n">
        <v>1.99047732596789</v>
      </c>
      <c r="D4" s="44" t="s">
        <v>20</v>
      </c>
      <c r="E4" s="45"/>
    </row>
    <row r="5" customFormat="false" ht="15" hidden="false" customHeight="false" outlineLevel="0" collapsed="false">
      <c r="B5" s="37" t="n">
        <v>32.193</v>
      </c>
      <c r="C5" s="15" t="n">
        <v>3.66705476412655</v>
      </c>
      <c r="D5" s="44" t="s">
        <v>21</v>
      </c>
      <c r="E5" s="45"/>
    </row>
    <row r="6" customFormat="false" ht="15" hidden="false" customHeight="false" outlineLevel="0" collapsed="false">
      <c r="B6" s="37" t="n">
        <v>36.482</v>
      </c>
      <c r="C6" s="15" t="n">
        <v>1.07863650950922</v>
      </c>
      <c r="D6" s="44" t="s">
        <v>22</v>
      </c>
      <c r="E6" s="45"/>
    </row>
    <row r="7" customFormat="false" ht="15" hidden="false" customHeight="false" outlineLevel="0" collapsed="false">
      <c r="B7" s="37" t="n">
        <v>36.827</v>
      </c>
      <c r="C7" s="15" t="n">
        <v>1.35045290990554</v>
      </c>
      <c r="D7" s="44" t="s">
        <v>23</v>
      </c>
      <c r="E7" s="45"/>
    </row>
    <row r="8" customFormat="false" ht="15" hidden="false" customHeight="false" outlineLevel="0" collapsed="false">
      <c r="B8" s="38" t="n">
        <v>37.255</v>
      </c>
      <c r="C8" s="39" t="n">
        <v>0.271816400396324</v>
      </c>
      <c r="D8" s="46" t="s">
        <v>24</v>
      </c>
      <c r="E8" s="18"/>
    </row>
    <row r="9" customFormat="false" ht="15" hidden="false" customHeight="false" outlineLevel="0" collapsed="false">
      <c r="A9" s="7" t="s">
        <v>17</v>
      </c>
      <c r="B9" s="35" t="n">
        <v>283.5</v>
      </c>
      <c r="C9" s="9" t="n">
        <v>0.00058</v>
      </c>
      <c r="D9" s="43"/>
      <c r="E9" s="18"/>
    </row>
    <row r="10" customFormat="false" ht="15" hidden="false" customHeight="false" outlineLevel="0" collapsed="false">
      <c r="B10" s="47" t="n">
        <v>661.657</v>
      </c>
      <c r="C10" s="48" t="n">
        <v>85.1</v>
      </c>
      <c r="D10" s="49"/>
      <c r="E10" s="50" t="n">
        <v>2052</v>
      </c>
    </row>
  </sheetData>
  <mergeCells count="2">
    <mergeCell ref="E4:E5"/>
    <mergeCell ref="E6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56640625" defaultRowHeight="15" zeroHeight="false" outlineLevelRow="0" outlineLevelCol="0"/>
  <sheetData>
    <row r="2" customFormat="false" ht="47.25" hidden="false" customHeight="false" outlineLevel="0" collapsed="false">
      <c r="B2" s="27" t="s">
        <v>0</v>
      </c>
      <c r="C2" s="28" t="s">
        <v>1</v>
      </c>
      <c r="D2" s="29" t="s">
        <v>2</v>
      </c>
      <c r="E2" s="42" t="s">
        <v>3</v>
      </c>
    </row>
    <row r="3" customFormat="false" ht="15" hidden="false" customHeight="false" outlineLevel="0" collapsed="false">
      <c r="A3" s="7" t="s">
        <v>6</v>
      </c>
      <c r="B3" s="51" t="n">
        <v>0.874</v>
      </c>
      <c r="C3" s="52" t="n">
        <v>0.000329258274716595</v>
      </c>
      <c r="D3" s="53" t="s">
        <v>19</v>
      </c>
      <c r="E3" s="54"/>
    </row>
    <row r="4" customFormat="false" ht="15" hidden="false" customHeight="false" outlineLevel="0" collapsed="false">
      <c r="B4" s="55" t="n">
        <v>7.461</v>
      </c>
      <c r="C4" s="20" t="n">
        <v>0.00330765880354868</v>
      </c>
      <c r="D4" s="56" t="s">
        <v>20</v>
      </c>
      <c r="E4" s="57"/>
    </row>
    <row r="5" customFormat="false" ht="15" hidden="false" customHeight="false" outlineLevel="0" collapsed="false">
      <c r="B5" s="55" t="n">
        <v>7.478</v>
      </c>
      <c r="C5" s="20" t="n">
        <v>0.00645522795384207</v>
      </c>
      <c r="D5" s="56" t="s">
        <v>21</v>
      </c>
      <c r="E5" s="57"/>
    </row>
    <row r="6" customFormat="false" ht="15" hidden="false" customHeight="false" outlineLevel="0" collapsed="false">
      <c r="B6" s="55" t="n">
        <v>8.296</v>
      </c>
      <c r="C6" s="20" t="n">
        <v>0.00134532579516844</v>
      </c>
      <c r="D6" s="56" t="s">
        <v>23</v>
      </c>
      <c r="E6" s="57"/>
    </row>
    <row r="7" customFormat="false" ht="15" hidden="false" customHeight="false" outlineLevel="0" collapsed="false">
      <c r="B7" s="58" t="n">
        <v>8.296</v>
      </c>
      <c r="C7" s="59" t="n">
        <v>0.00134532579516844</v>
      </c>
      <c r="D7" s="60" t="s">
        <v>22</v>
      </c>
      <c r="E7" s="57"/>
    </row>
    <row r="8" customFormat="false" ht="15" hidden="false" customHeight="false" outlineLevel="0" collapsed="false">
      <c r="A8" s="7" t="s">
        <v>17</v>
      </c>
      <c r="B8" s="51" t="n">
        <v>347.14</v>
      </c>
      <c r="C8" s="52" t="n">
        <v>0.0075</v>
      </c>
      <c r="D8" s="53"/>
      <c r="E8" s="57"/>
    </row>
    <row r="9" customFormat="false" ht="15" hidden="false" customHeight="false" outlineLevel="0" collapsed="false">
      <c r="B9" s="55" t="n">
        <v>826.1</v>
      </c>
      <c r="C9" s="20" t="n">
        <v>0.0076</v>
      </c>
      <c r="D9" s="56"/>
      <c r="E9" s="57"/>
    </row>
    <row r="10" customFormat="false" ht="15" hidden="false" customHeight="false" outlineLevel="0" collapsed="false">
      <c r="B10" s="61" t="n">
        <v>1173.228</v>
      </c>
      <c r="C10" s="62" t="n">
        <v>99.85</v>
      </c>
      <c r="D10" s="63"/>
      <c r="E10" s="64" t="n">
        <v>3638</v>
      </c>
    </row>
    <row r="11" customFormat="false" ht="15" hidden="false" customHeight="false" outlineLevel="0" collapsed="false">
      <c r="B11" s="55" t="n">
        <v>1332.492</v>
      </c>
      <c r="C11" s="20" t="n">
        <v>99.9826</v>
      </c>
      <c r="D11" s="56"/>
      <c r="E11" s="57"/>
    </row>
    <row r="12" customFormat="false" ht="15" hidden="false" customHeight="false" outlineLevel="0" collapsed="false">
      <c r="B12" s="55" t="n">
        <v>2158.57</v>
      </c>
      <c r="C12" s="20" t="n">
        <v>0.0012</v>
      </c>
      <c r="D12" s="56"/>
      <c r="E12" s="57"/>
    </row>
    <row r="13" customFormat="false" ht="15" hidden="false" customHeight="false" outlineLevel="0" collapsed="false">
      <c r="B13" s="58" t="n">
        <v>2505.692</v>
      </c>
      <c r="C13" s="59" t="n">
        <v>2E-006</v>
      </c>
      <c r="D13" s="60"/>
      <c r="E13" s="6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5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0" activeCellId="0" sqref="I10"/>
    </sheetView>
  </sheetViews>
  <sheetFormatPr defaultColWidth="8.56640625" defaultRowHeight="15" zeroHeight="false" outlineLevelRow="0" outlineLevelCol="0"/>
  <cols>
    <col collapsed="false" customWidth="true" hidden="false" outlineLevel="0" max="4" min="4" style="0" width="9.57"/>
    <col collapsed="false" customWidth="true" hidden="false" outlineLevel="0" max="5" min="5" style="0" width="10.85"/>
  </cols>
  <sheetData>
    <row r="2" customFormat="false" ht="47.25" hidden="false" customHeight="false" outlineLevel="0" collapsed="false">
      <c r="C2" s="27" t="s">
        <v>0</v>
      </c>
      <c r="D2" s="28" t="s">
        <v>25</v>
      </c>
      <c r="E2" s="29" t="s">
        <v>2</v>
      </c>
      <c r="F2" s="28" t="s">
        <v>3</v>
      </c>
      <c r="G2" s="30" t="s">
        <v>4</v>
      </c>
    </row>
    <row r="3" customFormat="false" ht="15" hidden="false" customHeight="false" outlineLevel="0" collapsed="false">
      <c r="B3" s="66"/>
      <c r="C3" s="51" t="n">
        <f aca="false">F3*0.3225-0.0825</f>
        <v>24.4275</v>
      </c>
      <c r="D3" s="52" t="s">
        <v>26</v>
      </c>
      <c r="E3" s="67"/>
      <c r="F3" s="68" t="n">
        <v>76</v>
      </c>
      <c r="G3" s="53"/>
    </row>
    <row r="4" customFormat="false" ht="15" hidden="false" customHeight="false" outlineLevel="0" collapsed="false">
      <c r="C4" s="55" t="n">
        <f aca="false">F4*0.3225-0.0825</f>
        <v>27.6525</v>
      </c>
      <c r="D4" s="20" t="s">
        <v>27</v>
      </c>
      <c r="E4" s="23"/>
      <c r="F4" s="69" t="n">
        <v>86</v>
      </c>
      <c r="G4" s="56"/>
    </row>
    <row r="5" customFormat="false" ht="15" hidden="false" customHeight="false" outlineLevel="0" collapsed="false">
      <c r="C5" s="55" t="n">
        <f aca="false">F5*0.3225-0.0825</f>
        <v>47.0025</v>
      </c>
      <c r="D5" s="20" t="s">
        <v>28</v>
      </c>
      <c r="E5" s="23"/>
      <c r="F5" s="69" t="n">
        <v>146</v>
      </c>
      <c r="G5" s="56"/>
    </row>
    <row r="6" customFormat="false" ht="15" hidden="false" customHeight="false" outlineLevel="0" collapsed="false">
      <c r="C6" s="55" t="n">
        <f aca="false">F6*0.3225-0.0825</f>
        <v>59.58</v>
      </c>
      <c r="D6" s="20" t="s">
        <v>29</v>
      </c>
      <c r="E6" s="23"/>
      <c r="F6" s="69" t="n">
        <v>185</v>
      </c>
      <c r="G6" s="56"/>
    </row>
    <row r="7" customFormat="false" ht="15" hidden="false" customHeight="false" outlineLevel="0" collapsed="false">
      <c r="C7" s="55" t="n">
        <f aca="false">F7*0.3225-0.0825</f>
        <v>63.7725</v>
      </c>
      <c r="D7" s="20" t="s">
        <v>30</v>
      </c>
      <c r="E7" s="23"/>
      <c r="F7" s="69" t="n">
        <v>198</v>
      </c>
      <c r="G7" s="56"/>
    </row>
    <row r="8" customFormat="false" ht="15" hidden="false" customHeight="false" outlineLevel="0" collapsed="false">
      <c r="B8" s="66"/>
      <c r="C8" s="55" t="n">
        <f aca="false">F8*0.3225-0.0825</f>
        <v>75.3825</v>
      </c>
      <c r="D8" s="20" t="s">
        <v>31</v>
      </c>
      <c r="E8" s="23"/>
      <c r="F8" s="69" t="n">
        <v>234</v>
      </c>
      <c r="G8" s="56"/>
    </row>
    <row r="9" customFormat="false" ht="15" hidden="false" customHeight="false" outlineLevel="0" collapsed="false">
      <c r="C9" s="55" t="n">
        <f aca="false">F9*0.3225-0.0825</f>
        <v>77.3175</v>
      </c>
      <c r="D9" s="20" t="s">
        <v>32</v>
      </c>
      <c r="E9" s="23"/>
      <c r="F9" s="69" t="n">
        <v>240</v>
      </c>
      <c r="G9" s="56"/>
    </row>
    <row r="10" customFormat="false" ht="15" hidden="false" customHeight="false" outlineLevel="0" collapsed="false">
      <c r="C10" s="55" t="n">
        <f aca="false">F10*0.3225-0.0825</f>
        <v>84.4125</v>
      </c>
      <c r="D10" s="20" t="s">
        <v>33</v>
      </c>
      <c r="E10" s="23"/>
      <c r="F10" s="69" t="n">
        <v>262</v>
      </c>
      <c r="G10" s="56"/>
    </row>
    <row r="11" customFormat="false" ht="15" hidden="false" customHeight="false" outlineLevel="0" collapsed="false">
      <c r="C11" s="55" t="n">
        <f aca="false">F11*0.3225-0.0825</f>
        <v>87.6375</v>
      </c>
      <c r="D11" s="20" t="s">
        <v>34</v>
      </c>
      <c r="E11" s="23"/>
      <c r="F11" s="69" t="n">
        <v>272</v>
      </c>
      <c r="G11" s="56"/>
    </row>
    <row r="12" customFormat="false" ht="15" hidden="false" customHeight="false" outlineLevel="0" collapsed="false">
      <c r="C12" s="55" t="n">
        <f aca="false">F12*0.3225-0.0825</f>
        <v>90.2175</v>
      </c>
      <c r="D12" s="20" t="s">
        <v>35</v>
      </c>
      <c r="E12" s="23"/>
      <c r="F12" s="69" t="n">
        <v>280</v>
      </c>
      <c r="G12" s="56"/>
    </row>
    <row r="13" customFormat="false" ht="15" hidden="false" customHeight="false" outlineLevel="0" collapsed="false">
      <c r="C13" s="58" t="n">
        <f aca="false">F13*0.3225-0.0825</f>
        <v>93.12</v>
      </c>
      <c r="D13" s="59" t="s">
        <v>36</v>
      </c>
      <c r="E13" s="70"/>
      <c r="F13" s="71" t="n">
        <v>289</v>
      </c>
      <c r="G13" s="60"/>
    </row>
    <row r="14" customFormat="false" ht="15" hidden="false" customHeight="false" outlineLevel="0" collapsed="false">
      <c r="C14" s="55" t="n">
        <f aca="false">F14*0.3225-0.0825</f>
        <v>144.3975</v>
      </c>
      <c r="D14" s="23"/>
      <c r="E14" s="23"/>
      <c r="F14" s="69" t="n">
        <v>448</v>
      </c>
      <c r="G14" s="56"/>
    </row>
    <row r="15" customFormat="false" ht="15" hidden="false" customHeight="false" outlineLevel="0" collapsed="false">
      <c r="C15" s="55" t="n">
        <f aca="false">F15*0.3225-0.0825</f>
        <v>186.3225</v>
      </c>
      <c r="D15" s="23" t="s">
        <v>37</v>
      </c>
      <c r="E15" s="23"/>
      <c r="F15" s="69" t="n">
        <v>578</v>
      </c>
      <c r="G15" s="56"/>
    </row>
    <row r="16" customFormat="false" ht="15" hidden="false" customHeight="false" outlineLevel="0" collapsed="false">
      <c r="C16" s="55" t="n">
        <f aca="false">F16*0.3225-0.0825</f>
        <v>209.865</v>
      </c>
      <c r="D16" s="23"/>
      <c r="E16" s="23"/>
      <c r="F16" s="69" t="n">
        <v>651</v>
      </c>
      <c r="G16" s="56"/>
    </row>
    <row r="17" customFormat="false" ht="15" hidden="false" customHeight="false" outlineLevel="0" collapsed="false">
      <c r="C17" s="55" t="n">
        <f aca="false">F17*0.3225-0.0825</f>
        <v>238.89</v>
      </c>
      <c r="D17" s="23" t="s">
        <v>38</v>
      </c>
      <c r="E17" s="23" t="s">
        <v>39</v>
      </c>
      <c r="F17" s="69" t="n">
        <v>741</v>
      </c>
      <c r="G17" s="56"/>
    </row>
    <row r="18" customFormat="false" ht="15" hidden="false" customHeight="false" outlineLevel="0" collapsed="false">
      <c r="C18" s="55" t="n">
        <f aca="false">F18*0.3225-0.0825</f>
        <v>242.115</v>
      </c>
      <c r="D18" s="23" t="s">
        <v>40</v>
      </c>
      <c r="E18" s="23" t="s">
        <v>41</v>
      </c>
      <c r="F18" s="69" t="n">
        <v>751</v>
      </c>
      <c r="G18" s="56"/>
    </row>
    <row r="19" customFormat="false" ht="15" hidden="false" customHeight="false" outlineLevel="0" collapsed="false">
      <c r="C19" s="55" t="n">
        <f aca="false">F19*0.3225-0.0825</f>
        <v>270.495</v>
      </c>
      <c r="D19" s="23"/>
      <c r="E19" s="23"/>
      <c r="F19" s="69" t="n">
        <v>839</v>
      </c>
      <c r="G19" s="56"/>
    </row>
    <row r="20" customFormat="false" ht="15" hidden="false" customHeight="false" outlineLevel="0" collapsed="false">
      <c r="C20" s="55" t="n">
        <f aca="false">F20*0.3225-0.0825</f>
        <v>295.3275</v>
      </c>
      <c r="D20" s="23" t="s">
        <v>40</v>
      </c>
      <c r="E20" s="23" t="s">
        <v>41</v>
      </c>
      <c r="F20" s="69" t="n">
        <v>916</v>
      </c>
      <c r="G20" s="56"/>
    </row>
    <row r="21" customFormat="false" ht="15" hidden="false" customHeight="false" outlineLevel="0" collapsed="false">
      <c r="C21" s="55" t="n">
        <f aca="false">F21*0.3225-0.0825</f>
        <v>300.165</v>
      </c>
      <c r="D21" s="23" t="s">
        <v>38</v>
      </c>
      <c r="E21" s="23" t="s">
        <v>39</v>
      </c>
      <c r="F21" s="69" t="n">
        <v>931</v>
      </c>
      <c r="G21" s="56"/>
    </row>
    <row r="22" customFormat="false" ht="15" hidden="false" customHeight="false" outlineLevel="0" collapsed="false">
      <c r="C22" s="55" t="n">
        <f aca="false">F22*0.3225-0.0825</f>
        <v>338.5425</v>
      </c>
      <c r="D22" s="23"/>
      <c r="E22" s="23"/>
      <c r="F22" s="69" t="n">
        <v>1050</v>
      </c>
      <c r="G22" s="56"/>
    </row>
    <row r="23" customFormat="false" ht="15" hidden="false" customHeight="false" outlineLevel="0" collapsed="false">
      <c r="C23" s="55" t="n">
        <f aca="false">F23*0.3225-0.0825</f>
        <v>352.0875</v>
      </c>
      <c r="D23" s="23" t="s">
        <v>40</v>
      </c>
      <c r="E23" s="23" t="s">
        <v>41</v>
      </c>
      <c r="F23" s="69" t="n">
        <v>1092</v>
      </c>
      <c r="G23" s="56"/>
    </row>
    <row r="24" customFormat="false" ht="15" hidden="false" customHeight="false" outlineLevel="0" collapsed="false">
      <c r="C24" s="55" t="n">
        <f aca="false">F24*0.3225-0.0825</f>
        <v>409.4925</v>
      </c>
      <c r="D24" s="23"/>
      <c r="E24" s="23"/>
      <c r="F24" s="69" t="n">
        <v>1270</v>
      </c>
      <c r="G24" s="56"/>
    </row>
    <row r="25" customFormat="false" ht="15" hidden="false" customHeight="false" outlineLevel="0" collapsed="false">
      <c r="C25" s="55" t="n">
        <f aca="false">F25*0.3225-0.0825</f>
        <v>462.705</v>
      </c>
      <c r="D25" s="23"/>
      <c r="E25" s="23"/>
      <c r="F25" s="69" t="n">
        <v>1435</v>
      </c>
      <c r="G25" s="56"/>
    </row>
    <row r="26" customFormat="false" ht="15" hidden="false" customHeight="false" outlineLevel="0" collapsed="false">
      <c r="C26" s="55" t="n">
        <f aca="false">F26*0.3225-0.0825</f>
        <v>481.0875</v>
      </c>
      <c r="D26" s="23"/>
      <c r="E26" s="23"/>
      <c r="F26" s="69" t="n">
        <v>1492</v>
      </c>
      <c r="G26" s="56"/>
    </row>
    <row r="27" customFormat="false" ht="15" hidden="false" customHeight="false" outlineLevel="0" collapsed="false">
      <c r="C27" s="72" t="n">
        <f aca="false">F27*0.3225-0.0825</f>
        <v>511.08</v>
      </c>
      <c r="D27" s="73"/>
      <c r="E27" s="73"/>
      <c r="F27" s="74" t="n">
        <v>1585</v>
      </c>
      <c r="G27" s="56"/>
    </row>
    <row r="28" customFormat="false" ht="15" hidden="false" customHeight="false" outlineLevel="0" collapsed="false">
      <c r="C28" s="55" t="n">
        <f aca="false">F28*0.3225-0.0825</f>
        <v>533.9775</v>
      </c>
      <c r="D28" s="23"/>
      <c r="E28" s="23"/>
      <c r="F28" s="69" t="n">
        <v>1656</v>
      </c>
      <c r="G28" s="56"/>
    </row>
    <row r="29" customFormat="false" ht="15" hidden="false" customHeight="false" outlineLevel="0" collapsed="false">
      <c r="C29" s="55" t="n">
        <f aca="false">F29*0.3225-0.0825</f>
        <v>570.0975</v>
      </c>
      <c r="D29" s="23" t="s">
        <v>42</v>
      </c>
      <c r="E29" s="23"/>
      <c r="F29" s="69" t="n">
        <v>1768</v>
      </c>
      <c r="G29" s="56"/>
    </row>
    <row r="30" customFormat="false" ht="15" hidden="false" customHeight="false" outlineLevel="0" collapsed="false">
      <c r="C30" s="55" t="n">
        <f aca="false">F30*0.3225-0.0825</f>
        <v>583.32</v>
      </c>
      <c r="D30" s="23" t="s">
        <v>43</v>
      </c>
      <c r="E30" s="23" t="s">
        <v>39</v>
      </c>
      <c r="F30" s="69" t="n">
        <v>1809</v>
      </c>
      <c r="G30" s="56"/>
    </row>
    <row r="31" customFormat="false" ht="15" hidden="false" customHeight="false" outlineLevel="0" collapsed="false">
      <c r="C31" s="55" t="n">
        <f aca="false">F31*0.3225-0.0825</f>
        <v>609.4425</v>
      </c>
      <c r="D31" s="23" t="s">
        <v>44</v>
      </c>
      <c r="E31" s="23" t="s">
        <v>41</v>
      </c>
      <c r="F31" s="69" t="n">
        <v>1890</v>
      </c>
      <c r="G31" s="56"/>
    </row>
    <row r="32" customFormat="false" ht="15" hidden="false" customHeight="false" outlineLevel="0" collapsed="false">
      <c r="C32" s="55" t="n">
        <f aca="false">F32*0.3225-0.0825</f>
        <v>665.5575</v>
      </c>
      <c r="D32" s="23" t="s">
        <v>44</v>
      </c>
      <c r="E32" s="23" t="s">
        <v>41</v>
      </c>
      <c r="F32" s="69" t="n">
        <v>2064</v>
      </c>
      <c r="G32" s="56"/>
    </row>
    <row r="33" customFormat="false" ht="15" hidden="false" customHeight="false" outlineLevel="0" collapsed="false">
      <c r="C33" s="55" t="n">
        <f aca="false">F33*0.3225-0.0825</f>
        <v>727.155</v>
      </c>
      <c r="D33" s="23" t="s">
        <v>45</v>
      </c>
      <c r="E33" s="23" t="s">
        <v>39</v>
      </c>
      <c r="F33" s="69" t="n">
        <v>2255</v>
      </c>
      <c r="G33" s="56"/>
    </row>
    <row r="34" customFormat="false" ht="15" hidden="false" customHeight="false" outlineLevel="0" collapsed="false">
      <c r="C34" s="55" t="n">
        <f aca="false">F34*0.3225-0.0825</f>
        <v>768.7575</v>
      </c>
      <c r="D34" s="23" t="s">
        <v>44</v>
      </c>
      <c r="E34" s="23" t="s">
        <v>41</v>
      </c>
      <c r="F34" s="69" t="n">
        <v>2384</v>
      </c>
      <c r="G34" s="56"/>
    </row>
    <row r="35" customFormat="false" ht="15" hidden="false" customHeight="false" outlineLevel="0" collapsed="false">
      <c r="C35" s="55" t="n">
        <f aca="false">F35*0.3225-0.0825</f>
        <v>784.8825</v>
      </c>
      <c r="D35" s="23" t="s">
        <v>45</v>
      </c>
      <c r="E35" s="23" t="s">
        <v>39</v>
      </c>
      <c r="F35" s="69" t="n">
        <v>2434</v>
      </c>
      <c r="G35" s="56"/>
    </row>
    <row r="36" customFormat="false" ht="15" hidden="false" customHeight="false" outlineLevel="0" collapsed="false">
      <c r="C36" s="55" t="n">
        <f aca="false">F36*0.3225-0.0825</f>
        <v>794.88</v>
      </c>
      <c r="D36" s="23"/>
      <c r="E36" s="23"/>
      <c r="F36" s="69" t="n">
        <v>2465</v>
      </c>
      <c r="G36" s="56"/>
    </row>
    <row r="37" customFormat="false" ht="15" hidden="false" customHeight="false" outlineLevel="0" collapsed="false">
      <c r="C37" s="55" t="n">
        <f aca="false">F37*0.3225-0.0825</f>
        <v>806.1675</v>
      </c>
      <c r="D37" s="23" t="s">
        <v>44</v>
      </c>
      <c r="E37" s="23" t="s">
        <v>41</v>
      </c>
      <c r="F37" s="69" t="n">
        <v>2500</v>
      </c>
      <c r="G37" s="56"/>
    </row>
    <row r="38" customFormat="false" ht="15" hidden="false" customHeight="false" outlineLevel="0" collapsed="false">
      <c r="C38" s="55" t="n">
        <f aca="false">F38*0.3225-0.0825</f>
        <v>839.385</v>
      </c>
      <c r="D38" s="23"/>
      <c r="E38" s="23"/>
      <c r="F38" s="69" t="n">
        <v>2603</v>
      </c>
      <c r="G38" s="56"/>
    </row>
    <row r="39" customFormat="false" ht="15" hidden="false" customHeight="false" outlineLevel="0" collapsed="false">
      <c r="C39" s="55" t="n">
        <f aca="false">F39*0.3225-0.0825</f>
        <v>860.9925</v>
      </c>
      <c r="D39" s="23" t="s">
        <v>43</v>
      </c>
      <c r="E39" s="23" t="s">
        <v>39</v>
      </c>
      <c r="F39" s="69" t="n">
        <v>2670</v>
      </c>
      <c r="G39" s="56"/>
    </row>
    <row r="40" customFormat="false" ht="15" hidden="false" customHeight="false" outlineLevel="0" collapsed="false">
      <c r="C40" s="55" t="n">
        <f aca="false">F40*0.3225-0.0825</f>
        <v>911.3025</v>
      </c>
      <c r="D40" s="23"/>
      <c r="E40" s="23"/>
      <c r="F40" s="69" t="n">
        <v>2826</v>
      </c>
      <c r="G40" s="56"/>
    </row>
    <row r="41" customFormat="false" ht="15" hidden="false" customHeight="false" outlineLevel="0" collapsed="false">
      <c r="C41" s="55" t="n">
        <f aca="false">F41*0.3225-0.0825</f>
        <v>934.2</v>
      </c>
      <c r="D41" s="23" t="s">
        <v>44</v>
      </c>
      <c r="E41" s="23" t="s">
        <v>41</v>
      </c>
      <c r="F41" s="69" t="n">
        <v>2897</v>
      </c>
      <c r="G41" s="56"/>
    </row>
    <row r="42" customFormat="false" ht="15" hidden="false" customHeight="false" outlineLevel="0" collapsed="false">
      <c r="C42" s="55" t="n">
        <f aca="false">F42*0.3225-0.0825</f>
        <v>964.8375</v>
      </c>
      <c r="D42" s="23" t="s">
        <v>46</v>
      </c>
      <c r="E42" s="23"/>
      <c r="F42" s="69" t="n">
        <v>2992</v>
      </c>
      <c r="G42" s="56"/>
    </row>
    <row r="43" customFormat="false" ht="15" hidden="false" customHeight="false" outlineLevel="0" collapsed="false">
      <c r="C43" s="55" t="n">
        <f aca="false">F43*0.3225-0.0825</f>
        <v>968.7075</v>
      </c>
      <c r="D43" s="23"/>
      <c r="E43" s="23"/>
      <c r="F43" s="69" t="n">
        <v>3004</v>
      </c>
      <c r="G43" s="56"/>
    </row>
    <row r="44" customFormat="false" ht="15" hidden="false" customHeight="false" outlineLevel="0" collapsed="false">
      <c r="C44" s="55" t="n">
        <f aca="false">F44*0.3225-0.0825</f>
        <v>1001.28</v>
      </c>
      <c r="D44" s="23" t="s">
        <v>47</v>
      </c>
      <c r="E44" s="23" t="s">
        <v>41</v>
      </c>
      <c r="F44" s="69" t="n">
        <v>3105</v>
      </c>
      <c r="G44" s="56"/>
    </row>
    <row r="45" customFormat="false" ht="15" hidden="false" customHeight="false" outlineLevel="0" collapsed="false">
      <c r="C45" s="55" t="n">
        <f aca="false">F45*0.3225-0.0825</f>
        <v>1051.9125</v>
      </c>
      <c r="D45" s="23"/>
      <c r="E45" s="23"/>
      <c r="F45" s="69" t="n">
        <v>3262</v>
      </c>
      <c r="G45" s="56"/>
    </row>
    <row r="46" customFormat="false" ht="15" hidden="false" customHeight="false" outlineLevel="0" collapsed="false">
      <c r="C46" s="55" t="n">
        <f aca="false">F46*0.3225-0.0825</f>
        <v>1069.9725</v>
      </c>
      <c r="D46" s="23"/>
      <c r="E46" s="23"/>
      <c r="F46" s="69" t="n">
        <v>3318</v>
      </c>
      <c r="G46" s="56"/>
    </row>
    <row r="47" customFormat="false" ht="15" hidden="false" customHeight="false" outlineLevel="0" collapsed="false">
      <c r="C47" s="55" t="n">
        <f aca="false">F47*0.3225-0.0825</f>
        <v>1120.605</v>
      </c>
      <c r="D47" s="23" t="s">
        <v>44</v>
      </c>
      <c r="E47" s="23" t="s">
        <v>41</v>
      </c>
      <c r="F47" s="69" t="n">
        <v>3475</v>
      </c>
      <c r="G47" s="56"/>
    </row>
    <row r="48" customFormat="false" ht="15" hidden="false" customHeight="false" outlineLevel="0" collapsed="false">
      <c r="C48" s="55" t="n">
        <f aca="false">F48*0.3225-0.0825</f>
        <v>1155.435</v>
      </c>
      <c r="D48" s="23" t="s">
        <v>44</v>
      </c>
      <c r="E48" s="23" t="s">
        <v>41</v>
      </c>
      <c r="F48" s="69" t="n">
        <v>3583</v>
      </c>
      <c r="G48" s="56"/>
    </row>
    <row r="49" customFormat="false" ht="15" hidden="false" customHeight="false" outlineLevel="0" collapsed="false">
      <c r="C49" s="55" t="n">
        <f aca="false">F49*0.3225-0.0825</f>
        <v>1238.64</v>
      </c>
      <c r="D49" s="23" t="s">
        <v>44</v>
      </c>
      <c r="E49" s="23" t="s">
        <v>41</v>
      </c>
      <c r="F49" s="69" t="n">
        <v>3841</v>
      </c>
      <c r="G49" s="56"/>
    </row>
    <row r="50" customFormat="false" ht="15" hidden="false" customHeight="false" outlineLevel="0" collapsed="false">
      <c r="C50" s="58" t="n">
        <f aca="false">F50*0.3225-0.0825</f>
        <v>1280.8875</v>
      </c>
      <c r="D50" s="70" t="s">
        <v>44</v>
      </c>
      <c r="E50" s="70" t="s">
        <v>41</v>
      </c>
      <c r="F50" s="71" t="n">
        <v>3972</v>
      </c>
      <c r="G50" s="6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3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3" activeCellId="0" sqref="G3"/>
    </sheetView>
  </sheetViews>
  <sheetFormatPr defaultColWidth="8.56640625" defaultRowHeight="15" zeroHeight="false" outlineLevelRow="0" outlineLevelCol="0"/>
  <cols>
    <col collapsed="false" customWidth="true" hidden="false" outlineLevel="0" max="2" min="2" style="0" width="7"/>
    <col collapsed="false" customWidth="true" hidden="false" outlineLevel="0" max="3" min="3" style="0" width="7.43"/>
    <col collapsed="false" customWidth="true" hidden="false" outlineLevel="0" max="4" min="4" style="0" width="6.43"/>
    <col collapsed="false" customWidth="true" hidden="false" outlineLevel="0" max="5" min="5" style="0" width="8.86"/>
    <col collapsed="false" customWidth="true" hidden="false" outlineLevel="0" max="6" min="6" style="0" width="7.28"/>
    <col collapsed="false" customWidth="true" hidden="false" outlineLevel="0" max="7" min="7" style="0" width="7.43"/>
    <col collapsed="false" customWidth="true" hidden="false" outlineLevel="0" max="8" min="8" style="0" width="7.57"/>
    <col collapsed="false" customWidth="true" hidden="false" outlineLevel="0" max="9" min="9" style="0" width="6.57"/>
    <col collapsed="false" customWidth="true" hidden="false" outlineLevel="0" max="10" min="10" style="0" width="6.71"/>
    <col collapsed="false" customWidth="true" hidden="false" outlineLevel="0" max="11" min="11" style="0" width="7.57"/>
    <col collapsed="false" customWidth="true" hidden="false" outlineLevel="0" max="12" min="12" style="0" width="6.57"/>
    <col collapsed="false" customWidth="true" hidden="false" outlineLevel="0" max="13" min="13" style="0" width="7.14"/>
  </cols>
  <sheetData>
    <row r="2" customFormat="false" ht="60" hidden="false" customHeight="false" outlineLevel="0" collapsed="false">
      <c r="B2" s="75" t="s">
        <v>48</v>
      </c>
      <c r="C2" s="76" t="s">
        <v>49</v>
      </c>
      <c r="D2" s="76" t="s">
        <v>25</v>
      </c>
      <c r="E2" s="76" t="s">
        <v>50</v>
      </c>
      <c r="F2" s="77" t="s">
        <v>0</v>
      </c>
      <c r="G2" s="78" t="s">
        <v>51</v>
      </c>
      <c r="H2" s="75" t="s">
        <v>4</v>
      </c>
      <c r="I2" s="76" t="s">
        <v>52</v>
      </c>
      <c r="J2" s="79" t="s">
        <v>53</v>
      </c>
      <c r="K2" s="76" t="s">
        <v>3</v>
      </c>
      <c r="L2" s="76" t="s">
        <v>54</v>
      </c>
      <c r="M2" s="79" t="s">
        <v>55</v>
      </c>
    </row>
    <row r="3" customFormat="false" ht="15" hidden="false" customHeight="false" outlineLevel="0" collapsed="false">
      <c r="B3" s="33" t="s">
        <v>56</v>
      </c>
      <c r="C3" s="80" t="s">
        <v>57</v>
      </c>
      <c r="D3" s="80" t="s">
        <v>58</v>
      </c>
      <c r="E3" s="80" t="s">
        <v>59</v>
      </c>
      <c r="F3" s="81" t="n">
        <v>4.285</v>
      </c>
      <c r="G3" s="82" t="n">
        <f aca="false">1/SQRT(Tabela2[[#This Row],[Energy (keV)]])</f>
        <v>0.48308615039637</v>
      </c>
      <c r="H3" s="80" t="n">
        <v>138</v>
      </c>
      <c r="I3" s="80"/>
      <c r="J3" s="80"/>
      <c r="K3" s="83"/>
      <c r="L3" s="84"/>
      <c r="M3" s="10"/>
    </row>
    <row r="4" customFormat="false" ht="15" hidden="false" customHeight="false" outlineLevel="0" collapsed="false">
      <c r="B4" s="33" t="s">
        <v>60</v>
      </c>
      <c r="C4" s="80" t="s">
        <v>60</v>
      </c>
      <c r="D4" s="80" t="s">
        <v>60</v>
      </c>
      <c r="E4" s="80" t="s">
        <v>9</v>
      </c>
      <c r="F4" s="85" t="n">
        <v>4.619</v>
      </c>
      <c r="G4" s="86" t="n">
        <f aca="false">1/SQRT(Tabela2[[#This Row],[Energy (keV)]])</f>
        <v>0.46529246425174</v>
      </c>
      <c r="H4" s="80" t="n">
        <v>149</v>
      </c>
      <c r="I4" s="80"/>
      <c r="J4" s="80"/>
      <c r="K4" s="33"/>
      <c r="L4" s="80"/>
      <c r="M4" s="16"/>
    </row>
    <row r="5" customFormat="false" ht="15" hidden="false" customHeight="false" outlineLevel="0" collapsed="false">
      <c r="B5" s="33" t="s">
        <v>60</v>
      </c>
      <c r="C5" s="80" t="s">
        <v>61</v>
      </c>
      <c r="D5" s="80" t="s">
        <v>60</v>
      </c>
      <c r="E5" s="80" t="s">
        <v>10</v>
      </c>
      <c r="F5" s="85" t="n">
        <v>4.936</v>
      </c>
      <c r="G5" s="86" t="n">
        <f aca="false">1/SQRT(Tabela2[[#This Row],[Energy (keV)]])</f>
        <v>0.450103535721193</v>
      </c>
      <c r="H5" s="80" t="n">
        <v>159</v>
      </c>
      <c r="I5" s="80"/>
      <c r="J5" s="80"/>
      <c r="K5" s="33"/>
      <c r="L5" s="80"/>
      <c r="M5" s="16"/>
    </row>
    <row r="6" customFormat="false" ht="15" hidden="false" customHeight="false" outlineLevel="0" collapsed="false">
      <c r="B6" s="33" t="s">
        <v>60</v>
      </c>
      <c r="C6" s="80" t="s">
        <v>61</v>
      </c>
      <c r="D6" s="80" t="s">
        <v>60</v>
      </c>
      <c r="E6" s="80" t="s">
        <v>11</v>
      </c>
      <c r="F6" s="85" t="n">
        <v>5.28</v>
      </c>
      <c r="G6" s="86" t="n">
        <f aca="false">1/SQRT(Tabela2[[#This Row],[Energy (keV)]])</f>
        <v>0.435194139889245</v>
      </c>
      <c r="H6" s="80" t="n">
        <v>170</v>
      </c>
      <c r="I6" s="80"/>
      <c r="J6" s="80"/>
      <c r="K6" s="33"/>
      <c r="L6" s="80"/>
      <c r="M6" s="16"/>
    </row>
    <row r="7" customFormat="false" ht="15" hidden="false" customHeight="false" outlineLevel="0" collapsed="false">
      <c r="B7" s="33" t="s">
        <v>60</v>
      </c>
      <c r="C7" s="80" t="s">
        <v>61</v>
      </c>
      <c r="D7" s="80" t="s">
        <v>60</v>
      </c>
      <c r="E7" s="80" t="s">
        <v>12</v>
      </c>
      <c r="F7" s="85" t="n">
        <v>30.625</v>
      </c>
      <c r="G7" s="86" t="n">
        <f aca="false">1/SQRT(Tabela2[[#This Row],[Energy (keV)]])</f>
        <v>0.18070158058105</v>
      </c>
      <c r="H7" s="80" t="n">
        <v>987</v>
      </c>
      <c r="I7" s="80"/>
      <c r="J7" s="80"/>
      <c r="K7" s="33"/>
      <c r="L7" s="80"/>
      <c r="M7" s="16"/>
    </row>
    <row r="8" customFormat="false" ht="15" hidden="false" customHeight="false" outlineLevel="0" collapsed="false">
      <c r="B8" s="33" t="s">
        <v>60</v>
      </c>
      <c r="C8" s="80" t="s">
        <v>61</v>
      </c>
      <c r="D8" s="80" t="s">
        <v>60</v>
      </c>
      <c r="E8" s="80" t="s">
        <v>13</v>
      </c>
      <c r="F8" s="85" t="n">
        <v>30.973</v>
      </c>
      <c r="G8" s="86" t="n">
        <f aca="false">1/SQRT(Tabela2[[#This Row],[Energy (keV)]])</f>
        <v>0.179683568368254</v>
      </c>
      <c r="H8" s="80" t="n">
        <v>998</v>
      </c>
      <c r="I8" s="80"/>
      <c r="J8" s="80"/>
      <c r="K8" s="33"/>
      <c r="L8" s="80"/>
      <c r="M8" s="16"/>
    </row>
    <row r="9" customFormat="false" ht="30" hidden="false" customHeight="false" outlineLevel="0" collapsed="false">
      <c r="B9" s="33" t="s">
        <v>60</v>
      </c>
      <c r="C9" s="80" t="s">
        <v>61</v>
      </c>
      <c r="D9" s="80" t="s">
        <v>60</v>
      </c>
      <c r="E9" s="80" t="s">
        <v>62</v>
      </c>
      <c r="F9" s="85" t="n">
        <v>34.964</v>
      </c>
      <c r="G9" s="86" t="n">
        <f aca="false">1/SQRT(Tabela2[[#This Row],[Energy (keV)]])</f>
        <v>0.169117848215553</v>
      </c>
      <c r="H9" s="80" t="n">
        <v>1126</v>
      </c>
      <c r="I9" s="80"/>
      <c r="J9" s="80"/>
      <c r="K9" s="33"/>
      <c r="L9" s="80"/>
      <c r="M9" s="16"/>
    </row>
    <row r="10" customFormat="false" ht="15" hidden="false" customHeight="false" outlineLevel="0" collapsed="false">
      <c r="B10" s="33" t="s">
        <v>60</v>
      </c>
      <c r="C10" s="80" t="s">
        <v>61</v>
      </c>
      <c r="D10" s="80" t="s">
        <v>60</v>
      </c>
      <c r="E10" s="80" t="s">
        <v>16</v>
      </c>
      <c r="F10" s="85" t="n">
        <v>35.822</v>
      </c>
      <c r="G10" s="86" t="n">
        <f aca="false">1/SQRT(Tabela2[[#This Row],[Energy (keV)]])</f>
        <v>0.167080237997548</v>
      </c>
      <c r="H10" s="80" t="n">
        <v>1154</v>
      </c>
      <c r="I10" s="80"/>
      <c r="J10" s="80"/>
      <c r="K10" s="33"/>
      <c r="L10" s="80"/>
      <c r="M10" s="16"/>
    </row>
    <row r="11" customFormat="false" ht="30" hidden="false" customHeight="false" outlineLevel="0" collapsed="false">
      <c r="B11" s="33" t="s">
        <v>60</v>
      </c>
      <c r="C11" s="80" t="s">
        <v>63</v>
      </c>
      <c r="D11" s="80" t="s">
        <v>64</v>
      </c>
      <c r="E11" s="80" t="s">
        <v>64</v>
      </c>
      <c r="F11" s="85" t="n">
        <v>81</v>
      </c>
      <c r="G11" s="86" t="n">
        <f aca="false">1/SQRT(Tabela2[[#This Row],[Energy (keV)]])</f>
        <v>0.111111111111111</v>
      </c>
      <c r="H11" s="80" t="s">
        <v>64</v>
      </c>
      <c r="I11" s="80"/>
      <c r="J11" s="80"/>
      <c r="K11" s="33" t="n">
        <v>252</v>
      </c>
      <c r="L11" s="87" t="n">
        <v>3.90138859578363</v>
      </c>
      <c r="M11" s="44" t="n">
        <f aca="false">Tabela2[[#This Row],[HPGe FWHM (keV)]]/Tabela2[[#This Row],[Energy (keV)]]*100</f>
        <v>4.81652913059707</v>
      </c>
    </row>
    <row r="12" customFormat="false" ht="15" hidden="false" customHeight="false" outlineLevel="0" collapsed="false">
      <c r="B12" s="33" t="s">
        <v>60</v>
      </c>
      <c r="C12" s="80" t="s">
        <v>60</v>
      </c>
      <c r="D12" s="80" t="s">
        <v>64</v>
      </c>
      <c r="E12" s="80" t="s">
        <v>64</v>
      </c>
      <c r="F12" s="85" t="n">
        <v>276.4</v>
      </c>
      <c r="G12" s="86" t="n">
        <f aca="false">1/SQRT(Tabela2[[#This Row],[Energy (keV)]])</f>
        <v>0.060149355833923</v>
      </c>
      <c r="H12" s="80" t="s">
        <v>64</v>
      </c>
      <c r="I12" s="80"/>
      <c r="J12" s="80"/>
      <c r="K12" s="33" t="n">
        <v>857</v>
      </c>
      <c r="L12" s="87" t="n">
        <v>3.88735227048684</v>
      </c>
      <c r="M12" s="44" t="n">
        <f aca="false">Tabela2[[#This Row],[HPGe FWHM (keV)]]/Tabela2[[#This Row],[Energy (keV)]]*100</f>
        <v>1.4064226738375</v>
      </c>
    </row>
    <row r="13" customFormat="false" ht="15" hidden="false" customHeight="false" outlineLevel="0" collapsed="false">
      <c r="B13" s="33" t="s">
        <v>60</v>
      </c>
      <c r="C13" s="80" t="s">
        <v>60</v>
      </c>
      <c r="D13" s="80" t="s">
        <v>64</v>
      </c>
      <c r="E13" s="80" t="s">
        <v>64</v>
      </c>
      <c r="F13" s="85" t="n">
        <v>302.85</v>
      </c>
      <c r="G13" s="86" t="n">
        <f aca="false">1/SQRT(Tabela2[[#This Row],[Energy (keV)]])</f>
        <v>0.0574627241694826</v>
      </c>
      <c r="H13" s="80" t="s">
        <v>64</v>
      </c>
      <c r="I13" s="80"/>
      <c r="J13" s="80"/>
      <c r="K13" s="33" t="n">
        <v>940</v>
      </c>
      <c r="L13" s="87" t="n">
        <v>3.92060214743656</v>
      </c>
      <c r="M13" s="44" t="n">
        <f aca="false">Tabela2[[#This Row],[HPGe FWHM (keV)]]/Tabela2[[#This Row],[Energy (keV)]]*100</f>
        <v>1.2945689771955</v>
      </c>
    </row>
    <row r="14" customFormat="false" ht="15" hidden="false" customHeight="false" outlineLevel="0" collapsed="false">
      <c r="B14" s="33" t="s">
        <v>60</v>
      </c>
      <c r="C14" s="80" t="s">
        <v>60</v>
      </c>
      <c r="D14" s="80" t="s">
        <v>64</v>
      </c>
      <c r="E14" s="80" t="s">
        <v>64</v>
      </c>
      <c r="F14" s="85" t="n">
        <v>356.01</v>
      </c>
      <c r="G14" s="86" t="n">
        <f aca="false">1/SQRT(Tabela2[[#This Row],[Energy (keV)]])</f>
        <v>0.0529991496354661</v>
      </c>
      <c r="H14" s="80" t="s">
        <v>64</v>
      </c>
      <c r="I14" s="80"/>
      <c r="J14" s="80"/>
      <c r="K14" s="33" t="n">
        <v>1103</v>
      </c>
      <c r="L14" s="87" t="n">
        <v>4.44661602321622</v>
      </c>
      <c r="M14" s="44" t="n">
        <f aca="false">Tabela2[[#This Row],[HPGe FWHM (keV)]]/Tabela2[[#This Row],[Energy (keV)]]*100</f>
        <v>1.24901436005062</v>
      </c>
    </row>
    <row r="15" customFormat="false" ht="15" hidden="false" customHeight="false" outlineLevel="0" collapsed="false">
      <c r="B15" s="88" t="s">
        <v>60</v>
      </c>
      <c r="C15" s="89" t="s">
        <v>60</v>
      </c>
      <c r="D15" s="89" t="s">
        <v>64</v>
      </c>
      <c r="E15" s="89" t="s">
        <v>64</v>
      </c>
      <c r="F15" s="85" t="n">
        <v>383.85</v>
      </c>
      <c r="G15" s="86" t="n">
        <f aca="false">1/SQRT(Tabela2[[#This Row],[Energy (keV)]])</f>
        <v>0.051041006228232</v>
      </c>
      <c r="H15" s="89" t="s">
        <v>64</v>
      </c>
      <c r="I15" s="89"/>
      <c r="J15" s="89"/>
      <c r="K15" s="88" t="n">
        <v>1191</v>
      </c>
      <c r="L15" s="39" t="n">
        <v>2.59805872951549</v>
      </c>
      <c r="M15" s="46" t="n">
        <f aca="false">Tabela2[[#This Row],[HPGe FWHM (keV)]]/Tabela2[[#This Row],[Energy (keV)]]*100</f>
        <v>0.676842185623418</v>
      </c>
    </row>
    <row r="16" customFormat="false" ht="30" hidden="false" customHeight="false" outlineLevel="0" collapsed="false">
      <c r="B16" s="83" t="s">
        <v>46</v>
      </c>
      <c r="C16" s="84" t="s">
        <v>57</v>
      </c>
      <c r="D16" s="84" t="s">
        <v>65</v>
      </c>
      <c r="E16" s="84" t="s">
        <v>59</v>
      </c>
      <c r="F16" s="85" t="n">
        <v>5.633</v>
      </c>
      <c r="G16" s="86" t="n">
        <f aca="false">1/SQRT(Tabela2[[#This Row],[Energy (keV)]])</f>
        <v>0.421337510025957</v>
      </c>
      <c r="H16" s="84" t="n">
        <v>181</v>
      </c>
      <c r="I16" s="84"/>
      <c r="J16" s="84"/>
      <c r="K16" s="33"/>
      <c r="L16" s="80"/>
      <c r="M16" s="44"/>
    </row>
    <row r="17" customFormat="false" ht="15" hidden="false" customHeight="false" outlineLevel="0" collapsed="false">
      <c r="B17" s="33" t="s">
        <v>60</v>
      </c>
      <c r="C17" s="80" t="s">
        <v>60</v>
      </c>
      <c r="D17" s="80" t="s">
        <v>60</v>
      </c>
      <c r="E17" s="80" t="s">
        <v>9</v>
      </c>
      <c r="F17" s="85" t="n">
        <v>6.205</v>
      </c>
      <c r="G17" s="86" t="n">
        <f aca="false">1/SQRT(Tabela2[[#This Row],[Energy (keV)]])</f>
        <v>0.40144782295185</v>
      </c>
      <c r="H17" s="80" t="n">
        <v>200</v>
      </c>
      <c r="I17" s="80"/>
      <c r="J17" s="80"/>
      <c r="K17" s="33"/>
      <c r="L17" s="80"/>
      <c r="M17" s="44"/>
    </row>
    <row r="18" customFormat="false" ht="15" hidden="false" customHeight="false" outlineLevel="0" collapsed="false">
      <c r="B18" s="33" t="s">
        <v>60</v>
      </c>
      <c r="C18" s="80" t="s">
        <v>60</v>
      </c>
      <c r="D18" s="80" t="s">
        <v>60</v>
      </c>
      <c r="E18" s="80" t="s">
        <v>10</v>
      </c>
      <c r="F18" s="85" t="n">
        <v>6.587</v>
      </c>
      <c r="G18" s="86" t="n">
        <f aca="false">1/SQRT(Tabela2[[#This Row],[Energy (keV)]])</f>
        <v>0.38963339107982</v>
      </c>
      <c r="H18" s="80" t="n">
        <v>212</v>
      </c>
      <c r="I18" s="80"/>
      <c r="J18" s="80"/>
      <c r="K18" s="33"/>
      <c r="L18" s="80"/>
      <c r="M18" s="44"/>
    </row>
    <row r="19" customFormat="false" ht="15" hidden="false" customHeight="false" outlineLevel="0" collapsed="false">
      <c r="B19" s="33" t="s">
        <v>60</v>
      </c>
      <c r="C19" s="80" t="s">
        <v>60</v>
      </c>
      <c r="D19" s="80" t="s">
        <v>60</v>
      </c>
      <c r="E19" s="80" t="s">
        <v>11</v>
      </c>
      <c r="F19" s="85" t="n">
        <v>7.178</v>
      </c>
      <c r="G19" s="86" t="n">
        <f aca="false">1/SQRT(Tabela2[[#This Row],[Energy (keV)]])</f>
        <v>0.373248673546555</v>
      </c>
      <c r="H19" s="80" t="n">
        <v>231</v>
      </c>
      <c r="I19" s="80"/>
      <c r="J19" s="80"/>
      <c r="K19" s="33"/>
      <c r="L19" s="80"/>
      <c r="M19" s="44"/>
    </row>
    <row r="20" customFormat="false" ht="15" hidden="false" customHeight="false" outlineLevel="0" collapsed="false">
      <c r="B20" s="33" t="s">
        <v>60</v>
      </c>
      <c r="C20" s="80" t="s">
        <v>60</v>
      </c>
      <c r="D20" s="80" t="s">
        <v>60</v>
      </c>
      <c r="E20" s="80" t="s">
        <v>12</v>
      </c>
      <c r="F20" s="85" t="n">
        <v>39.522</v>
      </c>
      <c r="G20" s="86" t="n">
        <f aca="false">1/SQRT(Tabela2[[#This Row],[Energy (keV)]])</f>
        <v>0.159067165815974</v>
      </c>
      <c r="H20" s="80" t="n">
        <v>1272</v>
      </c>
      <c r="I20" s="80"/>
      <c r="J20" s="80"/>
      <c r="K20" s="33"/>
      <c r="L20" s="80"/>
      <c r="M20" s="44"/>
    </row>
    <row r="21" customFormat="false" ht="15" hidden="false" customHeight="false" outlineLevel="0" collapsed="false">
      <c r="B21" s="33" t="s">
        <v>60</v>
      </c>
      <c r="C21" s="80" t="s">
        <v>60</v>
      </c>
      <c r="D21" s="80" t="s">
        <v>60</v>
      </c>
      <c r="E21" s="80" t="s">
        <v>13</v>
      </c>
      <c r="F21" s="85" t="n">
        <v>40.117</v>
      </c>
      <c r="G21" s="86" t="n">
        <f aca="false">1/SQRT(Tabela2[[#This Row],[Energy (keV)]])</f>
        <v>0.157883147507324</v>
      </c>
      <c r="H21" s="80" t="n">
        <v>1292</v>
      </c>
      <c r="I21" s="80"/>
      <c r="J21" s="80"/>
      <c r="K21" s="33"/>
      <c r="L21" s="80"/>
      <c r="M21" s="44"/>
    </row>
    <row r="22" customFormat="false" ht="30" hidden="false" customHeight="false" outlineLevel="0" collapsed="false">
      <c r="B22" s="33" t="s">
        <v>60</v>
      </c>
      <c r="C22" s="80" t="s">
        <v>60</v>
      </c>
      <c r="D22" s="80" t="s">
        <v>60</v>
      </c>
      <c r="E22" s="80" t="s">
        <v>62</v>
      </c>
      <c r="F22" s="85" t="n">
        <v>45.37</v>
      </c>
      <c r="G22" s="86" t="n">
        <f aca="false">1/SQRT(Tabela2[[#This Row],[Energy (keV)]])</f>
        <v>0.148462103760625</v>
      </c>
      <c r="H22" s="80" t="n">
        <v>1461</v>
      </c>
      <c r="I22" s="80"/>
      <c r="J22" s="80"/>
      <c r="K22" s="33"/>
      <c r="L22" s="80"/>
      <c r="M22" s="44"/>
    </row>
    <row r="23" customFormat="false" ht="15" hidden="false" customHeight="false" outlineLevel="0" collapsed="false">
      <c r="B23" s="33" t="s">
        <v>60</v>
      </c>
      <c r="C23" s="80" t="s">
        <v>60</v>
      </c>
      <c r="D23" s="80" t="s">
        <v>60</v>
      </c>
      <c r="E23" s="80" t="s">
        <v>16</v>
      </c>
      <c r="F23" s="85" t="n">
        <v>46.578</v>
      </c>
      <c r="G23" s="86" t="n">
        <f aca="false">1/SQRT(Tabela2[[#This Row],[Energy (keV)]])</f>
        <v>0.146524275185673</v>
      </c>
      <c r="H23" s="80" t="n">
        <v>1497</v>
      </c>
      <c r="I23" s="80"/>
      <c r="J23" s="80"/>
      <c r="K23" s="33"/>
      <c r="L23" s="80"/>
      <c r="M23" s="44"/>
    </row>
    <row r="24" customFormat="false" ht="30" hidden="false" customHeight="false" outlineLevel="0" collapsed="false">
      <c r="B24" s="33" t="s">
        <v>60</v>
      </c>
      <c r="C24" s="80" t="s">
        <v>63</v>
      </c>
      <c r="D24" s="80" t="s">
        <v>64</v>
      </c>
      <c r="E24" s="80" t="s">
        <v>64</v>
      </c>
      <c r="F24" s="85" t="n">
        <v>121.78</v>
      </c>
      <c r="G24" s="86" t="n">
        <f aca="false">1/SQRT(Tabela2[[#This Row],[Energy (keV)]])</f>
        <v>0.0906174872014079</v>
      </c>
      <c r="H24" s="80" t="s">
        <v>64</v>
      </c>
      <c r="I24" s="80"/>
      <c r="J24" s="80"/>
      <c r="K24" s="33" t="n">
        <v>378</v>
      </c>
      <c r="L24" s="87" t="n">
        <v>3.69333145484782</v>
      </c>
      <c r="M24" s="44" t="n">
        <f aca="false">Tabela2[[#This Row],[HPGe FWHM (keV)]]/Tabela2[[#This Row],[Energy (keV)]]*100</f>
        <v>3.03278982989639</v>
      </c>
    </row>
    <row r="25" customFormat="false" ht="15" hidden="false" customHeight="false" outlineLevel="0" collapsed="false">
      <c r="B25" s="33" t="s">
        <v>60</v>
      </c>
      <c r="C25" s="80" t="s">
        <v>60</v>
      </c>
      <c r="D25" s="80" t="s">
        <v>64</v>
      </c>
      <c r="E25" s="80" t="s">
        <v>64</v>
      </c>
      <c r="F25" s="85" t="n">
        <v>244.7</v>
      </c>
      <c r="G25" s="86" t="n">
        <f aca="false">1/SQRT(Tabela2[[#This Row],[Energy (keV)]])</f>
        <v>0.0639268073502623</v>
      </c>
      <c r="H25" s="80" t="s">
        <v>64</v>
      </c>
      <c r="I25" s="80"/>
      <c r="J25" s="80"/>
      <c r="K25" s="33" t="n">
        <v>759</v>
      </c>
      <c r="L25" s="87" t="n">
        <v>4.12546089660268</v>
      </c>
      <c r="M25" s="44" t="n">
        <f aca="false">Tabela2[[#This Row],[HPGe FWHM (keV)]]/Tabela2[[#This Row],[Energy (keV)]]*100</f>
        <v>1.68592598962104</v>
      </c>
    </row>
    <row r="26" customFormat="false" ht="15" hidden="false" customHeight="false" outlineLevel="0" collapsed="false">
      <c r="B26" s="33" t="s">
        <v>60</v>
      </c>
      <c r="C26" s="80" t="s">
        <v>60</v>
      </c>
      <c r="D26" s="80" t="s">
        <v>64</v>
      </c>
      <c r="E26" s="80" t="s">
        <v>64</v>
      </c>
      <c r="F26" s="85" t="n">
        <v>344.28</v>
      </c>
      <c r="G26" s="86" t="n">
        <f aca="false">1/SQRT(Tabela2[[#This Row],[Energy (keV)]])</f>
        <v>0.0538944572724247</v>
      </c>
      <c r="H26" s="80" t="s">
        <v>64</v>
      </c>
      <c r="I26" s="80"/>
      <c r="J26" s="80"/>
      <c r="K26" s="33" t="n">
        <v>1068</v>
      </c>
      <c r="L26" s="87" t="n">
        <v>4.38633473385568</v>
      </c>
      <c r="M26" s="44" t="n">
        <f aca="false">Tabela2[[#This Row],[HPGe FWHM (keV)]]/Tabela2[[#This Row],[Energy (keV)]]*100</f>
        <v>1.27406028054365</v>
      </c>
    </row>
    <row r="27" customFormat="false" ht="15" hidden="false" customHeight="false" outlineLevel="0" collapsed="false">
      <c r="B27" s="33" t="s">
        <v>60</v>
      </c>
      <c r="C27" s="80" t="s">
        <v>60</v>
      </c>
      <c r="D27" s="80" t="s">
        <v>64</v>
      </c>
      <c r="E27" s="80" t="s">
        <v>64</v>
      </c>
      <c r="F27" s="85" t="n">
        <v>411.12</v>
      </c>
      <c r="G27" s="86" t="n">
        <f aca="false">1/SQRT(Tabela2[[#This Row],[Energy (keV)]])</f>
        <v>0.0493191630143485</v>
      </c>
      <c r="H27" s="80" t="s">
        <v>64</v>
      </c>
      <c r="I27" s="80"/>
      <c r="J27" s="80"/>
      <c r="K27" s="33" t="n">
        <v>1275</v>
      </c>
      <c r="L27" s="87" t="n">
        <v>4.07605299127111</v>
      </c>
      <c r="M27" s="44" t="n">
        <f aca="false">Tabela2[[#This Row],[HPGe FWHM (keV)]]/Tabela2[[#This Row],[Energy (keV)]]*100</f>
        <v>0.991450912451622</v>
      </c>
    </row>
    <row r="28" customFormat="false" ht="15" hidden="false" customHeight="false" outlineLevel="0" collapsed="false">
      <c r="B28" s="33" t="s">
        <v>60</v>
      </c>
      <c r="C28" s="80" t="s">
        <v>60</v>
      </c>
      <c r="D28" s="80" t="s">
        <v>64</v>
      </c>
      <c r="E28" s="80" t="s">
        <v>64</v>
      </c>
      <c r="F28" s="85" t="n">
        <v>443.96</v>
      </c>
      <c r="G28" s="86" t="n">
        <f aca="false">1/SQRT(Tabela2[[#This Row],[Energy (keV)]])</f>
        <v>0.0474600376753116</v>
      </c>
      <c r="H28" s="80" t="s">
        <v>64</v>
      </c>
      <c r="I28" s="80"/>
      <c r="J28" s="80"/>
      <c r="K28" s="33" t="n">
        <v>1377</v>
      </c>
      <c r="L28" s="87" t="n">
        <v>4.26381332168183</v>
      </c>
      <c r="M28" s="44" t="n">
        <f aca="false">Tabela2[[#This Row],[HPGe FWHM (keV)]]/Tabela2[[#This Row],[Energy (keV)]]*100</f>
        <v>0.960404838652543</v>
      </c>
    </row>
    <row r="29" customFormat="false" ht="15" hidden="false" customHeight="false" outlineLevel="0" collapsed="false">
      <c r="B29" s="33" t="s">
        <v>60</v>
      </c>
      <c r="C29" s="80" t="s">
        <v>60</v>
      </c>
      <c r="D29" s="80" t="s">
        <v>64</v>
      </c>
      <c r="E29" s="80" t="s">
        <v>64</v>
      </c>
      <c r="F29" s="85" t="n">
        <v>778.9</v>
      </c>
      <c r="G29" s="86" t="n">
        <f aca="false">1/SQRT(Tabela2[[#This Row],[Energy (keV)]])</f>
        <v>0.0358310180774178</v>
      </c>
      <c r="H29" s="80" t="s">
        <v>64</v>
      </c>
      <c r="I29" s="80"/>
      <c r="J29" s="80"/>
      <c r="K29" s="33" t="n">
        <v>2415</v>
      </c>
      <c r="L29" s="87" t="n">
        <v>6.16195625796586</v>
      </c>
      <c r="M29" s="44" t="n">
        <f aca="false">Tabela2[[#This Row],[HPGe FWHM (keV)]]/Tabela2[[#This Row],[Energy (keV)]]*100</f>
        <v>0.791110060080352</v>
      </c>
    </row>
    <row r="30" customFormat="false" ht="15" hidden="false" customHeight="false" outlineLevel="0" collapsed="false">
      <c r="B30" s="33" t="s">
        <v>60</v>
      </c>
      <c r="C30" s="80" t="s">
        <v>60</v>
      </c>
      <c r="D30" s="80" t="s">
        <v>64</v>
      </c>
      <c r="E30" s="80" t="s">
        <v>64</v>
      </c>
      <c r="F30" s="85" t="n">
        <v>867.38</v>
      </c>
      <c r="G30" s="86" t="n">
        <f aca="false">1/SQRT(Tabela2[[#This Row],[Energy (keV)]])</f>
        <v>0.0339543403814719</v>
      </c>
      <c r="H30" s="80" t="s">
        <v>64</v>
      </c>
      <c r="I30" s="80"/>
      <c r="J30" s="80"/>
      <c r="K30" s="33" t="n">
        <v>2689</v>
      </c>
      <c r="L30" s="87" t="n">
        <v>4.80030648672435</v>
      </c>
      <c r="M30" s="44" t="n">
        <f aca="false">Tabela2[[#This Row],[HPGe FWHM (keV)]]/Tabela2[[#This Row],[Energy (keV)]]*100</f>
        <v>0.553426005525185</v>
      </c>
    </row>
    <row r="31" customFormat="false" ht="15" hidden="false" customHeight="false" outlineLevel="0" collapsed="false">
      <c r="B31" s="33" t="s">
        <v>60</v>
      </c>
      <c r="C31" s="80" t="s">
        <v>60</v>
      </c>
      <c r="D31" s="80" t="s">
        <v>64</v>
      </c>
      <c r="E31" s="80" t="s">
        <v>64</v>
      </c>
      <c r="F31" s="85" t="n">
        <v>964.06</v>
      </c>
      <c r="G31" s="86" t="n">
        <f aca="false">1/SQRT(Tabela2[[#This Row],[Energy (keV)]])</f>
        <v>0.0322068290484258</v>
      </c>
      <c r="H31" s="80" t="s">
        <v>64</v>
      </c>
      <c r="I31" s="80"/>
      <c r="J31" s="80"/>
      <c r="K31" s="33" t="n">
        <v>2990</v>
      </c>
      <c r="L31" s="87" t="n">
        <v>6.86615083469119</v>
      </c>
      <c r="M31" s="44" t="n">
        <f aca="false">Tabela2[[#This Row],[HPGe FWHM (keV)]]/Tabela2[[#This Row],[Energy (keV)]]*100</f>
        <v>0.712211982106009</v>
      </c>
    </row>
    <row r="32" customFormat="false" ht="15" hidden="false" customHeight="false" outlineLevel="0" collapsed="false">
      <c r="B32" s="33" t="s">
        <v>60</v>
      </c>
      <c r="C32" s="80" t="s">
        <v>60</v>
      </c>
      <c r="D32" s="80" t="s">
        <v>64</v>
      </c>
      <c r="E32" s="80" t="s">
        <v>64</v>
      </c>
      <c r="F32" s="85" t="n">
        <v>1085.84</v>
      </c>
      <c r="G32" s="86" t="n">
        <f aca="false">1/SQRT(Tabela2[[#This Row],[Energy (keV)]])</f>
        <v>0.030347092047292</v>
      </c>
      <c r="H32" s="80" t="s">
        <v>64</v>
      </c>
      <c r="I32" s="80"/>
      <c r="J32" s="80"/>
      <c r="K32" s="33" t="n">
        <v>3366</v>
      </c>
      <c r="L32" s="87" t="n">
        <v>5.18308548005491</v>
      </c>
      <c r="M32" s="44" t="n">
        <f aca="false">Tabela2[[#This Row],[HPGe FWHM (keV)]]/Tabela2[[#This Row],[Energy (keV)]]*100</f>
        <v>0.477334181836634</v>
      </c>
    </row>
    <row r="33" customFormat="false" ht="15" hidden="false" customHeight="false" outlineLevel="0" collapsed="false">
      <c r="B33" s="33" t="s">
        <v>60</v>
      </c>
      <c r="C33" s="80" t="s">
        <v>60</v>
      </c>
      <c r="D33" s="80" t="s">
        <v>64</v>
      </c>
      <c r="E33" s="80" t="s">
        <v>64</v>
      </c>
      <c r="F33" s="85" t="n">
        <v>1089.74</v>
      </c>
      <c r="G33" s="86" t="n">
        <f aca="false">1/SQRT(Tabela2[[#This Row],[Energy (keV)]])</f>
        <v>0.0302927397518095</v>
      </c>
      <c r="H33" s="80" t="s">
        <v>64</v>
      </c>
      <c r="I33" s="80"/>
      <c r="J33" s="80"/>
      <c r="K33" s="33"/>
      <c r="L33" s="80"/>
      <c r="M33" s="44"/>
    </row>
    <row r="34" customFormat="false" ht="15" hidden="false" customHeight="false" outlineLevel="0" collapsed="false">
      <c r="B34" s="88" t="s">
        <v>60</v>
      </c>
      <c r="C34" s="89" t="s">
        <v>60</v>
      </c>
      <c r="D34" s="89" t="s">
        <v>64</v>
      </c>
      <c r="E34" s="89" t="s">
        <v>64</v>
      </c>
      <c r="F34" s="85" t="n">
        <v>1112.08</v>
      </c>
      <c r="G34" s="86" t="n">
        <f aca="false">1/SQRT(Tabela2[[#This Row],[Energy (keV)]])</f>
        <v>0.0299869285481086</v>
      </c>
      <c r="H34" s="89" t="s">
        <v>64</v>
      </c>
      <c r="I34" s="89"/>
      <c r="J34" s="89"/>
      <c r="K34" s="88" t="n">
        <v>3449</v>
      </c>
      <c r="L34" s="39" t="n">
        <v>7.85637252973831</v>
      </c>
      <c r="M34" s="46" t="n">
        <f aca="false">Tabela2[[#This Row],[HPGe FWHM (keV)]]/Tabela2[[#This Row],[Energy (keV)]]*100</f>
        <v>0.706457496739291</v>
      </c>
    </row>
    <row r="35" customFormat="false" ht="30" hidden="false" customHeight="false" outlineLevel="0" collapsed="false">
      <c r="B35" s="90" t="s">
        <v>66</v>
      </c>
      <c r="C35" s="91" t="s">
        <v>63</v>
      </c>
      <c r="D35" s="91" t="s">
        <v>64</v>
      </c>
      <c r="E35" s="91" t="s">
        <v>64</v>
      </c>
      <c r="F35" s="85" t="n">
        <v>661.66</v>
      </c>
      <c r="G35" s="86" t="n">
        <f aca="false">1/SQRT(Tabela2[[#This Row],[Energy (keV)]])</f>
        <v>0.0388760882845058</v>
      </c>
      <c r="H35" s="91" t="s">
        <v>64</v>
      </c>
      <c r="I35" s="91"/>
      <c r="J35" s="91"/>
      <c r="K35" s="90" t="n">
        <v>2052</v>
      </c>
      <c r="L35" s="92" t="n">
        <v>5.71253765650285</v>
      </c>
      <c r="M35" s="93" t="n">
        <f aca="false">Tabela2[[#This Row],[HPGe FWHM (keV)]]/Tabela2[[#This Row],[Energy (keV)]]*100</f>
        <v>0.863364515990516</v>
      </c>
    </row>
    <row r="36" customFormat="false" ht="30" hidden="false" customHeight="false" outlineLevel="0" collapsed="false">
      <c r="B36" s="88" t="s">
        <v>67</v>
      </c>
      <c r="C36" s="89" t="s">
        <v>63</v>
      </c>
      <c r="D36" s="89" t="s">
        <v>64</v>
      </c>
      <c r="E36" s="89" t="s">
        <v>64</v>
      </c>
      <c r="F36" s="94" t="n">
        <v>1173.23</v>
      </c>
      <c r="G36" s="95" t="n">
        <f aca="false">1/SQRT(Tabela2[[#This Row],[Energy (keV)]])</f>
        <v>0.0291949960094713</v>
      </c>
      <c r="H36" s="80" t="s">
        <v>64</v>
      </c>
      <c r="I36" s="80"/>
      <c r="J36" s="80"/>
      <c r="K36" s="88" t="n">
        <v>3638</v>
      </c>
      <c r="L36" s="15" t="n">
        <v>7.84014847771943</v>
      </c>
      <c r="M36" s="46" t="n">
        <f aca="false">Tabela2[[#This Row],[HPGe FWHM (keV)]]/Tabela2[[#This Row],[Energy (keV)]]*100</f>
        <v>0.668253324388179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38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J40" activeCellId="0" sqref="J40"/>
    </sheetView>
  </sheetViews>
  <sheetFormatPr defaultColWidth="8.56640625" defaultRowHeight="15" zeroHeight="false" outlineLevelRow="0" outlineLevelCol="0"/>
  <cols>
    <col collapsed="false" customWidth="true" hidden="false" outlineLevel="0" max="2" min="2" style="0" width="7.72"/>
    <col collapsed="false" customWidth="true" hidden="false" outlineLevel="0" max="3" min="3" style="0" width="7.28"/>
    <col collapsed="false" customWidth="true" hidden="false" outlineLevel="0" max="4" min="4" style="0" width="7"/>
    <col collapsed="false" customWidth="true" hidden="false" outlineLevel="0" max="5" min="5" style="0" width="5.43"/>
    <col collapsed="false" customWidth="true" hidden="false" outlineLevel="0" max="7" min="7" style="0" width="8.71"/>
    <col collapsed="false" customWidth="true" hidden="false" outlineLevel="0" max="8" min="8" style="0" width="7"/>
    <col collapsed="false" customWidth="true" hidden="false" outlineLevel="0" max="9" min="9" style="0" width="11.57"/>
    <col collapsed="false" customWidth="true" hidden="false" outlineLevel="0" max="10" min="10" style="0" width="10"/>
    <col collapsed="false" customWidth="true" hidden="false" outlineLevel="0" max="11" min="11" style="0" width="15.57"/>
  </cols>
  <sheetData>
    <row r="3" customFormat="false" ht="45" hidden="false" customHeight="false" outlineLevel="0" collapsed="false">
      <c r="B3" s="90" t="s">
        <v>68</v>
      </c>
      <c r="C3" s="91" t="s">
        <v>69</v>
      </c>
      <c r="D3" s="91" t="s">
        <v>70</v>
      </c>
      <c r="E3" s="91" t="s">
        <v>71</v>
      </c>
      <c r="F3" s="91" t="s">
        <v>72</v>
      </c>
      <c r="G3" s="91" t="s">
        <v>73</v>
      </c>
      <c r="H3" s="91" t="s">
        <v>74</v>
      </c>
      <c r="I3" s="91" t="s">
        <v>75</v>
      </c>
      <c r="J3" s="91" t="s">
        <v>76</v>
      </c>
      <c r="K3" s="91" t="s">
        <v>77</v>
      </c>
      <c r="L3" s="96" t="s">
        <v>78</v>
      </c>
    </row>
    <row r="4" customFormat="false" ht="15" hidden="false" customHeight="false" outlineLevel="0" collapsed="false">
      <c r="A4" s="97" t="s">
        <v>46</v>
      </c>
      <c r="B4" s="33" t="n">
        <v>1</v>
      </c>
      <c r="C4" s="80" t="n">
        <v>121.78</v>
      </c>
      <c r="D4" s="0" t="n">
        <f aca="false">Tabela3[[#This Row],[ Energy (keV) ]]/1000</f>
        <v>0.12178</v>
      </c>
      <c r="E4" s="80" t="n">
        <v>366</v>
      </c>
      <c r="F4" s="80" t="n">
        <v>393</v>
      </c>
      <c r="G4" s="87" t="n">
        <v>379.173559073665</v>
      </c>
      <c r="H4" s="87" t="n">
        <v>1.56841349013844</v>
      </c>
      <c r="I4" s="44" t="n">
        <v>3.69333145484782</v>
      </c>
      <c r="J4" s="98" t="n">
        <f aca="false">(Tabela3[[#This Row],[ FWHM ]]*0.3225)/1000</f>
        <v>0.00119109939418842</v>
      </c>
      <c r="K4" s="37" t="n">
        <f aca="false">1/SQRT(Tabela3[[#This Row],[Energy (MeV)]])</f>
        <v>2.86557655397606</v>
      </c>
      <c r="L4" s="99" t="n">
        <f aca="false">Tabela3[[#This Row],[ Sigma ]]/Tabela3[[#This Row],[ Energy (keV) ]]</f>
        <v>0.0128790728373989</v>
      </c>
    </row>
    <row r="5" customFormat="false" ht="15" hidden="false" customHeight="false" outlineLevel="0" collapsed="false">
      <c r="A5" s="100"/>
      <c r="B5" s="33" t="n">
        <v>2</v>
      </c>
      <c r="C5" s="80" t="n">
        <v>244.7</v>
      </c>
      <c r="D5" s="0" t="n">
        <f aca="false">Tabela3[[#This Row],[ Energy (keV) ]]/1000</f>
        <v>0.2447</v>
      </c>
      <c r="E5" s="80" t="n">
        <v>747</v>
      </c>
      <c r="F5" s="80" t="n">
        <v>771</v>
      </c>
      <c r="G5" s="87" t="n">
        <v>760.145256717021</v>
      </c>
      <c r="H5" s="87" t="n">
        <v>1.751921971362</v>
      </c>
      <c r="I5" s="44" t="n">
        <v>4.12546089660268</v>
      </c>
      <c r="J5" s="98" t="n">
        <f aca="false">(Tabela3[[#This Row],[ FWHM ]]*0.3225)/1000</f>
        <v>0.00133046113915436</v>
      </c>
      <c r="K5" s="37" t="n">
        <f aca="false">1/SQRT(Tabela3[[#This Row],[Energy (MeV)]])</f>
        <v>2.02154314769622</v>
      </c>
      <c r="L5" s="99" t="n">
        <f aca="false">Tabela3[[#This Row],[ Sigma ]]/Tabela3[[#This Row],[ Energy (keV) ]]</f>
        <v>0.00715946862019616</v>
      </c>
    </row>
    <row r="6" customFormat="false" ht="15" hidden="false" customHeight="false" outlineLevel="0" collapsed="false">
      <c r="A6" s="100"/>
      <c r="B6" s="33" t="n">
        <v>3</v>
      </c>
      <c r="C6" s="80" t="n">
        <v>344.28</v>
      </c>
      <c r="D6" s="0" t="n">
        <f aca="false">Tabela3[[#This Row],[ Energy (keV) ]]/1000</f>
        <v>0.34428</v>
      </c>
      <c r="E6" s="80" t="n">
        <v>1057</v>
      </c>
      <c r="F6" s="80" t="n">
        <v>1081</v>
      </c>
      <c r="G6" s="87" t="n">
        <v>1068.8567579523</v>
      </c>
      <c r="H6" s="87" t="n">
        <v>1.86270489203237</v>
      </c>
      <c r="I6" s="44" t="n">
        <v>4.38633473385568</v>
      </c>
      <c r="J6" s="98" t="n">
        <f aca="false">(Tabela3[[#This Row],[ FWHM ]]*0.3225)/1000</f>
        <v>0.00141459295166846</v>
      </c>
      <c r="K6" s="37" t="n">
        <f aca="false">1/SQRT(Tabela3[[#This Row],[Energy (MeV)]])</f>
        <v>1.70429238239488</v>
      </c>
      <c r="L6" s="99" t="n">
        <f aca="false">Tabela3[[#This Row],[ Sigma ]]/Tabela3[[#This Row],[ Energy (keV) ]]</f>
        <v>0.00541043595919708</v>
      </c>
    </row>
    <row r="7" customFormat="false" ht="15" hidden="false" customHeight="false" outlineLevel="0" collapsed="false">
      <c r="A7" s="100"/>
      <c r="B7" s="33" t="n">
        <v>4</v>
      </c>
      <c r="C7" s="80" t="n">
        <v>411.12</v>
      </c>
      <c r="D7" s="0" t="n">
        <f aca="false">Tabela3[[#This Row],[ Energy (keV) ]]/1000</f>
        <v>0.41112</v>
      </c>
      <c r="E7" s="80" t="n">
        <v>1267</v>
      </c>
      <c r="F7" s="80" t="n">
        <v>1282</v>
      </c>
      <c r="G7" s="87" t="n">
        <v>1276.21863553113</v>
      </c>
      <c r="H7" s="87" t="n">
        <v>1.73094036540844</v>
      </c>
      <c r="I7" s="44" t="n">
        <v>4.07605299127111</v>
      </c>
      <c r="J7" s="98" t="n">
        <f aca="false">(Tabela3[[#This Row],[ FWHM ]]*0.3225)/1000</f>
        <v>0.00131452708968493</v>
      </c>
      <c r="K7" s="37" t="n">
        <f aca="false">1/SQRT(Tabela3[[#This Row],[Energy (MeV)]])</f>
        <v>1.55960887418477</v>
      </c>
      <c r="L7" s="99" t="n">
        <f aca="false">Tabela3[[#This Row],[ Sigma ]]/Tabela3[[#This Row],[ Energy (keV) ]]</f>
        <v>0.00421030444981621</v>
      </c>
    </row>
    <row r="8" customFormat="false" ht="15" hidden="false" customHeight="false" outlineLevel="0" collapsed="false">
      <c r="A8" s="100"/>
      <c r="B8" s="33" t="n">
        <v>5</v>
      </c>
      <c r="C8" s="80" t="n">
        <v>443.96</v>
      </c>
      <c r="D8" s="0" t="n">
        <f aca="false">Tabela3[[#This Row],[ Energy (keV) ]]/1000</f>
        <v>0.44396</v>
      </c>
      <c r="E8" s="80" t="n">
        <v>1369</v>
      </c>
      <c r="F8" s="80" t="n">
        <v>1385</v>
      </c>
      <c r="G8" s="87" t="n">
        <v>1377.84455632473</v>
      </c>
      <c r="H8" s="87" t="n">
        <v>1.81067483785675</v>
      </c>
      <c r="I8" s="44" t="n">
        <v>4.26381332168183</v>
      </c>
      <c r="J8" s="98" t="n">
        <f aca="false">(Tabela3[[#This Row],[ FWHM ]]*0.3225)/1000</f>
        <v>0.00137507979624239</v>
      </c>
      <c r="K8" s="37" t="n">
        <f aca="false">1/SQRT(Tabela3[[#This Row],[Energy (MeV)]])</f>
        <v>1.50081816891387</v>
      </c>
      <c r="L8" s="99" t="n">
        <f aca="false">Tabela3[[#This Row],[ Sigma ]]/Tabela3[[#This Row],[ Energy (keV) ]]</f>
        <v>0.0040784639108405</v>
      </c>
    </row>
    <row r="9" customFormat="false" ht="15" hidden="false" customHeight="false" outlineLevel="0" collapsed="false">
      <c r="A9" s="100"/>
      <c r="B9" s="33" t="n">
        <v>6</v>
      </c>
      <c r="C9" s="80" t="n">
        <v>778.9</v>
      </c>
      <c r="D9" s="0" t="n">
        <f aca="false">Tabela3[[#This Row],[ Energy (keV) ]]/1000</f>
        <v>0.7789</v>
      </c>
      <c r="E9" s="80" t="n">
        <v>2399</v>
      </c>
      <c r="F9" s="80" t="n">
        <v>2431</v>
      </c>
      <c r="G9" s="87" t="n">
        <v>2416.18044453109</v>
      </c>
      <c r="H9" s="87" t="n">
        <v>2.61674194119544</v>
      </c>
      <c r="I9" s="44" t="n">
        <v>6.16195625796586</v>
      </c>
      <c r="J9" s="98" t="n">
        <f aca="false">(Tabela3[[#This Row],[ FWHM ]]*0.3225)/1000</f>
        <v>0.00198723089319399</v>
      </c>
      <c r="K9" s="37" t="n">
        <f aca="false">1/SQRT(Tabela3[[#This Row],[Energy (MeV)]])</f>
        <v>1.13307628007308</v>
      </c>
      <c r="L9" s="99" t="n">
        <f aca="false">Tabela3[[#This Row],[ Sigma ]]/Tabela3[[#This Row],[ Energy (keV) ]]</f>
        <v>0.00335953516651103</v>
      </c>
    </row>
    <row r="10" customFormat="false" ht="15" hidden="false" customHeight="false" outlineLevel="0" collapsed="false">
      <c r="A10" s="100"/>
      <c r="B10" s="33" t="n">
        <v>7</v>
      </c>
      <c r="C10" s="80" t="n">
        <v>867.38</v>
      </c>
      <c r="D10" s="0" t="n">
        <f aca="false">Tabela3[[#This Row],[ Energy (keV) ]]/1000</f>
        <v>0.86738</v>
      </c>
      <c r="E10" s="80" t="n">
        <v>2679</v>
      </c>
      <c r="F10" s="80" t="n">
        <v>2699</v>
      </c>
      <c r="G10" s="87" t="n">
        <v>2690.70523846755</v>
      </c>
      <c r="H10" s="87" t="n">
        <v>2.03850251260153</v>
      </c>
      <c r="I10" s="44" t="n">
        <v>4.80030648672435</v>
      </c>
      <c r="J10" s="98" t="n">
        <f aca="false">(Tabela3[[#This Row],[ FWHM ]]*0.3225)/1000</f>
        <v>0.0015480988419686</v>
      </c>
      <c r="K10" s="37" t="n">
        <f aca="false">1/SQRT(Tabela3[[#This Row],[Energy (MeV)]])</f>
        <v>1.07373052054082</v>
      </c>
      <c r="L10" s="99" t="n">
        <f aca="false">Tabela3[[#This Row],[ Sigma ]]/Tabela3[[#This Row],[ Energy (keV) ]]</f>
        <v>0.00235018390163657</v>
      </c>
    </row>
    <row r="11" customFormat="false" ht="15" hidden="false" customHeight="false" outlineLevel="0" collapsed="false">
      <c r="A11" s="100"/>
      <c r="B11" s="33" t="n">
        <v>8</v>
      </c>
      <c r="C11" s="80" t="n">
        <v>964.06</v>
      </c>
      <c r="D11" s="0" t="n">
        <f aca="false">Tabela3[[#This Row],[ Energy (keV) ]]/1000</f>
        <v>0.96406</v>
      </c>
      <c r="E11" s="80" t="n">
        <v>2978</v>
      </c>
      <c r="F11" s="80" t="n">
        <v>3001</v>
      </c>
      <c r="G11" s="87" t="n">
        <v>2990.29747392233</v>
      </c>
      <c r="H11" s="87" t="n">
        <v>2.91578584974273</v>
      </c>
      <c r="I11" s="44" t="n">
        <v>6.86615083469119</v>
      </c>
      <c r="J11" s="98" t="n">
        <f aca="false">(Tabela3[[#This Row],[ FWHM ]]*0.3225)/1000</f>
        <v>0.00221433364418791</v>
      </c>
      <c r="K11" s="37" t="n">
        <f aca="false">1/SQRT(Tabela3[[#This Row],[Energy (MeV)]])</f>
        <v>1.01846936004699</v>
      </c>
      <c r="L11" s="99" t="n">
        <f aca="false">Tabela3[[#This Row],[ Sigma ]]/Tabela3[[#This Row],[ Energy (keV) ]]</f>
        <v>0.00302448587198175</v>
      </c>
    </row>
    <row r="12" customFormat="false" ht="15" hidden="false" customHeight="false" outlineLevel="0" collapsed="false">
      <c r="A12" s="100"/>
      <c r="B12" s="33" t="n">
        <v>9</v>
      </c>
      <c r="C12" s="80" t="n">
        <v>1085.84</v>
      </c>
      <c r="D12" s="0" t="n">
        <f aca="false">Tabela3[[#This Row],[ Energy (keV) ]]/1000</f>
        <v>1.08584</v>
      </c>
      <c r="E12" s="80" t="n">
        <v>3358</v>
      </c>
      <c r="F12" s="80" t="n">
        <v>3373</v>
      </c>
      <c r="G12" s="87" t="n">
        <v>3367.88991653507</v>
      </c>
      <c r="H12" s="87" t="n">
        <v>2.20105378757395</v>
      </c>
      <c r="I12" s="44" t="n">
        <v>5.18308548005491</v>
      </c>
      <c r="J12" s="98" t="n">
        <f aca="false">(Tabela3[[#This Row],[ FWHM ]]*0.3225)/1000</f>
        <v>0.00167154506731771</v>
      </c>
      <c r="K12" s="37" t="n">
        <f aca="false">1/SQRT(Tabela3[[#This Row],[Energy (MeV)]])</f>
        <v>0.959659312322248</v>
      </c>
      <c r="L12" s="99" t="n">
        <f aca="false">Tabela3[[#This Row],[ Sigma ]]/Tabela3[[#This Row],[ Energy (keV) ]]</f>
        <v>0.00202705167204556</v>
      </c>
    </row>
    <row r="13" customFormat="false" ht="15" hidden="false" customHeight="false" outlineLevel="0" collapsed="false">
      <c r="A13" s="101"/>
      <c r="B13" s="33" t="n">
        <v>10</v>
      </c>
      <c r="C13" s="80" t="n">
        <v>1112.08</v>
      </c>
      <c r="D13" s="0" t="n">
        <f aca="false">Tabela3[[#This Row],[ Energy (keV) ]]/1000</f>
        <v>1.11208</v>
      </c>
      <c r="E13" s="80" t="n">
        <v>3432</v>
      </c>
      <c r="F13" s="80" t="n">
        <v>3458</v>
      </c>
      <c r="G13" s="87" t="n">
        <v>3449.04056735503</v>
      </c>
      <c r="H13" s="87" t="n">
        <v>3.3362942941449</v>
      </c>
      <c r="I13" s="44" t="n">
        <v>7.85637252973831</v>
      </c>
      <c r="J13" s="98" t="n">
        <f aca="false">(Tabela3[[#This Row],[ FWHM ]]*0.3225)/1000</f>
        <v>0.0025336801408406</v>
      </c>
      <c r="K13" s="37" t="n">
        <f aca="false">1/SQRT(Tabela3[[#This Row],[Energy (MeV)]])</f>
        <v>0.948269942447493</v>
      </c>
      <c r="L13" s="99" t="n">
        <f aca="false">Tabela3[[#This Row],[ Sigma ]]/Tabela3[[#This Row],[ Energy (keV) ]]</f>
        <v>0.00300004882215749</v>
      </c>
    </row>
    <row r="14" customFormat="false" ht="15" hidden="false" customHeight="false" outlineLevel="0" collapsed="false">
      <c r="A14" s="97" t="s">
        <v>56</v>
      </c>
      <c r="B14" s="83" t="n">
        <v>1</v>
      </c>
      <c r="C14" s="84" t="n">
        <v>81</v>
      </c>
      <c r="D14" s="102" t="n">
        <f aca="false">Tabela3[[#This Row],[ Energy (keV) ]]/1000</f>
        <v>0.081</v>
      </c>
      <c r="E14" s="84" t="n">
        <v>240</v>
      </c>
      <c r="F14" s="84" t="n">
        <v>261</v>
      </c>
      <c r="G14" s="9" t="n">
        <v>252.54684027453</v>
      </c>
      <c r="H14" s="9" t="n">
        <v>1.65676722457921</v>
      </c>
      <c r="I14" s="43" t="n">
        <v>3.90138859578363</v>
      </c>
      <c r="J14" s="103" t="n">
        <f aca="false">(Tabela3[[#This Row],[ FWHM ]]*0.3225)/1000</f>
        <v>0.00125819782214022</v>
      </c>
      <c r="K14" s="35" t="n">
        <f aca="false">1/SQRT(Tabela3[[#This Row],[Energy (MeV)]])</f>
        <v>3.51364184463153</v>
      </c>
      <c r="L14" s="104" t="n">
        <f aca="false">Tabela3[[#This Row],[ Sigma ]]/Tabela3[[#This Row],[ Energy (keV) ]]</f>
        <v>0.0204539163528298</v>
      </c>
    </row>
    <row r="15" customFormat="false" ht="15" hidden="false" customHeight="false" outlineLevel="0" collapsed="false">
      <c r="A15" s="100"/>
      <c r="B15" s="33" t="n">
        <v>2</v>
      </c>
      <c r="C15" s="80" t="n">
        <v>276.4</v>
      </c>
      <c r="D15" s="105" t="n">
        <f aca="false">Tabela3[[#This Row],[ Energy (keV) ]]/1000</f>
        <v>0.2764</v>
      </c>
      <c r="E15" s="80" t="n">
        <v>850</v>
      </c>
      <c r="F15" s="80" t="n">
        <v>865</v>
      </c>
      <c r="G15" s="87" t="n">
        <v>858.403887234106</v>
      </c>
      <c r="H15" s="87" t="n">
        <v>1.65080654592998</v>
      </c>
      <c r="I15" s="44" t="n">
        <v>3.88735227048684</v>
      </c>
      <c r="J15" s="106" t="n">
        <f aca="false">(Tabela3[[#This Row],[ FWHM ]]*0.3225)/1000</f>
        <v>0.00125367110723201</v>
      </c>
      <c r="K15" s="37" t="n">
        <f aca="false">1/SQRT(Tabela3[[#This Row],[Energy (MeV)]])</f>
        <v>1.90208964227133</v>
      </c>
      <c r="L15" s="99" t="n">
        <f aca="false">Tabela3[[#This Row],[ Sigma ]]/Tabela3[[#This Row],[ Energy (keV) ]]</f>
        <v>0.0059725273007597</v>
      </c>
    </row>
    <row r="16" customFormat="false" ht="15" hidden="false" customHeight="false" outlineLevel="0" collapsed="false">
      <c r="A16" s="100"/>
      <c r="B16" s="33" t="n">
        <v>3</v>
      </c>
      <c r="C16" s="80" t="n">
        <v>302.85</v>
      </c>
      <c r="D16" s="105" t="n">
        <f aca="false">Tabela3[[#This Row],[ Energy (keV) ]]/1000</f>
        <v>0.30285</v>
      </c>
      <c r="E16" s="80" t="n">
        <v>931</v>
      </c>
      <c r="F16" s="80" t="n">
        <v>947</v>
      </c>
      <c r="G16" s="87" t="n">
        <v>940.358107490725</v>
      </c>
      <c r="H16" s="87" t="n">
        <v>1.66492646887514</v>
      </c>
      <c r="I16" s="44" t="n">
        <v>3.92060214743656</v>
      </c>
      <c r="J16" s="106" t="n">
        <f aca="false">(Tabela3[[#This Row],[ FWHM ]]*0.3225)/1000</f>
        <v>0.00126439419254829</v>
      </c>
      <c r="K16" s="37" t="n">
        <f aca="false">1/SQRT(Tabela3[[#This Row],[Energy (MeV)]])</f>
        <v>1.81713088933572</v>
      </c>
      <c r="L16" s="99" t="n">
        <f aca="false">Tabela3[[#This Row],[ Sigma ]]/Tabela3[[#This Row],[ Energy (keV) ]]</f>
        <v>0.00549752837667208</v>
      </c>
    </row>
    <row r="17" customFormat="false" ht="15" hidden="false" customHeight="false" outlineLevel="0" collapsed="false">
      <c r="A17" s="100"/>
      <c r="B17" s="33" t="n">
        <v>4</v>
      </c>
      <c r="C17" s="80" t="n">
        <v>356.01</v>
      </c>
      <c r="D17" s="105" t="n">
        <f aca="false">Tabela3[[#This Row],[ Energy (keV) ]]/1000</f>
        <v>0.35601</v>
      </c>
      <c r="E17" s="80" t="n">
        <v>1095</v>
      </c>
      <c r="F17" s="80" t="n">
        <v>1117</v>
      </c>
      <c r="G17" s="87" t="n">
        <v>1105.35351348926</v>
      </c>
      <c r="H17" s="87" t="n">
        <v>1.88830399912359</v>
      </c>
      <c r="I17" s="44" t="n">
        <v>4.44661602321622</v>
      </c>
      <c r="J17" s="106" t="n">
        <f aca="false">(Tabela3[[#This Row],[ FWHM ]]*0.3225)/1000</f>
        <v>0.00143403366748723</v>
      </c>
      <c r="K17" s="37" t="n">
        <f aca="false">1/SQRT(Tabela3[[#This Row],[Energy (MeV)]])</f>
        <v>1.67598026900156</v>
      </c>
      <c r="L17" s="99" t="n">
        <f aca="false">Tabela3[[#This Row],[ Sigma ]]/Tabela3[[#This Row],[ Energy (keV) ]]</f>
        <v>0.00530407572574813</v>
      </c>
    </row>
    <row r="18" customFormat="false" ht="15.75" hidden="false" customHeight="false" outlineLevel="0" collapsed="false">
      <c r="A18" s="101"/>
      <c r="B18" s="88" t="n">
        <v>5</v>
      </c>
      <c r="C18" s="89" t="n">
        <v>383.85</v>
      </c>
      <c r="D18" s="107" t="n">
        <f aca="false">Tabela3[[#This Row],[ Energy (keV) ]]/1000</f>
        <v>0.38385</v>
      </c>
      <c r="E18" s="89" t="n">
        <v>1184</v>
      </c>
      <c r="F18" s="89" t="n">
        <v>1195</v>
      </c>
      <c r="G18" s="39" t="n">
        <v>1191.68119573972</v>
      </c>
      <c r="H18" s="39" t="n">
        <v>1.10329397980121</v>
      </c>
      <c r="I18" s="46" t="n">
        <v>2.59805872951549</v>
      </c>
      <c r="J18" s="108" t="n">
        <f aca="false">(Tabela3[[#This Row],[ FWHM ]]*0.3225)/1000</f>
        <v>0.000837873940268746</v>
      </c>
      <c r="K18" s="38" t="n">
        <f aca="false">1/SQRT(Tabela3[[#This Row],[Energy (MeV)]])</f>
        <v>1.61405833748053</v>
      </c>
      <c r="L18" s="109" t="n">
        <f aca="false">Tabela3[[#This Row],[ Sigma ]]/Tabela3[[#This Row],[ Energy (keV) ]]</f>
        <v>0.00287428417298739</v>
      </c>
    </row>
    <row r="19" customFormat="false" ht="15.75" hidden="false" customHeight="false" outlineLevel="0" collapsed="false">
      <c r="A19" s="0" t="s">
        <v>66</v>
      </c>
      <c r="B19" s="33" t="n">
        <v>1</v>
      </c>
      <c r="C19" s="80" t="n">
        <v>661.66</v>
      </c>
      <c r="D19" s="0" t="n">
        <f aca="false">Tabela3[[#This Row],[ Energy (keV) ]]/1000</f>
        <v>0.66166</v>
      </c>
      <c r="E19" s="80" t="n">
        <v>2037</v>
      </c>
      <c r="F19" s="80" t="n">
        <v>2071</v>
      </c>
      <c r="G19" s="87" t="n">
        <v>2052.45993449321</v>
      </c>
      <c r="H19" s="87" t="n">
        <v>2.42589142970709</v>
      </c>
      <c r="I19" s="44" t="n">
        <v>5.71253765650285</v>
      </c>
      <c r="J19" s="103" t="n">
        <f aca="false">(Tabela3[[#This Row],[ FWHM ]]*0.3225)/1000</f>
        <v>0.00184229339422217</v>
      </c>
      <c r="K19" s="35" t="n">
        <f aca="false">1/SQRT(Tabela3[[#This Row],[Energy (MeV)]])</f>
        <v>1.22936985496826</v>
      </c>
      <c r="L19" s="104" t="n">
        <f aca="false">Tabela3[[#This Row],[ Sigma ]]/Tabela3[[#This Row],[ Energy (keV) ]]</f>
        <v>0.00366637159524089</v>
      </c>
    </row>
    <row r="20" customFormat="false" ht="15.75" hidden="false" customHeight="false" outlineLevel="0" collapsed="false">
      <c r="A20" s="110" t="s">
        <v>67</v>
      </c>
      <c r="B20" s="90" t="n">
        <v>1</v>
      </c>
      <c r="C20" s="91" t="n">
        <v>1173.2</v>
      </c>
      <c r="D20" s="111" t="n">
        <f aca="false">Tabela3[[#This Row],[ Energy (keV) ]]/1000</f>
        <v>1.1732</v>
      </c>
      <c r="E20" s="91" t="n">
        <v>3617</v>
      </c>
      <c r="F20" s="91" t="n">
        <v>3651</v>
      </c>
      <c r="G20" s="92" t="n">
        <v>3638.71054493984</v>
      </c>
      <c r="H20" s="92" t="n">
        <v>3.32940457347883</v>
      </c>
      <c r="I20" s="93" t="n">
        <v>7.84014847771943</v>
      </c>
      <c r="J20" s="112" t="n">
        <f aca="false">(Tabela3[[#This Row],[ FWHM ]]*0.3225)/1000</f>
        <v>0.00252844788406452</v>
      </c>
      <c r="K20" s="113" t="n">
        <f aca="false">1/SQRT(Tabela3[[#This Row],[Energy (MeV)]])</f>
        <v>0.92323864057627</v>
      </c>
      <c r="L20" s="114" t="n">
        <f aca="false">Tabela3[[#This Row],[ Sigma ]]/Tabela3[[#This Row],[ Energy (keV) ]]</f>
        <v>0.00283788320276068</v>
      </c>
    </row>
    <row r="22" customFormat="false" ht="13.8" hidden="false" customHeight="false" outlineLevel="0" collapsed="false"/>
    <row r="23" customFormat="false" ht="13.8" hidden="false" customHeight="false" outlineLevel="0" collapsed="false">
      <c r="A23" s="115" t="s">
        <v>56</v>
      </c>
      <c r="B23" s="116" t="n">
        <v>1</v>
      </c>
      <c r="C23" s="117" t="n">
        <v>4.285</v>
      </c>
      <c r="D23" s="117" t="n">
        <f aca="false">C23/1000</f>
        <v>0.004285</v>
      </c>
      <c r="E23" s="117" t="n">
        <v>132</v>
      </c>
      <c r="F23" s="117" t="n">
        <v>144</v>
      </c>
      <c r="G23" s="117" t="n">
        <v>138.05</v>
      </c>
      <c r="H23" s="117" t="n">
        <v>1.63</v>
      </c>
      <c r="I23" s="117" t="n">
        <f aca="false">H23*2.355</f>
        <v>3.83865</v>
      </c>
      <c r="J23" s="118" t="n">
        <f aca="false">I23*0.031067/1000</f>
        <v>0.00011925533955</v>
      </c>
      <c r="K23" s="119" t="n">
        <f aca="false">1/SQRT(D23)</f>
        <v>15.2765254133518</v>
      </c>
      <c r="L23" s="120" t="n">
        <f aca="false">J23/D23</f>
        <v>0.0278308843757293</v>
      </c>
    </row>
    <row r="24" customFormat="false" ht="13.8" hidden="false" customHeight="false" outlineLevel="0" collapsed="false">
      <c r="A24" s="121"/>
      <c r="B24" s="122" t="n">
        <v>2</v>
      </c>
      <c r="C24" s="123" t="n">
        <v>4.619</v>
      </c>
      <c r="D24" s="123" t="n">
        <f aca="false">C24/1000</f>
        <v>0.004619</v>
      </c>
      <c r="E24" s="123" t="n">
        <v>144</v>
      </c>
      <c r="F24" s="123" t="n">
        <v>155</v>
      </c>
      <c r="G24" s="123" t="n">
        <v>149.34</v>
      </c>
      <c r="H24" s="123" t="n">
        <v>2.25</v>
      </c>
      <c r="I24" s="123" t="n">
        <f aca="false">H24*2.355</f>
        <v>5.29875</v>
      </c>
      <c r="J24" s="124" t="n">
        <f aca="false">I24*0.031067/1000</f>
        <v>0.00016461626625</v>
      </c>
      <c r="K24" s="125" t="n">
        <f aca="false">1/SQRT(D24)</f>
        <v>14.7138396514797</v>
      </c>
      <c r="L24" s="126" t="n">
        <f aca="false">J24/D24</f>
        <v>0.035638940517428</v>
      </c>
    </row>
    <row r="25" customFormat="false" ht="13.8" hidden="false" customHeight="false" outlineLevel="0" collapsed="false">
      <c r="A25" s="121"/>
      <c r="B25" s="122" t="n">
        <v>3</v>
      </c>
      <c r="C25" s="123" t="n">
        <v>4.936</v>
      </c>
      <c r="D25" s="123" t="n">
        <f aca="false">C25/1000</f>
        <v>0.004936</v>
      </c>
      <c r="E25" s="123" t="n">
        <v>156</v>
      </c>
      <c r="F25" s="123" t="n">
        <v>162</v>
      </c>
      <c r="G25" s="123" t="n">
        <v>158.42</v>
      </c>
      <c r="H25" s="123" t="n">
        <v>2.96</v>
      </c>
      <c r="I25" s="123" t="n">
        <f aca="false">H25*2.355</f>
        <v>6.9708</v>
      </c>
      <c r="J25" s="124" t="n">
        <f aca="false">I25*0.031067/1000</f>
        <v>0.0002165618436</v>
      </c>
      <c r="K25" s="125" t="n">
        <f aca="false">1/SQRT(D25)</f>
        <v>14.2335235577393</v>
      </c>
      <c r="L25" s="126" t="n">
        <f aca="false">J25/D25</f>
        <v>0.0438739553484603</v>
      </c>
    </row>
    <row r="26" customFormat="false" ht="13.8" hidden="false" customHeight="false" outlineLevel="0" collapsed="false">
      <c r="A26" s="121"/>
      <c r="B26" s="127" t="n">
        <v>4</v>
      </c>
      <c r="C26" s="128" t="n">
        <v>5.28</v>
      </c>
      <c r="D26" s="128" t="n">
        <f aca="false">C26/1000</f>
        <v>0.00528</v>
      </c>
      <c r="E26" s="128" t="n">
        <v>168</v>
      </c>
      <c r="F26" s="128" t="n">
        <v>173</v>
      </c>
      <c r="G26" s="128"/>
      <c r="H26" s="128"/>
      <c r="I26" s="128" t="n">
        <v>0</v>
      </c>
      <c r="J26" s="129" t="n">
        <f aca="false">I26*0.031067/1000</f>
        <v>0</v>
      </c>
      <c r="K26" s="130" t="n">
        <f aca="false">1/SQRT(D26)</f>
        <v>13.7620470640795</v>
      </c>
      <c r="L26" s="131" t="n">
        <f aca="false">J26/D26</f>
        <v>0</v>
      </c>
    </row>
    <row r="27" customFormat="false" ht="13.8" hidden="false" customHeight="false" outlineLevel="0" collapsed="false">
      <c r="A27" s="121"/>
      <c r="B27" s="122" t="n">
        <v>5</v>
      </c>
      <c r="C27" s="123" t="n">
        <v>30.625</v>
      </c>
      <c r="D27" s="123" t="n">
        <f aca="false">C27/1000</f>
        <v>0.030625</v>
      </c>
      <c r="E27" s="123" t="n">
        <v>981</v>
      </c>
      <c r="F27" s="123" t="n">
        <v>989</v>
      </c>
      <c r="G27" s="132" t="n">
        <v>986.01</v>
      </c>
      <c r="H27" s="132" t="n">
        <v>3.69</v>
      </c>
      <c r="I27" s="123" t="n">
        <f aca="false">H27*2.355</f>
        <v>8.68995</v>
      </c>
      <c r="J27" s="124" t="n">
        <f aca="false">I27*0.031067/1000</f>
        <v>0.00026997067665</v>
      </c>
      <c r="K27" s="125" t="n">
        <f aca="false">1/SQRT(D27)</f>
        <v>5.71428571428571</v>
      </c>
      <c r="L27" s="126" t="n">
        <f aca="false">J27/D27</f>
        <v>0.00881536903346938</v>
      </c>
    </row>
    <row r="28" customFormat="false" ht="13.8" hidden="false" customHeight="false" outlineLevel="0" collapsed="false">
      <c r="A28" s="121"/>
      <c r="B28" s="122" t="n">
        <v>6</v>
      </c>
      <c r="C28" s="123" t="n">
        <v>30.973</v>
      </c>
      <c r="D28" s="123" t="n">
        <f aca="false">C28/1000</f>
        <v>0.030973</v>
      </c>
      <c r="E28" s="123" t="n">
        <v>991</v>
      </c>
      <c r="F28" s="123" t="n">
        <v>1008</v>
      </c>
      <c r="G28" s="132" t="n">
        <v>997.27</v>
      </c>
      <c r="H28" s="132" t="n">
        <v>4.02</v>
      </c>
      <c r="I28" s="123" t="n">
        <f aca="false">H28*2.355</f>
        <v>9.4671</v>
      </c>
      <c r="J28" s="124" t="n">
        <f aca="false">I28*0.031067/1000</f>
        <v>0.0002941143957</v>
      </c>
      <c r="K28" s="125" t="n">
        <f aca="false">1/SQRT(D28)</f>
        <v>5.68209334150268</v>
      </c>
      <c r="L28" s="126" t="n">
        <f aca="false">J28/D28</f>
        <v>0.00949583171471927</v>
      </c>
    </row>
    <row r="29" customFormat="false" ht="13.8" hidden="false" customHeight="false" outlineLevel="0" collapsed="false">
      <c r="A29" s="121"/>
      <c r="B29" s="122" t="n">
        <v>7</v>
      </c>
      <c r="C29" s="123" t="n">
        <v>34.964</v>
      </c>
      <c r="D29" s="123" t="n">
        <f aca="false">C29/1000</f>
        <v>0.034964</v>
      </c>
      <c r="E29" s="123" t="n">
        <v>1116</v>
      </c>
      <c r="F29" s="123" t="n">
        <v>1136</v>
      </c>
      <c r="G29" s="123" t="n">
        <v>1125.99</v>
      </c>
      <c r="H29" s="123" t="n">
        <v>4.61</v>
      </c>
      <c r="I29" s="123" t="n">
        <f aca="false">H29*2.355</f>
        <v>10.85655</v>
      </c>
      <c r="J29" s="124" t="n">
        <f aca="false">I29*0.031067/1000</f>
        <v>0.00033728043885</v>
      </c>
      <c r="K29" s="125" t="n">
        <f aca="false">1/SQRT(D29)</f>
        <v>5.34797593347791</v>
      </c>
      <c r="L29" s="126" t="n">
        <f aca="false">J29/D29</f>
        <v>0.0096465060876902</v>
      </c>
    </row>
    <row r="30" customFormat="false" ht="13.8" hidden="false" customHeight="false" outlineLevel="0" collapsed="false">
      <c r="A30" s="133"/>
      <c r="B30" s="134" t="n">
        <v>8</v>
      </c>
      <c r="C30" s="135" t="n">
        <v>35.822</v>
      </c>
      <c r="D30" s="135" t="n">
        <f aca="false">C30/1000</f>
        <v>0.035822</v>
      </c>
      <c r="E30" s="135" t="n">
        <v>1142</v>
      </c>
      <c r="F30" s="135" t="n">
        <v>1164</v>
      </c>
      <c r="G30" s="135" t="n">
        <v>1152.94</v>
      </c>
      <c r="H30" s="135" t="n">
        <v>6.17</v>
      </c>
      <c r="I30" s="135" t="n">
        <f aca="false">H30*2.355</f>
        <v>14.53035</v>
      </c>
      <c r="J30" s="136" t="n">
        <f aca="false">I30*0.031067/1000</f>
        <v>0.00045141438345</v>
      </c>
      <c r="K30" s="137" t="n">
        <f aca="false">1/SQRT(D30)</f>
        <v>5.28354104075261</v>
      </c>
      <c r="L30" s="138" t="n">
        <f aca="false">J30/D30</f>
        <v>0.0126015963220926</v>
      </c>
    </row>
    <row r="31" customFormat="false" ht="13.8" hidden="false" customHeight="false" outlineLevel="0" collapsed="false">
      <c r="A31" s="115" t="s">
        <v>46</v>
      </c>
      <c r="B31" s="139" t="n">
        <v>1</v>
      </c>
      <c r="C31" s="139" t="n">
        <v>5.633</v>
      </c>
      <c r="D31" s="140" t="n">
        <f aca="false">C31/1000</f>
        <v>0.005633</v>
      </c>
      <c r="E31" s="139" t="n">
        <v>175</v>
      </c>
      <c r="F31" s="139" t="n">
        <v>188</v>
      </c>
      <c r="G31" s="139" t="n">
        <v>181.47</v>
      </c>
      <c r="H31" s="139" t="n">
        <v>1.88</v>
      </c>
      <c r="I31" s="123" t="n">
        <f aca="false">H31*2.355</f>
        <v>4.4274</v>
      </c>
      <c r="J31" s="54" t="n">
        <f aca="false">I31*0.031067/1000</f>
        <v>0.0001375460358</v>
      </c>
      <c r="K31" s="141" t="n">
        <f aca="false">1/SQRT(D31)</f>
        <v>13.3238619534605</v>
      </c>
      <c r="L31" s="142" t="n">
        <f aca="false">J31/D31</f>
        <v>0.024417900905379</v>
      </c>
    </row>
    <row r="32" customFormat="false" ht="13.8" hidden="false" customHeight="false" outlineLevel="0" collapsed="false">
      <c r="A32" s="121"/>
      <c r="B32" s="143" t="n">
        <v>2</v>
      </c>
      <c r="C32" s="143" t="n">
        <v>6.205</v>
      </c>
      <c r="D32" s="144" t="n">
        <f aca="false">C32/1000</f>
        <v>0.006205</v>
      </c>
      <c r="E32" s="143" t="n">
        <v>194</v>
      </c>
      <c r="F32" s="143" t="n">
        <v>206</v>
      </c>
      <c r="G32" s="143" t="n">
        <v>200.13</v>
      </c>
      <c r="H32" s="143" t="n">
        <v>2.33</v>
      </c>
      <c r="I32" s="123" t="n">
        <f aca="false">H32*2.355</f>
        <v>5.48715</v>
      </c>
      <c r="J32" s="57" t="n">
        <f aca="false">I32*0.031067/1000</f>
        <v>0.00017046928905</v>
      </c>
      <c r="K32" s="145" t="n">
        <f aca="false">1/SQRT(D32)</f>
        <v>12.6948948224387</v>
      </c>
      <c r="L32" s="146" t="n">
        <f aca="false">J32/D32</f>
        <v>0.0274728910636583</v>
      </c>
    </row>
    <row r="33" customFormat="false" ht="13.8" hidden="false" customHeight="false" outlineLevel="0" collapsed="false">
      <c r="A33" s="121"/>
      <c r="B33" s="143" t="n">
        <v>3</v>
      </c>
      <c r="C33" s="143" t="n">
        <v>6.587</v>
      </c>
      <c r="D33" s="144" t="n">
        <f aca="false">C33/1000</f>
        <v>0.006587</v>
      </c>
      <c r="E33" s="143" t="n">
        <v>207</v>
      </c>
      <c r="F33" s="143" t="n">
        <v>218</v>
      </c>
      <c r="G33" s="143" t="n">
        <v>212.12</v>
      </c>
      <c r="H33" s="143" t="n">
        <v>3.06</v>
      </c>
      <c r="I33" s="123" t="n">
        <f aca="false">H33*2.355</f>
        <v>7.2063</v>
      </c>
      <c r="J33" s="57" t="n">
        <f aca="false">I33*0.031067/1000</f>
        <v>0.0002238781221</v>
      </c>
      <c r="K33" s="145" t="n">
        <f aca="false">1/SQRT(D33)</f>
        <v>12.3212896826736</v>
      </c>
      <c r="L33" s="146" t="n">
        <f aca="false">J33/D33</f>
        <v>0.0339878734021558</v>
      </c>
    </row>
    <row r="34" customFormat="false" ht="13.8" hidden="false" customHeight="false" outlineLevel="0" collapsed="false">
      <c r="A34" s="121"/>
      <c r="B34" s="143" t="n">
        <v>4</v>
      </c>
      <c r="C34" s="143" t="n">
        <v>7.178</v>
      </c>
      <c r="D34" s="144" t="n">
        <f aca="false">C34/1000</f>
        <v>0.007178</v>
      </c>
      <c r="E34" s="143" t="n">
        <v>225</v>
      </c>
      <c r="F34" s="143" t="n">
        <v>235</v>
      </c>
      <c r="G34" s="143" t="n">
        <v>231.5</v>
      </c>
      <c r="H34" s="143" t="n">
        <v>2.33</v>
      </c>
      <c r="I34" s="123" t="n">
        <f aca="false">H34*2.355</f>
        <v>5.48715</v>
      </c>
      <c r="J34" s="57" t="n">
        <f aca="false">I34*0.031067/1000</f>
        <v>0.00017046928905</v>
      </c>
      <c r="K34" s="145" t="n">
        <f aca="false">1/SQRT(D34)</f>
        <v>11.8031594204375</v>
      </c>
      <c r="L34" s="146" t="n">
        <f aca="false">J34/D34</f>
        <v>0.0237488560950125</v>
      </c>
    </row>
    <row r="35" customFormat="false" ht="13.8" hidden="false" customHeight="false" outlineLevel="0" collapsed="false">
      <c r="A35" s="121"/>
      <c r="B35" s="143" t="n">
        <v>5</v>
      </c>
      <c r="C35" s="143" t="n">
        <v>39.522</v>
      </c>
      <c r="D35" s="144" t="n">
        <f aca="false">C35/1000</f>
        <v>0.039522</v>
      </c>
      <c r="E35" s="143" t="n">
        <v>1261</v>
      </c>
      <c r="F35" s="143" t="n">
        <v>1281</v>
      </c>
      <c r="G35" s="143" t="n">
        <v>1272.7</v>
      </c>
      <c r="H35" s="143" t="n">
        <v>5</v>
      </c>
      <c r="I35" s="123" t="n">
        <f aca="false">H35*2.355</f>
        <v>11.775</v>
      </c>
      <c r="J35" s="57" t="n">
        <f aca="false">I35*0.031067/1000</f>
        <v>0.000365813925</v>
      </c>
      <c r="K35" s="145" t="n">
        <f aca="false">1/SQRT(D35)</f>
        <v>5.03014544926155</v>
      </c>
      <c r="L35" s="146" t="n">
        <f aca="false">J35/D35</f>
        <v>0.00925595680886595</v>
      </c>
    </row>
    <row r="36" customFormat="false" ht="13.8" hidden="false" customHeight="false" outlineLevel="0" collapsed="false">
      <c r="A36" s="121"/>
      <c r="B36" s="143" t="n">
        <v>6</v>
      </c>
      <c r="C36" s="143" t="n">
        <v>40.117</v>
      </c>
      <c r="D36" s="144" t="n">
        <f aca="false">C36/1000</f>
        <v>0.040117</v>
      </c>
      <c r="E36" s="143" t="n">
        <v>1282</v>
      </c>
      <c r="F36" s="143" t="n">
        <v>1308</v>
      </c>
      <c r="G36" s="143" t="n">
        <v>1292.07</v>
      </c>
      <c r="H36" s="143" t="n">
        <v>4.75</v>
      </c>
      <c r="I36" s="123" t="n">
        <f aca="false">H36*2.355</f>
        <v>11.18625</v>
      </c>
      <c r="J36" s="57" t="n">
        <f aca="false">I36*0.031067/1000</f>
        <v>0.00034752322875</v>
      </c>
      <c r="K36" s="145" t="n">
        <f aca="false">1/SQRT(D36)</f>
        <v>4.99270350279481</v>
      </c>
      <c r="L36" s="146" t="n">
        <f aca="false">J36/D36</f>
        <v>0.00866274219782137</v>
      </c>
    </row>
    <row r="37" customFormat="false" ht="13.8" hidden="false" customHeight="false" outlineLevel="0" collapsed="false">
      <c r="A37" s="121"/>
      <c r="B37" s="143" t="n">
        <v>7</v>
      </c>
      <c r="C37" s="143" t="n">
        <v>45.37</v>
      </c>
      <c r="D37" s="144" t="n">
        <f aca="false">C37/1000</f>
        <v>0.04537</v>
      </c>
      <c r="E37" s="143" t="n">
        <v>1448</v>
      </c>
      <c r="F37" s="143" t="n">
        <v>1472</v>
      </c>
      <c r="G37" s="143" t="n">
        <v>1461.06</v>
      </c>
      <c r="H37" s="143" t="n">
        <v>6.05</v>
      </c>
      <c r="I37" s="123" t="n">
        <f aca="false">H37*2.355</f>
        <v>14.24775</v>
      </c>
      <c r="J37" s="57" t="n">
        <f aca="false">I37*0.031067/1000</f>
        <v>0.00044263484925</v>
      </c>
      <c r="K37" s="145" t="n">
        <f aca="false">1/SQRT(D37)</f>
        <v>4.69478394103825</v>
      </c>
      <c r="L37" s="146" t="n">
        <f aca="false">J37/D37</f>
        <v>0.00975611305378003</v>
      </c>
    </row>
    <row r="38" customFormat="false" ht="13.8" hidden="false" customHeight="false" outlineLevel="0" collapsed="false">
      <c r="A38" s="133"/>
      <c r="B38" s="147" t="n">
        <v>8</v>
      </c>
      <c r="C38" s="147" t="n">
        <v>46.578</v>
      </c>
      <c r="D38" s="148" t="n">
        <f aca="false">C38/1000</f>
        <v>0.046578</v>
      </c>
      <c r="E38" s="147" t="n">
        <v>1491</v>
      </c>
      <c r="F38" s="147" t="n">
        <v>1505</v>
      </c>
      <c r="G38" s="147" t="n">
        <v>1499.42</v>
      </c>
      <c r="H38" s="147" t="n">
        <v>14.92</v>
      </c>
      <c r="I38" s="128" t="n">
        <f aca="false">H38*2.355</f>
        <v>35.1366</v>
      </c>
      <c r="J38" s="149" t="n">
        <f aca="false">I38*0.031067/1000</f>
        <v>0.0010915887522</v>
      </c>
      <c r="K38" s="150" t="n">
        <f aca="false">1/SQRT(D38)</f>
        <v>4.63350442092019</v>
      </c>
      <c r="L38" s="151" t="n">
        <f aca="false">J38/D38</f>
        <v>0.023435715406415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2024-10-03T09:39:19Z</dcterms:created>
  <dc:creator>Ricardo Pires</dc:creator>
  <dc:description/>
  <dc:language>pt-PT</dc:language>
  <cp:lastModifiedBy/>
  <dcterms:modified xsi:type="dcterms:W3CDTF">2024-11-25T16:38:37Z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