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media/image17.jpeg" ContentType="image/jpe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uns" sheetId="1" state="visible" r:id="rId2"/>
    <sheet name="YbGeSiO Calib. ERD" sheetId="2" state="visible" r:id="rId3"/>
    <sheet name="Ta-Nb-V Calib. ERD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<sst xmlns="http://schemas.openxmlformats.org/spreadsheetml/2006/main" count="107" uniqueCount="52">
  <si>
    <t xml:space="preserve">2000 keV</t>
  </si>
  <si>
    <t xml:space="preserve">4He</t>
  </si>
  <si>
    <t xml:space="preserve">Run</t>
  </si>
  <si>
    <t xml:space="preserve">Target</t>
  </si>
  <si>
    <t xml:space="preserve">Angle</t>
  </si>
  <si>
    <t xml:space="preserve">Position (mm)</t>
  </si>
  <si>
    <t xml:space="preserve">Charge</t>
  </si>
  <si>
    <t xml:space="preserve">Current (nA)</t>
  </si>
  <si>
    <t xml:space="preserve">Comments</t>
  </si>
  <si>
    <t xml:space="preserve">calib. V, Nb, Ta</t>
  </si>
  <si>
    <t xml:space="preserve">~ 3</t>
  </si>
  <si>
    <t xml:space="preserve">Large hole</t>
  </si>
  <si>
    <t xml:space="preserve">'’</t>
  </si>
  <si>
    <t xml:space="preserve">~5</t>
  </si>
  <si>
    <t xml:space="preserve">Target 1</t>
  </si>
  <si>
    <t xml:space="preserve">Formvar</t>
  </si>
  <si>
    <t xml:space="preserve">corrente medida no porta alvos; provavelmente estavamos a batar apenas no frame</t>
  </si>
  <si>
    <t xml:space="preserve">estavamos na posição errada, só viamos frame</t>
  </si>
  <si>
    <t xml:space="preserve">agora vimos C e O mas muito pouco; podemos ter feito um buraco no filme; temos que confirmar no fim</t>
  </si>
  <si>
    <t xml:space="preserve">Pb 1 – small hole</t>
  </si>
  <si>
    <t xml:space="preserve">voltamos a medir na FC do fim de linha</t>
  </si>
  <si>
    <t xml:space="preserve">Pb 2 – small hole</t>
  </si>
  <si>
    <t xml:space="preserve">changed to protons</t>
  </si>
  <si>
    <t xml:space="preserve">~2 floating</t>
  </si>
  <si>
    <t xml:space="preserve">não estavamos a contar a corrente na FC</t>
  </si>
  <si>
    <t xml:space="preserve">ganho x2</t>
  </si>
  <si>
    <t xml:space="preserve">E0 = </t>
  </si>
  <si>
    <t xml:space="preserve">keV</t>
  </si>
  <si>
    <t xml:space="preserve">Au dens.ty = </t>
  </si>
  <si>
    <t xml:space="preserve">g/cm^3</t>
  </si>
  <si>
    <t xml:space="preserve">Element</t>
  </si>
  <si>
    <t xml:space="preserve">Z</t>
  </si>
  <si>
    <t xml:space="preserve">A</t>
  </si>
  <si>
    <t xml:space="preserve">Kinematic factor</t>
  </si>
  <si>
    <t xml:space="preserve">Back Energy (keV)</t>
  </si>
  <si>
    <t xml:space="preserve">Surface channel</t>
  </si>
  <si>
    <t xml:space="preserve">O</t>
  </si>
  <si>
    <t xml:space="preserve">Si</t>
  </si>
  <si>
    <t xml:space="preserve">Ge</t>
  </si>
  <si>
    <t xml:space="preserve">Yb</t>
  </si>
  <si>
    <t xml:space="preserve">Au</t>
  </si>
  <si>
    <t xml:space="preserve">Energy (MeV)</t>
  </si>
  <si>
    <t xml:space="preserve">Stop. Pow. MeV cm^2/g</t>
  </si>
  <si>
    <t xml:space="preserve">Stop. Pow. MeV/cm</t>
  </si>
  <si>
    <t xml:space="preserve">Eloss factor</t>
  </si>
  <si>
    <t xml:space="preserve">x (cm)</t>
  </si>
  <si>
    <t xml:space="preserve">x (nm)</t>
  </si>
  <si>
    <t xml:space="preserve">kinematic factor</t>
  </si>
  <si>
    <t xml:space="preserve">Effective energy</t>
  </si>
  <si>
    <t xml:space="preserve">V</t>
  </si>
  <si>
    <t xml:space="preserve">Nb</t>
  </si>
  <si>
    <t xml:space="preserve">Ta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</si>
</sst>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.000"/>
    <numFmt numFmtId="167" formatCode="0.0000"/>
    <numFmt numFmtId="168" formatCode="0.00"/>
    <numFmt numFmtId="169" formatCode="0.0"/>
    <numFmt numFmtId="170" formatCode="0.00E+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4"/>
      <color rgb="FF595959"/>
      <name val="Calibri"/>
      <family val="2"/>
    </font>
    <font>
      <b val="true"/>
      <sz val="10"/>
      <color rgb="FFFF0000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C5E0B4"/>
        <bgColor rgb="FFD9D9D9"/>
      </patternFill>
    </fill>
    <fill>
      <patternFill patternType="solid">
        <fgColor rgb="FFFFF2CC"/>
        <bgColor rgb="FFFBE5D6"/>
      </patternFill>
    </fill>
    <fill>
      <patternFill patternType="solid">
        <fgColor rgb="FFD0CECE"/>
        <bgColor rgb="FFD9D9D9"/>
      </patternFill>
    </fill>
    <fill>
      <patternFill patternType="solid">
        <fgColor rgb="FFE2F0D9"/>
        <bgColor rgb="FFDEEBF7"/>
      </patternFill>
    </fill>
    <fill>
      <patternFill patternType="solid">
        <fgColor rgb="FFB4C7E7"/>
        <bgColor rgb="FFBDD7EE"/>
      </patternFill>
    </fill>
    <fill>
      <patternFill patternType="solid">
        <fgColor rgb="FFDAE3F3"/>
        <bgColor rgb="FFDEEBF7"/>
      </patternFill>
    </fill>
    <fill>
      <patternFill patternType="solid">
        <fgColor rgb="FFFFE699"/>
        <bgColor rgb="FFFFF2CC"/>
      </patternFill>
    </fill>
    <fill>
      <patternFill patternType="solid">
        <fgColor rgb="FFF8CBAD"/>
        <bgColor rgb="FFFFE699"/>
      </patternFill>
    </fill>
    <fill>
      <patternFill patternType="solid">
        <fgColor rgb="FFFBE5D6"/>
        <bgColor rgb="FFFFF2CC"/>
      </patternFill>
    </fill>
    <fill>
      <patternFill patternType="solid">
        <fgColor rgb="FFFDDDFF"/>
        <bgColor rgb="FFFFEFFD"/>
      </patternFill>
    </fill>
    <fill>
      <patternFill patternType="solid">
        <fgColor rgb="FFFFEFFD"/>
        <bgColor rgb="FFFFFFFF"/>
      </patternFill>
    </fill>
    <fill>
      <patternFill patternType="solid">
        <fgColor rgb="FFBDD7EE"/>
        <bgColor rgb="FFB4C7E7"/>
      </patternFill>
    </fill>
    <fill>
      <patternFill patternType="solid">
        <fgColor rgb="FFDEEBF7"/>
        <bgColor rgb="FFDAE3F3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6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0" fillId="6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8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0" fillId="8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0" fillId="4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11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0" fillId="11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1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0" fillId="1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1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1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1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1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3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BE5D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2CC"/>
      <rgbColor rgb="FFDEEBF7"/>
      <rgbColor rgb="FF660066"/>
      <rgbColor rgb="FFFDDDFF"/>
      <rgbColor rgb="FF0066CC"/>
      <rgbColor rgb="FFBDD7EE"/>
      <rgbColor rgb="FF000080"/>
      <rgbColor rgb="FFFF00FF"/>
      <rgbColor rgb="FFFFEFFD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E699"/>
      <rgbColor rgb="FFB4C7E7"/>
      <rgbColor rgb="FFD9D9D9"/>
      <rgbColor rgb="FFD0CECE"/>
      <rgbColor rgb="FFF8CBAD"/>
      <rgbColor rgb="FF3366FF"/>
      <rgbColor rgb="FF33CCCC"/>
      <rgbColor rgb="FFC5E0B4"/>
      <rgbColor rgb="FFFFC000"/>
      <rgbColor rgb="FFFF9900"/>
      <rgbColor rgb="FFFF6600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RBS YbGeSiO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"RBS YbGeSiO"</c:f>
              <c:strCache>
                <c:ptCount val="1"/>
                <c:pt idx="0">
                  <c:v>RBS YbGeSiO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'YbGeSiO Calib. ERD'!$H$4:$H$7</c:f>
              <c:numCache>
                <c:formatCode>General</c:formatCode>
                <c:ptCount val="4"/>
                <c:pt idx="0">
                  <c:v>261</c:v>
                </c:pt>
                <c:pt idx="1">
                  <c:v>429</c:v>
                </c:pt>
                <c:pt idx="2">
                  <c:v>623</c:v>
                </c:pt>
                <c:pt idx="3">
                  <c:v>708</c:v>
                </c:pt>
              </c:numCache>
            </c:numRef>
          </c:xVal>
          <c:yVal>
            <c:numRef>
              <c:f>'YbGeSiO Calib. ERD'!$G$4:$G$7</c:f>
              <c:numCache>
                <c:formatCode>General</c:formatCode>
                <c:ptCount val="4"/>
                <c:pt idx="0">
                  <c:v>731.837406140239</c:v>
                </c:pt>
                <c:pt idx="1">
                  <c:v>1137.56051351891</c:v>
                </c:pt>
                <c:pt idx="2">
                  <c:v>1610.01192803455</c:v>
                </c:pt>
                <c:pt idx="3">
                  <c:v>1826.10999490888</c:v>
                </c:pt>
              </c:numCache>
            </c:numRef>
          </c:yVal>
          <c:smooth val="0"/>
        </c:ser>
        <c:axId val="93820095"/>
        <c:axId val="78408267"/>
      </c:scatterChart>
      <c:valAx>
        <c:axId val="9382009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pt-PT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PT" sz="1000" spc="-1" strike="noStrike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408267"/>
        <c:crosses val="autoZero"/>
        <c:crossBetween val="midCat"/>
      </c:valAx>
      <c:valAx>
        <c:axId val="784082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PT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PT" sz="1000" spc="-1" strike="noStrike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82009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P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PT" sz="1400" spc="-1" strike="noStrike">
                <a:solidFill>
                  <a:srgbClr val="595959"/>
                </a:solidFill>
                <a:latin typeface="Calibri"/>
              </a:rPr>
              <a:t>Calib.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"RBS"</c:f>
              <c:strCache>
                <c:ptCount val="1"/>
                <c:pt idx="0">
                  <c:v>RBS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a5a5a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'Ta-Nb-V Calib. ERD'!$H$4:$H$8</c:f>
              <c:numCache>
                <c:formatCode>General</c:formatCode>
                <c:ptCount val="5"/>
                <c:pt idx="0">
                  <c:v>262</c:v>
                </c:pt>
                <c:pt idx="1">
                  <c:v>427</c:v>
                </c:pt>
                <c:pt idx="2">
                  <c:v>567</c:v>
                </c:pt>
                <c:pt idx="3">
                  <c:v>656</c:v>
                </c:pt>
                <c:pt idx="4">
                  <c:v>714</c:v>
                </c:pt>
              </c:numCache>
            </c:numRef>
          </c:xVal>
          <c:yVal>
            <c:numRef>
              <c:f>'Ta-Nb-V Calib. ERD'!$G$4:$G$8</c:f>
              <c:numCache>
                <c:formatCode>General</c:formatCode>
                <c:ptCount val="5"/>
                <c:pt idx="0">
                  <c:v>731.837406140239</c:v>
                </c:pt>
                <c:pt idx="1">
                  <c:v>1137.56051351891</c:v>
                </c:pt>
                <c:pt idx="2">
                  <c:v>1467.5088098187</c:v>
                </c:pt>
                <c:pt idx="3">
                  <c:v>1688.17404547264</c:v>
                </c:pt>
                <c:pt idx="4">
                  <c:v>1833.37861732485</c:v>
                </c:pt>
              </c:numCache>
            </c:numRef>
          </c:yVal>
          <c:smooth val="0"/>
        </c:ser>
        <c:axId val="17882399"/>
        <c:axId val="12995711"/>
      </c:scatterChart>
      <c:valAx>
        <c:axId val="1788239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pt-PT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PT" sz="1000" spc="-1" strike="noStrike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995711"/>
        <c:crosses val="autoZero"/>
        <c:crossBetween val="midCat"/>
      </c:valAx>
      <c:valAx>
        <c:axId val="129957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PT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PT" sz="1000" spc="-1" strike="noStrike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88239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image" Target="../media/image17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384120</xdr:colOff>
      <xdr:row>9</xdr:row>
      <xdr:rowOff>76320</xdr:rowOff>
    </xdr:from>
    <xdr:to>
      <xdr:col>8</xdr:col>
      <xdr:colOff>117000</xdr:colOff>
      <xdr:row>28</xdr:row>
      <xdr:rowOff>56880</xdr:rowOff>
    </xdr:to>
    <xdr:graphicFrame>
      <xdr:nvGraphicFramePr>
        <xdr:cNvPr id="0" name="Gráfico 1"/>
        <xdr:cNvGraphicFramePr/>
      </xdr:nvGraphicFramePr>
      <xdr:xfrm>
        <a:off x="384120" y="2114640"/>
        <a:ext cx="5445720" cy="361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142920</xdr:colOff>
      <xdr:row>1</xdr:row>
      <xdr:rowOff>82440</xdr:rowOff>
    </xdr:from>
    <xdr:to>
      <xdr:col>17</xdr:col>
      <xdr:colOff>447480</xdr:colOff>
      <xdr:row>15</xdr:row>
      <xdr:rowOff>75600</xdr:rowOff>
    </xdr:to>
    <xdr:graphicFrame>
      <xdr:nvGraphicFramePr>
        <xdr:cNvPr id="1" name="Gráfico 1"/>
        <xdr:cNvGraphicFramePr/>
      </xdr:nvGraphicFramePr>
      <xdr:xfrm>
        <a:off x="7528320" y="266400"/>
        <a:ext cx="5226480" cy="275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311040</xdr:colOff>
      <xdr:row>8</xdr:row>
      <xdr:rowOff>127080</xdr:rowOff>
    </xdr:from>
    <xdr:to>
      <xdr:col>8</xdr:col>
      <xdr:colOff>31320</xdr:colOff>
      <xdr:row>29</xdr:row>
      <xdr:rowOff>50400</xdr:rowOff>
    </xdr:to>
    <xdr:pic>
      <xdr:nvPicPr>
        <xdr:cNvPr id="2" name="Imagem 2" descr=""/>
        <xdr:cNvPicPr/>
      </xdr:nvPicPr>
      <xdr:blipFill>
        <a:blip r:embed="rId2"/>
        <a:srcRect l="9753" t="11419" r="11554" b="9487"/>
        <a:stretch/>
      </xdr:blipFill>
      <xdr:spPr>
        <a:xfrm>
          <a:off x="311040" y="1784160"/>
          <a:ext cx="5731560" cy="3790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4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H33" activeCellId="0" sqref="H33"/>
    </sheetView>
  </sheetViews>
  <sheetFormatPr defaultColWidth="8.58984375" defaultRowHeight="14.5" zeroHeight="false" outlineLevelRow="0" outlineLevelCol="0"/>
  <cols>
    <col collapsed="false" customWidth="true" hidden="false" outlineLevel="0" max="1" min="1" style="0" width="8.27"/>
    <col collapsed="false" customWidth="true" hidden="false" outlineLevel="0" max="2" min="2" style="0" width="4.09"/>
    <col collapsed="false" customWidth="true" hidden="false" outlineLevel="0" max="3" min="3" style="0" width="15.54"/>
    <col collapsed="false" customWidth="true" hidden="false" outlineLevel="0" max="4" min="4" style="0" width="5.46"/>
    <col collapsed="false" customWidth="true" hidden="false" outlineLevel="0" max="5" min="5" style="0" width="8.73"/>
    <col collapsed="false" customWidth="true" hidden="false" outlineLevel="0" max="6" min="6" style="0" width="6.64"/>
    <col collapsed="false" customWidth="true" hidden="false" outlineLevel="0" max="7" min="7" style="0" width="20.91"/>
    <col collapsed="false" customWidth="true" hidden="false" outlineLevel="0" max="8" min="8" style="0" width="42.82"/>
    <col collapsed="false" customWidth="true" hidden="false" outlineLevel="0" max="9" min="9" style="0" width="14.45"/>
    <col collapsed="false" customWidth="true" hidden="false" outlineLevel="0" max="10" min="10" style="0" width="18"/>
    <col collapsed="false" customWidth="true" hidden="false" outlineLevel="0" max="11" min="11" style="0" width="7.09"/>
  </cols>
  <sheetData>
    <row r="1" customFormat="false" ht="14.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/>
    <row r="3" customFormat="false" ht="29.5" hidden="false" customHeight="false" outlineLevel="0" collapsed="false">
      <c r="B3" s="1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 t="s">
        <v>8</v>
      </c>
    </row>
    <row r="4" customFormat="false" ht="13.8" hidden="false" customHeight="false" outlineLevel="0" collapsed="false">
      <c r="B4" s="0" t="n">
        <v>1</v>
      </c>
      <c r="C4" s="0" t="s">
        <v>9</v>
      </c>
      <c r="D4" s="0" t="n">
        <v>0</v>
      </c>
      <c r="E4" s="0" t="n">
        <v>10</v>
      </c>
      <c r="F4" s="0" t="n">
        <v>20000</v>
      </c>
      <c r="G4" s="0" t="s">
        <v>10</v>
      </c>
    </row>
    <row r="5" customFormat="false" ht="13.8" hidden="false" customHeight="false" outlineLevel="0" collapsed="false">
      <c r="B5" s="0" t="n">
        <v>2</v>
      </c>
      <c r="C5" s="4" t="s">
        <v>11</v>
      </c>
      <c r="D5" s="4" t="s">
        <v>12</v>
      </c>
      <c r="E5" s="0" t="n">
        <v>21</v>
      </c>
      <c r="F5" s="0" t="n">
        <v>10000</v>
      </c>
      <c r="G5" s="0" t="s">
        <v>13</v>
      </c>
      <c r="H5" s="0" t="s">
        <v>14</v>
      </c>
    </row>
    <row r="6" customFormat="false" ht="13.8" hidden="false" customHeight="false" outlineLevel="0" collapsed="false">
      <c r="B6" s="0" t="n">
        <v>3</v>
      </c>
      <c r="C6" s="0" t="s">
        <v>12</v>
      </c>
      <c r="D6" s="0" t="s">
        <v>12</v>
      </c>
      <c r="E6" s="0" t="n">
        <v>23</v>
      </c>
      <c r="F6" s="0" t="n">
        <v>10000</v>
      </c>
      <c r="G6" s="0" t="s">
        <v>13</v>
      </c>
      <c r="H6" s="0" t="s">
        <v>14</v>
      </c>
    </row>
    <row r="7" customFormat="false" ht="13.8" hidden="false" customHeight="false" outlineLevel="0" collapsed="false">
      <c r="B7" s="0" t="n">
        <v>4</v>
      </c>
      <c r="C7" s="0" t="s">
        <v>12</v>
      </c>
      <c r="D7" s="0" t="s">
        <v>12</v>
      </c>
      <c r="E7" s="0" t="n">
        <v>25</v>
      </c>
      <c r="F7" s="0" t="n">
        <v>10000</v>
      </c>
      <c r="H7" s="0" t="s">
        <v>14</v>
      </c>
    </row>
    <row r="8" customFormat="false" ht="13.8" hidden="false" customHeight="false" outlineLevel="0" collapsed="false">
      <c r="B8" s="0" t="n">
        <v>5</v>
      </c>
      <c r="D8" s="4" t="s">
        <v>12</v>
      </c>
      <c r="E8" s="0" t="n">
        <v>27</v>
      </c>
      <c r="F8" s="0" t="n">
        <v>10000</v>
      </c>
      <c r="H8" s="0" t="s">
        <v>14</v>
      </c>
    </row>
    <row r="9" customFormat="false" ht="13.8" hidden="false" customHeight="false" outlineLevel="0" collapsed="false">
      <c r="B9" s="0" t="n">
        <v>6</v>
      </c>
      <c r="C9" s="0" t="s">
        <v>15</v>
      </c>
      <c r="E9" s="0" t="n">
        <v>36</v>
      </c>
      <c r="F9" s="0" t="n">
        <v>4000</v>
      </c>
      <c r="H9" s="0" t="s">
        <v>16</v>
      </c>
    </row>
    <row r="10" customFormat="false" ht="13.8" hidden="false" customHeight="false" outlineLevel="0" collapsed="false">
      <c r="B10" s="0" t="n">
        <v>7</v>
      </c>
      <c r="C10" s="0" t="s">
        <v>12</v>
      </c>
      <c r="D10" s="4" t="s">
        <v>12</v>
      </c>
      <c r="E10" s="0" t="n">
        <v>38</v>
      </c>
      <c r="F10" s="0" t="n">
        <v>20000</v>
      </c>
      <c r="H10" s="0" t="s">
        <v>17</v>
      </c>
      <c r="I10" s="5"/>
      <c r="J10" s="5"/>
      <c r="K10" s="5"/>
      <c r="L10" s="5"/>
      <c r="M10" s="5"/>
    </row>
    <row r="11" customFormat="false" ht="13.8" hidden="false" customHeight="false" outlineLevel="0" collapsed="false">
      <c r="B11" s="0" t="n">
        <v>8</v>
      </c>
      <c r="C11" s="0" t="s">
        <v>12</v>
      </c>
      <c r="D11" s="0" t="s">
        <v>12</v>
      </c>
      <c r="E11" s="0" t="n">
        <v>44</v>
      </c>
      <c r="H11" s="0" t="s">
        <v>18</v>
      </c>
      <c r="I11" s="6"/>
      <c r="J11" s="6"/>
      <c r="K11" s="6"/>
      <c r="L11" s="6"/>
      <c r="M11" s="5"/>
    </row>
    <row r="12" customFormat="false" ht="13.8" hidden="false" customHeight="false" outlineLevel="0" collapsed="false">
      <c r="B12" s="0" t="n">
        <v>9</v>
      </c>
      <c r="C12" s="0" t="s">
        <v>12</v>
      </c>
      <c r="D12" s="4" t="s">
        <v>12</v>
      </c>
      <c r="E12" s="0" t="n">
        <v>46</v>
      </c>
      <c r="I12" s="6"/>
      <c r="J12" s="7"/>
      <c r="K12" s="6"/>
      <c r="L12" s="6"/>
      <c r="M12" s="5"/>
    </row>
    <row r="13" customFormat="false" ht="13.8" hidden="false" customHeight="false" outlineLevel="0" collapsed="false">
      <c r="B13" s="0" t="n">
        <v>10</v>
      </c>
      <c r="C13" s="0" t="s">
        <v>19</v>
      </c>
      <c r="E13" s="0" t="n">
        <v>55</v>
      </c>
      <c r="F13" s="0" t="n">
        <v>10000</v>
      </c>
      <c r="H13" s="0" t="s">
        <v>20</v>
      </c>
      <c r="I13" s="8"/>
      <c r="J13" s="7"/>
      <c r="K13" s="8"/>
      <c r="L13" s="8"/>
      <c r="M13" s="5"/>
    </row>
    <row r="14" customFormat="false" ht="13.8" hidden="false" customHeight="false" outlineLevel="0" collapsed="false">
      <c r="B14" s="0" t="n">
        <v>11</v>
      </c>
      <c r="C14" s="0" t="s">
        <v>12</v>
      </c>
      <c r="E14" s="0" t="n">
        <v>57</v>
      </c>
      <c r="F14" s="0" t="s">
        <v>12</v>
      </c>
      <c r="I14" s="8"/>
      <c r="J14" s="7"/>
      <c r="K14" s="7"/>
      <c r="L14" s="6"/>
      <c r="M14" s="5"/>
    </row>
    <row r="15" customFormat="false" ht="13.8" hidden="false" customHeight="false" outlineLevel="0" collapsed="false">
      <c r="B15" s="0" t="n">
        <v>12</v>
      </c>
      <c r="C15" s="0" t="s">
        <v>21</v>
      </c>
      <c r="E15" s="0" t="n">
        <v>66</v>
      </c>
      <c r="F15" s="0" t="s">
        <v>12</v>
      </c>
      <c r="I15" s="6"/>
      <c r="J15" s="7"/>
      <c r="K15" s="7"/>
      <c r="L15" s="6"/>
      <c r="M15" s="5"/>
    </row>
    <row r="16" customFormat="false" ht="13.8" hidden="false" customHeight="false" outlineLevel="0" collapsed="false">
      <c r="B16" s="0" t="n">
        <v>13</v>
      </c>
      <c r="E16" s="0" t="n">
        <v>68</v>
      </c>
      <c r="F16" s="0" t="s">
        <v>12</v>
      </c>
      <c r="I16" s="5"/>
      <c r="J16" s="5"/>
      <c r="K16" s="5"/>
      <c r="L16" s="5"/>
      <c r="M16" s="5"/>
    </row>
    <row r="17" customFormat="false" ht="13.8" hidden="false" customHeight="false" outlineLevel="0" collapsed="false">
      <c r="B17" s="0" t="n">
        <v>14</v>
      </c>
      <c r="E17" s="0" t="n">
        <v>65</v>
      </c>
      <c r="F17" s="0" t="s">
        <v>12</v>
      </c>
      <c r="I17" s="9"/>
      <c r="J17" s="5"/>
      <c r="K17" s="5"/>
      <c r="L17" s="6"/>
      <c r="M17" s="5"/>
    </row>
    <row r="18" customFormat="false" ht="13.8" hidden="false" customHeight="false" outlineLevel="0" collapsed="false">
      <c r="H18" s="0" t="s">
        <v>22</v>
      </c>
      <c r="I18" s="5"/>
      <c r="J18" s="5"/>
      <c r="K18" s="5"/>
      <c r="L18" s="5"/>
      <c r="M18" s="5"/>
    </row>
    <row r="19" customFormat="false" ht="13.8" hidden="false" customHeight="false" outlineLevel="0" collapsed="false">
      <c r="B19" s="0" t="n">
        <v>15</v>
      </c>
      <c r="C19" s="0" t="s">
        <v>21</v>
      </c>
      <c r="E19" s="0" t="n">
        <v>65</v>
      </c>
      <c r="F19" s="0" t="n">
        <v>10000</v>
      </c>
      <c r="G19" s="0" t="s">
        <v>23</v>
      </c>
      <c r="I19" s="5"/>
      <c r="J19" s="5"/>
      <c r="K19" s="5"/>
      <c r="L19" s="5"/>
      <c r="M19" s="5"/>
    </row>
    <row r="20" customFormat="false" ht="13.8" hidden="false" customHeight="false" outlineLevel="0" collapsed="false">
      <c r="B20" s="0" t="n">
        <v>16</v>
      </c>
      <c r="C20" s="0" t="s">
        <v>9</v>
      </c>
      <c r="D20" s="0" t="n">
        <v>0</v>
      </c>
      <c r="E20" s="0" t="n">
        <v>10</v>
      </c>
      <c r="F20" s="0" t="n">
        <v>10000</v>
      </c>
      <c r="I20" s="5"/>
      <c r="J20" s="5"/>
      <c r="K20" s="5"/>
      <c r="L20" s="5"/>
      <c r="M20" s="5"/>
    </row>
    <row r="21" customFormat="false" ht="13.8" hidden="false" customHeight="false" outlineLevel="0" collapsed="false">
      <c r="B21" s="0" t="n">
        <v>17</v>
      </c>
      <c r="C21" s="4" t="s">
        <v>11</v>
      </c>
      <c r="D21" s="0" t="s">
        <v>12</v>
      </c>
      <c r="E21" s="0" t="n">
        <v>21</v>
      </c>
      <c r="F21" s="0" t="n">
        <v>2000</v>
      </c>
      <c r="H21" s="0" t="s">
        <v>24</v>
      </c>
      <c r="I21" s="5"/>
      <c r="J21" s="5"/>
      <c r="K21" s="5"/>
      <c r="L21" s="5"/>
      <c r="M21" s="5"/>
    </row>
    <row r="22" customFormat="false" ht="14.5" hidden="false" customHeight="false" outlineLevel="0" collapsed="false">
      <c r="B22" s="0" t="n">
        <v>18</v>
      </c>
      <c r="C22" s="0" t="s">
        <v>12</v>
      </c>
      <c r="D22" s="0" t="s">
        <v>12</v>
      </c>
      <c r="E22" s="0" t="n">
        <v>23</v>
      </c>
      <c r="F22" s="0" t="n">
        <v>10000</v>
      </c>
      <c r="I22" s="5"/>
      <c r="J22" s="5"/>
      <c r="K22" s="5"/>
      <c r="L22" s="5"/>
      <c r="M22" s="5"/>
    </row>
    <row r="23" customFormat="false" ht="14.5" hidden="false" customHeight="false" outlineLevel="0" collapsed="false">
      <c r="B23" s="0" t="n">
        <v>19</v>
      </c>
      <c r="C23" s="0" t="s">
        <v>12</v>
      </c>
      <c r="D23" s="0" t="s">
        <v>12</v>
      </c>
      <c r="E23" s="0" t="n">
        <v>21</v>
      </c>
      <c r="F23" s="0" t="n">
        <v>10000</v>
      </c>
      <c r="I23" s="5"/>
      <c r="J23" s="5"/>
      <c r="K23" s="5"/>
      <c r="L23" s="5"/>
      <c r="M23" s="5"/>
    </row>
    <row r="24" customFormat="false" ht="13.8" hidden="false" customHeight="false" outlineLevel="0" collapsed="false">
      <c r="B24" s="0" t="n">
        <v>20</v>
      </c>
      <c r="C24" s="0" t="s">
        <v>12</v>
      </c>
      <c r="D24" s="0" t="s">
        <v>12</v>
      </c>
      <c r="E24" s="0" t="n">
        <v>25</v>
      </c>
      <c r="F24" s="0" t="n">
        <v>5000</v>
      </c>
    </row>
    <row r="25" customFormat="false" ht="13.8" hidden="false" customHeight="false" outlineLevel="0" collapsed="false">
      <c r="B25" s="0" t="n">
        <v>21</v>
      </c>
      <c r="C25" s="0" t="s">
        <v>12</v>
      </c>
      <c r="D25" s="0" t="s">
        <v>12</v>
      </c>
      <c r="E25" s="0" t="n">
        <v>27</v>
      </c>
      <c r="F25" s="0" t="n">
        <v>5000</v>
      </c>
    </row>
    <row r="26" customFormat="false" ht="13.8" hidden="false" customHeight="false" outlineLevel="0" collapsed="false">
      <c r="B26" s="0" t="n">
        <v>22</v>
      </c>
      <c r="C26" s="0" t="s">
        <v>15</v>
      </c>
      <c r="D26" s="0" t="s">
        <v>12</v>
      </c>
      <c r="E26" s="0" t="n">
        <v>44</v>
      </c>
    </row>
    <row r="27" customFormat="false" ht="13.8" hidden="false" customHeight="false" outlineLevel="0" collapsed="false">
      <c r="B27" s="0" t="n">
        <v>23</v>
      </c>
      <c r="C27" s="0" t="s">
        <v>15</v>
      </c>
      <c r="D27" s="0" t="s">
        <v>12</v>
      </c>
      <c r="E27" s="0" t="n">
        <v>46</v>
      </c>
      <c r="F27" s="0" t="n">
        <v>20000</v>
      </c>
    </row>
    <row r="28" customFormat="false" ht="13.8" hidden="false" customHeight="false" outlineLevel="0" collapsed="false">
      <c r="B28" s="0" t="n">
        <v>24</v>
      </c>
      <c r="C28" s="0" t="s">
        <v>19</v>
      </c>
      <c r="D28" s="0" t="s">
        <v>12</v>
      </c>
      <c r="E28" s="0" t="n">
        <v>55</v>
      </c>
      <c r="F28" s="0" t="n">
        <v>10000</v>
      </c>
    </row>
    <row r="29" customFormat="false" ht="13.8" hidden="false" customHeight="false" outlineLevel="0" collapsed="false">
      <c r="B29" s="0" t="n">
        <v>25</v>
      </c>
      <c r="C29" s="0" t="s">
        <v>12</v>
      </c>
      <c r="D29" s="0" t="s">
        <v>12</v>
      </c>
      <c r="E29" s="0" t="n">
        <v>57</v>
      </c>
      <c r="F29" s="0" t="n">
        <v>10000</v>
      </c>
    </row>
    <row r="30" customFormat="false" ht="13.8" hidden="false" customHeight="false" outlineLevel="0" collapsed="false">
      <c r="B30" s="0" t="n">
        <v>26</v>
      </c>
      <c r="C30" s="0" t="s">
        <v>21</v>
      </c>
      <c r="D30" s="0" t="s">
        <v>12</v>
      </c>
      <c r="E30" s="0" t="n">
        <v>66</v>
      </c>
      <c r="F30" s="0" t="n">
        <v>10000</v>
      </c>
    </row>
    <row r="31" customFormat="false" ht="13.8" hidden="false" customHeight="false" outlineLevel="0" collapsed="false">
      <c r="B31" s="0" t="n">
        <v>27</v>
      </c>
      <c r="C31" s="0" t="s">
        <v>12</v>
      </c>
      <c r="D31" s="0" t="s">
        <v>12</v>
      </c>
      <c r="E31" s="0" t="n">
        <v>65</v>
      </c>
      <c r="F31" s="0" t="n">
        <v>10000</v>
      </c>
    </row>
    <row r="32" customFormat="false" ht="14.5" hidden="false" customHeight="false" outlineLevel="0" collapsed="false">
      <c r="B32" s="0" t="n">
        <v>28</v>
      </c>
      <c r="C32" s="0" t="s">
        <v>12</v>
      </c>
      <c r="E32" s="0" t="n">
        <v>65</v>
      </c>
      <c r="F32" s="0" t="n">
        <v>10000</v>
      </c>
      <c r="H32" s="0" t="s">
        <v>25</v>
      </c>
    </row>
    <row r="33" customFormat="false" ht="14.5" hidden="false" customHeight="false" outlineLevel="0" collapsed="false">
      <c r="B33" s="0" t="n">
        <v>29</v>
      </c>
    </row>
    <row r="34" customFormat="false" ht="14.5" hidden="false" customHeight="false" outlineLevel="0" collapsed="false">
      <c r="B34" s="0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3" activeCellId="0" sqref="N13"/>
    </sheetView>
  </sheetViews>
  <sheetFormatPr defaultColWidth="8.58984375" defaultRowHeight="14.5" zeroHeight="false" outlineLevelRow="0" outlineLevelCol="0"/>
  <cols>
    <col collapsed="false" customWidth="true" hidden="false" outlineLevel="0" max="6" min="6" style="0" width="9.09"/>
    <col collapsed="false" customWidth="true" hidden="false" outlineLevel="0" max="7" min="7" style="0" width="10.82"/>
    <col collapsed="false" customWidth="true" hidden="false" outlineLevel="0" max="9" min="9" style="0" width="11.55"/>
    <col collapsed="false" customWidth="true" hidden="false" outlineLevel="0" max="10" min="10" style="0" width="8.91"/>
    <col collapsed="false" customWidth="true" hidden="false" outlineLevel="0" max="11" min="11" style="0" width="11.46"/>
    <col collapsed="false" customWidth="true" hidden="false" outlineLevel="0" max="12" min="12" style="0" width="12.46"/>
    <col collapsed="false" customWidth="true" hidden="false" outlineLevel="0" max="13" min="13" style="0" width="10.27"/>
    <col collapsed="false" customWidth="true" hidden="false" outlineLevel="0" max="14" min="14" style="0" width="12"/>
  </cols>
  <sheetData>
    <row r="1" customFormat="false" ht="14.5" hidden="false" customHeight="false" outlineLevel="0" collapsed="false">
      <c r="A1" s="10" t="s">
        <v>26</v>
      </c>
      <c r="B1" s="10" t="n">
        <v>2000</v>
      </c>
      <c r="C1" s="10" t="s">
        <v>27</v>
      </c>
      <c r="I1" s="11" t="s">
        <v>28</v>
      </c>
      <c r="J1" s="12" t="n">
        <v>19.3</v>
      </c>
      <c r="K1" s="11" t="s">
        <v>29</v>
      </c>
    </row>
    <row r="2" customFormat="false" ht="14.5" hidden="false" customHeight="false" outlineLevel="0" collapsed="false">
      <c r="A2" s="0" t="s">
        <v>1</v>
      </c>
      <c r="B2" s="0" t="n">
        <v>4.0026</v>
      </c>
    </row>
    <row r="3" customFormat="false" ht="29" hidden="false" customHeight="false" outlineLevel="0" collapsed="false">
      <c r="C3" s="13" t="s">
        <v>30</v>
      </c>
      <c r="D3" s="13" t="s">
        <v>31</v>
      </c>
      <c r="E3" s="13" t="s">
        <v>32</v>
      </c>
      <c r="F3" s="13" t="s">
        <v>33</v>
      </c>
      <c r="G3" s="13" t="s">
        <v>34</v>
      </c>
      <c r="H3" s="13" t="s">
        <v>35</v>
      </c>
    </row>
    <row r="4" customFormat="false" ht="14.5" hidden="false" customHeight="false" outlineLevel="0" collapsed="false">
      <c r="C4" s="14" t="s">
        <v>36</v>
      </c>
      <c r="D4" s="15" t="n">
        <v>8</v>
      </c>
      <c r="E4" s="16" t="n">
        <v>15.999</v>
      </c>
      <c r="F4" s="17" t="n">
        <f aca="false">((SQRT(1-(4.0026/E4)^2*SIN(RADIANS(165))^2)+4.0026/E4*COS(RADIANS(165)))/(1+4.0026/E4))^2</f>
        <v>0.365918703070119</v>
      </c>
      <c r="G4" s="18" t="n">
        <f aca="false">$B$1*F4</f>
        <v>731.837406140239</v>
      </c>
      <c r="H4" s="15" t="n">
        <v>261</v>
      </c>
    </row>
    <row r="5" customFormat="false" ht="14.5" hidden="false" customHeight="false" outlineLevel="0" collapsed="false">
      <c r="C5" s="19" t="s">
        <v>37</v>
      </c>
      <c r="D5" s="20" t="n">
        <v>14</v>
      </c>
      <c r="E5" s="21" t="n">
        <v>28.085</v>
      </c>
      <c r="F5" s="22" t="n">
        <f aca="false">((SQRT(1-(4.0026/E5)^2*SIN(RADIANS(165))^2)+4.0026/E5*COS(RADIANS(165)))/(1+4.0026/E5))^2</f>
        <v>0.568780256759455</v>
      </c>
      <c r="G5" s="23" t="n">
        <f aca="false">$B$1*F5</f>
        <v>1137.56051351891</v>
      </c>
      <c r="H5" s="24" t="n">
        <v>429</v>
      </c>
    </row>
    <row r="6" customFormat="false" ht="14.5" hidden="false" customHeight="false" outlineLevel="0" collapsed="false">
      <c r="C6" s="25" t="s">
        <v>38</v>
      </c>
      <c r="D6" s="26" t="n">
        <v>32</v>
      </c>
      <c r="E6" s="27" t="n">
        <v>72.63</v>
      </c>
      <c r="F6" s="28" t="n">
        <f aca="false">((SQRT(1-(4.0026/E6)^2*SIN(RADIANS(165))^2)+4.0026/E6*COS(RADIANS(165)))/(1+4.0026/E6))^2</f>
        <v>0.805005964017277</v>
      </c>
      <c r="G6" s="29" t="n">
        <f aca="false">$B$1*F6</f>
        <v>1610.01192803455</v>
      </c>
      <c r="H6" s="26" t="n">
        <v>623</v>
      </c>
    </row>
    <row r="7" customFormat="false" ht="15" hidden="false" customHeight="false" outlineLevel="0" collapsed="false">
      <c r="C7" s="30" t="s">
        <v>39</v>
      </c>
      <c r="D7" s="31" t="n">
        <v>70</v>
      </c>
      <c r="E7" s="32" t="n">
        <v>173.05</v>
      </c>
      <c r="F7" s="33" t="n">
        <f aca="false">((SQRT(1-(4.0026/E7)^2*SIN(RADIANS(165))^2)+4.0026/E7*COS(RADIANS(165)))/(1+4.0026/E7))^2</f>
        <v>0.91305499745444</v>
      </c>
      <c r="G7" s="34" t="n">
        <f aca="false">$B$1*F7</f>
        <v>1826.10999490888</v>
      </c>
      <c r="H7" s="31" t="n">
        <v>708</v>
      </c>
    </row>
    <row r="8" customFormat="false" ht="29.5" hidden="false" customHeight="false" outlineLevel="0" collapsed="false">
      <c r="C8" s="35" t="s">
        <v>40</v>
      </c>
      <c r="D8" s="35" t="n">
        <v>79</v>
      </c>
      <c r="E8" s="35" t="n">
        <v>196.97</v>
      </c>
      <c r="F8" s="36" t="n">
        <f aca="false">((SQRT(1-(4.0026/E8)^2*SIN(RADIANS(165))^2)+4.0026/E8*COS(RADIANS(165)))/(1+4.0026/E8))^2</f>
        <v>0.923199622117802</v>
      </c>
      <c r="G8" s="37" t="n">
        <f aca="false">$B$1*F8</f>
        <v>1846.39924423561</v>
      </c>
      <c r="H8" s="35"/>
      <c r="J8" s="38" t="s">
        <v>41</v>
      </c>
      <c r="K8" s="39" t="s">
        <v>42</v>
      </c>
      <c r="L8" s="39" t="s">
        <v>43</v>
      </c>
      <c r="M8" s="39" t="s">
        <v>44</v>
      </c>
      <c r="N8" s="39" t="s">
        <v>45</v>
      </c>
      <c r="O8" s="40" t="s">
        <v>46</v>
      </c>
    </row>
    <row r="9" customFormat="false" ht="14.5" hidden="false" customHeight="false" outlineLevel="0" collapsed="false">
      <c r="J9" s="41" t="n">
        <v>2</v>
      </c>
      <c r="K9" s="42" t="n">
        <v>347.3</v>
      </c>
      <c r="L9" s="43" t="n">
        <f aca="false">K9*$J$1</f>
        <v>6702.89</v>
      </c>
      <c r="M9" s="44" t="n">
        <f aca="false">(F8*L9+L10/COS(RADIANS(15)))</f>
        <v>13788.8133543375</v>
      </c>
      <c r="N9" s="45" t="n">
        <f aca="false">(B1-G8)/1000/M9</f>
        <v>1.11395195378489E-005</v>
      </c>
      <c r="O9" s="46" t="n">
        <f aca="false">N9*10^7</f>
        <v>111.395195378489</v>
      </c>
    </row>
    <row r="10" customFormat="false" ht="25.5" hidden="false" customHeight="true" outlineLevel="0" collapsed="false">
      <c r="J10" s="47" t="n">
        <f aca="false">G8/1000</f>
        <v>1.84639924423561</v>
      </c>
      <c r="K10" s="48" t="n">
        <v>380.4</v>
      </c>
      <c r="L10" s="49" t="n">
        <f aca="false">K10*$J$1</f>
        <v>7341.72</v>
      </c>
      <c r="M10" s="50"/>
      <c r="N10" s="50"/>
      <c r="O10" s="5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8.58984375" defaultRowHeight="14.5" zeroHeight="false" outlineLevelRow="0" outlineLevelCol="0"/>
  <cols>
    <col collapsed="false" customWidth="true" hidden="false" outlineLevel="0" max="5" min="5" style="0" width="12.46"/>
    <col collapsed="false" customWidth="true" hidden="false" outlineLevel="0" max="7" min="7" style="0" width="11.18"/>
    <col collapsed="false" customWidth="true" hidden="false" outlineLevel="0" max="16" min="16" style="0" width="10"/>
  </cols>
  <sheetData>
    <row r="1" customFormat="false" ht="14.5" hidden="false" customHeight="false" outlineLevel="0" collapsed="false">
      <c r="A1" s="10" t="s">
        <v>26</v>
      </c>
      <c r="B1" s="10" t="n">
        <v>2000</v>
      </c>
      <c r="C1" s="10" t="s">
        <v>27</v>
      </c>
    </row>
    <row r="3" customFormat="false" ht="29" hidden="false" customHeight="false" outlineLevel="0" collapsed="false">
      <c r="C3" s="13" t="s">
        <v>30</v>
      </c>
      <c r="D3" s="13" t="s">
        <v>31</v>
      </c>
      <c r="E3" s="52" t="s">
        <v>32</v>
      </c>
      <c r="F3" s="13" t="s">
        <v>47</v>
      </c>
      <c r="G3" s="13" t="s">
        <v>34</v>
      </c>
      <c r="H3" s="13" t="s">
        <v>35</v>
      </c>
      <c r="I3" s="13" t="s">
        <v>48</v>
      </c>
    </row>
    <row r="4" customFormat="false" ht="14.5" hidden="false" customHeight="false" outlineLevel="0" collapsed="false">
      <c r="C4" s="53" t="s">
        <v>36</v>
      </c>
      <c r="D4" s="54" t="n">
        <v>8</v>
      </c>
      <c r="E4" s="55" t="n">
        <v>15.999</v>
      </c>
      <c r="F4" s="56" t="n">
        <f aca="false">((SQRT(1-(4.0026/E4)^2*SIN(RADIANS(165))^2)+4.0026/E4*COS(RADIANS(165)))/(1+4.0026/E4))^2</f>
        <v>0.365918703070119</v>
      </c>
      <c r="G4" s="57" t="n">
        <f aca="false">$B$1*F4</f>
        <v>731.837406140239</v>
      </c>
      <c r="H4" s="54" t="n">
        <v>262</v>
      </c>
    </row>
    <row r="5" customFormat="false" ht="14.5" hidden="false" customHeight="false" outlineLevel="0" collapsed="false">
      <c r="C5" s="58" t="s">
        <v>37</v>
      </c>
      <c r="D5" s="59" t="n">
        <v>14</v>
      </c>
      <c r="E5" s="60" t="n">
        <v>28.085</v>
      </c>
      <c r="F5" s="61" t="n">
        <f aca="false">((SQRT(1-(4.0026/E5)^2*SIN(RADIANS(165))^2)+4.0026/E5*COS(RADIANS(165)))/(1+4.0026/E5))^2</f>
        <v>0.568780256759455</v>
      </c>
      <c r="G5" s="62" t="n">
        <f aca="false">$B$1*F5</f>
        <v>1137.56051351891</v>
      </c>
      <c r="H5" s="59" t="n">
        <v>427</v>
      </c>
    </row>
    <row r="6" customFormat="false" ht="14.5" hidden="false" customHeight="false" outlineLevel="0" collapsed="false">
      <c r="C6" s="63" t="s">
        <v>49</v>
      </c>
      <c r="D6" s="11" t="n">
        <v>23</v>
      </c>
      <c r="E6" s="64" t="n">
        <v>50.942</v>
      </c>
      <c r="F6" s="65" t="n">
        <f aca="false">((SQRT(1-(4.0026/E6)^2*SIN(RADIANS(165))^2)+4.0026/E6*COS(RADIANS(165)))/(1+4.0026/E6))^2</f>
        <v>0.733754404909352</v>
      </c>
      <c r="G6" s="66" t="n">
        <f aca="false">$B$1*F6</f>
        <v>1467.5088098187</v>
      </c>
      <c r="H6" s="11" t="n">
        <v>567</v>
      </c>
      <c r="I6" s="67" t="n">
        <f aca="false">G6</f>
        <v>1467.5088098187</v>
      </c>
    </row>
    <row r="7" customFormat="false" ht="14.5" hidden="false" customHeight="false" outlineLevel="0" collapsed="false">
      <c r="C7" s="68" t="s">
        <v>50</v>
      </c>
      <c r="D7" s="69" t="n">
        <v>41</v>
      </c>
      <c r="E7" s="70" t="n">
        <v>92.906</v>
      </c>
      <c r="F7" s="71" t="n">
        <f aca="false">((SQRT(1-(4.0026/E7)^2*SIN(RADIANS(165))^2)+4.0026/E7*COS(RADIANS(165)))/(1+4.0026/E7))^2</f>
        <v>0.844087022736318</v>
      </c>
      <c r="G7" s="72" t="n">
        <f aca="false">$B$1*F7</f>
        <v>1688.17404547264</v>
      </c>
      <c r="H7" s="69" t="n">
        <v>656</v>
      </c>
    </row>
    <row r="8" customFormat="false" ht="14.5" hidden="false" customHeight="false" outlineLevel="0" collapsed="false">
      <c r="C8" s="73" t="s">
        <v>51</v>
      </c>
      <c r="D8" s="74" t="n">
        <v>73</v>
      </c>
      <c r="E8" s="75" t="n">
        <v>180.95</v>
      </c>
      <c r="F8" s="76" t="n">
        <f aca="false">((SQRT(1-(4.0026/E8)^2*SIN(RADIANS(165))^2)+4.0026/E8*COS(RADIANS(165)))/(1+4.0026/E8))^2</f>
        <v>0.916689308662427</v>
      </c>
      <c r="G8" s="77" t="n">
        <f aca="false">$B$1*F8</f>
        <v>1833.37861732485</v>
      </c>
      <c r="H8" s="74" t="n">
        <v>714</v>
      </c>
    </row>
    <row r="10" customFormat="false" ht="14.5" hidden="false" customHeight="false" outlineLevel="0" collapsed="false">
      <c r="J10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2022-08-29T11:45:38Z</dcterms:created>
  <dc:creator>Ricardo Pires</dc:creator>
  <dc:description/>
  <dc:language>pt-PT</dc:language>
  <cp:lastModifiedBy/>
  <dcterms:modified xsi:type="dcterms:W3CDTF">2022-11-23T15:39:39Z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