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RBS_23Novembro\"/>
    </mc:Choice>
  </mc:AlternateContent>
  <bookViews>
    <workbookView xWindow="0" yWindow="0" windowWidth="16380" windowHeight="8190" tabRatio="500" activeTab="2"/>
  </bookViews>
  <sheets>
    <sheet name="Runs" sheetId="1" r:id="rId1"/>
    <sheet name="Ta-Nb-V Calib - RBS1 - Alfas" sheetId="2" r:id="rId2"/>
    <sheet name="Ta-Nb-V Calib - RBS1 - Protoes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3" l="1"/>
  <c r="G8" i="3" s="1"/>
  <c r="F7" i="3"/>
  <c r="G7" i="3" s="1"/>
  <c r="F6" i="3"/>
  <c r="G6" i="3" s="1"/>
  <c r="F5" i="3"/>
  <c r="G5" i="3" s="1"/>
  <c r="F4" i="3"/>
  <c r="G4" i="3" s="1"/>
  <c r="F8" i="2"/>
  <c r="G8" i="2" s="1"/>
  <c r="F7" i="2"/>
  <c r="G7" i="2" s="1"/>
  <c r="F6" i="2"/>
  <c r="G6" i="2" s="1"/>
  <c r="F5" i="2"/>
  <c r="G5" i="2" s="1"/>
  <c r="F4" i="2"/>
  <c r="G4" i="2" s="1"/>
</calcChain>
</file>

<file path=xl/sharedStrings.xml><?xml version="1.0" encoding="utf-8"?>
<sst xmlns="http://schemas.openxmlformats.org/spreadsheetml/2006/main" count="106" uniqueCount="47">
  <si>
    <t>2000 keV</t>
  </si>
  <si>
    <t>4He</t>
  </si>
  <si>
    <t>RBS 23 November</t>
  </si>
  <si>
    <t>Run</t>
  </si>
  <si>
    <t>Target</t>
  </si>
  <si>
    <t>Angle</t>
  </si>
  <si>
    <t>Position (mm)</t>
  </si>
  <si>
    <t>Charge</t>
  </si>
  <si>
    <t>Current (nA)</t>
  </si>
  <si>
    <t>Comments</t>
  </si>
  <si>
    <t>calib. V, Nb, Ta</t>
  </si>
  <si>
    <t>~ 3</t>
  </si>
  <si>
    <t>Large hole</t>
  </si>
  <si>
    <t>'’</t>
  </si>
  <si>
    <t>~5</t>
  </si>
  <si>
    <t>Target 1</t>
  </si>
  <si>
    <t>Formvar</t>
  </si>
  <si>
    <t>corrente medida no porta alvos; provavelmente estavamos a batar apenas no frame</t>
  </si>
  <si>
    <t>estavamos na posição errada, só viamos frame</t>
  </si>
  <si>
    <t>agora vimos C e O mas muito pouco; podemos ter feito um buraco no filme; temos que confirmar no fim</t>
  </si>
  <si>
    <t>Pb 1 – small hole</t>
  </si>
  <si>
    <t>voltamos a medir na FC do fim de linha</t>
  </si>
  <si>
    <t>Pb 2 – small hole</t>
  </si>
  <si>
    <t>H</t>
  </si>
  <si>
    <t>changed to protons</t>
  </si>
  <si>
    <t>~2 floating</t>
  </si>
  <si>
    <t>não estavamos a contar a corrente na FC</t>
  </si>
  <si>
    <t>ganho x2</t>
  </si>
  <si>
    <t xml:space="preserve">E0 = </t>
  </si>
  <si>
    <t>keV</t>
  </si>
  <si>
    <t>Element</t>
  </si>
  <si>
    <t>Z</t>
  </si>
  <si>
    <t>A</t>
  </si>
  <si>
    <t>kinematic factor</t>
  </si>
  <si>
    <t>Back Energy (keV)</t>
  </si>
  <si>
    <t>Surface channel</t>
  </si>
  <si>
    <t>O</t>
  </si>
  <si>
    <t>Si</t>
  </si>
  <si>
    <t>V</t>
  </si>
  <si>
    <t>Nb</t>
  </si>
  <si>
    <t>Ta</t>
  </si>
  <si>
    <t>Pb channel</t>
  </si>
  <si>
    <t>Target 1, 21 mm</t>
  </si>
  <si>
    <t>Target 1, 23 mm</t>
  </si>
  <si>
    <t>Target 1, 25 mm</t>
  </si>
  <si>
    <t>Target 1, 27 mm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</si>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</sst>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4" borderId="0" xfId="0" applyFont="1" applyFill="1"/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7" xfId="0" applyFont="1" applyFill="1" applyBorder="1"/>
    <xf numFmtId="0" fontId="0" fillId="6" borderId="0" xfId="0" applyFill="1"/>
    <xf numFmtId="164" fontId="0" fillId="6" borderId="0" xfId="0" applyNumberFormat="1" applyFill="1"/>
    <xf numFmtId="165" fontId="0" fillId="6" borderId="0" xfId="0" applyNumberFormat="1" applyFill="1"/>
    <xf numFmtId="2" fontId="0" fillId="6" borderId="0" xfId="0" applyNumberFormat="1" applyFill="1"/>
    <xf numFmtId="0" fontId="0" fillId="6" borderId="8" xfId="0" applyFill="1" applyBorder="1"/>
    <xf numFmtId="0" fontId="3" fillId="7" borderId="7" xfId="0" applyFont="1" applyFill="1" applyBorder="1"/>
    <xf numFmtId="0" fontId="3" fillId="8" borderId="0" xfId="0" applyFont="1" applyFill="1"/>
    <xf numFmtId="164" fontId="3" fillId="8" borderId="0" xfId="0" applyNumberFormat="1" applyFont="1" applyFill="1"/>
    <xf numFmtId="165" fontId="0" fillId="8" borderId="0" xfId="0" applyNumberFormat="1" applyFill="1"/>
    <xf numFmtId="2" fontId="0" fillId="8" borderId="0" xfId="0" applyNumberFormat="1" applyFill="1"/>
    <xf numFmtId="0" fontId="3" fillId="8" borderId="8" xfId="0" applyFont="1" applyFill="1" applyBorder="1"/>
    <xf numFmtId="0" fontId="0" fillId="9" borderId="7" xfId="0" applyFont="1" applyFill="1" applyBorder="1"/>
    <xf numFmtId="0" fontId="0" fillId="10" borderId="0" xfId="0" applyFill="1"/>
    <xf numFmtId="164" fontId="0" fillId="10" borderId="0" xfId="0" applyNumberFormat="1" applyFill="1"/>
    <xf numFmtId="165" fontId="0" fillId="10" borderId="0" xfId="0" applyNumberFormat="1" applyFill="1"/>
    <xf numFmtId="2" fontId="0" fillId="10" borderId="0" xfId="0" applyNumberFormat="1" applyFill="1"/>
    <xf numFmtId="0" fontId="0" fillId="10" borderId="8" xfId="0" applyFill="1" applyBorder="1"/>
    <xf numFmtId="2" fontId="0" fillId="0" borderId="0" xfId="0" applyNumberFormat="1"/>
    <xf numFmtId="0" fontId="0" fillId="11" borderId="7" xfId="0" applyFont="1" applyFill="1" applyBorder="1"/>
    <xf numFmtId="0" fontId="0" fillId="12" borderId="0" xfId="0" applyFill="1"/>
    <xf numFmtId="164" fontId="0" fillId="12" borderId="0" xfId="0" applyNumberFormat="1" applyFill="1"/>
    <xf numFmtId="165" fontId="0" fillId="12" borderId="0" xfId="0" applyNumberFormat="1" applyFill="1"/>
    <xf numFmtId="2" fontId="0" fillId="12" borderId="0" xfId="0" applyNumberFormat="1" applyFill="1"/>
    <xf numFmtId="0" fontId="0" fillId="12" borderId="8" xfId="0" applyFill="1" applyBorder="1"/>
    <xf numFmtId="0" fontId="0" fillId="13" borderId="9" xfId="0" applyFont="1" applyFill="1" applyBorder="1"/>
    <xf numFmtId="0" fontId="0" fillId="14" borderId="10" xfId="0" applyFill="1" applyBorder="1"/>
    <xf numFmtId="164" fontId="0" fillId="14" borderId="10" xfId="0" applyNumberFormat="1" applyFill="1" applyBorder="1"/>
    <xf numFmtId="165" fontId="0" fillId="14" borderId="10" xfId="0" applyNumberFormat="1" applyFill="1" applyBorder="1"/>
    <xf numFmtId="2" fontId="0" fillId="14" borderId="10" xfId="0" applyNumberFormat="1" applyFill="1" applyBorder="1"/>
    <xf numFmtId="0" fontId="0" fillId="14" borderId="11" xfId="0" applyFill="1" applyBorder="1"/>
    <xf numFmtId="0" fontId="0" fillId="4" borderId="12" xfId="0" applyFont="1" applyFill="1" applyBorder="1"/>
    <xf numFmtId="0" fontId="0" fillId="6" borderId="13" xfId="0" applyFill="1" applyBorder="1"/>
    <xf numFmtId="164" fontId="0" fillId="6" borderId="13" xfId="0" applyNumberFormat="1" applyFill="1" applyBorder="1"/>
    <xf numFmtId="165" fontId="0" fillId="6" borderId="13" xfId="0" applyNumberFormat="1" applyFill="1" applyBorder="1"/>
    <xf numFmtId="2" fontId="0" fillId="6" borderId="13" xfId="0" applyNumberFormat="1" applyFill="1" applyBorder="1"/>
    <xf numFmtId="0" fontId="0" fillId="6" borderId="14" xfId="0" applyFill="1" applyBorder="1"/>
    <xf numFmtId="165" fontId="0" fillId="6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'Ta-Nb-V Calib - RBS1 - Alfas'!$H$4:$H$8</c:f>
              <c:numCache>
                <c:formatCode>General</c:formatCode>
                <c:ptCount val="5"/>
                <c:pt idx="0">
                  <c:v>270</c:v>
                </c:pt>
                <c:pt idx="1">
                  <c:v>438</c:v>
                </c:pt>
                <c:pt idx="2">
                  <c:v>582</c:v>
                </c:pt>
                <c:pt idx="3">
                  <c:v>674</c:v>
                </c:pt>
                <c:pt idx="4">
                  <c:v>733</c:v>
                </c:pt>
              </c:numCache>
            </c:numRef>
          </c:xVal>
          <c:yVal>
            <c:numRef>
              <c:f>'Ta-Nb-V Calib - RBS1 - Alfas'!$G$4:$G$8</c:f>
              <c:numCache>
                <c:formatCode>0.00</c:formatCode>
                <c:ptCount val="5"/>
                <c:pt idx="0">
                  <c:v>731.8374061402385</c:v>
                </c:pt>
                <c:pt idx="1">
                  <c:v>1137.560513518911</c:v>
                </c:pt>
                <c:pt idx="2">
                  <c:v>1467.5088098187048</c:v>
                </c:pt>
                <c:pt idx="3">
                  <c:v>1688.1740454726353</c:v>
                </c:pt>
                <c:pt idx="4">
                  <c:v>1833.3786173248545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082496"/>
        <c:axId val="-608080864"/>
      </c:scatterChart>
      <c:valAx>
        <c:axId val="-6080824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608080864"/>
        <c:crosses val="autoZero"/>
        <c:crossBetween val="midCat"/>
      </c:valAx>
      <c:valAx>
        <c:axId val="-6080808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608082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633</c:v>
                </c:pt>
                <c:pt idx="1">
                  <c:v>702</c:v>
                </c:pt>
                <c:pt idx="2">
                  <c:v>752</c:v>
                </c:pt>
                <c:pt idx="3">
                  <c:v>778</c:v>
                </c:pt>
                <c:pt idx="4">
                  <c:v>796</c:v>
                </c:pt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078144"/>
        <c:axId val="-608089568"/>
      </c:scatterChart>
      <c:valAx>
        <c:axId val="-6080781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608089568"/>
        <c:crosses val="autoZero"/>
        <c:crossBetween val="midCat"/>
      </c:valAx>
      <c:valAx>
        <c:axId val="-608089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6080781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143280</xdr:colOff>
      <xdr:row>1</xdr:row>
      <xdr:rowOff>82800</xdr:rowOff>
    </xdr:from>
    <xdr:to>
      <xdr:col>17</xdr:col>
      <xdr:colOff>447840</xdr:colOff>
      <xdr:row>15</xdr:row>
      <xdr:rowOff>75960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311040</xdr:colOff>
      <xdr:row>8</xdr:row>
      <xdr:rowOff>127080</xdr:rowOff>
    </xdr:from>
    <xdr:to>
      <xdr:col>8</xdr:col>
      <xdr:colOff>31320</xdr:colOff>
      <xdr:row>29</xdr:row>
      <xdr:rowOff>50400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rcRect l="9753" t="11419" r="11554" b="9487"/>
        <a:stretch/>
      </xdr:blipFill>
      <xdr:spPr>
        <a:xfrm>
          <a:off x="311040" y="1751400"/>
          <a:ext cx="5731560" cy="3790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143280</xdr:colOff>
      <xdr:row>1</xdr:row>
      <xdr:rowOff>82800</xdr:rowOff>
    </xdr:from>
    <xdr:to>
      <xdr:col>17</xdr:col>
      <xdr:colOff>447840</xdr:colOff>
      <xdr:row>15</xdr:row>
      <xdr:rowOff>75960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311040</xdr:colOff>
      <xdr:row>8</xdr:row>
      <xdr:rowOff>127080</xdr:rowOff>
    </xdr:from>
    <xdr:to>
      <xdr:col>8</xdr:col>
      <xdr:colOff>31320</xdr:colOff>
      <xdr:row>29</xdr:row>
      <xdr:rowOff>77040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rcRect l="9753" t="11419" r="11554" b="9487"/>
        <a:stretch/>
      </xdr:blipFill>
      <xdr:spPr>
        <a:xfrm>
          <a:off x="311040" y="1751400"/>
          <a:ext cx="5731560" cy="37904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H1" sqref="H1"/>
    </sheetView>
  </sheetViews>
  <sheetFormatPr defaultColWidth="8.54296875" defaultRowHeight="14.5" x14ac:dyDescent="0.35"/>
  <cols>
    <col min="1" max="1" width="8.26953125" customWidth="1"/>
    <col min="2" max="2" width="4.08984375" customWidth="1"/>
    <col min="3" max="3" width="15.54296875" customWidth="1"/>
    <col min="4" max="4" width="5.453125" customWidth="1"/>
    <col min="5" max="5" width="8.7265625" customWidth="1"/>
    <col min="6" max="6" width="6.6328125" customWidth="1"/>
    <col min="7" max="7" width="20.90625" customWidth="1"/>
    <col min="8" max="8" width="42.81640625" customWidth="1"/>
    <col min="9" max="9" width="14.453125" customWidth="1"/>
    <col min="10" max="10" width="18" customWidth="1"/>
    <col min="11" max="11" width="7.08984375" customWidth="1"/>
  </cols>
  <sheetData>
    <row r="1" spans="1:12" x14ac:dyDescent="0.35">
      <c r="A1" t="s">
        <v>0</v>
      </c>
      <c r="B1" t="s">
        <v>1</v>
      </c>
      <c r="H1" s="1" t="s">
        <v>2</v>
      </c>
    </row>
    <row r="3" spans="1:12" ht="29" x14ac:dyDescent="0.35">
      <c r="B3" s="2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</row>
    <row r="4" spans="1:12" x14ac:dyDescent="0.35">
      <c r="B4">
        <v>1</v>
      </c>
      <c r="C4" t="s">
        <v>10</v>
      </c>
      <c r="D4">
        <v>0</v>
      </c>
      <c r="E4">
        <v>10</v>
      </c>
      <c r="F4">
        <v>20000</v>
      </c>
      <c r="G4" t="s">
        <v>11</v>
      </c>
    </row>
    <row r="5" spans="1:12" x14ac:dyDescent="0.35">
      <c r="B5">
        <v>2</v>
      </c>
      <c r="C5" s="5" t="s">
        <v>12</v>
      </c>
      <c r="D5" s="5" t="s">
        <v>13</v>
      </c>
      <c r="E5">
        <v>21</v>
      </c>
      <c r="F5">
        <v>10000</v>
      </c>
      <c r="G5" t="s">
        <v>14</v>
      </c>
      <c r="H5" t="s">
        <v>15</v>
      </c>
    </row>
    <row r="6" spans="1:12" x14ac:dyDescent="0.35">
      <c r="B6">
        <v>3</v>
      </c>
      <c r="C6" t="s">
        <v>13</v>
      </c>
      <c r="D6" t="s">
        <v>13</v>
      </c>
      <c r="E6">
        <v>23</v>
      </c>
      <c r="F6">
        <v>10000</v>
      </c>
      <c r="G6" t="s">
        <v>14</v>
      </c>
      <c r="H6" t="s">
        <v>15</v>
      </c>
    </row>
    <row r="7" spans="1:12" x14ac:dyDescent="0.35">
      <c r="B7">
        <v>4</v>
      </c>
      <c r="C7" t="s">
        <v>13</v>
      </c>
      <c r="D7" t="s">
        <v>13</v>
      </c>
      <c r="E7">
        <v>25</v>
      </c>
      <c r="F7">
        <v>10000</v>
      </c>
      <c r="H7" t="s">
        <v>15</v>
      </c>
    </row>
    <row r="8" spans="1:12" x14ac:dyDescent="0.35">
      <c r="B8">
        <v>5</v>
      </c>
      <c r="D8" s="5" t="s">
        <v>13</v>
      </c>
      <c r="E8">
        <v>27</v>
      </c>
      <c r="F8">
        <v>10000</v>
      </c>
      <c r="H8" t="s">
        <v>15</v>
      </c>
    </row>
    <row r="9" spans="1:12" x14ac:dyDescent="0.35">
      <c r="B9">
        <v>6</v>
      </c>
      <c r="C9" t="s">
        <v>16</v>
      </c>
      <c r="E9">
        <v>36</v>
      </c>
      <c r="F9">
        <v>4000</v>
      </c>
      <c r="H9" t="s">
        <v>17</v>
      </c>
    </row>
    <row r="10" spans="1:12" x14ac:dyDescent="0.35">
      <c r="B10">
        <v>7</v>
      </c>
      <c r="C10" t="s">
        <v>13</v>
      </c>
      <c r="D10" s="5" t="s">
        <v>13</v>
      </c>
      <c r="E10">
        <v>38</v>
      </c>
      <c r="F10">
        <v>20000</v>
      </c>
      <c r="H10" t="s">
        <v>18</v>
      </c>
    </row>
    <row r="11" spans="1:12" x14ac:dyDescent="0.35">
      <c r="B11">
        <v>8</v>
      </c>
      <c r="C11" t="s">
        <v>13</v>
      </c>
      <c r="D11" t="s">
        <v>13</v>
      </c>
      <c r="E11">
        <v>44</v>
      </c>
      <c r="H11" t="s">
        <v>19</v>
      </c>
      <c r="I11" s="6"/>
      <c r="J11" s="6"/>
      <c r="K11" s="6"/>
      <c r="L11" s="6"/>
    </row>
    <row r="12" spans="1:12" x14ac:dyDescent="0.35">
      <c r="B12">
        <v>9</v>
      </c>
      <c r="C12" t="s">
        <v>13</v>
      </c>
      <c r="D12" s="5" t="s">
        <v>13</v>
      </c>
      <c r="E12">
        <v>46</v>
      </c>
      <c r="I12" s="6"/>
      <c r="J12" s="7"/>
      <c r="K12" s="6"/>
      <c r="L12" s="6"/>
    </row>
    <row r="13" spans="1:12" x14ac:dyDescent="0.35">
      <c r="B13">
        <v>10</v>
      </c>
      <c r="C13" t="s">
        <v>20</v>
      </c>
      <c r="E13">
        <v>55</v>
      </c>
      <c r="F13">
        <v>10000</v>
      </c>
      <c r="H13" t="s">
        <v>21</v>
      </c>
      <c r="I13" s="8"/>
      <c r="J13" s="7"/>
      <c r="K13" s="8"/>
      <c r="L13" s="8"/>
    </row>
    <row r="14" spans="1:12" x14ac:dyDescent="0.35">
      <c r="B14">
        <v>11</v>
      </c>
      <c r="C14" t="s">
        <v>13</v>
      </c>
      <c r="E14">
        <v>57</v>
      </c>
      <c r="F14" t="s">
        <v>13</v>
      </c>
      <c r="I14" s="8"/>
      <c r="J14" s="7"/>
      <c r="K14" s="7"/>
      <c r="L14" s="6"/>
    </row>
    <row r="15" spans="1:12" x14ac:dyDescent="0.35">
      <c r="B15">
        <v>12</v>
      </c>
      <c r="C15" t="s">
        <v>22</v>
      </c>
      <c r="E15">
        <v>66</v>
      </c>
      <c r="F15" t="s">
        <v>13</v>
      </c>
      <c r="I15" s="6"/>
      <c r="J15" s="7"/>
      <c r="K15" s="7"/>
      <c r="L15" s="6"/>
    </row>
    <row r="16" spans="1:12" x14ac:dyDescent="0.35">
      <c r="B16">
        <v>13</v>
      </c>
      <c r="E16">
        <v>68</v>
      </c>
      <c r="F16" t="s">
        <v>13</v>
      </c>
    </row>
    <row r="17" spans="1:12" x14ac:dyDescent="0.35">
      <c r="B17">
        <v>14</v>
      </c>
      <c r="E17">
        <v>65</v>
      </c>
      <c r="F17" t="s">
        <v>13</v>
      </c>
      <c r="I17" s="9"/>
      <c r="L17" s="6"/>
    </row>
    <row r="18" spans="1:12" x14ac:dyDescent="0.35">
      <c r="A18" t="s">
        <v>0</v>
      </c>
      <c r="B18" t="s">
        <v>23</v>
      </c>
      <c r="H18" t="s">
        <v>24</v>
      </c>
    </row>
    <row r="19" spans="1:12" x14ac:dyDescent="0.35">
      <c r="B19">
        <v>15</v>
      </c>
      <c r="C19" t="s">
        <v>22</v>
      </c>
      <c r="E19">
        <v>65</v>
      </c>
      <c r="F19">
        <v>10000</v>
      </c>
      <c r="G19" t="s">
        <v>25</v>
      </c>
    </row>
    <row r="20" spans="1:12" x14ac:dyDescent="0.35">
      <c r="B20">
        <v>16</v>
      </c>
      <c r="C20" t="s">
        <v>10</v>
      </c>
      <c r="D20">
        <v>0</v>
      </c>
      <c r="E20">
        <v>10</v>
      </c>
      <c r="F20">
        <v>10000</v>
      </c>
    </row>
    <row r="21" spans="1:12" x14ac:dyDescent="0.35">
      <c r="B21">
        <v>17</v>
      </c>
      <c r="C21" s="5" t="s">
        <v>12</v>
      </c>
      <c r="D21" t="s">
        <v>13</v>
      </c>
      <c r="E21">
        <v>21</v>
      </c>
      <c r="F21">
        <v>2000</v>
      </c>
      <c r="H21" t="s">
        <v>26</v>
      </c>
    </row>
    <row r="22" spans="1:12" x14ac:dyDescent="0.35">
      <c r="B22">
        <v>18</v>
      </c>
      <c r="C22" t="s">
        <v>13</v>
      </c>
      <c r="D22" t="s">
        <v>13</v>
      </c>
      <c r="E22">
        <v>23</v>
      </c>
      <c r="F22">
        <v>10000</v>
      </c>
    </row>
    <row r="23" spans="1:12" x14ac:dyDescent="0.35">
      <c r="B23">
        <v>19</v>
      </c>
      <c r="C23" t="s">
        <v>13</v>
      </c>
      <c r="D23" t="s">
        <v>13</v>
      </c>
      <c r="E23">
        <v>21</v>
      </c>
      <c r="F23">
        <v>10000</v>
      </c>
    </row>
    <row r="24" spans="1:12" x14ac:dyDescent="0.35">
      <c r="B24">
        <v>20</v>
      </c>
      <c r="C24" t="s">
        <v>13</v>
      </c>
      <c r="D24" t="s">
        <v>13</v>
      </c>
      <c r="E24">
        <v>25</v>
      </c>
      <c r="F24">
        <v>5000</v>
      </c>
    </row>
    <row r="25" spans="1:12" x14ac:dyDescent="0.35">
      <c r="B25">
        <v>21</v>
      </c>
      <c r="C25" t="s">
        <v>13</v>
      </c>
      <c r="D25" t="s">
        <v>13</v>
      </c>
      <c r="E25">
        <v>27</v>
      </c>
      <c r="F25">
        <v>5000</v>
      </c>
    </row>
    <row r="26" spans="1:12" x14ac:dyDescent="0.35">
      <c r="B26">
        <v>22</v>
      </c>
      <c r="C26" t="s">
        <v>16</v>
      </c>
      <c r="D26" t="s">
        <v>13</v>
      </c>
      <c r="E26">
        <v>44</v>
      </c>
    </row>
    <row r="27" spans="1:12" x14ac:dyDescent="0.35">
      <c r="B27">
        <v>23</v>
      </c>
      <c r="C27" t="s">
        <v>16</v>
      </c>
      <c r="D27" t="s">
        <v>13</v>
      </c>
      <c r="E27">
        <v>46</v>
      </c>
      <c r="F27">
        <v>20000</v>
      </c>
    </row>
    <row r="28" spans="1:12" x14ac:dyDescent="0.35">
      <c r="B28">
        <v>24</v>
      </c>
      <c r="C28" t="s">
        <v>20</v>
      </c>
      <c r="D28" t="s">
        <v>13</v>
      </c>
      <c r="E28">
        <v>55</v>
      </c>
      <c r="F28">
        <v>10000</v>
      </c>
    </row>
    <row r="29" spans="1:12" x14ac:dyDescent="0.35">
      <c r="B29">
        <v>25</v>
      </c>
      <c r="C29" t="s">
        <v>13</v>
      </c>
      <c r="D29" t="s">
        <v>13</v>
      </c>
      <c r="E29">
        <v>57</v>
      </c>
      <c r="F29">
        <v>10000</v>
      </c>
    </row>
    <row r="30" spans="1:12" x14ac:dyDescent="0.35">
      <c r="B30">
        <v>26</v>
      </c>
      <c r="C30" t="s">
        <v>22</v>
      </c>
      <c r="D30" t="s">
        <v>13</v>
      </c>
      <c r="E30">
        <v>66</v>
      </c>
      <c r="F30">
        <v>10000</v>
      </c>
    </row>
    <row r="31" spans="1:12" x14ac:dyDescent="0.35">
      <c r="B31">
        <v>27</v>
      </c>
      <c r="C31" t="s">
        <v>13</v>
      </c>
      <c r="D31" t="s">
        <v>13</v>
      </c>
      <c r="E31">
        <v>65</v>
      </c>
      <c r="F31">
        <v>10000</v>
      </c>
    </row>
    <row r="32" spans="1:12" x14ac:dyDescent="0.35">
      <c r="B32">
        <v>28</v>
      </c>
      <c r="C32" t="s">
        <v>13</v>
      </c>
      <c r="E32">
        <v>65</v>
      </c>
      <c r="F32">
        <v>10000</v>
      </c>
      <c r="H32" t="s">
        <v>27</v>
      </c>
    </row>
    <row r="33" spans="2:2" x14ac:dyDescent="0.35">
      <c r="B33">
        <v>29</v>
      </c>
    </row>
    <row r="34" spans="2:2" x14ac:dyDescent="0.35">
      <c r="B34">
        <v>30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J12" sqref="J12"/>
    </sheetView>
  </sheetViews>
  <sheetFormatPr defaultColWidth="8.54296875" defaultRowHeight="14.5" x14ac:dyDescent="0.35"/>
  <cols>
    <col min="5" max="5" width="12.453125" customWidth="1"/>
    <col min="7" max="7" width="11.1796875" customWidth="1"/>
    <col min="16" max="16" width="10" customWidth="1"/>
  </cols>
  <sheetData>
    <row r="1" spans="1:10" x14ac:dyDescent="0.35">
      <c r="A1" s="10" t="s">
        <v>28</v>
      </c>
      <c r="B1" s="10">
        <v>2000</v>
      </c>
      <c r="C1" s="10" t="s">
        <v>29</v>
      </c>
    </row>
    <row r="3" spans="1:10" ht="29" x14ac:dyDescent="0.35">
      <c r="C3" s="11" t="s">
        <v>30</v>
      </c>
      <c r="D3" s="12" t="s">
        <v>31</v>
      </c>
      <c r="E3" s="13" t="s">
        <v>32</v>
      </c>
      <c r="F3" s="12" t="s">
        <v>33</v>
      </c>
      <c r="G3" s="12" t="s">
        <v>34</v>
      </c>
      <c r="H3" s="14" t="s">
        <v>35</v>
      </c>
      <c r="I3" s="15"/>
    </row>
    <row r="4" spans="1:10" x14ac:dyDescent="0.35">
      <c r="C4" s="16" t="s">
        <v>36</v>
      </c>
      <c r="D4" s="17">
        <v>8</v>
      </c>
      <c r="E4" s="18">
        <v>15.999000000000001</v>
      </c>
      <c r="F4" s="19">
        <f>((SQRT(1-(4.0026/E4)^2*SIN(RADIANS(165))^2)+4.0026/E4*COS(RADIANS(165)))/(1+4.0026/E4))^2</f>
        <v>0.36591870307011926</v>
      </c>
      <c r="G4" s="20">
        <f>$B$1*F4</f>
        <v>731.8374061402385</v>
      </c>
      <c r="H4" s="21">
        <v>270</v>
      </c>
    </row>
    <row r="5" spans="1:10" x14ac:dyDescent="0.35">
      <c r="C5" s="22" t="s">
        <v>37</v>
      </c>
      <c r="D5" s="23">
        <v>14</v>
      </c>
      <c r="E5" s="24">
        <v>28.085000000000001</v>
      </c>
      <c r="F5" s="25">
        <f>((SQRT(1-(4.0026/E5)^2*SIN(RADIANS(165))^2)+4.0026/E5*COS(RADIANS(165)))/(1+4.0026/E5))^2</f>
        <v>0.56878025675945543</v>
      </c>
      <c r="G5" s="26">
        <f>$B$1*F5</f>
        <v>1137.560513518911</v>
      </c>
      <c r="H5" s="27">
        <v>438</v>
      </c>
    </row>
    <row r="6" spans="1:10" x14ac:dyDescent="0.35">
      <c r="C6" s="28" t="s">
        <v>38</v>
      </c>
      <c r="D6" s="29">
        <v>23</v>
      </c>
      <c r="E6" s="30">
        <v>50.942</v>
      </c>
      <c r="F6" s="31">
        <f>((SQRT(1-(4.0026/E6)^2*SIN(RADIANS(165))^2)+4.0026/E6*COS(RADIANS(165)))/(1+4.0026/E6))^2</f>
        <v>0.7337544049093524</v>
      </c>
      <c r="G6" s="32">
        <f>$B$1*F6</f>
        <v>1467.5088098187048</v>
      </c>
      <c r="H6" s="33">
        <v>582</v>
      </c>
      <c r="I6" s="34"/>
    </row>
    <row r="7" spans="1:10" x14ac:dyDescent="0.35">
      <c r="C7" s="35" t="s">
        <v>39</v>
      </c>
      <c r="D7" s="36">
        <v>41</v>
      </c>
      <c r="E7" s="37">
        <v>92.906000000000006</v>
      </c>
      <c r="F7" s="38">
        <f>((SQRT(1-(4.0026/E7)^2*SIN(RADIANS(165))^2)+4.0026/E7*COS(RADIANS(165)))/(1+4.0026/E7))^2</f>
        <v>0.84408702273631764</v>
      </c>
      <c r="G7" s="39">
        <f>$B$1*F7</f>
        <v>1688.1740454726353</v>
      </c>
      <c r="H7" s="40">
        <v>674</v>
      </c>
    </row>
    <row r="8" spans="1:10" x14ac:dyDescent="0.35">
      <c r="C8" s="41" t="s">
        <v>40</v>
      </c>
      <c r="D8" s="42">
        <v>73</v>
      </c>
      <c r="E8" s="43">
        <v>180.95</v>
      </c>
      <c r="F8" s="44">
        <f>((SQRT(1-(4.0026/E8)^2*SIN(RADIANS(165))^2)+4.0026/E8*COS(RADIANS(165)))/(1+4.0026/E8))^2</f>
        <v>0.91668930866242726</v>
      </c>
      <c r="G8" s="45">
        <f>$B$1*F8</f>
        <v>1833.3786173248545</v>
      </c>
      <c r="H8" s="46">
        <v>733</v>
      </c>
    </row>
    <row r="10" spans="1:10" x14ac:dyDescent="0.35">
      <c r="J10" s="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Normal="100" workbookViewId="0">
      <selection activeCell="L17" sqref="L17"/>
    </sheetView>
  </sheetViews>
  <sheetFormatPr defaultColWidth="8.54296875" defaultRowHeight="14.5" x14ac:dyDescent="0.35"/>
  <cols>
    <col min="5" max="5" width="12.453125" customWidth="1"/>
    <col min="7" max="7" width="11.1796875" customWidth="1"/>
    <col min="10" max="10" width="15.36328125" customWidth="1"/>
    <col min="11" max="11" width="10.7265625" customWidth="1"/>
    <col min="16" max="16" width="10" customWidth="1"/>
  </cols>
  <sheetData>
    <row r="1" spans="1:10" x14ac:dyDescent="0.35">
      <c r="A1" s="10" t="s">
        <v>28</v>
      </c>
      <c r="B1" s="10">
        <v>2000</v>
      </c>
      <c r="C1" s="10" t="s">
        <v>29</v>
      </c>
    </row>
    <row r="3" spans="1:10" ht="29" x14ac:dyDescent="0.35">
      <c r="C3" s="11" t="s">
        <v>30</v>
      </c>
      <c r="D3" s="12" t="s">
        <v>31</v>
      </c>
      <c r="E3" s="13" t="s">
        <v>32</v>
      </c>
      <c r="F3" s="12" t="s">
        <v>33</v>
      </c>
      <c r="G3" s="12" t="s">
        <v>34</v>
      </c>
      <c r="H3" s="14" t="s">
        <v>35</v>
      </c>
      <c r="I3" s="15"/>
    </row>
    <row r="4" spans="1:10" x14ac:dyDescent="0.35">
      <c r="C4" s="47" t="s">
        <v>36</v>
      </c>
      <c r="D4" s="48">
        <v>8</v>
      </c>
      <c r="E4" s="49">
        <v>15.999000000000001</v>
      </c>
      <c r="F4" s="50">
        <f>((SQRT(1-(1/E4)^2*SIN(RADIANS(165))^2)+1/E4*COS(RADIANS(165)))/(1+1/E4))^2</f>
        <v>0.78185798881983415</v>
      </c>
      <c r="G4" s="51">
        <f>$B$1*F4</f>
        <v>1563.7159776396684</v>
      </c>
      <c r="H4" s="52">
        <v>633</v>
      </c>
    </row>
    <row r="5" spans="1:10" x14ac:dyDescent="0.35">
      <c r="C5" s="22" t="s">
        <v>37</v>
      </c>
      <c r="D5" s="23">
        <v>14</v>
      </c>
      <c r="E5" s="24">
        <v>28.085000000000001</v>
      </c>
      <c r="F5" s="19">
        <f>((SQRT(1-(1/E5)^2*SIN(RADIANS(165))^2)+1/E5*COS(RADIANS(165)))/(1+1/E5))^2</f>
        <v>0.86930741306534087</v>
      </c>
      <c r="G5" s="26">
        <f>$B$1*F5</f>
        <v>1738.6148261306816</v>
      </c>
      <c r="H5" s="27">
        <v>702</v>
      </c>
    </row>
    <row r="6" spans="1:10" x14ac:dyDescent="0.35">
      <c r="C6" s="28" t="s">
        <v>38</v>
      </c>
      <c r="D6" s="29">
        <v>23</v>
      </c>
      <c r="E6" s="30">
        <v>50.942</v>
      </c>
      <c r="F6" s="19">
        <f>((SQRT(1-(1/E6)^2*SIN(RADIANS(165))^2)+1/E6*COS(RADIANS(165)))/(1+1/E6))^2</f>
        <v>0.9257111865667883</v>
      </c>
      <c r="G6" s="32">
        <f>$B$1*F6</f>
        <v>1851.4223731335767</v>
      </c>
      <c r="H6" s="33">
        <v>752</v>
      </c>
      <c r="I6" s="34"/>
    </row>
    <row r="7" spans="1:10" x14ac:dyDescent="0.35">
      <c r="C7" s="35" t="s">
        <v>39</v>
      </c>
      <c r="D7" s="36">
        <v>41</v>
      </c>
      <c r="E7" s="37">
        <v>92.906000000000006</v>
      </c>
      <c r="F7" s="19">
        <f>((SQRT(1-(1/E7)^2*SIN(RADIANS(165))^2)+1/E7*COS(RADIANS(165)))/(1+1/E7))^2</f>
        <v>0.95856067934676659</v>
      </c>
      <c r="G7" s="39">
        <f>$B$1*F7</f>
        <v>1917.1213586935332</v>
      </c>
      <c r="H7" s="40">
        <v>778</v>
      </c>
    </row>
    <row r="8" spans="1:10" x14ac:dyDescent="0.35">
      <c r="C8" s="41" t="s">
        <v>40</v>
      </c>
      <c r="D8" s="42">
        <v>73</v>
      </c>
      <c r="E8" s="43">
        <v>180.95</v>
      </c>
      <c r="F8" s="53">
        <f>((SQRT(1-(1/E8)^2*SIN(RADIANS(165))^2)+1/E8*COS(RADIANS(165)))/(1+1/E8))^2</f>
        <v>0.97850521298958393</v>
      </c>
      <c r="G8" s="45">
        <f>$B$1*F8</f>
        <v>1957.0104259791678</v>
      </c>
      <c r="H8" s="46">
        <v>796</v>
      </c>
    </row>
    <row r="10" spans="1:10" x14ac:dyDescent="0.35">
      <c r="J10" s="5"/>
    </row>
    <row r="17" spans="10:12" x14ac:dyDescent="0.35">
      <c r="K17" t="s">
        <v>41</v>
      </c>
      <c r="L17" t="s">
        <v>46</v>
      </c>
    </row>
    <row r="18" spans="10:12" x14ac:dyDescent="0.35">
      <c r="J18" t="s">
        <v>42</v>
      </c>
    </row>
    <row r="19" spans="10:12" x14ac:dyDescent="0.35">
      <c r="J19" t="s">
        <v>43</v>
      </c>
    </row>
    <row r="20" spans="10:12" x14ac:dyDescent="0.35">
      <c r="J20" t="s">
        <v>44</v>
      </c>
    </row>
    <row r="21" spans="10:12" x14ac:dyDescent="0.35">
      <c r="J21" t="s">
        <v>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Runs</vt:lpstr>
      <vt:lpstr>Ta-Nb-V Calib - RBS1 - Alfas</vt:lpstr>
      <vt:lpstr>Ta-Nb-V Calib - RBS1 - Protoes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2022-11-25T13:52:04Z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