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ISOLDE\Gold_n_Lead\RBS_7Setembro\"/>
    </mc:Choice>
  </mc:AlternateContent>
  <bookViews>
    <workbookView xWindow="0" yWindow="0" windowWidth="19180" windowHeight="7260" activeTab="1"/>
  </bookViews>
  <sheets>
    <sheet name="Runs" sheetId="2" r:id="rId1"/>
    <sheet name="Ta-Nb-V Calib." sheetId="3" r:id="rId2"/>
    <sheet name="YbGeSiO Calib." sheetId="4" r:id="rId3"/>
    <sheet name="Stop. Powers" sheetId="5" r:id="rId4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3" l="1"/>
  <c r="F14" i="3" l="1"/>
  <c r="K18" i="3" s="1"/>
  <c r="F11" i="3"/>
  <c r="K19" i="3" s="1"/>
  <c r="F5" i="3"/>
  <c r="K21" i="3" s="1"/>
  <c r="F4" i="3"/>
  <c r="K22" i="3"/>
  <c r="F7" i="4"/>
  <c r="G7" i="4" s="1"/>
  <c r="F6" i="4"/>
  <c r="G6" i="4" s="1"/>
  <c r="F5" i="4"/>
  <c r="G5" i="4" s="1"/>
  <c r="G4" i="4"/>
  <c r="F4" i="4"/>
  <c r="E4" i="3"/>
  <c r="F6" i="3"/>
  <c r="F7" i="3"/>
  <c r="F8" i="3"/>
  <c r="E5" i="3"/>
  <c r="E6" i="3"/>
  <c r="E7" i="3"/>
  <c r="E8" i="3"/>
  <c r="F13" i="3"/>
  <c r="F10" i="3"/>
  <c r="F9" i="3"/>
  <c r="K20" i="3" s="1"/>
  <c r="J3" i="2"/>
  <c r="E14" i="3"/>
  <c r="E13" i="3"/>
  <c r="E12" i="3"/>
  <c r="F12" i="3" s="1"/>
  <c r="E11" i="3"/>
  <c r="E10" i="3"/>
  <c r="E9" i="3"/>
</calcChain>
</file>

<file path=xl/sharedStrings.xml><?xml version="1.0" encoding="utf-8"?>
<sst xmlns="http://schemas.openxmlformats.org/spreadsheetml/2006/main" count="91" uniqueCount="51">
  <si>
    <t>Run</t>
  </si>
  <si>
    <t>Charge</t>
  </si>
  <si>
    <t>Target</t>
  </si>
  <si>
    <t>Current (nA)</t>
  </si>
  <si>
    <t>4He</t>
  </si>
  <si>
    <t>Angle</t>
  </si>
  <si>
    <t>Position (mm)</t>
  </si>
  <si>
    <t>1515 keV</t>
  </si>
  <si>
    <t>Comments</t>
  </si>
  <si>
    <t>´´</t>
  </si>
  <si>
    <t>Au 1</t>
  </si>
  <si>
    <t>calib. V, Nb, Ta</t>
  </si>
  <si>
    <t>~ 4</t>
  </si>
  <si>
    <t>rodado para o lado do RBS1</t>
  </si>
  <si>
    <t>calib. Yb, Ge, Si, O</t>
  </si>
  <si>
    <t>Au 3</t>
  </si>
  <si>
    <t xml:space="preserve">mudar leitura da corrente </t>
  </si>
  <si>
    <t>corrente lida no porta alvos</t>
  </si>
  <si>
    <t>+ 30 º</t>
  </si>
  <si>
    <t>Au 2</t>
  </si>
  <si>
    <t>V</t>
  </si>
  <si>
    <t>Nb</t>
  </si>
  <si>
    <t>Ta</t>
  </si>
  <si>
    <t>170 º</t>
  </si>
  <si>
    <t>160 º</t>
  </si>
  <si>
    <t>Mean K factor</t>
  </si>
  <si>
    <t xml:space="preserve">E0 = </t>
  </si>
  <si>
    <t>keV</t>
  </si>
  <si>
    <t>E back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</si>
  <si>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</si>
  <si>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</si>
  <si>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</si>
  <si>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</si>
  <si>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</si>
  <si>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</si>
  <si>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</si>
  <si>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</si>
  <si>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</si>
  <si>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Si</t>
  </si>
  <si>
    <t>O</t>
  </si>
  <si>
    <t>Surface channel</t>
  </si>
  <si>
    <t>Ge</t>
  </si>
  <si>
    <t>Yb</t>
  </si>
  <si>
    <t>E (keV) =</t>
  </si>
  <si>
    <t xml:space="preserve">*Ch + </t>
  </si>
  <si>
    <t>Layer nr</t>
  </si>
  <si>
    <t>Effective E</t>
  </si>
  <si>
    <t>Z</t>
  </si>
  <si>
    <t>E</t>
  </si>
  <si>
    <t>SP</t>
  </si>
  <si>
    <t>Density (g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</si>
</sst>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50E"/>
        <bgColor indexed="64"/>
      </patternFill>
    </fill>
    <fill>
      <patternFill patternType="solid">
        <fgColor rgb="FFFFD32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DEB3D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FE7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DDFF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7" borderId="0" xfId="0" applyFill="1"/>
    <xf numFmtId="0" fontId="3" fillId="8" borderId="0" xfId="0" applyFont="1" applyFill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right" vertical="center" wrapText="1"/>
    </xf>
    <xf numFmtId="0" fontId="2" fillId="11" borderId="4" xfId="0" applyFont="1" applyFill="1" applyBorder="1" applyAlignment="1">
      <alignment horizontal="right" vertical="center" wrapText="1"/>
    </xf>
    <xf numFmtId="0" fontId="2" fillId="12" borderId="4" xfId="0" applyFont="1" applyFill="1" applyBorder="1" applyAlignment="1">
      <alignment horizontal="right" vertical="center" wrapText="1"/>
    </xf>
    <xf numFmtId="0" fontId="2" fillId="13" borderId="4" xfId="0" applyFont="1" applyFill="1" applyBorder="1" applyAlignment="1">
      <alignment horizontal="right" vertical="center" wrapText="1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ont="1"/>
    <xf numFmtId="164" fontId="0" fillId="4" borderId="0" xfId="0" applyNumberFormat="1" applyFill="1"/>
    <xf numFmtId="164" fontId="0" fillId="5" borderId="0" xfId="0" applyNumberFormat="1" applyFill="1"/>
    <xf numFmtId="0" fontId="0" fillId="15" borderId="0" xfId="0" applyFill="1"/>
    <xf numFmtId="164" fontId="0" fillId="15" borderId="0" xfId="0" applyNumberFormat="1" applyFill="1"/>
    <xf numFmtId="16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13" borderId="0" xfId="0" applyFont="1" applyFill="1" applyBorder="1" applyAlignment="1">
      <alignment horizontal="right" vertical="center" wrapText="1"/>
    </xf>
    <xf numFmtId="0" fontId="0" fillId="6" borderId="0" xfId="0" applyFill="1" applyAlignment="1">
      <alignment horizontal="center" vertical="center" wrapText="1"/>
    </xf>
    <xf numFmtId="164" fontId="0" fillId="14" borderId="0" xfId="0" applyNumberFormat="1" applyFill="1"/>
    <xf numFmtId="0" fontId="0" fillId="0" borderId="0" xfId="0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/>
    <xf numFmtId="0" fontId="2" fillId="12" borderId="0" xfId="0" applyFont="1" applyFill="1" applyBorder="1" applyAlignment="1">
      <alignment horizontal="right" vertical="center" wrapText="1"/>
    </xf>
    <xf numFmtId="0" fontId="3" fillId="8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Calib.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733158355205601E-3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'Ta-Nb-V Calib.'!$H$18:$H$22</c:f>
              <c:numCache>
                <c:formatCode>General</c:formatCode>
                <c:ptCount val="5"/>
                <c:pt idx="0">
                  <c:v>708</c:v>
                </c:pt>
                <c:pt idx="1">
                  <c:v>651</c:v>
                </c:pt>
                <c:pt idx="2">
                  <c:v>560</c:v>
                </c:pt>
                <c:pt idx="3">
                  <c:v>426</c:v>
                </c:pt>
                <c:pt idx="4">
                  <c:v>262</c:v>
                </c:pt>
              </c:numCache>
            </c:numRef>
          </c:xVal>
          <c:yVal>
            <c:numRef>
              <c:f>'Ta-Nb-V Calib.'!$K$18:$K$22</c:f>
              <c:numCache>
                <c:formatCode>General</c:formatCode>
                <c:ptCount val="5"/>
                <c:pt idx="0">
                  <c:v>1956.7</c:v>
                </c:pt>
                <c:pt idx="1">
                  <c:v>1916.7</c:v>
                </c:pt>
                <c:pt idx="2">
                  <c:v>1850.6</c:v>
                </c:pt>
                <c:pt idx="3">
                  <c:v>1733.4</c:v>
                </c:pt>
                <c:pt idx="4">
                  <c:v>1555.4999999999998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904304"/>
        <c:axId val="-2007903216"/>
      </c:scatterChart>
      <c:valAx>
        <c:axId val="-20079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07903216"/>
        <c:crosses val="autoZero"/>
        <c:crossBetween val="midCat"/>
      </c:valAx>
      <c:valAx>
        <c:axId val="-20079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079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RBS YbGeSiO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415573053368332E-2"/>
                  <c:y val="-0.22866324001166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'YbGeSiO Calib.'!$H$4:$H$7</c:f>
              <c:numCache>
                <c:formatCode>General</c:formatCode>
                <c:ptCount val="4"/>
                <c:pt idx="0">
                  <c:v>261</c:v>
                </c:pt>
                <c:pt idx="1">
                  <c:v>429</c:v>
                </c:pt>
                <c:pt idx="2">
                  <c:v>623</c:v>
                </c:pt>
                <c:pt idx="3">
                  <c:v>708</c:v>
                </c:pt>
              </c:numCache>
            </c:numRef>
          </c:xVal>
          <c:yVal>
            <c:numRef>
              <c:f>'YbGeSiO Calib.'!$G$4:$G$7</c:f>
              <c:numCache>
                <c:formatCode>General</c:formatCode>
                <c:ptCount val="4"/>
                <c:pt idx="0">
                  <c:v>1555.4999999999998</c:v>
                </c:pt>
                <c:pt idx="1">
                  <c:v>1733.4</c:v>
                </c:pt>
                <c:pt idx="2">
                  <c:v>1894.0000000000002</c:v>
                </c:pt>
                <c:pt idx="3">
                  <c:v>1954.8000000000002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916272"/>
        <c:axId val="-2007914096"/>
      </c:scatterChart>
      <c:valAx>
        <c:axId val="-20079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07914096"/>
        <c:crosses val="autoZero"/>
        <c:crossBetween val="midCat"/>
      </c:valAx>
      <c:valAx>
        <c:axId val="-2007914096"/>
        <c:scaling>
          <c:orientation val="minMax"/>
          <c:max val="2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079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282575</xdr:colOff>
      <xdr:row>1</xdr:row>
      <xdr:rowOff>44450</xdr:rowOff>
    </xdr:from>
    <xdr:to>
      <xdr:col>18</xdr:col>
      <xdr:colOff>587375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31751</xdr:colOff>
      <xdr:row>23</xdr:row>
      <xdr:rowOff>76200</xdr:rowOff>
    </xdr:from>
    <xdr:to>
      <xdr:col>8</xdr:col>
      <xdr:colOff>321735</xdr:colOff>
      <xdr:row>43</xdr:row>
      <xdr:rowOff>6350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1" y="4489450"/>
          <a:ext cx="4817534" cy="361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7</xdr:row>
      <xdr:rowOff>158750</xdr:rowOff>
    </xdr:from>
    <xdr:to>
      <xdr:col>9</xdr:col>
      <xdr:colOff>295275</xdr:colOff>
      <xdr:row>22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7" sqref="C7"/>
    </sheetView>
  </sheetViews>
  <sheetFormatPr defaultRowHeight="14.5" x14ac:dyDescent="0.35"/>
  <cols>
    <col min="1" max="1" width="8.26953125" bestFit="1" customWidth="1"/>
    <col min="2" max="2" width="4.08984375" bestFit="1" customWidth="1"/>
    <col min="3" max="3" width="15.54296875" bestFit="1" customWidth="1"/>
    <col min="4" max="4" width="5.453125" bestFit="1" customWidth="1"/>
    <col min="5" max="5" width="8.7265625" customWidth="1"/>
    <col min="6" max="6" width="6.6328125" bestFit="1" customWidth="1"/>
    <col min="7" max="7" width="20.90625" bestFit="1" customWidth="1"/>
    <col min="8" max="8" width="42.81640625" customWidth="1"/>
    <col min="9" max="9" width="14.453125" customWidth="1"/>
    <col min="10" max="10" width="11.81640625" bestFit="1" customWidth="1"/>
  </cols>
  <sheetData>
    <row r="1" spans="1:10" x14ac:dyDescent="0.35">
      <c r="A1" t="s">
        <v>7</v>
      </c>
      <c r="B1" t="s">
        <v>4</v>
      </c>
    </row>
    <row r="2" spans="1:10" ht="15" thickBot="1" x14ac:dyDescent="0.4"/>
    <row r="3" spans="1:10" ht="29.5" thickBot="1" x14ac:dyDescent="0.4">
      <c r="B3" s="1" t="s">
        <v>0</v>
      </c>
      <c r="C3" s="2" t="s">
        <v>2</v>
      </c>
      <c r="D3" s="2" t="s">
        <v>5</v>
      </c>
      <c r="E3" s="2" t="s">
        <v>6</v>
      </c>
      <c r="F3" s="2" t="s">
        <v>1</v>
      </c>
      <c r="G3" s="2" t="s">
        <v>3</v>
      </c>
      <c r="H3" s="3" t="s">
        <v>8</v>
      </c>
      <c r="J3">
        <f>0.00001*6.022E+23*19.3/196.967</f>
        <v>5.9007143328577894E+17</v>
      </c>
    </row>
    <row r="4" spans="1:10" x14ac:dyDescent="0.35">
      <c r="B4">
        <v>1</v>
      </c>
      <c r="C4" t="s">
        <v>11</v>
      </c>
      <c r="D4">
        <v>0</v>
      </c>
      <c r="E4">
        <v>61</v>
      </c>
      <c r="F4">
        <v>20000</v>
      </c>
      <c r="G4" t="s">
        <v>12</v>
      </c>
      <c r="H4" t="s">
        <v>17</v>
      </c>
    </row>
    <row r="5" spans="1:10" x14ac:dyDescent="0.35">
      <c r="B5">
        <v>2</v>
      </c>
      <c r="C5" s="4" t="s">
        <v>9</v>
      </c>
      <c r="D5" s="4" t="s">
        <v>18</v>
      </c>
      <c r="E5" t="s">
        <v>9</v>
      </c>
      <c r="F5" t="s">
        <v>9</v>
      </c>
      <c r="G5" t="s">
        <v>9</v>
      </c>
      <c r="H5" t="s">
        <v>13</v>
      </c>
    </row>
    <row r="6" spans="1:10" x14ac:dyDescent="0.35">
      <c r="B6">
        <v>3</v>
      </c>
      <c r="C6" t="s">
        <v>14</v>
      </c>
      <c r="D6">
        <v>0</v>
      </c>
      <c r="E6">
        <v>50</v>
      </c>
      <c r="F6">
        <v>20000</v>
      </c>
      <c r="G6" t="s">
        <v>9</v>
      </c>
    </row>
    <row r="7" spans="1:10" x14ac:dyDescent="0.35">
      <c r="B7">
        <v>4</v>
      </c>
      <c r="C7" t="s">
        <v>15</v>
      </c>
      <c r="D7">
        <v>0</v>
      </c>
      <c r="E7">
        <v>37</v>
      </c>
      <c r="F7" t="s">
        <v>9</v>
      </c>
      <c r="G7" t="s">
        <v>9</v>
      </c>
      <c r="H7" t="s">
        <v>16</v>
      </c>
    </row>
    <row r="8" spans="1:10" x14ac:dyDescent="0.35">
      <c r="B8">
        <v>5</v>
      </c>
      <c r="C8" t="s">
        <v>9</v>
      </c>
      <c r="D8" s="4" t="s">
        <v>18</v>
      </c>
      <c r="E8" t="s">
        <v>9</v>
      </c>
      <c r="F8" t="s">
        <v>9</v>
      </c>
      <c r="G8" t="s">
        <v>9</v>
      </c>
    </row>
    <row r="9" spans="1:10" x14ac:dyDescent="0.35">
      <c r="B9">
        <v>6</v>
      </c>
      <c r="C9" t="s">
        <v>19</v>
      </c>
      <c r="D9">
        <v>0</v>
      </c>
      <c r="E9">
        <v>24</v>
      </c>
      <c r="F9" t="s">
        <v>9</v>
      </c>
      <c r="G9" t="s">
        <v>9</v>
      </c>
    </row>
    <row r="10" spans="1:10" x14ac:dyDescent="0.35">
      <c r="B10">
        <v>7</v>
      </c>
      <c r="C10" t="s">
        <v>9</v>
      </c>
      <c r="D10" s="4" t="s">
        <v>18</v>
      </c>
      <c r="E10" t="s">
        <v>9</v>
      </c>
      <c r="F10" t="s">
        <v>9</v>
      </c>
      <c r="G10" t="s">
        <v>9</v>
      </c>
    </row>
    <row r="11" spans="1:10" x14ac:dyDescent="0.35">
      <c r="B11">
        <v>8</v>
      </c>
      <c r="C11" t="s">
        <v>10</v>
      </c>
      <c r="D11">
        <v>0</v>
      </c>
      <c r="E11">
        <v>10</v>
      </c>
      <c r="F11" t="s">
        <v>9</v>
      </c>
      <c r="G11" t="s">
        <v>9</v>
      </c>
    </row>
    <row r="12" spans="1:10" x14ac:dyDescent="0.35">
      <c r="B12">
        <v>9</v>
      </c>
      <c r="C12" t="s">
        <v>9</v>
      </c>
      <c r="D12" s="4" t="s">
        <v>18</v>
      </c>
      <c r="E12">
        <v>10</v>
      </c>
      <c r="F12" t="s">
        <v>9</v>
      </c>
      <c r="G12" t="s">
        <v>9</v>
      </c>
    </row>
    <row r="13" spans="1:10" x14ac:dyDescent="0.35">
      <c r="B13">
        <v>10</v>
      </c>
    </row>
    <row r="14" spans="1:10" x14ac:dyDescent="0.35">
      <c r="B14">
        <v>11</v>
      </c>
    </row>
    <row r="15" spans="1:10" x14ac:dyDescent="0.35">
      <c r="B15">
        <v>12</v>
      </c>
    </row>
    <row r="16" spans="1:10" x14ac:dyDescent="0.35">
      <c r="B16">
        <v>13</v>
      </c>
    </row>
    <row r="17" spans="2:2" x14ac:dyDescent="0.35">
      <c r="B1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D1" workbookViewId="0">
      <selection activeCell="I12" sqref="I12"/>
    </sheetView>
  </sheetViews>
  <sheetFormatPr defaultRowHeight="14.5" x14ac:dyDescent="0.35"/>
  <cols>
    <col min="5" max="5" width="12.453125" bestFit="1" customWidth="1"/>
    <col min="16" max="16" width="10" bestFit="1" customWidth="1"/>
  </cols>
  <sheetData>
    <row r="1" spans="1:11" x14ac:dyDescent="0.35">
      <c r="A1" s="40" t="s">
        <v>26</v>
      </c>
      <c r="B1" s="40">
        <v>2000</v>
      </c>
      <c r="C1" s="40" t="s">
        <v>27</v>
      </c>
    </row>
    <row r="3" spans="1:11" x14ac:dyDescent="0.35">
      <c r="C3" s="10" t="s">
        <v>23</v>
      </c>
      <c r="D3" s="10" t="s">
        <v>24</v>
      </c>
      <c r="E3" s="10" t="s">
        <v>25</v>
      </c>
      <c r="F3" s="10" t="s">
        <v>28</v>
      </c>
      <c r="H3" s="39" t="s">
        <v>43</v>
      </c>
      <c r="I3" s="39">
        <v>0.71840000000000004</v>
      </c>
      <c r="J3" s="39" t="s">
        <v>44</v>
      </c>
      <c r="K3" s="39">
        <v>-1448.4422</v>
      </c>
    </row>
    <row r="4" spans="1:11" x14ac:dyDescent="0.35">
      <c r="B4" s="33" t="s">
        <v>39</v>
      </c>
      <c r="C4" s="32">
        <v>0.77700000000000002</v>
      </c>
      <c r="D4" s="33">
        <v>0.77849999999999997</v>
      </c>
      <c r="E4" s="32">
        <f t="shared" ref="E4" si="0">(C4+D4)/2</f>
        <v>0.77774999999999994</v>
      </c>
      <c r="F4" s="34">
        <f t="shared" ref="F4:F8" si="1">$B$1*E4</f>
        <v>1555.4999999999998</v>
      </c>
      <c r="H4" s="38"/>
      <c r="I4" s="38">
        <v>1.8200000000000001E-2</v>
      </c>
      <c r="J4" s="38"/>
      <c r="K4" s="38">
        <v>60.503700000000002</v>
      </c>
    </row>
    <row r="5" spans="1:11" x14ac:dyDescent="0.35">
      <c r="B5" s="23" t="s">
        <v>38</v>
      </c>
      <c r="C5" s="23">
        <v>0.86619999999999997</v>
      </c>
      <c r="D5" s="23">
        <v>0.86719999999999997</v>
      </c>
      <c r="E5" s="24">
        <f t="shared" ref="E5:E8" si="2">(C5+D5)/2</f>
        <v>0.86670000000000003</v>
      </c>
      <c r="F5" s="26">
        <f t="shared" si="1"/>
        <v>1733.4</v>
      </c>
    </row>
    <row r="6" spans="1:11" x14ac:dyDescent="0.35">
      <c r="B6" s="23"/>
      <c r="C6" s="23">
        <v>0.86580000000000001</v>
      </c>
      <c r="D6" s="23">
        <v>0.86670000000000003</v>
      </c>
      <c r="E6" s="24">
        <f t="shared" si="2"/>
        <v>0.86624999999999996</v>
      </c>
      <c r="F6" s="25">
        <f t="shared" si="1"/>
        <v>1732.5</v>
      </c>
    </row>
    <row r="7" spans="1:11" x14ac:dyDescent="0.35">
      <c r="B7" s="23"/>
      <c r="C7" s="23">
        <v>0.87009999999999998</v>
      </c>
      <c r="D7" s="23">
        <v>0.871</v>
      </c>
      <c r="E7" s="24">
        <f t="shared" si="2"/>
        <v>0.87054999999999993</v>
      </c>
      <c r="F7" s="25">
        <f t="shared" si="1"/>
        <v>1741.1</v>
      </c>
    </row>
    <row r="8" spans="1:11" x14ac:dyDescent="0.35">
      <c r="B8" s="23"/>
      <c r="C8" s="23">
        <v>0.87409999999999999</v>
      </c>
      <c r="D8" s="23">
        <v>0.875</v>
      </c>
      <c r="E8" s="24">
        <f t="shared" si="2"/>
        <v>0.87454999999999994</v>
      </c>
      <c r="F8" s="25">
        <f t="shared" si="1"/>
        <v>1749.1</v>
      </c>
    </row>
    <row r="9" spans="1:11" x14ac:dyDescent="0.35">
      <c r="B9" s="7" t="s">
        <v>20</v>
      </c>
      <c r="C9" s="7">
        <v>0.92449999999999999</v>
      </c>
      <c r="D9" s="7">
        <v>0.92610000000000003</v>
      </c>
      <c r="E9" s="7">
        <f>(C9+D9)/2</f>
        <v>0.92530000000000001</v>
      </c>
      <c r="F9" s="14">
        <f>$B$1*E9</f>
        <v>1850.6</v>
      </c>
    </row>
    <row r="10" spans="1:11" x14ac:dyDescent="0.35">
      <c r="B10" s="7"/>
      <c r="C10" s="11">
        <v>0.92300000000000004</v>
      </c>
      <c r="D10" s="7">
        <v>0.92469999999999997</v>
      </c>
      <c r="E10" s="11">
        <f t="shared" ref="E10:E14" si="3">(C10+D10)/2</f>
        <v>0.92385000000000006</v>
      </c>
      <c r="F10">
        <f t="shared" ref="F10:F14" si="4">$B$1*E10</f>
        <v>1847.7</v>
      </c>
      <c r="J10" s="27"/>
    </row>
    <row r="11" spans="1:11" x14ac:dyDescent="0.35">
      <c r="B11" s="8" t="s">
        <v>21</v>
      </c>
      <c r="C11" s="8">
        <v>0.95789999999999997</v>
      </c>
      <c r="D11" s="8">
        <v>0.95879999999999999</v>
      </c>
      <c r="E11" s="12">
        <f t="shared" si="3"/>
        <v>0.95835000000000004</v>
      </c>
      <c r="F11" s="14">
        <f t="shared" si="4"/>
        <v>1916.7</v>
      </c>
    </row>
    <row r="12" spans="1:11" x14ac:dyDescent="0.35">
      <c r="B12" s="9" t="s">
        <v>22</v>
      </c>
      <c r="C12" s="9">
        <v>0.97809999999999997</v>
      </c>
      <c r="D12" s="9">
        <v>0.97860000000000003</v>
      </c>
      <c r="E12" s="13">
        <f t="shared" si="3"/>
        <v>0.97835000000000005</v>
      </c>
      <c r="F12">
        <f t="shared" si="4"/>
        <v>1956.7</v>
      </c>
    </row>
    <row r="13" spans="1:11" x14ac:dyDescent="0.35">
      <c r="B13" s="9"/>
      <c r="C13" s="13">
        <v>0.97799999999999998</v>
      </c>
      <c r="D13" s="9">
        <v>0.97850000000000004</v>
      </c>
      <c r="E13" s="13">
        <f t="shared" si="3"/>
        <v>0.97825000000000006</v>
      </c>
      <c r="F13">
        <f t="shared" si="4"/>
        <v>1956.5000000000002</v>
      </c>
    </row>
    <row r="14" spans="1:11" x14ac:dyDescent="0.35">
      <c r="B14" s="9"/>
      <c r="C14" s="9">
        <v>0.97809999999999997</v>
      </c>
      <c r="D14" s="9">
        <v>0.97860000000000003</v>
      </c>
      <c r="E14" s="13">
        <f t="shared" si="3"/>
        <v>0.97835000000000005</v>
      </c>
      <c r="F14" s="14">
        <f t="shared" si="4"/>
        <v>1956.7</v>
      </c>
    </row>
    <row r="16" spans="1:11" ht="15" thickBot="1" x14ac:dyDescent="0.4"/>
    <row r="17" spans="1:13" ht="26.5" thickBot="1" x14ac:dyDescent="0.4">
      <c r="B17" s="15" t="s">
        <v>29</v>
      </c>
      <c r="C17" s="16" t="s">
        <v>30</v>
      </c>
      <c r="D17" s="16" t="s">
        <v>31</v>
      </c>
      <c r="E17" s="16" t="s">
        <v>32</v>
      </c>
      <c r="F17" s="16" t="s">
        <v>33</v>
      </c>
      <c r="G17" s="16" t="s">
        <v>34</v>
      </c>
      <c r="H17" s="16" t="s">
        <v>35</v>
      </c>
      <c r="I17" s="16" t="s">
        <v>36</v>
      </c>
      <c r="J17" s="16" t="s">
        <v>37</v>
      </c>
      <c r="K17" s="10" t="s">
        <v>28</v>
      </c>
      <c r="L17" s="42" t="s">
        <v>45</v>
      </c>
      <c r="M17" s="42" t="s">
        <v>46</v>
      </c>
    </row>
    <row r="18" spans="1:13" ht="15" thickBot="1" x14ac:dyDescent="0.4">
      <c r="A18" s="9" t="s">
        <v>22</v>
      </c>
      <c r="B18" s="17">
        <v>1</v>
      </c>
      <c r="C18" s="18">
        <v>700</v>
      </c>
      <c r="D18" s="19">
        <v>720</v>
      </c>
      <c r="E18" s="20">
        <v>7993</v>
      </c>
      <c r="F18" s="21">
        <v>7090</v>
      </c>
      <c r="G18" s="20">
        <v>707.96</v>
      </c>
      <c r="H18" s="21">
        <v>708</v>
      </c>
      <c r="I18" s="20">
        <v>2.97</v>
      </c>
      <c r="J18" s="21">
        <v>7</v>
      </c>
      <c r="K18" s="14">
        <f>F14</f>
        <v>1956.7</v>
      </c>
      <c r="L18">
        <v>1</v>
      </c>
    </row>
    <row r="19" spans="1:13" ht="15" thickBot="1" x14ac:dyDescent="0.4">
      <c r="A19" s="8" t="s">
        <v>21</v>
      </c>
      <c r="B19" s="17">
        <v>2</v>
      </c>
      <c r="C19" s="18">
        <v>642</v>
      </c>
      <c r="D19" s="19">
        <v>660</v>
      </c>
      <c r="E19" s="20">
        <v>2328</v>
      </c>
      <c r="F19" s="21">
        <v>1986</v>
      </c>
      <c r="G19" s="20">
        <v>649.78</v>
      </c>
      <c r="H19" s="21">
        <v>651</v>
      </c>
      <c r="I19" s="20">
        <v>2.84</v>
      </c>
      <c r="J19" s="21">
        <v>6.69</v>
      </c>
      <c r="K19" s="14">
        <f>F11</f>
        <v>1916.7</v>
      </c>
      <c r="L19">
        <v>2</v>
      </c>
    </row>
    <row r="20" spans="1:13" ht="15" thickBot="1" x14ac:dyDescent="0.4">
      <c r="A20" s="7" t="s">
        <v>20</v>
      </c>
      <c r="B20" s="17">
        <v>3</v>
      </c>
      <c r="C20" s="18">
        <v>555</v>
      </c>
      <c r="D20" s="19">
        <v>572</v>
      </c>
      <c r="E20" s="20">
        <v>1333</v>
      </c>
      <c r="F20" s="21">
        <v>856</v>
      </c>
      <c r="G20" s="20">
        <v>561.45000000000005</v>
      </c>
      <c r="H20" s="21">
        <v>560</v>
      </c>
      <c r="I20" s="20">
        <v>2.4500000000000002</v>
      </c>
      <c r="J20" s="21">
        <v>5.76</v>
      </c>
      <c r="K20" s="14">
        <f>F9</f>
        <v>1850.6</v>
      </c>
      <c r="L20">
        <v>3</v>
      </c>
      <c r="M20">
        <f>F9</f>
        <v>1850.6</v>
      </c>
    </row>
    <row r="21" spans="1:13" x14ac:dyDescent="0.35">
      <c r="A21" s="23" t="s">
        <v>38</v>
      </c>
      <c r="H21" s="35">
        <v>426</v>
      </c>
      <c r="I21" s="41">
        <v>2.5</v>
      </c>
      <c r="K21" s="14">
        <f>F5</f>
        <v>1733.4</v>
      </c>
    </row>
    <row r="22" spans="1:13" x14ac:dyDescent="0.35">
      <c r="A22" s="33" t="s">
        <v>39</v>
      </c>
      <c r="H22" s="35">
        <v>262</v>
      </c>
      <c r="I22" s="41">
        <v>2.5</v>
      </c>
      <c r="K22" s="14">
        <f>F4</f>
        <v>1555.4999999999998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L4" sqref="L4"/>
    </sheetView>
  </sheetViews>
  <sheetFormatPr defaultRowHeight="14.5" x14ac:dyDescent="0.35"/>
  <cols>
    <col min="6" max="6" width="9.08984375" customWidth="1"/>
    <col min="7" max="7" width="7.81640625" customWidth="1"/>
  </cols>
  <sheetData>
    <row r="1" spans="1:11" x14ac:dyDescent="0.35">
      <c r="A1" s="40" t="s">
        <v>26</v>
      </c>
      <c r="B1" s="40">
        <v>2000</v>
      </c>
      <c r="C1" s="40" t="s">
        <v>27</v>
      </c>
    </row>
    <row r="3" spans="1:11" ht="29" x14ac:dyDescent="0.35">
      <c r="D3" s="36" t="s">
        <v>23</v>
      </c>
      <c r="E3" s="36" t="s">
        <v>24</v>
      </c>
      <c r="F3" s="36" t="s">
        <v>25</v>
      </c>
      <c r="G3" s="36" t="s">
        <v>28</v>
      </c>
      <c r="H3" s="36" t="s">
        <v>40</v>
      </c>
    </row>
    <row r="4" spans="1:11" x14ac:dyDescent="0.35">
      <c r="C4" s="33" t="s">
        <v>39</v>
      </c>
      <c r="D4" s="32">
        <v>0.77700000000000002</v>
      </c>
      <c r="E4" s="33">
        <v>0.77849999999999997</v>
      </c>
      <c r="F4" s="31">
        <f>(D4+E4)/2</f>
        <v>0.77774999999999994</v>
      </c>
      <c r="G4" s="30">
        <f>$B$1*F4</f>
        <v>1555.4999999999998</v>
      </c>
      <c r="H4">
        <v>261</v>
      </c>
      <c r="K4" t="s">
        <v>43</v>
      </c>
    </row>
    <row r="5" spans="1:11" x14ac:dyDescent="0.35">
      <c r="C5" s="23" t="s">
        <v>38</v>
      </c>
      <c r="D5" s="23">
        <v>0.86619999999999997</v>
      </c>
      <c r="E5" s="23">
        <v>0.86719999999999997</v>
      </c>
      <c r="F5" s="37">
        <f t="shared" ref="F5:F7" si="0">(D5+E5)/2</f>
        <v>0.86670000000000003</v>
      </c>
      <c r="G5" s="22">
        <f t="shared" ref="G5:G7" si="1">$B$1*F5</f>
        <v>1733.4</v>
      </c>
      <c r="H5">
        <v>429</v>
      </c>
    </row>
    <row r="6" spans="1:11" x14ac:dyDescent="0.35">
      <c r="C6" s="7" t="s">
        <v>41</v>
      </c>
      <c r="D6" s="5">
        <v>0.94640000000000002</v>
      </c>
      <c r="E6" s="5">
        <v>0.9476</v>
      </c>
      <c r="F6" s="28">
        <f t="shared" si="0"/>
        <v>0.94700000000000006</v>
      </c>
      <c r="G6" s="5">
        <f t="shared" si="1"/>
        <v>1894.0000000000002</v>
      </c>
      <c r="H6">
        <v>623</v>
      </c>
    </row>
    <row r="7" spans="1:11" x14ac:dyDescent="0.35">
      <c r="C7" s="8" t="s">
        <v>42</v>
      </c>
      <c r="D7" s="6">
        <v>0.97709999999999997</v>
      </c>
      <c r="E7" s="6">
        <v>0.97770000000000001</v>
      </c>
      <c r="F7" s="29">
        <f t="shared" si="0"/>
        <v>0.97740000000000005</v>
      </c>
      <c r="G7" s="6">
        <f t="shared" si="1"/>
        <v>1954.8000000000002</v>
      </c>
      <c r="H7">
        <v>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4.5" x14ac:dyDescent="0.35"/>
  <cols>
    <col min="3" max="3" width="14.26953125" bestFit="1" customWidth="1"/>
  </cols>
  <sheetData>
    <row r="1" spans="1:5" x14ac:dyDescent="0.35">
      <c r="A1" t="s">
        <v>47</v>
      </c>
      <c r="C1" t="s">
        <v>50</v>
      </c>
      <c r="D1" t="s">
        <v>48</v>
      </c>
      <c r="E1" t="s">
        <v>49</v>
      </c>
    </row>
    <row r="2" spans="1:5" x14ac:dyDescent="0.35">
      <c r="B2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Runs</vt:lpstr>
      <vt:lpstr>Ta-Nb-V Calib.</vt:lpstr>
      <vt:lpstr>YbGeSiO Calib.</vt:lpstr>
      <vt:lpstr>Stop. Powers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Pires</dc:creator>
  <cp:lastModifiedBy>Ricardo Pires</cp:lastModifiedBy>
  <dcterms:created xsi:type="dcterms:W3CDTF">2022-08-29T11:45:38Z</dcterms:created>
  <dcterms:modified xsi:type="dcterms:W3CDTF">2022-09-18T18:52:24Z</dcterms:modified>
</cp:coreProperties>
</file>