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mc:AlternateContent xmlns:mc="http://schemas.openxmlformats.org/markup-compatibility/2006">
    <mc:Choice Requires="x15">
      <x15ac:absPath xmlns:x15ac="http://schemas.microsoft.com/office/spreadsheetml/2010/11/ac" url="/Users/annika/Documents/education/UvA/Business Analytics/year3/thesis/Results/"/>
    </mc:Choice>
  </mc:AlternateContent>
  <xr:revisionPtr revIDLastSave="0" documentId="13_ncr:1_{61277700-ED17-744C-A0BC-41AA74084AAD}" xr6:coauthVersionLast="47" xr6:coauthVersionMax="47" xr10:uidLastSave="{00000000-0000-0000-0000-000000000000}"/>
  <bookViews>
    <workbookView xWindow="-21340" yWindow="-28800" windowWidth="51200" windowHeight="28800" xr2:uid="{00000000-000D-0000-FFFF-FFFF00000000}"/>
  </bookViews>
  <sheets>
    <sheet name="AggregatedResults" sheetId="2" r:id="rId1"/>
    <sheet name="Measurements" sheetId="1" r:id="rId2"/>
  </sheets>
  <definedNames>
    <definedName name="_xlnm._FilterDatabase" localSheetId="1" hidden="1">Measurements!$A$1:$AB$1</definedName>
  </definedNames>
  <calcPr calcId="191029"/>
  <pivotCaches>
    <pivotCache cacheId="18"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11" i="2" l="1"/>
  <c r="G15" i="2"/>
  <c r="G19" i="2"/>
  <c r="G7" i="2"/>
  <c r="C21" i="2"/>
  <c r="D21" i="2"/>
  <c r="E21" i="2"/>
  <c r="F21" i="2"/>
  <c r="B21"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2" i="1"/>
  <c r="D53" i="2"/>
  <c r="D57" i="2"/>
  <c r="D61" i="2"/>
  <c r="D49" i="2"/>
  <c r="I21" i="2"/>
</calcChain>
</file>

<file path=xl/sharedStrings.xml><?xml version="1.0" encoding="utf-8"?>
<sst xmlns="http://schemas.openxmlformats.org/spreadsheetml/2006/main" count="477" uniqueCount="184">
  <si>
    <t>Problem</t>
  </si>
  <si>
    <t>Run</t>
  </si>
  <si>
    <t>Correct objective function</t>
  </si>
  <si>
    <t>Constraint correctness</t>
  </si>
  <si>
    <t>Code representation correctness</t>
  </si>
  <si>
    <t>Code executability</t>
  </si>
  <si>
    <t>IP1</t>
  </si>
  <si>
    <t>Variable correctness (1 if the variables are correct, 0 if not)</t>
  </si>
  <si>
    <t>Solution group</t>
  </si>
  <si>
    <t>A</t>
  </si>
  <si>
    <t>Code solution correctness</t>
  </si>
  <si>
    <t>Model solution correctness</t>
  </si>
  <si>
    <t>General Remarks</t>
  </si>
  <si>
    <t>Variable remarks</t>
  </si>
  <si>
    <t>Date run</t>
  </si>
  <si>
    <t>Objective remarks</t>
  </si>
  <si>
    <t>Constraint remarks</t>
  </si>
  <si>
    <t>Solution remark</t>
  </si>
  <si>
    <t>Code representation remarks</t>
  </si>
  <si>
    <t>Executability remarks</t>
  </si>
  <si>
    <t>Model solution remarks</t>
  </si>
  <si>
    <t>Code solution correctess remarks</t>
  </si>
  <si>
    <t>LP1</t>
  </si>
  <si>
    <t>MIP1</t>
  </si>
  <si>
    <t>NL1</t>
  </si>
  <si>
    <t>Error Messages</t>
  </si>
  <si>
    <t>B</t>
  </si>
  <si>
    <t>LP3</t>
  </si>
  <si>
    <t>NL2</t>
  </si>
  <si>
    <t>NL3</t>
  </si>
  <si>
    <t>IP2</t>
  </si>
  <si>
    <t>LP2</t>
  </si>
  <si>
    <t>MIP2</t>
  </si>
  <si>
    <t>IP3</t>
  </si>
  <si>
    <t>MIP3</t>
  </si>
  <si>
    <t>IP4</t>
  </si>
  <si>
    <t>LP4</t>
  </si>
  <si>
    <t>MIP4</t>
  </si>
  <si>
    <t>NL4</t>
  </si>
  <si>
    <t>not applicable</t>
  </si>
  <si>
    <r>
      <t>ValueError</t>
    </r>
    <r>
      <rPr>
        <sz val="14"/>
        <color rgb="FF212121"/>
        <rFont val="Courier New"/>
        <family val="1"/>
      </rPr>
      <t>: Model objective (obj) contains nonlinear terms that cannot be written to LP format</t>
    </r>
  </si>
  <si>
    <t>C</t>
  </si>
  <si>
    <t>Solver</t>
  </si>
  <si>
    <t>ipopt</t>
  </si>
  <si>
    <t>glpk</t>
  </si>
  <si>
    <t>Used three distinct variables (one for each component: GCA, GCB, GCC)
Instead of one variables with two indices</t>
  </si>
  <si>
    <t>Parameter corectness</t>
  </si>
  <si>
    <t>Parameter remarks</t>
  </si>
  <si>
    <t>Seperate Parameters:
Defined parameters on top and used "abstract"  names in problem formulation</t>
  </si>
  <si>
    <t>Used def  and pyo.Constraint with rule parameter</t>
  </si>
  <si>
    <t>Essentially correct, but in ratio constraints it uses actual division
Might not be ok because that means variables cannot be equal to 0</t>
  </si>
  <si>
    <t>Correct optimal value
Different optimal Solution</t>
  </si>
  <si>
    <t>Used only one variables with indices</t>
  </si>
  <si>
    <t>Solver comments</t>
  </si>
  <si>
    <t>Because of nonlinear constraints glpk not applicale
ipopt can be used</t>
  </si>
  <si>
    <t>Used summation and indices</t>
  </si>
  <si>
    <t>Added a general production capacity constraint per drug
Misses manpower constraint
Misses equipment hours constraint
Made a seperate constraint for each drug regarding amount of raw ingredients needed (this means active ingredient can be assigned to both durgs at the same time, which is not possible)
Made seperate storage constraints per raw material</t>
  </si>
  <si>
    <t>Additional parameters for storage per raw material
Additional parameters for active ingredient extracted from raw material per drug</t>
  </si>
  <si>
    <t>Made a seperate constraint for each drug regarding amount of raw ingredients needed (this means active ingredient can be assigned to both durgs at the same time, which is not possible)
Made seperate storage constraints per raw material</t>
  </si>
  <si>
    <t>Used pyo.Constraint with expr parameter</t>
  </si>
  <si>
    <t>Used pyo.Constraint with expr parameter
Used pyo.ConstraintList with for loop and expression</t>
  </si>
  <si>
    <t>Same solution as run 1</t>
  </si>
  <si>
    <t>Additional parameter for general production capacity
Missing parameters for manpower hours
Missing parameters for equipment hours
Additional parameters for storage per raw material
Additional parameters for active ingredient extracted from raw material per drug</t>
  </si>
  <si>
    <t>General remarks LP2:
Correctly handled robust constraint, but did not handle other constraints well</t>
  </si>
  <si>
    <t>Correctly identified parameters
Did not include values/ data from the problem description</t>
  </si>
  <si>
    <t>Used parameter values in mathematical formulation</t>
  </si>
  <si>
    <t>Different from our solution:
X: Total amount ofproduct i produced
S: Units produced at subcontractor
-&gt; X-S = Units produced at PRODA</t>
  </si>
  <si>
    <t>Same as in run  2
Also defined S3 and then constrains it to be 0</t>
  </si>
  <si>
    <t>Additional constraint that sets y3 (subcontracting of product 3 to 0)</t>
  </si>
  <si>
    <t>C (?) or B</t>
  </si>
  <si>
    <t>Misses variables for units of wheat/ corn/ sugar beets sold
(assumes that anything that is not fed to animals is sold, so might still work)</t>
  </si>
  <si>
    <r>
      <t>PyomoException</t>
    </r>
    <r>
      <rPr>
        <sz val="12"/>
        <color rgb="FF212121"/>
        <rFont val="Courier New"/>
        <family val="1"/>
      </rPr>
      <t>: Cannot convert non-constant Pyomo expression (2.5*w - 200 &lt; 0) to bool.
This error is usually caused by using a Var, unit, or mutable Param in a Boolean context such as an "if" statement, or when checking container membership or equality.
For example, 
&gt;&gt;&gt; m.x = Var()
&gt;&gt;&gt; if m.x &gt;= 1: ... pass and 
&gt;&gt;&gt; m.y = Var() 
&gt;&gt;&gt; if m.y in [m.x, m.y]: ... pass 
would both cause this exception.</t>
    </r>
  </si>
  <si>
    <r>
      <t>ValueError</t>
    </r>
    <r>
      <rPr>
        <sz val="12"/>
        <color rgb="FF212121"/>
        <rFont val="Courier New"/>
        <family val="1"/>
      </rPr>
      <t>: Model constraint (crit_elem_GCA) contains nonlinear terms that cannot be written to LP format</t>
    </r>
  </si>
  <si>
    <t>Uses max and min functions in objective function
Logic is correct tho</t>
  </si>
  <si>
    <t>Logic is correct;
Required reformulation in code</t>
  </si>
  <si>
    <t>SAME AS IN RUN 1
Misses variables for units of wheat/ corn/ sugar beets sold
(assumes that anything that is not fed to animals is sold, so might still work)</t>
  </si>
  <si>
    <t>Slightly different logic than in run 1</t>
  </si>
  <si>
    <t>WARNING:pyomo.core:Implicitly replacing the Component attribute sugar_beets_quota (type=&lt;class 'pyomo.core.base.param.ScalarParam'&gt;) on block unknown with a new Component (type=&lt;class 'pyomo.core.base.constraint.AbstractScalarConstraint'&gt;).
This is usually indicative of a modelling error.
To avoid this warning, use block.del_component() and block.add_component().</t>
  </si>
  <si>
    <t>Used def  and pyo.Constraint with rule parameter
Pyomo cannot handle min/ max expressions (even if mathematically correct)
Needs reformulation</t>
  </si>
  <si>
    <t>Used pyo.Constraint with expr parameter
Warning arises (I think) because model.sugar_beets_quota was used for a parameter and for a constraint</t>
  </si>
  <si>
    <t>Uses equality constraint for sugar beet quota
Would require that at least 6000 tons of sugar beets are produce</t>
  </si>
  <si>
    <t>Uses same variables as in our solution, i.e. different from run 1 and 2</t>
  </si>
  <si>
    <t>Run 1 uses pyomo RangeSet</t>
  </si>
  <si>
    <t>Run 2 uses python set
Importantly, the LLM correctly implemented them (range in python starts at 0 and ends at n-1; range Set starts at whatever number we specifiy and ends at n)</t>
  </si>
  <si>
    <t>No Binary Variable that selects secenarios to exceed</t>
  </si>
  <si>
    <t>Missing "Big M" part in bugget constraints
This means that we are essentially not able to exceed to budget</t>
  </si>
  <si>
    <t>Run 3 uses pythin set</t>
  </si>
  <si>
    <t>Did not include parameter values in problem formulation</t>
  </si>
  <si>
    <r>
      <t>ValueError</t>
    </r>
    <r>
      <rPr>
        <sz val="14"/>
        <color rgb="FF212121"/>
        <rFont val="Courier New"/>
        <family val="1"/>
      </rPr>
      <t>: Model objective (objective) contains nonlinear terms that cannot be written to LP format</t>
    </r>
  </si>
  <si>
    <t>Because of nonlinear objective function glpk not applicale
ipopt can be used</t>
  </si>
  <si>
    <t>Correctly identified and modelled "Big M" constraints
But implemented Big M constraints in addition to reguar budget constraints which makes them redundant</t>
  </si>
  <si>
    <t>Different objective value
Different Solution
Scenarios not taken into account</t>
  </si>
  <si>
    <t>Run 3 added pandas code to import csv file
Run 1 &amp; 2 did not</t>
  </si>
  <si>
    <t>Inverse definition as we use
Correct optimal solution</t>
  </si>
  <si>
    <t>Additional constraint on maximum number of boxes</t>
  </si>
  <si>
    <t>No constraint on number of boxes
Maybe? Redundant constranit with regarding xij cannot be assigned if box j is not used (should be incorporated in box capacity constraint)</t>
  </si>
  <si>
    <t>Bin allocation different than in run 1 &amp; 2</t>
  </si>
  <si>
    <t>Defined redundant variables
e.g. defined DF_plus as positive deviation from full-time hour target
and defined OF as actual overtime hours full-time employees (therse should be equal)</t>
  </si>
  <si>
    <t>Model does not understand that positive deviation of full time employee hour target = over time hours and treats it as seperate things</t>
  </si>
  <si>
    <t>No restriction incorporated that only either postive deviation or negative deviation can occur</t>
  </si>
  <si>
    <t>Run 1 has additional variable "actual sales" but mathematicall equivalent)</t>
  </si>
  <si>
    <t>Defined x as fraction of demand of customer i served by facility j
Alternative to using exact amount</t>
  </si>
  <si>
    <r>
      <t>TypeError</t>
    </r>
    <r>
      <rPr>
        <sz val="12"/>
        <color rgb="FF212121"/>
        <rFont val="Courier New"/>
        <family val="1"/>
      </rPr>
      <t>: unsupported operand type(s) for *: 'float' and 'InequalityExpression'</t>
    </r>
  </si>
  <si>
    <t>but used wrong pyomo syntax</t>
  </si>
  <si>
    <r>
      <t>TypeError</t>
    </r>
    <r>
      <rPr>
        <sz val="12"/>
        <color rgb="FF212121"/>
        <rFont val="Courier New"/>
        <family val="1"/>
      </rPr>
      <t>: unsupported operand type(s) for -: 'IndexedVar' and 'IndexedVar'</t>
    </r>
  </si>
  <si>
    <t>Used def  and pyo.Constraint with rule parameter
pyo.summation was not correctly used in objective</t>
  </si>
  <si>
    <t>Did not define explicit variable sales
The inventory balance constraint essentially set the storage to 0 every time period, i.e. no storage was possible</t>
  </si>
  <si>
    <t>Constraint inventory_balance is incorrect
Effectively set storage to 0 always</t>
  </si>
  <si>
    <t>General remarks MIP2:
Not able to correctly handle some part of the set being integers, some part being continous (always used integrality constraint whihc is incorrect pyomo syntax)</t>
  </si>
  <si>
    <r>
      <t>ValueError</t>
    </r>
    <r>
      <rPr>
        <sz val="12"/>
        <color rgb="FF212121"/>
        <rFont val="Courier New"/>
        <family val="1"/>
      </rPr>
      <t>: Invalid constraint expression. The constraint expression resolved to a trivial Boolean (False) instead of a Pyomo object.
Please modify your rule to return Constraint.Infeasible instead of False.
Error thrown for Constraint 'integer_constraint[1,1]'</t>
    </r>
  </si>
  <si>
    <t>Did not explicitly define variable sales
This is generally fine if the constraints are handled correctly
Correctly defined binary variable for fixed costs</t>
  </si>
  <si>
    <t>Missing binary variable for fixed costs</t>
  </si>
  <si>
    <t>Treats fixed costs lke unit costs</t>
  </si>
  <si>
    <t>Misses the binary variable for fixed costs and hence generate wrong optimal solution</t>
  </si>
  <si>
    <t>cbc</t>
  </si>
  <si>
    <r>
      <rPr>
        <sz val="12"/>
        <color theme="1"/>
        <rFont val="Courier New"/>
        <family val="1"/>
      </rPr>
      <t>ValueError</t>
    </r>
    <r>
      <rPr>
        <sz val="12"/>
        <color rgb="FF212121"/>
        <rFont val="Courier New"/>
        <family val="1"/>
      </rPr>
      <t>: Constraint 'power_output_limits[1,1]' is a Ranged Inequality with a variable lower bound.
Cannot normalize the constraint or send it to a solver.</t>
    </r>
  </si>
  <si>
    <t>used glpk to solve</t>
  </si>
  <si>
    <t>Ignore state 0 (just skips constraints then)</t>
  </si>
  <si>
    <r>
      <t>ValueError</t>
    </r>
    <r>
      <rPr>
        <sz val="12"/>
        <color rgb="FF212121"/>
        <rFont val="Courier New"/>
        <family val="1"/>
      </rPr>
      <t>: Constraint 'power_output_limits[1,1]' is a Ranged Inequality with a variable lower bound.
Cannot normalize the constraint or send it to a solver.</t>
    </r>
  </si>
  <si>
    <t>Incorrect security constraint
Missing demand met constraint
Ignores initital power output of plants, i.e. ramp up and ramp down constraint ignored in period 1
Ramp-up and ramp-down constrints are defined weirdly (it seems as if the model thinks at start up the power plant is at maximum output)</t>
  </si>
  <si>
    <t>Incorrect security constraint
Missing demand met constraint
Ignores initital state of power plants and initial power output
Ramp-up and ramp-down constrints are defined weirdly (it seems as if the model thinks at start up the power plant is at maximum output)</t>
  </si>
  <si>
    <t>Ignores initital state of power plants and initial power output
Ramp-up and ramp-down constrints are defined weirdly (it seems as if the model thinks at start up the power plant is at maximum output)</t>
  </si>
  <si>
    <t>General remarks MIP3:
Ignored zero states in most cases
Messed up the logic in the ramp up and ramp down constraints
Run1 &amp; Run2 defined lower and upper power output in wrong pyomo syntax</t>
  </si>
  <si>
    <t>Included 0 state of pwoer plants, but ignored initial power output
Solution different from Run1</t>
  </si>
  <si>
    <t>Ignore state 0 (just skips constraints then)
Solution different from Run1 &amp; Run2</t>
  </si>
  <si>
    <t>Did not correctly define the water_balance constraint (math model says for t &gt; 1, code ignores this)</t>
  </si>
  <si>
    <r>
      <t>KeyError</t>
    </r>
    <r>
      <rPr>
        <sz val="12"/>
        <color rgb="FF212121"/>
        <rFont val="Courier New"/>
        <family val="1"/>
      </rPr>
      <t>: "Index '(0, 1, 0)' is not valid for indexed component 'x'"</t>
    </r>
  </si>
  <si>
    <t>Flow conservation is incorrect (Inflow_prev + release_prev = Outflow + release)
Correct is: Inflow_prev = Outflow + release
Does not constrain initial outflow at t0 to 0</t>
  </si>
  <si>
    <r>
      <t>KeyError</t>
    </r>
    <r>
      <rPr>
        <sz val="12"/>
        <color rgb="FF212121"/>
        <rFont val="Courier New"/>
        <family val="1"/>
      </rPr>
      <t>: "Index '(2, 4, 11)' is not valid for indexed component 'x'"</t>
    </r>
  </si>
  <si>
    <t>Did not correctly define the water_balance constraint (math model says for t &lt;T, code ignores this)</t>
  </si>
  <si>
    <t>Flow conservation is incorrect (Inflow + release  = Outflow _next)
Correct is: Inflow_prev = Outflow + release
Does not constrain initial outflow at t0 to 0
Only models inflow at time 1</t>
  </si>
  <si>
    <t>Did not include parameter values in problem formulation
Defined inflow and outflow edge -not sure this is a serious issue but it is not correct</t>
  </si>
  <si>
    <t>Infeasible? Decision variables not initialized</t>
  </si>
  <si>
    <t>Combined stability constraints into one constraint</t>
  </si>
  <si>
    <r>
      <t>TypeError</t>
    </r>
    <r>
      <rPr>
        <sz val="12"/>
        <color rgb="FF212121"/>
        <rFont val="Courier New"/>
        <family val="1"/>
      </rPr>
      <t>: Implicit conversion of Pyomo numeric value (x1*x2) to float is disabled. This error is often the result of using Pyomo components as arguments to one of the Python built-in math module functions when defining expressions. Avoid this error by using Pyomo-provided math functions or explicitly resolving the numeric value using the Pyomo value() function.</t>
    </r>
  </si>
  <si>
    <t>Executability issue due to import issue
from math import log, sqrt caused error
import math works fine</t>
  </si>
  <si>
    <t>Glpk is incorrect
Need to use a solver that can solve MINLP</t>
  </si>
  <si>
    <t>PyomoException: Cannot convert non-constant Pyomo expression (22000000*yB1  &lt;=  xB) to bool.
This error is usually caused by using a Var, unit, or mutable Param in a
Boolean context such as an "if" statement, or when checking container
membership or equality. For example,
    &gt;&gt;&gt; m.x = Var()
    &gt;&gt;&gt; if m.x &gt;= 1:
    ...     pass
and
    &gt;&gt;&gt; m.y = Var()
    &gt;&gt;&gt; if m.y in [m.x, m.y]:
    ...     pass
would both cause this exception.</t>
  </si>
  <si>
    <t>Correctly defined variables for vendors with multiple pricing options (vendor B&amp;E)
Did not define binary variables for vendors with single price point</t>
  </si>
  <si>
    <t>Due to missing binary variables the "capacities" for single price vendors are wrong
Interestingly: Defined correctl the logic for only admitting one pricing option for vendors with multiple price options</t>
  </si>
  <si>
    <t>Infeasible</t>
  </si>
  <si>
    <t>Did not include parameter values in problem formulation
Did not highlight sample values</t>
  </si>
  <si>
    <t>Feasible, but wrong</t>
  </si>
  <si>
    <t>Did not include parameter values in problem formulation
Note: Some parameters were included (of single price vendors)</t>
  </si>
  <si>
    <t>Due to missing binary variables the "capacities" for single price vendors are wrong
Includes upper bound of pricing bracket twice (each constraint featured twice)
Interestingly: Defined correctl the logic for only admitting one pricing option for vendors with multiple price options</t>
  </si>
  <si>
    <t>Set up costs for vendors with single price are always charged, even if we do not purchase units from them (due to missing binary variables)
Incorrectly defined the price decrease for vendor E
Did not handle units and prices correctly (prices are given per thousand units; defined x as number of units, so should have accounted for that in the objective function</t>
  </si>
  <si>
    <t>Set up costs for vendors with single price are always charged, even if we do not purchase units from them (due to missing binary variables)
Incorrectly defined the price decrease for vendor E</t>
  </si>
  <si>
    <t>Ignores unit prices for vendors with single pricing option and uses fixed set up costs instead (as unit price)
Incorrectly defined the price decrease for vendor E</t>
  </si>
  <si>
    <t>Missing lower and upper bound for alkalyte yield
Might be not neccesarry due to variable relationships, but I am not sure</t>
  </si>
  <si>
    <t>Missing lower and upper bound for alkalyte yield
Additional regression equality constraints which set the "dependent" variables equal to the regression function</t>
  </si>
  <si>
    <t>General remarks NL3:
Handled logic well for vendors with multiple pricing options
Didn't introduce binary variables for vendors with single pricing option which messed up the objective function with the set up costs
The objective part for vendor E was quite diverse (very varying functions)</t>
  </si>
  <si>
    <t>Inverse definition of regression constraints</t>
  </si>
  <si>
    <t>ValueError: Constraint 'alkylate_yield_bounds' is a Ranged Inequality with a variable lower bound.  Cannot normalize the constraint or send it to a solver.</t>
  </si>
  <si>
    <t>Feasible, but wrong (different than run 2)</t>
  </si>
  <si>
    <t>Feasible, but wrong (different than run 1)
very close to optimal</t>
  </si>
  <si>
    <t>Did not include bounds on all variables</t>
  </si>
  <si>
    <t>Violates the bounds for acid dilution factor</t>
  </si>
  <si>
    <t>Feasible, but wrong (same as run 2)
very close to optimal</t>
  </si>
  <si>
    <t>Row Labels</t>
  </si>
  <si>
    <t>Grand Total</t>
  </si>
  <si>
    <t>Sum of Variable correctness (1 if the variables are correct, 0 if not)</t>
  </si>
  <si>
    <t>Sum of Correct objective function</t>
  </si>
  <si>
    <t>Sum of Constraint correctness</t>
  </si>
  <si>
    <t>Sum of Code representation correctness</t>
  </si>
  <si>
    <t>Sum of Code executability</t>
  </si>
  <si>
    <t>Sum of Model solution correctness</t>
  </si>
  <si>
    <t>Sum of Code solution correctness</t>
  </si>
  <si>
    <t>Number of Distinct Solutios</t>
  </si>
  <si>
    <t>Consistency Score</t>
  </si>
  <si>
    <t>AGGREGATED OPTIMIZATION CLASS</t>
  </si>
  <si>
    <t>Sum of Parameter corectness</t>
  </si>
  <si>
    <t>Model Correctness</t>
  </si>
  <si>
    <t>Whole Model Correctness</t>
  </si>
  <si>
    <t>Sum of Model Correctness</t>
  </si>
  <si>
    <t>Constrain per class</t>
  </si>
  <si>
    <t>incorrect use of solver</t>
  </si>
  <si>
    <t>Executability reason</t>
  </si>
  <si>
    <t>incorrect use of Pyomo syntax (pyo.summation)</t>
  </si>
  <si>
    <t>incorrect use of Pyomo syntax (logic operator in constraint rule)</t>
  </si>
  <si>
    <t>incorrect use of Pyomo syntax (logic operator in objective)</t>
  </si>
  <si>
    <t>incorrect use of Pyomo syntax (value range instead of two seperate bounds)</t>
  </si>
  <si>
    <t>incorrect use of Pyomo syntax (used wrong python functions)</t>
  </si>
  <si>
    <t>other logic issue (model variables not correctly indexed)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</si>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</sst>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8"/>
      <name val="Calibri"/>
      <family val="2"/>
      <scheme val="minor"/>
    </font>
    <font>
      <sz val="14"/>
      <color theme="1"/>
      <name val="Courier New"/>
      <family val="1"/>
    </font>
    <font>
      <sz val="14"/>
      <color rgb="FF212121"/>
      <name val="Courier New"/>
      <family val="1"/>
    </font>
    <font>
      <sz val="11"/>
      <color theme="1"/>
      <name val="Calibri (Body)"/>
    </font>
    <font>
      <sz val="12"/>
      <color theme="1"/>
      <name val="Courier New"/>
      <family val="1"/>
    </font>
    <font>
      <sz val="12"/>
      <color rgb="FF212121"/>
      <name val="Courier New"/>
      <family val="1"/>
    </font>
    <font>
      <sz val="12"/>
      <color rgb="FF0D0D0D"/>
      <name val="Courier New"/>
      <family val="1"/>
    </font>
    <font>
      <sz val="14"/>
      <color rgb="FF795E26"/>
      <name val="Courier New"/>
      <family val="1"/>
    </font>
    <font>
      <b/>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0">
    <xf numFmtId="0" fontId="0" fillId="0" borderId="0" xfId="0"/>
    <xf numFmtId="0" fontId="0" fillId="2" borderId="0" xfId="0" applyFill="1" applyAlignment="1">
      <alignment wrapText="1"/>
    </xf>
    <xf numFmtId="0" fontId="0" fillId="0" borderId="0" xfId="0" applyAlignment="1">
      <alignment wrapText="1"/>
    </xf>
    <xf numFmtId="14" fontId="0" fillId="0" borderId="0" xfId="0" applyNumberFormat="1"/>
    <xf numFmtId="0" fontId="5" fillId="0" borderId="0" xfId="0" applyFont="1" applyAlignment="1">
      <alignment wrapText="1"/>
    </xf>
    <xf numFmtId="0" fontId="3" fillId="0" borderId="0" xfId="0" applyFont="1" applyAlignment="1">
      <alignment wrapText="1"/>
    </xf>
    <xf numFmtId="0" fontId="6" fillId="0" borderId="0" xfId="0" applyFont="1"/>
    <xf numFmtId="0" fontId="7" fillId="0" borderId="0" xfId="0" applyFont="1" applyAlignment="1">
      <alignment wrapText="1"/>
    </xf>
    <xf numFmtId="0" fontId="8" fillId="0" borderId="0" xfId="0" applyFont="1" applyAlignment="1">
      <alignment wrapText="1"/>
    </xf>
    <xf numFmtId="0" fontId="6" fillId="0" borderId="0" xfId="0" applyFont="1" applyAlignment="1">
      <alignment wrapText="1"/>
    </xf>
    <xf numFmtId="0" fontId="1" fillId="0" borderId="0" xfId="0" applyFont="1"/>
    <xf numFmtId="0" fontId="9" fillId="0" borderId="0" xfId="0" applyFont="1"/>
    <xf numFmtId="14" fontId="0" fillId="0" borderId="0" xfId="0" applyNumberFormat="1" applyAlignment="1">
      <alignment wrapText="1"/>
    </xf>
    <xf numFmtId="0" fontId="0" fillId="0" borderId="0" xfId="0" pivotButton="1"/>
    <xf numFmtId="0" fontId="0" fillId="0" borderId="0" xfId="0" applyAlignment="1">
      <alignment horizontal="left"/>
    </xf>
    <xf numFmtId="0" fontId="10" fillId="0" borderId="0" xfId="0" applyFont="1"/>
    <xf numFmtId="0" fontId="0" fillId="3" borderId="0" xfId="0" applyFill="1" applyAlignment="1">
      <alignment horizontal="left"/>
    </xf>
    <xf numFmtId="0" fontId="0" fillId="3" borderId="0" xfId="0" applyFill="1"/>
    <xf numFmtId="0" fontId="0" fillId="0" borderId="0" xfId="0" applyNumberFormat="1"/>
    <xf numFmtId="0" fontId="0" fillId="3" borderId="0" xfId="0" applyNumberFormat="1" applyFill="1"/>
  </cellXfs>
  <cellStyles count="1">
    <cellStyle name="Normal" xfId="0" builtinId="0"/>
  </cellStyles>
  <dxfs count="8">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ika Siefke" refreshedDate="45444.617043865743" createdVersion="8" refreshedVersion="8" minRefreshableVersion="3" recordCount="48" xr:uid="{2B4DB8A1-12FA-0448-90BE-112199FA6F10}">
  <cacheSource type="worksheet">
    <worksheetSource ref="A1:AB49" sheet="Measurements"/>
  </cacheSource>
  <cacheFields count="27">
    <cacheField name="Problem" numFmtId="0">
      <sharedItems count="16">
        <s v="LP1"/>
        <s v="LP2"/>
        <s v="LP3"/>
        <s v="LP4"/>
        <s v="IP1"/>
        <s v="IP2"/>
        <s v="IP3"/>
        <s v="IP4"/>
        <s v="MIP1"/>
        <s v="MIP2"/>
        <s v="MIP3"/>
        <s v="MIP4"/>
        <s v="NL1"/>
        <s v="NL2"/>
        <s v="NL3"/>
        <s v="NL4"/>
      </sharedItems>
    </cacheField>
    <cacheField name="Run" numFmtId="0">
      <sharedItems containsSemiMixedTypes="0" containsString="0" containsNumber="1" containsInteger="1" minValue="1" maxValue="3"/>
    </cacheField>
    <cacheField name="Date run" numFmtId="14">
      <sharedItems containsSemiMixedTypes="0" containsNonDate="0" containsDate="1" containsString="0" minDate="2024-05-16T00:00:00" maxDate="2024-05-20T00:00:00"/>
    </cacheField>
    <cacheField name="Parameter corectness" numFmtId="0">
      <sharedItems containsSemiMixedTypes="0" containsString="0" containsNumber="1" containsInteger="1" minValue="0" maxValue="1"/>
    </cacheField>
    <cacheField name="Parameter remarks" numFmtId="0">
      <sharedItems containsBlank="1" longText="1"/>
    </cacheField>
    <cacheField name="Variable correctness (1 if the variables are correct, 0 if not)" numFmtId="0">
      <sharedItems containsSemiMixedTypes="0" containsString="0" containsNumber="1" containsInteger="1" minValue="0" maxValue="1"/>
    </cacheField>
    <cacheField name="Variable remarks" numFmtId="0">
      <sharedItems containsBlank="1"/>
    </cacheField>
    <cacheField name="Correct objective function" numFmtId="0">
      <sharedItems containsSemiMixedTypes="0" containsString="0" containsNumber="1" containsInteger="1" minValue="0" maxValue="1"/>
    </cacheField>
    <cacheField name="Objective remarks" numFmtId="0">
      <sharedItems containsBlank="1" longText="1"/>
    </cacheField>
    <cacheField name="Constraint correctness" numFmtId="0">
      <sharedItems containsSemiMixedTypes="0" containsString="0" containsNumber="1" containsInteger="1" minValue="0" maxValue="1"/>
    </cacheField>
    <cacheField name="Constraint remarks" numFmtId="0">
      <sharedItems containsBlank="1" longText="1"/>
    </cacheField>
    <cacheField name="Whole Model Correctness" numFmtId="0">
      <sharedItems containsSemiMixedTypes="0" containsString="0" containsNumber="1" containsInteger="1" minValue="0" maxValue="1"/>
    </cacheField>
    <cacheField name="Model Correctness" numFmtId="0">
      <sharedItems containsSemiMixedTypes="0" containsString="0" containsNumber="1" containsInteger="1" minValue="0" maxValue="1" count="2">
        <n v="1"/>
        <n v="0"/>
      </sharedItems>
    </cacheField>
    <cacheField name="Solution group" numFmtId="0">
      <sharedItems/>
    </cacheField>
    <cacheField name="Solution remark" numFmtId="0">
      <sharedItems containsBlank="1"/>
    </cacheField>
    <cacheField name="Code representation correctness" numFmtId="0">
      <sharedItems containsSemiMixedTypes="0" containsString="0" containsNumber="1" containsInteger="1" minValue="0" maxValue="1"/>
    </cacheField>
    <cacheField name="Code representation remarks" numFmtId="0">
      <sharedItems containsBlank="1"/>
    </cacheField>
    <cacheField name="Code executability" numFmtId="0">
      <sharedItems containsSemiMixedTypes="0" containsString="0" containsNumber="1" containsInteger="1" minValue="0" maxValue="1"/>
    </cacheField>
    <cacheField name="Solver" numFmtId="0">
      <sharedItems/>
    </cacheField>
    <cacheField name="Solver comments" numFmtId="0">
      <sharedItems containsBlank="1"/>
    </cacheField>
    <cacheField name="Executability remarks" numFmtId="0">
      <sharedItems containsBlank="1"/>
    </cacheField>
    <cacheField name="Error Messages" numFmtId="0">
      <sharedItems containsBlank="1" longText="1"/>
    </cacheField>
    <cacheField name="Code solution correctness" numFmtId="0">
      <sharedItems containsMixedTypes="1" containsNumber="1" containsInteger="1" minValue="0" maxValue="1"/>
    </cacheField>
    <cacheField name="Code solution correctess remarks" numFmtId="0">
      <sharedItems containsBlank="1"/>
    </cacheField>
    <cacheField name="Model solution correctness" numFmtId="0">
      <sharedItems containsSemiMixedTypes="0" containsString="0" containsNumber="1" containsInteger="1" minValue="0" maxValue="1"/>
    </cacheField>
    <cacheField name="Model solution remarks" numFmtId="0">
      <sharedItems containsBlank="1"/>
    </cacheField>
    <cacheField name="General Remar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n v="1"/>
    <d v="2024-05-16T00:00:00"/>
    <n v="1"/>
    <s v="Seperate Parameters:_x000a_Defined parameters on top and used &quot;abstract&quot;  names in problem formulation"/>
    <n v="1"/>
    <s v="Used three distinct variables (one for each component: GCA, GCB, GCC)_x000a_Instead of one variables with two indices"/>
    <n v="1"/>
    <m/>
    <n v="1"/>
    <m/>
    <n v="1"/>
    <x v="0"/>
    <s v="A"/>
    <m/>
    <n v="1"/>
    <m/>
    <n v="1"/>
    <s v="glpk"/>
    <m/>
    <s v="Used def  and pyo.Constraint with rule parameter"/>
    <m/>
    <n v="1"/>
    <m/>
    <n v="1"/>
    <m/>
    <m/>
  </r>
  <r>
    <x v="0"/>
    <n v="2"/>
    <d v="2024-05-16T00:00:00"/>
    <n v="1"/>
    <s v="Seperate Parameters:_x000a_Defined parameters on top and used &quot;abstract&quot;  names in problem formulation"/>
    <n v="1"/>
    <s v="Used three distinct variables (one for each component: GCA, GCB, GCC)_x000a_Instead of one variables with two indices"/>
    <n v="1"/>
    <m/>
    <n v="0"/>
    <s v="Essentially correct, but in ratio constraints it uses actual division_x000a_Might not be ok because that means variables cannot be equal to 0"/>
    <n v="0"/>
    <x v="1"/>
    <s v="B"/>
    <m/>
    <n v="1"/>
    <m/>
    <n v="0"/>
    <s v="glpk"/>
    <s v="Because of nonlinear constraints glpk not applicale_x000a_ipopt can be used"/>
    <s v="Used def  and pyo.Constraint with rule parameter"/>
    <s v="ValueError: Model constraint (crit_elem_GCA) contains nonlinear terms that cannot be written to LP format"/>
    <s v="not applicable"/>
    <m/>
    <n v="1"/>
    <s v="Correct optimal value_x000a_Different optimal Solution"/>
    <m/>
  </r>
  <r>
    <x v="0"/>
    <n v="3"/>
    <d v="2024-05-16T00:00:00"/>
    <n v="1"/>
    <s v="Seperate Parameters:_x000a_Defined parameters on top and used &quot;abstract&quot;  names in problem formulation"/>
    <n v="1"/>
    <s v="Used only one variables with indices"/>
    <n v="1"/>
    <m/>
    <n v="1"/>
    <m/>
    <n v="1"/>
    <x v="0"/>
    <s v="A"/>
    <m/>
    <n v="1"/>
    <m/>
    <n v="1"/>
    <s v="glpk"/>
    <m/>
    <s v="Used def  and pyo.Constraint with rule parameter"/>
    <m/>
    <n v="1"/>
    <m/>
    <n v="1"/>
    <m/>
    <m/>
  </r>
  <r>
    <x v="1"/>
    <n v="1"/>
    <d v="2024-05-16T00:00:00"/>
    <n v="0"/>
    <s v="Additional parameter for general production capacity_x000a_Missing parameters for manpower hours_x000a_Missing parameters for equipment hours_x000a_Additional parameters for storage per raw material_x000a_Additional parameters for active ingredient extracted from raw material per drug"/>
    <n v="1"/>
    <m/>
    <n v="1"/>
    <s v="Used summation and indices"/>
    <n v="0"/>
    <s v="Added a general production capacity constraint per drug_x000a_Misses manpower constraint_x000a_Misses equipment hours constraint_x000a_Made a seperate constraint for each drug regarding amount of raw ingredients needed (this means active ingredient can be assigned to both durgs at the same time, which is not possible)_x000a_Made seperate storage constraints per raw material"/>
    <n v="0"/>
    <x v="1"/>
    <s v="A"/>
    <m/>
    <n v="1"/>
    <m/>
    <n v="1"/>
    <s v="glpk"/>
    <m/>
    <s v="Used def  and pyo.Constraint with rule parameter"/>
    <m/>
    <n v="0"/>
    <m/>
    <n v="0"/>
    <m/>
    <s v="General remarks LP2:_x000a_Correctly handled robust constraint, but did not handle other constraints well"/>
  </r>
  <r>
    <x v="1"/>
    <n v="2"/>
    <d v="2024-05-16T00:00:00"/>
    <n v="0"/>
    <s v="Additional parameters for storage per raw material_x000a_Additional parameters for active ingredient extracted from raw material per drug"/>
    <n v="1"/>
    <m/>
    <n v="1"/>
    <s v="Used summation and indices"/>
    <n v="0"/>
    <s v="Made a seperate constraint for each drug regarding amount of raw ingredients needed (this means active ingredient can be assigned to both durgs at the same time, which is not possible)_x000a_Made seperate storage constraints per raw material"/>
    <n v="0"/>
    <x v="1"/>
    <s v="B"/>
    <m/>
    <n v="1"/>
    <m/>
    <n v="1"/>
    <s v="glpk"/>
    <m/>
    <s v="Used pyo.Constraint with expr parameter_x000a_Used pyo.ConstraintList with for loop and expression"/>
    <m/>
    <n v="0"/>
    <m/>
    <n v="0"/>
    <s v="Same solution as run 1"/>
    <s v="General remarks LP2:_x000a_Correctly handled robust constraint, but did not handle other constraints well"/>
  </r>
  <r>
    <x v="1"/>
    <n v="3"/>
    <d v="2024-05-16T00:00:00"/>
    <n v="0"/>
    <s v="Additional parameter for general production capacity_x000a_Missing parameters for manpower hours_x000a_Missing parameters for equipment hours_x000a_Additional parameters for storage per raw material_x000a_Additional parameters for active ingredient extracted from raw material per drug"/>
    <n v="1"/>
    <m/>
    <n v="1"/>
    <s v="Used summation and indices"/>
    <n v="0"/>
    <s v="Added a general production capacity constraint per drug_x000a_Misses manpower constraint_x000a_Misses equipment hours constraint_x000a_Made a seperate constraint for each drug regarding amount of raw ingredients needed (this means active ingredient can be assigned to both durgs at the same time, which is not possible)_x000a_Made seperate storage constraints per raw material"/>
    <n v="0"/>
    <x v="1"/>
    <s v="A"/>
    <m/>
    <n v="1"/>
    <m/>
    <n v="1"/>
    <s v="glpk"/>
    <m/>
    <s v="Used def  and pyo.Constraint with rule parameter"/>
    <m/>
    <n v="0"/>
    <m/>
    <n v="0"/>
    <m/>
    <s v="General remarks LP2:_x000a_Correctly handled robust constraint, but did not handle other constraints well"/>
  </r>
  <r>
    <x v="2"/>
    <n v="1"/>
    <d v="2024-05-16T00:00:00"/>
    <n v="1"/>
    <s v="Correctly identified parameters_x000a_Did not include values/ data from the problem description"/>
    <n v="1"/>
    <m/>
    <n v="1"/>
    <m/>
    <n v="1"/>
    <m/>
    <n v="1"/>
    <x v="0"/>
    <s v="A"/>
    <m/>
    <n v="1"/>
    <m/>
    <n v="1"/>
    <s v="glpk"/>
    <m/>
    <s v="Used pyo.Constraint with expr parameter"/>
    <m/>
    <n v="1"/>
    <m/>
    <n v="1"/>
    <m/>
    <m/>
  </r>
  <r>
    <x v="2"/>
    <n v="2"/>
    <d v="2024-05-16T00:00:00"/>
    <n v="1"/>
    <s v="Used parameter values in mathematical formulation"/>
    <n v="1"/>
    <s v="Different from our solution:_x000a_X: Total amount ofproduct i produced_x000a_S: Units produced at subcontractor_x000a_-&gt; X-S = Units produced at PRODA"/>
    <n v="1"/>
    <m/>
    <n v="1"/>
    <m/>
    <n v="1"/>
    <x v="0"/>
    <s v="B"/>
    <m/>
    <n v="1"/>
    <m/>
    <n v="1"/>
    <s v="glpk"/>
    <m/>
    <s v="Used pyo.Constraint with expr parameter"/>
    <m/>
    <n v="1"/>
    <m/>
    <n v="1"/>
    <m/>
    <m/>
  </r>
  <r>
    <x v="2"/>
    <n v="3"/>
    <d v="2024-05-16T00:00:00"/>
    <n v="1"/>
    <s v="Correctly identified parameters_x000a_Did not include values/ data from the problem description"/>
    <n v="1"/>
    <s v="Same as in run  2_x000a_Also defined S3 and then constrains it to be 0"/>
    <n v="1"/>
    <m/>
    <n v="1"/>
    <s v="Additional constraint that sets y3 (subcontracting of product 3 to 0)"/>
    <n v="1"/>
    <x v="0"/>
    <s v="C (?) or B"/>
    <m/>
    <n v="1"/>
    <m/>
    <n v="1"/>
    <s v="glpk"/>
    <m/>
    <s v="Used def  and pyo.Constraint with rule parameter"/>
    <m/>
    <n v="1"/>
    <m/>
    <n v="1"/>
    <m/>
    <m/>
  </r>
  <r>
    <x v="3"/>
    <n v="1"/>
    <d v="2024-05-16T00:00:00"/>
    <n v="1"/>
    <m/>
    <n v="1"/>
    <s v="Misses variables for units of wheat/ corn/ sugar beets sold_x000a_(assumes that anything that is not fed to animals is sold, so might still work)"/>
    <n v="1"/>
    <s v="Uses max and min functions in objective function_x000a_Logic is correct tho"/>
    <n v="0"/>
    <s v="Uses equality constraint for sugar beet quota_x000a_Would require that at least 6000 tons of sugar beets are produce"/>
    <n v="0"/>
    <x v="1"/>
    <s v="A"/>
    <m/>
    <n v="1"/>
    <m/>
    <n v="0"/>
    <s v="glpk"/>
    <m/>
    <s v="Used def  and pyo.Constraint with rule parameter_x000a_Pyomo cannot handle min/ max expressions (even if mathematically correct)_x000a_Needs reformulation"/>
    <s v="PyomoException: Cannot convert non-constant Pyomo expression (2.5*w - 200 &lt; 0) to bool._x000a_This error is usually caused by using a Var, unit, or mutable Param in a Boolean context such as an &quot;if&quot; statement, or when checking container membership or equality._x000a_For example, _x000a_&gt;&gt;&gt; m.x = Var()_x000a_&gt;&gt;&gt; if m.x &gt;= 1: ... pass and _x000a_&gt;&gt;&gt; m.y = Var() _x000a_&gt;&gt;&gt; if m.y in [m.x, m.y]: ... pass _x000a_would both cause this exception."/>
    <s v="not applicable"/>
    <m/>
    <n v="1"/>
    <s v="Logic is correct;_x000a_Required reformulation in code"/>
    <m/>
  </r>
  <r>
    <x v="3"/>
    <n v="2"/>
    <d v="2024-05-16T00:00:00"/>
    <n v="1"/>
    <m/>
    <n v="1"/>
    <s v="SAME AS IN RUN 1_x000a_Misses variables for units of wheat/ corn/ sugar beets sold_x000a_(assumes that anything that is not fed to animals is sold, so might still work)"/>
    <n v="1"/>
    <s v="Slightly different logic than in run 1"/>
    <n v="1"/>
    <m/>
    <n v="1"/>
    <x v="0"/>
    <s v="B"/>
    <m/>
    <n v="1"/>
    <m/>
    <n v="1"/>
    <s v="glpk"/>
    <m/>
    <s v="Used pyo.Constraint with expr parameter_x000a_Warning arises (I think) because model.sugar_beets_quota was used for a parameter and for a constraint"/>
    <s v="WARNING:pyomo.core:Implicitly replacing the Component attribute sugar_beets_quota (type=&lt;class 'pyomo.core.base.param.ScalarParam'&gt;) on block unknown with a new Component (type=&lt;class 'pyomo.core.base.constraint.AbstractScalarConstraint'&gt;)._x000a_This is usually indicative of a modelling error._x000a_To avoid this warning, use block.del_component() and block.add_component()."/>
    <n v="1"/>
    <m/>
    <n v="1"/>
    <m/>
    <m/>
  </r>
  <r>
    <x v="3"/>
    <n v="3"/>
    <d v="2024-05-16T00:00:00"/>
    <n v="1"/>
    <m/>
    <n v="1"/>
    <s v="Uses same variables as in our solution, i.e. different from run 1 and 2"/>
    <n v="1"/>
    <m/>
    <n v="0"/>
    <s v="Uses equality constraint for sugar beet quota_x000a_Would require that at least 6000 tons of sugar beets are produce"/>
    <n v="0"/>
    <x v="1"/>
    <s v="C"/>
    <m/>
    <n v="1"/>
    <m/>
    <n v="1"/>
    <s v="glpk"/>
    <m/>
    <s v="Used pyo.Constraint with expr parameter"/>
    <m/>
    <n v="1"/>
    <m/>
    <n v="1"/>
    <m/>
    <m/>
  </r>
  <r>
    <x v="4"/>
    <n v="1"/>
    <d v="2024-05-16T00:00:00"/>
    <n v="1"/>
    <m/>
    <n v="1"/>
    <m/>
    <n v="1"/>
    <m/>
    <n v="1"/>
    <m/>
    <n v="1"/>
    <x v="0"/>
    <s v="A"/>
    <m/>
    <n v="1"/>
    <s v="Run 1 uses pyomo RangeSet"/>
    <n v="1"/>
    <s v="glpk"/>
    <m/>
    <s v="Used def  and pyo.Constraint with rule parameter"/>
    <m/>
    <n v="1"/>
    <m/>
    <n v="1"/>
    <m/>
    <m/>
  </r>
  <r>
    <x v="4"/>
    <n v="2"/>
    <d v="2024-05-16T00:00:00"/>
    <n v="1"/>
    <m/>
    <n v="1"/>
    <m/>
    <n v="1"/>
    <m/>
    <n v="1"/>
    <m/>
    <n v="1"/>
    <x v="0"/>
    <s v="A"/>
    <m/>
    <n v="1"/>
    <s v="Run 2 uses python set_x000a_Importantly, the LLM correctly implemented them (range in python starts at 0 and ends at n-1; range Set starts at whatever number we specifiy and ends at n)"/>
    <n v="1"/>
    <s v="glpk"/>
    <m/>
    <s v="Used pyo.Constraint with expr parameter_x000a_Used pyo.ConstraintList with for loop and expression"/>
    <m/>
    <n v="1"/>
    <m/>
    <n v="1"/>
    <m/>
    <m/>
  </r>
  <r>
    <x v="4"/>
    <n v="3"/>
    <d v="2024-05-16T00:00:00"/>
    <n v="1"/>
    <m/>
    <n v="1"/>
    <m/>
    <n v="1"/>
    <m/>
    <n v="1"/>
    <m/>
    <n v="1"/>
    <x v="0"/>
    <s v="A"/>
    <m/>
    <n v="1"/>
    <s v="Run 3 uses pythin set"/>
    <n v="1"/>
    <s v="glpk"/>
    <m/>
    <s v="Used def  and pyo.Constraint with rule parameter"/>
    <m/>
    <n v="1"/>
    <m/>
    <n v="1"/>
    <m/>
    <m/>
  </r>
  <r>
    <x v="5"/>
    <n v="1"/>
    <d v="2024-05-16T00:00:00"/>
    <n v="1"/>
    <s v="Did not include parameter values in problem formulation"/>
    <n v="0"/>
    <s v="No Binary Variable that selects secenarios to exceed"/>
    <n v="1"/>
    <m/>
    <n v="0"/>
    <s v="Missing &quot;Big M&quot; part in bugget constraints_x000a_This means that we are essentially not able to exceed to budget"/>
    <n v="0"/>
    <x v="1"/>
    <s v="A"/>
    <m/>
    <n v="1"/>
    <m/>
    <n v="0"/>
    <s v="glpk"/>
    <s v="Because of nonlinear objective function glpk not applicale_x000a_ipopt can be used"/>
    <s v="Used def  and pyo.Constraint with rule parameter"/>
    <s v="ValueError: Model objective (obj) contains nonlinear terms that cannot be written to LP format"/>
    <s v="not applicable"/>
    <m/>
    <n v="0"/>
    <s v="Different objective value_x000a_Different Solution_x000a_Scenarios not taken into account"/>
    <m/>
  </r>
  <r>
    <x v="5"/>
    <n v="2"/>
    <d v="2024-05-17T00:00:00"/>
    <n v="1"/>
    <s v="Did not include parameter values in problem formulation"/>
    <n v="1"/>
    <m/>
    <n v="1"/>
    <m/>
    <n v="0"/>
    <s v="Correctly identified and modelled &quot;Big M&quot; constraints_x000a_But implemented Big M constraints in addition to reguar budget constraints which makes them redundant"/>
    <n v="0"/>
    <x v="1"/>
    <s v="B"/>
    <m/>
    <n v="1"/>
    <m/>
    <n v="0"/>
    <s v="glpk"/>
    <s v="Because of nonlinear objective function glpk not applicale_x000a_ipopt can be used"/>
    <s v="Used def  and pyo.Constraint with rule parameter"/>
    <s v="ValueError: Model objective (objective) contains nonlinear terms that cannot be written to LP format"/>
    <s v="not applicable"/>
    <m/>
    <n v="0"/>
    <s v="Different objective value_x000a_Different Solution_x000a_Scenarios not taken into account"/>
    <m/>
  </r>
  <r>
    <x v="5"/>
    <n v="3"/>
    <d v="2024-05-17T00:00:00"/>
    <n v="1"/>
    <s v="Did not include parameter values in problem formulation"/>
    <n v="1"/>
    <m/>
    <n v="1"/>
    <m/>
    <n v="1"/>
    <m/>
    <n v="1"/>
    <x v="0"/>
    <s v="C"/>
    <m/>
    <n v="1"/>
    <m/>
    <n v="1"/>
    <s v="glpk"/>
    <m/>
    <s v="Used def  and pyo.Constraint with rule parameter"/>
    <m/>
    <n v="1"/>
    <m/>
    <n v="1"/>
    <s v="Inverse definition as we use_x000a_Correct optimal solution"/>
    <s v="Run 3 added pandas code to import csv file_x000a_Run 1 &amp; 2 did not"/>
  </r>
  <r>
    <x v="6"/>
    <n v="1"/>
    <d v="2024-05-17T00:00:00"/>
    <n v="1"/>
    <m/>
    <n v="1"/>
    <m/>
    <n v="1"/>
    <m/>
    <n v="1"/>
    <s v="Additional constraint on maximum number of boxes"/>
    <n v="1"/>
    <x v="0"/>
    <s v="A"/>
    <m/>
    <n v="1"/>
    <m/>
    <n v="1"/>
    <s v="glpk"/>
    <m/>
    <s v="Used pyo.Constraint with expr parameter_x000a_Used pyo.ConstraintList with for loop and expression"/>
    <m/>
    <n v="1"/>
    <m/>
    <n v="1"/>
    <m/>
    <m/>
  </r>
  <r>
    <x v="6"/>
    <n v="2"/>
    <d v="2024-05-17T00:00:00"/>
    <n v="1"/>
    <m/>
    <n v="1"/>
    <m/>
    <n v="1"/>
    <m/>
    <n v="1"/>
    <s v="Additional constraint on maximum number of boxes"/>
    <n v="1"/>
    <x v="0"/>
    <s v="A"/>
    <m/>
    <n v="1"/>
    <m/>
    <n v="1"/>
    <s v="glpk"/>
    <m/>
    <s v="Used def  and pyo.Constraint with rule parameter"/>
    <m/>
    <n v="1"/>
    <m/>
    <n v="1"/>
    <m/>
    <m/>
  </r>
  <r>
    <x v="6"/>
    <n v="3"/>
    <d v="2024-05-17T00:00:00"/>
    <n v="1"/>
    <m/>
    <n v="1"/>
    <m/>
    <n v="1"/>
    <m/>
    <n v="1"/>
    <s v="No constraint on number of boxes_x000a_Maybe? Redundant constranit with regarding xij cannot be assigned if box j is not used (should be incorporated in box capacity constraint)"/>
    <n v="1"/>
    <x v="0"/>
    <s v="B"/>
    <m/>
    <n v="1"/>
    <m/>
    <n v="1"/>
    <s v="glpk"/>
    <m/>
    <s v="Used def  and pyo.Constraint with rule parameter"/>
    <m/>
    <n v="1"/>
    <m/>
    <n v="1"/>
    <s v="Bin allocation different than in run 1 &amp; 2"/>
    <m/>
  </r>
  <r>
    <x v="7"/>
    <n v="1"/>
    <d v="2024-05-17T00:00:00"/>
    <n v="1"/>
    <m/>
    <n v="0"/>
    <s v="Defined redundant variables_x000a_e.g. defined DF_plus as positive deviation from full-time hour target_x000a_and defined OF as actual overtime hours full-time employees (therse should be equal)"/>
    <n v="0"/>
    <m/>
    <n v="0"/>
    <s v="No restriction incorporated that only either postive deviation or negative deviation can occur"/>
    <n v="0"/>
    <x v="1"/>
    <s v="A"/>
    <m/>
    <n v="1"/>
    <m/>
    <n v="1"/>
    <s v="glpk"/>
    <m/>
    <s v="Used def  and pyo.Constraint with rule parameter"/>
    <m/>
    <n v="0"/>
    <m/>
    <n v="0"/>
    <m/>
    <s v="Model does not understand that positive deviation of full time employee hour target = over time hours and treats it as seperate things"/>
  </r>
  <r>
    <x v="7"/>
    <n v="2"/>
    <d v="2024-05-17T00:00:00"/>
    <n v="1"/>
    <m/>
    <n v="0"/>
    <s v="Defined redundant variables_x000a_e.g. defined DF_plus as positive deviation from full-time hour target_x000a_and defined OF as actual overtime hours full-time employees (therse should be equal)"/>
    <n v="0"/>
    <m/>
    <n v="0"/>
    <s v="No restriction incorporated that only either postive deviation or negative deviation can occur"/>
    <n v="0"/>
    <x v="1"/>
    <s v="B"/>
    <s v="Run 1 has additional variable &quot;actual sales&quot; but mathematicall equivalent)"/>
    <n v="1"/>
    <m/>
    <n v="1"/>
    <s v="glpk"/>
    <m/>
    <s v="Used def  and pyo.Constraint with rule parameter"/>
    <m/>
    <n v="0"/>
    <m/>
    <n v="0"/>
    <m/>
    <s v="Model does not understand that positive deviation of full time employee hour target = over time hours and treats it as seperate things"/>
  </r>
  <r>
    <x v="7"/>
    <n v="3"/>
    <d v="2024-05-17T00:00:00"/>
    <n v="1"/>
    <m/>
    <n v="0"/>
    <s v="Defined redundant variables_x000a_e.g. defined DF_plus as positive deviation from full-time hour target_x000a_and defined OF as actual overtime hours full-time employees (therse should be equal)"/>
    <n v="0"/>
    <m/>
    <n v="0"/>
    <m/>
    <n v="0"/>
    <x v="1"/>
    <s v="B"/>
    <m/>
    <n v="1"/>
    <m/>
    <n v="1"/>
    <s v="glpk"/>
    <m/>
    <s v="Used pyo.Constraint with expr parameter"/>
    <m/>
    <n v="0"/>
    <m/>
    <n v="0"/>
    <m/>
    <s v="Model does not understand that positive deviation of full time employee hour target = over time hours and treats it as seperate things"/>
  </r>
  <r>
    <x v="8"/>
    <n v="1"/>
    <d v="2024-05-17T00:00:00"/>
    <n v="1"/>
    <m/>
    <n v="1"/>
    <s v="Defined x as fraction of demand of customer i served by facility j_x000a_Alternative to using exact amount"/>
    <n v="1"/>
    <m/>
    <n v="1"/>
    <m/>
    <n v="1"/>
    <x v="0"/>
    <s v="A"/>
    <m/>
    <n v="1"/>
    <m/>
    <n v="1"/>
    <s v="glpk"/>
    <m/>
    <s v="Used def  and pyo.Constraint with rule parameter"/>
    <m/>
    <n v="1"/>
    <m/>
    <n v="1"/>
    <m/>
    <m/>
  </r>
  <r>
    <x v="8"/>
    <n v="2"/>
    <d v="2024-05-17T00:00:00"/>
    <n v="1"/>
    <m/>
    <n v="1"/>
    <s v="Defined x as fraction of demand of customer i served by facility j_x000a_Alternative to using exact amount"/>
    <n v="1"/>
    <m/>
    <n v="1"/>
    <m/>
    <n v="1"/>
    <x v="0"/>
    <s v="A"/>
    <m/>
    <n v="1"/>
    <m/>
    <n v="1"/>
    <s v="glpk"/>
    <m/>
    <s v="Used pyo.Constraint with expr parameter"/>
    <m/>
    <n v="1"/>
    <m/>
    <n v="1"/>
    <m/>
    <m/>
  </r>
  <r>
    <x v="8"/>
    <n v="3"/>
    <d v="2024-05-17T00:00:00"/>
    <n v="1"/>
    <m/>
    <n v="1"/>
    <s v="Defined x as fraction of demand of customer i served by facility j_x000a_Alternative to using exact amount"/>
    <n v="1"/>
    <m/>
    <n v="1"/>
    <m/>
    <n v="1"/>
    <x v="0"/>
    <s v="A"/>
    <m/>
    <n v="1"/>
    <m/>
    <n v="1"/>
    <s v="glpk"/>
    <m/>
    <s v="Used def  and pyo.Constraint with rule parameter"/>
    <m/>
    <n v="1"/>
    <m/>
    <n v="1"/>
    <m/>
    <m/>
  </r>
  <r>
    <x v="9"/>
    <n v="1"/>
    <d v="2024-05-17T00:00:00"/>
    <n v="1"/>
    <m/>
    <n v="1"/>
    <m/>
    <n v="1"/>
    <m/>
    <n v="1"/>
    <m/>
    <n v="1"/>
    <x v="0"/>
    <s v="A"/>
    <m/>
    <n v="1"/>
    <s v="but used wrong pyomo syntax"/>
    <n v="0"/>
    <s v="glpk"/>
    <m/>
    <s v="Used def  and pyo.Constraint with rule parameter"/>
    <s v="TypeError: unsupported operand type(s) for *: 'float' and 'InequalityExpression'"/>
    <s v="not applicable"/>
    <m/>
    <n v="1"/>
    <m/>
    <s v="General remarks MIP2:_x000a_Not able to correctly handle some part of the set being integers, some part being continous (always used integrality constraint whihc is incorrect pyomo syntax)"/>
  </r>
  <r>
    <x v="9"/>
    <n v="2"/>
    <d v="2024-05-18T00:00:00"/>
    <n v="1"/>
    <m/>
    <n v="1"/>
    <s v="Did not explicitly define variable sales_x000a_This is generally fine if the constraints are handled correctly_x000a_Correctly defined binary variable for fixed costs"/>
    <n v="1"/>
    <m/>
    <n v="0"/>
    <s v="Constraint inventory_balance is incorrect_x000a_Effectively set storage to 0 always"/>
    <n v="0"/>
    <x v="1"/>
    <s v="B"/>
    <m/>
    <n v="1"/>
    <m/>
    <n v="0"/>
    <s v="glpk"/>
    <m/>
    <s v="Used def  and pyo.Constraint with rule parameter_x000a_pyo.summation was not correctly used in objective"/>
    <s v="TypeError: unsupported operand type(s) for -: 'IndexedVar' and 'IndexedVar'"/>
    <s v="not applicable"/>
    <m/>
    <n v="0"/>
    <s v="Did not define explicit variable sales_x000a_The inventory balance constraint essentially set the storage to 0 every time period, i.e. no storage was possible"/>
    <s v="General remarks MIP2:_x000a_Not able to correctly handle some part of the set being integers, some part being continous (always used integrality constraint whihc is incorrect pyomo syntax)"/>
  </r>
  <r>
    <x v="9"/>
    <n v="3"/>
    <d v="2024-05-19T00:00:00"/>
    <n v="1"/>
    <m/>
    <n v="0"/>
    <s v="Missing binary variable for fixed costs"/>
    <n v="0"/>
    <s v="Treats fixed costs lke unit costs"/>
    <n v="1"/>
    <m/>
    <n v="0"/>
    <x v="1"/>
    <s v="C"/>
    <m/>
    <n v="1"/>
    <m/>
    <n v="0"/>
    <s v="glpk"/>
    <m/>
    <s v="Used def  and pyo.Constraint with rule parameter"/>
    <s v="ValueError: Invalid constraint expression. The constraint expression resolved to a trivial Boolean (False) instead of a Pyomo object._x000a_Please modify your rule to return Constraint.Infeasible instead of False._x000a_Error thrown for Constraint 'integer_constraint[1,1]'"/>
    <s v="not applicable"/>
    <m/>
    <n v="0"/>
    <s v="Misses the binary variable for fixed costs and hence generate wrong optimal solution"/>
    <s v="General remarks MIP2:_x000a_Not able to correctly handle some part of the set being integers, some part being continous (always used integrality constraint whihc is incorrect pyomo syntax)"/>
  </r>
  <r>
    <x v="10"/>
    <n v="1"/>
    <d v="2024-05-19T00:00:00"/>
    <n v="1"/>
    <s v="Did not include parameter values in problem formulation"/>
    <n v="1"/>
    <m/>
    <n v="1"/>
    <m/>
    <n v="0"/>
    <s v="Ignores initital state of power plants and initial power output_x000a_Ramp-up and ramp-down constrints are defined weirdly (it seems as if the model thinks at start up the power plant is at maximum output)"/>
    <n v="0"/>
    <x v="1"/>
    <s v="A"/>
    <m/>
    <n v="1"/>
    <m/>
    <n v="0"/>
    <s v="cbc"/>
    <s v="used glpk to solve"/>
    <s v="Used def  and pyo.Constraint with rule parameter"/>
    <s v="ValueError: Constraint 'power_output_limits[1,1]' is a Ranged Inequality with a variable lower bound._x000a_Cannot normalize the constraint or send it to a solver."/>
    <s v="not applicable"/>
    <m/>
    <n v="0"/>
    <s v="Ignore state 0 (just skips constraints then)"/>
    <s v="General remarks MIP3:_x000a_Ignored zero states in most cases_x000a_Messed up the logic in the ramp up and ramp down constraints_x000a_Run1 &amp; Run2 defined lower and upper power output in wrong pyomo syntax"/>
  </r>
  <r>
    <x v="10"/>
    <n v="2"/>
    <d v="2024-05-19T00:00:00"/>
    <n v="1"/>
    <s v="Did not include parameter values in problem formulation"/>
    <n v="1"/>
    <m/>
    <n v="1"/>
    <m/>
    <n v="0"/>
    <s v="Incorrect security constraint_x000a_Missing demand met constraint_x000a_Ignores initital power output of plants, i.e. ramp up and ramp down constraint ignored in period 1_x000a_Ramp-up and ramp-down constrints are defined weirdly (it seems as if the model thinks at start up the power plant is at maximum output)"/>
    <n v="0"/>
    <x v="1"/>
    <s v="B"/>
    <m/>
    <n v="1"/>
    <m/>
    <n v="0"/>
    <s v="glpk"/>
    <m/>
    <s v="Used def  and pyo.Constraint with rule parameter"/>
    <s v="ValueError: Constraint 'power_output_limits[1,1]' is a Ranged Inequality with a variable lower bound._x000a_Cannot normalize the constraint or send it to a solver."/>
    <s v="not applicable"/>
    <m/>
    <n v="0"/>
    <s v="Included 0 state of pwoer plants, but ignored initial power output_x000a_Solution different from Run1"/>
    <s v="General remarks MIP3:_x000a_Ignored zero states in most cases_x000a_Messed up the logic in the ramp up and ramp down constraints_x000a_Run1 &amp; Run2 defined lower and upper power output in wrong pyomo syntax"/>
  </r>
  <r>
    <x v="10"/>
    <n v="3"/>
    <d v="2024-05-19T00:00:00"/>
    <n v="1"/>
    <s v="Did not include parameter values in problem formulation"/>
    <n v="1"/>
    <m/>
    <n v="1"/>
    <m/>
    <n v="0"/>
    <s v="Incorrect security constraint_x000a_Missing demand met constraint_x000a_Ignores initital state of power plants and initial power output_x000a_Ramp-up and ramp-down constrints are defined weirdly (it seems as if the model thinks at start up the power plant is at maximum output)"/>
    <n v="0"/>
    <x v="1"/>
    <s v="C"/>
    <m/>
    <n v="1"/>
    <m/>
    <n v="1"/>
    <s v="glpk"/>
    <m/>
    <s v="Used def  and pyo.Constraint with rule parameter"/>
    <m/>
    <n v="0"/>
    <m/>
    <n v="0"/>
    <s v="Ignore state 0 (just skips constraints then)_x000a_Solution different from Run1 &amp; Run2"/>
    <s v="General remarks MIP3:_x000a_Ignored zero states in most cases_x000a_Messed up the logic in the ramp up and ramp down constraints_x000a_Run1 &amp; Run2 defined lower and upper power output in wrong pyomo syntax"/>
  </r>
  <r>
    <x v="11"/>
    <n v="1"/>
    <d v="2024-05-19T00:00:00"/>
    <n v="0"/>
    <s v="Did not include parameter values in problem formulation_x000a_Defined inflow and outflow edge -not sure this is a serious issue but it is not correct"/>
    <n v="1"/>
    <m/>
    <n v="1"/>
    <m/>
    <n v="0"/>
    <s v="Flow conservation is incorrect (Inflow_prev + release_prev = Outflow + release)_x000a_Correct is: Inflow_prev = Outflow + release_x000a_Does not constrain initial outflow at t0 to 0"/>
    <n v="0"/>
    <x v="1"/>
    <s v="A"/>
    <m/>
    <n v="1"/>
    <m/>
    <n v="1"/>
    <s v="glpk"/>
    <m/>
    <s v="Used def  and pyo.Constraint with rule parameter"/>
    <m/>
    <n v="0"/>
    <m/>
    <n v="0"/>
    <m/>
    <m/>
  </r>
  <r>
    <x v="11"/>
    <n v="2"/>
    <d v="2024-05-19T00:00:00"/>
    <n v="1"/>
    <s v="Did not include parameter values in problem formulation"/>
    <n v="1"/>
    <m/>
    <n v="1"/>
    <m/>
    <n v="0"/>
    <s v="Flow conservation is incorrect (Inflow_prev + release_prev = Outflow + release)_x000a_Correct is: Inflow_prev = Outflow + release_x000a_Does not constrain initial outflow at t0 to 0"/>
    <n v="0"/>
    <x v="1"/>
    <s v="B"/>
    <m/>
    <n v="0"/>
    <s v="Did not correctly define the water_balance constraint (math model says for t &gt; 1, code ignores this)"/>
    <n v="0"/>
    <s v="glpk"/>
    <m/>
    <s v="Used def  and pyo.Constraint with rule parameter"/>
    <s v="KeyError: &quot;Index '(0, 1, 0)' is not valid for indexed component 'x'&quot;"/>
    <s v="not applicable"/>
    <m/>
    <n v="0"/>
    <m/>
    <m/>
  </r>
  <r>
    <x v="11"/>
    <n v="3"/>
    <d v="2024-05-19T00:00:00"/>
    <n v="1"/>
    <s v="Did not include parameter values in problem formulation"/>
    <n v="1"/>
    <m/>
    <n v="1"/>
    <m/>
    <n v="0"/>
    <s v="Flow conservation is incorrect (Inflow + release  = Outflow _next)_x000a_Correct is: Inflow_prev = Outflow + release_x000a_Does not constrain initial outflow at t0 to 0_x000a_Only models inflow at time 1"/>
    <n v="0"/>
    <x v="1"/>
    <s v="C"/>
    <m/>
    <n v="0"/>
    <s v="Did not correctly define the water_balance constraint (math model says for t &lt;T, code ignores this)"/>
    <n v="0"/>
    <s v="glpk"/>
    <m/>
    <s v="Used def  and pyo.Constraint with rule parameter"/>
    <s v="KeyError: &quot;Index '(2, 4, 11)' is not valid for indexed component 'x'&quot;"/>
    <s v="not applicable"/>
    <m/>
    <n v="0"/>
    <s v="Infeasible? Decision variables not initialized"/>
    <m/>
  </r>
  <r>
    <x v="12"/>
    <n v="1"/>
    <d v="2024-05-19T00:00:00"/>
    <n v="1"/>
    <m/>
    <n v="1"/>
    <m/>
    <n v="1"/>
    <m/>
    <n v="1"/>
    <m/>
    <n v="1"/>
    <x v="0"/>
    <s v="A"/>
    <m/>
    <n v="1"/>
    <m/>
    <n v="1"/>
    <s v="ipopt"/>
    <m/>
    <s v="Used pyo.Constraint with expr parameter"/>
    <m/>
    <n v="1"/>
    <m/>
    <n v="1"/>
    <m/>
    <m/>
  </r>
  <r>
    <x v="12"/>
    <n v="2"/>
    <d v="2024-05-19T00:00:00"/>
    <n v="1"/>
    <m/>
    <n v="1"/>
    <m/>
    <n v="1"/>
    <m/>
    <n v="1"/>
    <m/>
    <n v="1"/>
    <x v="0"/>
    <s v="A"/>
    <m/>
    <n v="1"/>
    <m/>
    <n v="1"/>
    <s v="ipopt"/>
    <m/>
    <s v="Used pyo.Constraint with expr parameter"/>
    <m/>
    <n v="1"/>
    <m/>
    <n v="1"/>
    <m/>
    <m/>
  </r>
  <r>
    <x v="12"/>
    <n v="3"/>
    <d v="2024-05-19T00:00:00"/>
    <n v="1"/>
    <m/>
    <n v="1"/>
    <m/>
    <n v="1"/>
    <m/>
    <n v="1"/>
    <m/>
    <n v="1"/>
    <x v="0"/>
    <s v="A"/>
    <m/>
    <n v="1"/>
    <m/>
    <n v="1"/>
    <s v="ipopt"/>
    <m/>
    <s v="Used pyo.Constraint with expr parameter"/>
    <m/>
    <n v="1"/>
    <m/>
    <n v="1"/>
    <m/>
    <m/>
  </r>
  <r>
    <x v="13"/>
    <n v="1"/>
    <d v="2024-05-19T00:00:00"/>
    <n v="1"/>
    <m/>
    <n v="1"/>
    <m/>
    <n v="1"/>
    <m/>
    <n v="0"/>
    <s v="Combined stability constraints into one constraint"/>
    <n v="0"/>
    <x v="1"/>
    <s v="A"/>
    <m/>
    <n v="1"/>
    <m/>
    <n v="1"/>
    <s v="ipopt"/>
    <m/>
    <s v="Used pyo.Constraint with expr parameter"/>
    <m/>
    <n v="0"/>
    <m/>
    <n v="0"/>
    <m/>
    <m/>
  </r>
  <r>
    <x v="13"/>
    <n v="2"/>
    <d v="2024-05-19T00:00:00"/>
    <n v="1"/>
    <m/>
    <n v="1"/>
    <m/>
    <n v="1"/>
    <m/>
    <n v="0"/>
    <s v="Combined stability constraints into one constraint"/>
    <n v="0"/>
    <x v="1"/>
    <s v="A"/>
    <m/>
    <n v="1"/>
    <m/>
    <n v="0"/>
    <s v="ipopt"/>
    <s v="Executability issue due to import issue_x000a_from math import log, sqrt caused error_x000a_import math works fine"/>
    <s v="Used def  and pyo.Constraint with rule parameter"/>
    <s v="TypeError: Implicit conversion of Pyomo numeric value (x1*x2) to float is disabled. This error is often the result of using Pyomo components as arguments to one of the Python built-in math module functions when defining expressions. Avoid this error by using Pyomo-provided math functions or explicitly resolving the numeric value using the Pyomo value() function."/>
    <n v="0"/>
    <m/>
    <n v="0"/>
    <m/>
    <m/>
  </r>
  <r>
    <x v="13"/>
    <n v="3"/>
    <d v="2024-05-19T00:00:00"/>
    <n v="1"/>
    <m/>
    <n v="1"/>
    <m/>
    <n v="1"/>
    <m/>
    <n v="0"/>
    <s v="Combined stability constraints into one constraint"/>
    <n v="0"/>
    <x v="1"/>
    <s v="A"/>
    <m/>
    <n v="1"/>
    <m/>
    <n v="1"/>
    <s v="ipopt"/>
    <m/>
    <s v="Used def  and pyo.Constraint with rule parameter"/>
    <m/>
    <n v="0"/>
    <m/>
    <n v="0"/>
    <m/>
    <m/>
  </r>
  <r>
    <x v="14"/>
    <n v="1"/>
    <d v="2024-05-19T00:00:00"/>
    <n v="1"/>
    <s v="Did not include parameter values in problem formulation"/>
    <n v="0"/>
    <s v="Correctly defined variables for vendors with multiple pricing options (vendor B&amp;E)_x000a_Did not define binary variables for vendors with single price point"/>
    <n v="0"/>
    <s v="Ignores unit prices for vendors with single pricing option and uses fixed set up costs instead (as unit price)_x000a_Incorrectly defined the price decrease for vendor E"/>
    <n v="0"/>
    <s v="Due to missing binary variables the &quot;capacities&quot; for single price vendors are wrong_x000a_Interestingly: Defined correctl the logic for only admitting one pricing option for vendors with multiple price options"/>
    <n v="0"/>
    <x v="1"/>
    <s v="A"/>
    <m/>
    <n v="1"/>
    <m/>
    <n v="0"/>
    <s v="glpk"/>
    <s v="Glpk is incorrect_x000a_Need to use a solver that can solve MINLP"/>
    <s v="Used pyo.Constraint with expr parameter"/>
    <s v="PyomoException: Cannot convert non-constant Pyomo expression (22000000*yB1  &lt;=  xB) to bool._x000a_This error is usually caused by using a Var, unit, or mutable Param in a_x000a_Boolean context such as an &quot;if&quot; statement, or when checking container_x000a_membership or equality. For example,_x000a_    &gt;&gt;&gt; m.x = Var()_x000a_    &gt;&gt;&gt; if m.x &gt;= 1:_x000a_    ...     pass_x000a_and_x000a_    &gt;&gt;&gt; m.y = Var()_x000a_    &gt;&gt;&gt; if m.y in [m.x, m.y]:_x000a_    ...     pass_x000a_would both cause this exception."/>
    <n v="0"/>
    <m/>
    <n v="0"/>
    <s v="Infeasible"/>
    <s v="General remarks NL3:_x000a_Handled logic well for vendors with multiple pricing options_x000a_Didn't introduce binary variables for vendors with single pricing option which messed up the objective function with the set up costs_x000a_The objective part for vendor E was quite diverse (very varying functions)"/>
  </r>
  <r>
    <x v="14"/>
    <n v="2"/>
    <d v="2024-05-19T00:00:00"/>
    <n v="1"/>
    <s v="Did not include parameter values in problem formulation_x000a_Did not highlight sample values"/>
    <n v="0"/>
    <s v="Correctly defined variables for vendors with multiple pricing options (vendor B&amp;E)_x000a_Did not define binary variables for vendors with single price point"/>
    <n v="0"/>
    <s v="Set up costs for vendors with single price are always charged, even if we do not purchase units from them (due to missing binary variables)_x000a_Incorrectly defined the price decrease for vendor E"/>
    <n v="0"/>
    <s v="Due to missing binary variables the &quot;capacities&quot; for single price vendors are wrong_x000a_Interestingly: Defined correctl the logic for only admitting one pricing option for vendors with multiple price options"/>
    <n v="0"/>
    <x v="1"/>
    <s v="B"/>
    <m/>
    <n v="1"/>
    <m/>
    <n v="1"/>
    <s v="glpk"/>
    <s v="Glpk is incorrect_x000a_Need to use a solver that can solve MINLP"/>
    <s v="Used pyo.Constraint with expr parameter"/>
    <m/>
    <n v="0"/>
    <m/>
    <n v="0"/>
    <s v="Feasible, but wrong"/>
    <s v="General remarks NL3:_x000a_Handled logic well for vendors with multiple pricing options_x000a_Didn't introduce binary variables for vendors with single pricing option which messed up the objective function with the set up costs_x000a_The objective part for vendor E was quite diverse (very varying functions)"/>
  </r>
  <r>
    <x v="14"/>
    <n v="3"/>
    <d v="2024-05-19T00:00:00"/>
    <n v="1"/>
    <s v="Did not include parameter values in problem formulation_x000a_Note: Some parameters were included (of single price vendors)"/>
    <n v="0"/>
    <s v="Correctly defined variables for vendors with multiple pricing options (vendor B&amp;E)_x000a_Did not define binary variables for vendors with single price point"/>
    <n v="0"/>
    <s v="Set up costs for vendors with single price are always charged, even if we do not purchase units from them (due to missing binary variables)_x000a_Incorrectly defined the price decrease for vendor E_x000a_Did not handle units and prices correctly (prices are given per thousand units; defined x as number of units, so should have accounted for that in the objective function"/>
    <n v="0"/>
    <s v="Due to missing binary variables the &quot;capacities&quot; for single price vendors are wrong_x000a_Includes upper bound of pricing bracket twice (each constraint featured twice)_x000a_Interestingly: Defined correctl the logic for only admitting one pricing option for vendors with multiple price options"/>
    <n v="0"/>
    <x v="1"/>
    <s v="C"/>
    <m/>
    <n v="1"/>
    <m/>
    <n v="1"/>
    <s v="glpk"/>
    <s v="Glpk is incorrect_x000a_Need to use a solver that can solve MINLP"/>
    <s v="Used def  and pyo.Constraint with rule parameter"/>
    <m/>
    <n v="0"/>
    <m/>
    <n v="0"/>
    <s v="Feasible, but wrong (different than run 2)"/>
    <s v="General remarks NL3:_x000a_Handled logic well for vendors with multiple pricing options_x000a_Didn't introduce binary variables for vendors with single pricing option which messed up the objective function with the set up costs_x000a_The objective part for vendor E was quite diverse (very varying functions)"/>
  </r>
  <r>
    <x v="15"/>
    <n v="1"/>
    <d v="2024-05-19T00:00:00"/>
    <n v="0"/>
    <s v="Missing lower and upper bound for alkalyte yield_x000a_Might be not neccesarry due to variable relationships, but I am not sure"/>
    <n v="1"/>
    <m/>
    <n v="1"/>
    <m/>
    <n v="0"/>
    <s v="Missing lower and upper bound for alkalyte yield_x000a_Additional regression equality constraints which set the &quot;dependent&quot; variables equal to the regression function"/>
    <n v="0"/>
    <x v="1"/>
    <s v="A"/>
    <m/>
    <n v="1"/>
    <m/>
    <n v="1"/>
    <s v="ipopt"/>
    <m/>
    <s v="Used def  and pyo.Constraint with rule parameter"/>
    <s v="ValueError: Constraint 'alkylate_yield_bounds' is a Ranged Inequality with a variable lower bound.  Cannot normalize the constraint or send it to a solver."/>
    <s v="not applicable"/>
    <m/>
    <n v="0"/>
    <s v="Feasible, but wrong"/>
    <m/>
  </r>
  <r>
    <x v="15"/>
    <n v="2"/>
    <d v="2024-05-19T00:00:00"/>
    <n v="1"/>
    <m/>
    <n v="1"/>
    <m/>
    <n v="1"/>
    <m/>
    <n v="0"/>
    <s v="Inverse definition of regression constraints"/>
    <n v="0"/>
    <x v="1"/>
    <s v="B"/>
    <m/>
    <n v="1"/>
    <m/>
    <n v="1"/>
    <s v="ipopt"/>
    <m/>
    <s v="Used pyo.Constraint with expr parameter"/>
    <m/>
    <n v="0"/>
    <m/>
    <n v="0"/>
    <s v="Feasible, but wrong (different than run 1)_x000a_very close to optimal"/>
    <m/>
  </r>
  <r>
    <x v="15"/>
    <n v="3"/>
    <d v="2024-05-19T00:00:00"/>
    <n v="1"/>
    <m/>
    <n v="1"/>
    <m/>
    <n v="1"/>
    <m/>
    <n v="0"/>
    <s v="Inverse definition of regression constraints"/>
    <n v="0"/>
    <x v="1"/>
    <s v="B"/>
    <m/>
    <n v="0"/>
    <s v="Did not include bounds on all variables"/>
    <n v="1"/>
    <s v="ipopt"/>
    <m/>
    <m/>
    <m/>
    <n v="0"/>
    <s v="Violates the bounds for acid dilution factor"/>
    <n v="0"/>
    <s v="Feasible, but wrong (same as run 2)_x000a_very close to optimal"/>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E1F451-E75F-684C-9049-15719E23F4A5}"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3:I20" firstHeaderRow="1" firstDataRow="1" firstDataCol="1"/>
  <pivotFields count="27">
    <pivotField axis="axisRow" showAll="0">
      <items count="17">
        <item x="4"/>
        <item x="5"/>
        <item x="6"/>
        <item x="7"/>
        <item x="0"/>
        <item x="1"/>
        <item x="2"/>
        <item x="3"/>
        <item x="8"/>
        <item x="9"/>
        <item x="10"/>
        <item x="11"/>
        <item x="12"/>
        <item x="13"/>
        <item x="14"/>
        <item x="15"/>
        <item t="default"/>
      </items>
    </pivotField>
    <pivotField showAll="0"/>
    <pivotField numFmtId="14" showAll="0"/>
    <pivotField showAll="0"/>
    <pivotField showAll="0"/>
    <pivotField showAll="0"/>
    <pivotField showAll="0"/>
    <pivotField showAll="0"/>
    <pivotField showAll="0"/>
    <pivotField showAll="0"/>
    <pivotField showAll="0"/>
    <pivotField showAll="0"/>
    <pivotField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dataFields count="1">
    <dataField name="Sum of Model Correctness" fld="12" baseField="0" baseItem="0"/>
  </dataFields>
  <formats count="4">
    <format dxfId="3">
      <pivotArea collapsedLevelsAreSubtotals="1" fieldPosition="0">
        <references count="1">
          <reference field="0" count="4">
            <x v="0"/>
            <x v="1"/>
            <x v="2"/>
            <x v="3"/>
          </reference>
        </references>
      </pivotArea>
    </format>
    <format dxfId="2">
      <pivotArea dataOnly="0" labelOnly="1" fieldPosition="0">
        <references count="1">
          <reference field="0" count="4">
            <x v="0"/>
            <x v="1"/>
            <x v="2"/>
            <x v="3"/>
          </reference>
        </references>
      </pivotArea>
    </format>
    <format dxfId="1">
      <pivotArea collapsedLevelsAreSubtotals="1" fieldPosition="0">
        <references count="1">
          <reference field="0" count="4">
            <x v="8"/>
            <x v="9"/>
            <x v="10"/>
            <x v="11"/>
          </reference>
        </references>
      </pivotArea>
    </format>
    <format dxfId="0">
      <pivotArea dataOnly="0" labelOnly="1" fieldPosition="0">
        <references count="1">
          <reference field="0" count="4">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5DCFF68-6678-BE49-9D54-8FCB3BA9FDFB}"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0" firstHeaderRow="0" firstDataRow="1" firstDataCol="1"/>
  <pivotFields count="27">
    <pivotField axis="axisRow" showAll="0">
      <items count="17">
        <item x="4"/>
        <item x="5"/>
        <item x="6"/>
        <item x="7"/>
        <item x="0"/>
        <item x="1"/>
        <item x="2"/>
        <item x="3"/>
        <item x="8"/>
        <item x="9"/>
        <item x="10"/>
        <item x="11"/>
        <item x="12"/>
        <item x="13"/>
        <item x="14"/>
        <item x="15"/>
        <item t="default"/>
      </items>
    </pivotField>
    <pivotField showAll="0"/>
    <pivotField numFmtId="14" showAll="0"/>
    <pivotField dataField="1" showAll="0"/>
    <pivotField showAll="0"/>
    <pivotField dataField="1" showAll="0"/>
    <pivotField showAll="0"/>
    <pivotField dataField="1"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5">
    <i>
      <x/>
    </i>
    <i i="1">
      <x v="1"/>
    </i>
    <i i="2">
      <x v="2"/>
    </i>
    <i i="3">
      <x v="3"/>
    </i>
    <i i="4">
      <x v="4"/>
    </i>
  </colItems>
  <dataFields count="5">
    <dataField name="Sum of Parameter corectness" fld="3" baseField="0" baseItem="0"/>
    <dataField name="Sum of Variable correctness (1 if the variables are correct, 0 if not)" fld="5" baseField="0" baseItem="0"/>
    <dataField name="Sum of Correct objective function" fld="7" baseField="0" baseItem="0"/>
    <dataField name="Sum of Constraint correctness" fld="9" baseField="0" baseItem="0"/>
    <dataField name="Sum of Model solution correctness" fld="24" baseField="0" baseItem="0"/>
  </dataFields>
  <formats count="2">
    <format dxfId="5">
      <pivotArea dataOnly="0" fieldPosition="0">
        <references count="1">
          <reference field="0" count="4">
            <x v="0"/>
            <x v="1"/>
            <x v="2"/>
            <x v="3"/>
          </reference>
        </references>
      </pivotArea>
    </format>
    <format dxfId="4">
      <pivotArea dataOnly="0" fieldPosition="0">
        <references count="1">
          <reference field="0" count="4">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6FDA78-95F3-8749-8ADD-12F5D3011CE4}"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4:D41" firstHeaderRow="0" firstDataRow="1" firstDataCol="1"/>
  <pivotFields count="27">
    <pivotField axis="axisRow" showAll="0">
      <items count="17">
        <item x="4"/>
        <item x="5"/>
        <item x="6"/>
        <item x="7"/>
        <item x="0"/>
        <item x="1"/>
        <item x="2"/>
        <item x="3"/>
        <item x="8"/>
        <item x="9"/>
        <item x="10"/>
        <item x="11"/>
        <item x="12"/>
        <item x="13"/>
        <item x="14"/>
        <item x="15"/>
        <item t="default"/>
      </items>
    </pivotField>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showAll="0"/>
    <pivotField showAll="0"/>
    <pivotField showAll="0"/>
    <pivotField dataField="1" showAll="0"/>
    <pivotField showAll="0"/>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Fields count="1">
    <field x="-2"/>
  </colFields>
  <colItems count="3">
    <i>
      <x/>
    </i>
    <i i="1">
      <x v="1"/>
    </i>
    <i i="2">
      <x v="2"/>
    </i>
  </colItems>
  <dataFields count="3">
    <dataField name="Sum of Code representation correctness" fld="15" baseField="0" baseItem="0"/>
    <dataField name="Sum of Code executability" fld="17" baseField="0" baseItem="0"/>
    <dataField name="Sum of Code solution correctness" fld="22" baseField="0" baseItem="0"/>
  </dataFields>
  <formats count="2">
    <format dxfId="7">
      <pivotArea dataOnly="0" fieldPosition="0">
        <references count="1">
          <reference field="0" count="4">
            <x v="0"/>
            <x v="1"/>
            <x v="2"/>
            <x v="3"/>
          </reference>
        </references>
      </pivotArea>
    </format>
    <format dxfId="6">
      <pivotArea dataOnly="0" fieldPosition="0">
        <references count="1">
          <reference field="0" count="4">
            <x v="8"/>
            <x v="9"/>
            <x v="10"/>
            <x v="1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1D5DC-CEFE-ED4B-93EA-E5E7C15C6019}">
  <dimension ref="A3:I62"/>
  <sheetViews>
    <sheetView tabSelected="1" zoomScale="150" zoomScaleNormal="180" workbookViewId="0">
      <selection activeCell="F11" sqref="F11"/>
    </sheetView>
  </sheetViews>
  <sheetFormatPr baseColWidth="10" defaultRowHeight="15" x14ac:dyDescent="0.2"/>
  <cols>
    <col min="1" max="1" width="12.1640625" bestFit="1" customWidth="1"/>
    <col min="2" max="2" width="24.33203125" bestFit="1" customWidth="1"/>
    <col min="3" max="3" width="53.83203125" bestFit="1" customWidth="1"/>
    <col min="4" max="4" width="27.6640625" bestFit="1" customWidth="1"/>
    <col min="5" max="5" width="24.83203125" bestFit="1" customWidth="1"/>
    <col min="6" max="6" width="28.6640625" bestFit="1" customWidth="1"/>
    <col min="7" max="7" width="19.5" bestFit="1" customWidth="1"/>
    <col min="8" max="8" width="12.1640625" bestFit="1" customWidth="1"/>
    <col min="9" max="9" width="22" bestFit="1" customWidth="1"/>
    <col min="10" max="10" width="12.1640625" bestFit="1" customWidth="1"/>
  </cols>
  <sheetData>
    <row r="3" spans="1:9" x14ac:dyDescent="0.2">
      <c r="A3" s="13" t="s">
        <v>158</v>
      </c>
      <c r="B3" t="s">
        <v>170</v>
      </c>
      <c r="C3" t="s">
        <v>160</v>
      </c>
      <c r="D3" t="s">
        <v>161</v>
      </c>
      <c r="E3" t="s">
        <v>162</v>
      </c>
      <c r="F3" t="s">
        <v>165</v>
      </c>
      <c r="G3" t="s">
        <v>174</v>
      </c>
      <c r="H3" s="13" t="s">
        <v>158</v>
      </c>
      <c r="I3" t="s">
        <v>173</v>
      </c>
    </row>
    <row r="4" spans="1:9" x14ac:dyDescent="0.2">
      <c r="A4" s="16" t="s">
        <v>6</v>
      </c>
      <c r="B4" s="17">
        <v>3</v>
      </c>
      <c r="C4" s="17">
        <v>3</v>
      </c>
      <c r="D4" s="17">
        <v>3</v>
      </c>
      <c r="E4" s="17">
        <v>3</v>
      </c>
      <c r="F4" s="17">
        <v>3</v>
      </c>
      <c r="H4" s="16" t="s">
        <v>6</v>
      </c>
      <c r="I4" s="19">
        <v>3</v>
      </c>
    </row>
    <row r="5" spans="1:9" x14ac:dyDescent="0.2">
      <c r="A5" s="16" t="s">
        <v>30</v>
      </c>
      <c r="B5" s="17">
        <v>3</v>
      </c>
      <c r="C5" s="17">
        <v>2</v>
      </c>
      <c r="D5" s="17">
        <v>3</v>
      </c>
      <c r="E5" s="17">
        <v>1</v>
      </c>
      <c r="F5" s="17">
        <v>1</v>
      </c>
      <c r="H5" s="16" t="s">
        <v>30</v>
      </c>
      <c r="I5" s="19">
        <v>1</v>
      </c>
    </row>
    <row r="6" spans="1:9" x14ac:dyDescent="0.2">
      <c r="A6" s="16" t="s">
        <v>33</v>
      </c>
      <c r="B6" s="17">
        <v>3</v>
      </c>
      <c r="C6" s="17">
        <v>3</v>
      </c>
      <c r="D6" s="17">
        <v>3</v>
      </c>
      <c r="E6" s="17">
        <v>3</v>
      </c>
      <c r="F6" s="17">
        <v>3</v>
      </c>
      <c r="H6" s="16" t="s">
        <v>33</v>
      </c>
      <c r="I6" s="19">
        <v>3</v>
      </c>
    </row>
    <row r="7" spans="1:9" x14ac:dyDescent="0.2">
      <c r="A7" s="16" t="s">
        <v>35</v>
      </c>
      <c r="B7" s="17">
        <v>3</v>
      </c>
      <c r="C7" s="17">
        <v>0</v>
      </c>
      <c r="D7" s="17">
        <v>0</v>
      </c>
      <c r="E7" s="17">
        <v>0</v>
      </c>
      <c r="F7" s="17">
        <v>0</v>
      </c>
      <c r="G7">
        <f>SUM(E4:E7)/12</f>
        <v>0.58333333333333337</v>
      </c>
      <c r="H7" s="16" t="s">
        <v>35</v>
      </c>
      <c r="I7" s="19">
        <v>0</v>
      </c>
    </row>
    <row r="8" spans="1:9" x14ac:dyDescent="0.2">
      <c r="A8" s="14" t="s">
        <v>22</v>
      </c>
      <c r="B8">
        <v>3</v>
      </c>
      <c r="C8">
        <v>3</v>
      </c>
      <c r="D8">
        <v>3</v>
      </c>
      <c r="E8">
        <v>2</v>
      </c>
      <c r="F8">
        <v>3</v>
      </c>
      <c r="H8" s="14" t="s">
        <v>22</v>
      </c>
      <c r="I8" s="18">
        <v>2</v>
      </c>
    </row>
    <row r="9" spans="1:9" x14ac:dyDescent="0.2">
      <c r="A9" s="14" t="s">
        <v>31</v>
      </c>
      <c r="B9">
        <v>0</v>
      </c>
      <c r="C9">
        <v>3</v>
      </c>
      <c r="D9">
        <v>3</v>
      </c>
      <c r="E9">
        <v>0</v>
      </c>
      <c r="F9">
        <v>0</v>
      </c>
      <c r="H9" s="14" t="s">
        <v>31</v>
      </c>
      <c r="I9" s="18">
        <v>0</v>
      </c>
    </row>
    <row r="10" spans="1:9" x14ac:dyDescent="0.2">
      <c r="A10" s="14" t="s">
        <v>27</v>
      </c>
      <c r="B10">
        <v>3</v>
      </c>
      <c r="C10">
        <v>3</v>
      </c>
      <c r="D10">
        <v>3</v>
      </c>
      <c r="E10">
        <v>3</v>
      </c>
      <c r="F10">
        <v>3</v>
      </c>
      <c r="H10" s="14" t="s">
        <v>27</v>
      </c>
      <c r="I10" s="18">
        <v>3</v>
      </c>
    </row>
    <row r="11" spans="1:9" x14ac:dyDescent="0.2">
      <c r="A11" s="14" t="s">
        <v>36</v>
      </c>
      <c r="B11">
        <v>3</v>
      </c>
      <c r="C11">
        <v>3</v>
      </c>
      <c r="D11">
        <v>3</v>
      </c>
      <c r="E11">
        <v>1</v>
      </c>
      <c r="F11">
        <v>3</v>
      </c>
      <c r="G11">
        <f t="shared" ref="G8:G19" si="0">SUM(E8:E11)/12</f>
        <v>0.5</v>
      </c>
      <c r="H11" s="14" t="s">
        <v>36</v>
      </c>
      <c r="I11" s="18">
        <v>1</v>
      </c>
    </row>
    <row r="12" spans="1:9" x14ac:dyDescent="0.2">
      <c r="A12" s="16" t="s">
        <v>23</v>
      </c>
      <c r="B12" s="17">
        <v>3</v>
      </c>
      <c r="C12" s="17">
        <v>3</v>
      </c>
      <c r="D12" s="17">
        <v>3</v>
      </c>
      <c r="E12" s="17">
        <v>3</v>
      </c>
      <c r="F12" s="17">
        <v>3</v>
      </c>
      <c r="H12" s="16" t="s">
        <v>23</v>
      </c>
      <c r="I12" s="19">
        <v>3</v>
      </c>
    </row>
    <row r="13" spans="1:9" x14ac:dyDescent="0.2">
      <c r="A13" s="16" t="s">
        <v>32</v>
      </c>
      <c r="B13" s="17">
        <v>3</v>
      </c>
      <c r="C13" s="17">
        <v>2</v>
      </c>
      <c r="D13" s="17">
        <v>2</v>
      </c>
      <c r="E13" s="17">
        <v>2</v>
      </c>
      <c r="F13" s="17">
        <v>1</v>
      </c>
      <c r="H13" s="16" t="s">
        <v>32</v>
      </c>
      <c r="I13" s="19">
        <v>1</v>
      </c>
    </row>
    <row r="14" spans="1:9" x14ac:dyDescent="0.2">
      <c r="A14" s="16" t="s">
        <v>34</v>
      </c>
      <c r="B14" s="17">
        <v>3</v>
      </c>
      <c r="C14" s="17">
        <v>3</v>
      </c>
      <c r="D14" s="17">
        <v>3</v>
      </c>
      <c r="E14" s="17">
        <v>0</v>
      </c>
      <c r="F14" s="17">
        <v>0</v>
      </c>
      <c r="H14" s="16" t="s">
        <v>34</v>
      </c>
      <c r="I14" s="19">
        <v>0</v>
      </c>
    </row>
    <row r="15" spans="1:9" x14ac:dyDescent="0.2">
      <c r="A15" s="16" t="s">
        <v>37</v>
      </c>
      <c r="B15" s="17">
        <v>2</v>
      </c>
      <c r="C15" s="17">
        <v>3</v>
      </c>
      <c r="D15" s="17">
        <v>3</v>
      </c>
      <c r="E15" s="17">
        <v>0</v>
      </c>
      <c r="F15" s="17">
        <v>0</v>
      </c>
      <c r="G15">
        <f t="shared" si="0"/>
        <v>0.41666666666666669</v>
      </c>
      <c r="H15" s="16" t="s">
        <v>37</v>
      </c>
      <c r="I15" s="19">
        <v>0</v>
      </c>
    </row>
    <row r="16" spans="1:9" x14ac:dyDescent="0.2">
      <c r="A16" s="14" t="s">
        <v>24</v>
      </c>
      <c r="B16">
        <v>3</v>
      </c>
      <c r="C16">
        <v>3</v>
      </c>
      <c r="D16">
        <v>3</v>
      </c>
      <c r="E16">
        <v>3</v>
      </c>
      <c r="F16">
        <v>3</v>
      </c>
      <c r="H16" s="14" t="s">
        <v>24</v>
      </c>
      <c r="I16" s="18">
        <v>3</v>
      </c>
    </row>
    <row r="17" spans="1:9" x14ac:dyDescent="0.2">
      <c r="A17" s="14" t="s">
        <v>28</v>
      </c>
      <c r="B17">
        <v>3</v>
      </c>
      <c r="C17">
        <v>3</v>
      </c>
      <c r="D17">
        <v>3</v>
      </c>
      <c r="E17">
        <v>0</v>
      </c>
      <c r="F17">
        <v>0</v>
      </c>
      <c r="H17" s="14" t="s">
        <v>28</v>
      </c>
      <c r="I17" s="18">
        <v>0</v>
      </c>
    </row>
    <row r="18" spans="1:9" x14ac:dyDescent="0.2">
      <c r="A18" s="14" t="s">
        <v>29</v>
      </c>
      <c r="B18">
        <v>3</v>
      </c>
      <c r="C18">
        <v>0</v>
      </c>
      <c r="D18">
        <v>0</v>
      </c>
      <c r="E18">
        <v>0</v>
      </c>
      <c r="F18">
        <v>0</v>
      </c>
      <c r="H18" s="14" t="s">
        <v>29</v>
      </c>
      <c r="I18" s="18">
        <v>0</v>
      </c>
    </row>
    <row r="19" spans="1:9" x14ac:dyDescent="0.2">
      <c r="A19" s="14" t="s">
        <v>38</v>
      </c>
      <c r="B19">
        <v>2</v>
      </c>
      <c r="C19">
        <v>3</v>
      </c>
      <c r="D19">
        <v>3</v>
      </c>
      <c r="E19">
        <v>0</v>
      </c>
      <c r="F19">
        <v>0</v>
      </c>
      <c r="G19">
        <f t="shared" si="0"/>
        <v>0.25</v>
      </c>
      <c r="H19" s="14" t="s">
        <v>38</v>
      </c>
      <c r="I19" s="18">
        <v>0</v>
      </c>
    </row>
    <row r="20" spans="1:9" x14ac:dyDescent="0.2">
      <c r="A20" s="14" t="s">
        <v>159</v>
      </c>
      <c r="B20">
        <v>43</v>
      </c>
      <c r="C20">
        <v>40</v>
      </c>
      <c r="D20">
        <v>41</v>
      </c>
      <c r="E20">
        <v>21</v>
      </c>
      <c r="F20">
        <v>23</v>
      </c>
      <c r="H20" s="14" t="s">
        <v>159</v>
      </c>
      <c r="I20" s="18">
        <v>20</v>
      </c>
    </row>
    <row r="21" spans="1:9" x14ac:dyDescent="0.2">
      <c r="B21">
        <f>SUM(B4:B19)/48</f>
        <v>0.89583333333333337</v>
      </c>
      <c r="C21">
        <f t="shared" ref="C21:F21" si="1">SUM(C4:C19)/48</f>
        <v>0.83333333333333337</v>
      </c>
      <c r="D21">
        <f t="shared" si="1"/>
        <v>0.85416666666666663</v>
      </c>
      <c r="E21">
        <f t="shared" si="1"/>
        <v>0.4375</v>
      </c>
      <c r="F21">
        <f t="shared" si="1"/>
        <v>0.47916666666666669</v>
      </c>
      <c r="I21">
        <f>GETPIVOTDATA("Model Correctness",$H$3)/48</f>
        <v>0.41666666666666669</v>
      </c>
    </row>
    <row r="24" spans="1:9" x14ac:dyDescent="0.2">
      <c r="A24" s="13" t="s">
        <v>158</v>
      </c>
      <c r="B24" t="s">
        <v>163</v>
      </c>
      <c r="C24" t="s">
        <v>164</v>
      </c>
      <c r="D24" t="s">
        <v>166</v>
      </c>
    </row>
    <row r="25" spans="1:9" x14ac:dyDescent="0.2">
      <c r="A25" s="16" t="s">
        <v>6</v>
      </c>
      <c r="B25" s="17">
        <v>3</v>
      </c>
      <c r="C25" s="17">
        <v>3</v>
      </c>
      <c r="D25" s="17">
        <v>3</v>
      </c>
    </row>
    <row r="26" spans="1:9" x14ac:dyDescent="0.2">
      <c r="A26" s="16" t="s">
        <v>30</v>
      </c>
      <c r="B26" s="17">
        <v>3</v>
      </c>
      <c r="C26" s="17">
        <v>1</v>
      </c>
      <c r="D26" s="17">
        <v>1</v>
      </c>
    </row>
    <row r="27" spans="1:9" x14ac:dyDescent="0.2">
      <c r="A27" s="16" t="s">
        <v>33</v>
      </c>
      <c r="B27" s="17">
        <v>3</v>
      </c>
      <c r="C27" s="17">
        <v>3</v>
      </c>
      <c r="D27" s="17">
        <v>3</v>
      </c>
    </row>
    <row r="28" spans="1:9" x14ac:dyDescent="0.2">
      <c r="A28" s="16" t="s">
        <v>35</v>
      </c>
      <c r="B28" s="17">
        <v>3</v>
      </c>
      <c r="C28" s="17">
        <v>3</v>
      </c>
      <c r="D28" s="17">
        <v>0</v>
      </c>
    </row>
    <row r="29" spans="1:9" x14ac:dyDescent="0.2">
      <c r="A29" s="14" t="s">
        <v>22</v>
      </c>
      <c r="B29">
        <v>3</v>
      </c>
      <c r="C29">
        <v>2</v>
      </c>
      <c r="D29">
        <v>2</v>
      </c>
    </row>
    <row r="30" spans="1:9" x14ac:dyDescent="0.2">
      <c r="A30" s="14" t="s">
        <v>31</v>
      </c>
      <c r="B30">
        <v>3</v>
      </c>
      <c r="C30">
        <v>3</v>
      </c>
      <c r="D30">
        <v>0</v>
      </c>
    </row>
    <row r="31" spans="1:9" x14ac:dyDescent="0.2">
      <c r="A31" s="14" t="s">
        <v>27</v>
      </c>
      <c r="B31">
        <v>3</v>
      </c>
      <c r="C31">
        <v>3</v>
      </c>
      <c r="D31">
        <v>3</v>
      </c>
    </row>
    <row r="32" spans="1:9" x14ac:dyDescent="0.2">
      <c r="A32" s="14" t="s">
        <v>36</v>
      </c>
      <c r="B32">
        <v>3</v>
      </c>
      <c r="C32">
        <v>2</v>
      </c>
      <c r="D32">
        <v>2</v>
      </c>
    </row>
    <row r="33" spans="1:4" x14ac:dyDescent="0.2">
      <c r="A33" s="16" t="s">
        <v>23</v>
      </c>
      <c r="B33" s="17">
        <v>3</v>
      </c>
      <c r="C33" s="17">
        <v>3</v>
      </c>
      <c r="D33" s="17">
        <v>3</v>
      </c>
    </row>
    <row r="34" spans="1:4" x14ac:dyDescent="0.2">
      <c r="A34" s="16" t="s">
        <v>32</v>
      </c>
      <c r="B34" s="17">
        <v>3</v>
      </c>
      <c r="C34" s="17">
        <v>0</v>
      </c>
      <c r="D34" s="17">
        <v>0</v>
      </c>
    </row>
    <row r="35" spans="1:4" x14ac:dyDescent="0.2">
      <c r="A35" s="16" t="s">
        <v>34</v>
      </c>
      <c r="B35" s="17">
        <v>3</v>
      </c>
      <c r="C35" s="17">
        <v>1</v>
      </c>
      <c r="D35" s="17">
        <v>0</v>
      </c>
    </row>
    <row r="36" spans="1:4" x14ac:dyDescent="0.2">
      <c r="A36" s="16" t="s">
        <v>37</v>
      </c>
      <c r="B36" s="17">
        <v>1</v>
      </c>
      <c r="C36" s="17">
        <v>1</v>
      </c>
      <c r="D36" s="17">
        <v>0</v>
      </c>
    </row>
    <row r="37" spans="1:4" x14ac:dyDescent="0.2">
      <c r="A37" s="14" t="s">
        <v>24</v>
      </c>
      <c r="B37">
        <v>3</v>
      </c>
      <c r="C37">
        <v>3</v>
      </c>
      <c r="D37">
        <v>3</v>
      </c>
    </row>
    <row r="38" spans="1:4" x14ac:dyDescent="0.2">
      <c r="A38" s="14" t="s">
        <v>28</v>
      </c>
      <c r="B38">
        <v>3</v>
      </c>
      <c r="C38">
        <v>2</v>
      </c>
      <c r="D38">
        <v>0</v>
      </c>
    </row>
    <row r="39" spans="1:4" x14ac:dyDescent="0.2">
      <c r="A39" s="14" t="s">
        <v>29</v>
      </c>
      <c r="B39">
        <v>3</v>
      </c>
      <c r="C39">
        <v>2</v>
      </c>
      <c r="D39">
        <v>0</v>
      </c>
    </row>
    <row r="40" spans="1:4" x14ac:dyDescent="0.2">
      <c r="A40" s="14" t="s">
        <v>38</v>
      </c>
      <c r="B40">
        <v>2</v>
      </c>
      <c r="C40">
        <v>3</v>
      </c>
      <c r="D40">
        <v>0</v>
      </c>
    </row>
    <row r="41" spans="1:4" x14ac:dyDescent="0.2">
      <c r="A41" s="14" t="s">
        <v>159</v>
      </c>
      <c r="B41">
        <v>45</v>
      </c>
      <c r="C41">
        <v>35</v>
      </c>
      <c r="D41">
        <v>20</v>
      </c>
    </row>
    <row r="45" spans="1:4" x14ac:dyDescent="0.2">
      <c r="B45" s="15" t="s">
        <v>167</v>
      </c>
      <c r="C45" s="15" t="s">
        <v>168</v>
      </c>
      <c r="D45" s="15" t="s">
        <v>169</v>
      </c>
    </row>
    <row r="46" spans="1:4" x14ac:dyDescent="0.2">
      <c r="A46" s="16" t="s">
        <v>6</v>
      </c>
      <c r="B46" s="17">
        <v>1</v>
      </c>
      <c r="C46" s="17">
        <v>1</v>
      </c>
      <c r="D46" s="17"/>
    </row>
    <row r="47" spans="1:4" x14ac:dyDescent="0.2">
      <c r="A47" s="16" t="s">
        <v>30</v>
      </c>
      <c r="B47" s="17">
        <v>3</v>
      </c>
      <c r="C47" s="17">
        <v>0</v>
      </c>
      <c r="D47" s="17"/>
    </row>
    <row r="48" spans="1:4" x14ac:dyDescent="0.2">
      <c r="A48" s="16" t="s">
        <v>33</v>
      </c>
      <c r="B48" s="17">
        <v>2</v>
      </c>
      <c r="C48" s="17">
        <v>0.33</v>
      </c>
      <c r="D48" s="17"/>
    </row>
    <row r="49" spans="1:4" x14ac:dyDescent="0.2">
      <c r="A49" s="16" t="s">
        <v>35</v>
      </c>
      <c r="B49" s="17">
        <v>2</v>
      </c>
      <c r="C49" s="17">
        <v>0.33</v>
      </c>
      <c r="D49" s="17">
        <f>SUM(C46:C49)/4</f>
        <v>0.41500000000000004</v>
      </c>
    </row>
    <row r="50" spans="1:4" x14ac:dyDescent="0.2">
      <c r="A50" s="14" t="s">
        <v>22</v>
      </c>
      <c r="B50">
        <v>2</v>
      </c>
      <c r="C50">
        <v>0.33</v>
      </c>
    </row>
    <row r="51" spans="1:4" x14ac:dyDescent="0.2">
      <c r="A51" s="14" t="s">
        <v>31</v>
      </c>
      <c r="B51">
        <v>2</v>
      </c>
      <c r="C51">
        <v>0.33</v>
      </c>
    </row>
    <row r="52" spans="1:4" x14ac:dyDescent="0.2">
      <c r="A52" s="14" t="s">
        <v>27</v>
      </c>
      <c r="B52">
        <v>3</v>
      </c>
      <c r="C52">
        <v>0</v>
      </c>
    </row>
    <row r="53" spans="1:4" x14ac:dyDescent="0.2">
      <c r="A53" s="14" t="s">
        <v>36</v>
      </c>
      <c r="B53">
        <v>3</v>
      </c>
      <c r="C53">
        <v>0</v>
      </c>
      <c r="D53">
        <f t="shared" ref="D53:D61" si="2">SUM(C50:C53)/4</f>
        <v>0.16500000000000001</v>
      </c>
    </row>
    <row r="54" spans="1:4" x14ac:dyDescent="0.2">
      <c r="A54" s="16" t="s">
        <v>23</v>
      </c>
      <c r="B54" s="17">
        <v>1</v>
      </c>
      <c r="C54" s="17">
        <v>1</v>
      </c>
      <c r="D54" s="17"/>
    </row>
    <row r="55" spans="1:4" x14ac:dyDescent="0.2">
      <c r="A55" s="16" t="s">
        <v>32</v>
      </c>
      <c r="B55" s="17">
        <v>3</v>
      </c>
      <c r="C55" s="17">
        <v>0</v>
      </c>
      <c r="D55" s="17"/>
    </row>
    <row r="56" spans="1:4" x14ac:dyDescent="0.2">
      <c r="A56" s="16" t="s">
        <v>34</v>
      </c>
      <c r="B56" s="17">
        <v>3</v>
      </c>
      <c r="C56" s="17">
        <v>0</v>
      </c>
      <c r="D56" s="17"/>
    </row>
    <row r="57" spans="1:4" x14ac:dyDescent="0.2">
      <c r="A57" s="16" t="s">
        <v>37</v>
      </c>
      <c r="B57" s="17">
        <v>3</v>
      </c>
      <c r="C57" s="17">
        <v>0</v>
      </c>
      <c r="D57" s="17">
        <f t="shared" si="2"/>
        <v>0.25</v>
      </c>
    </row>
    <row r="58" spans="1:4" x14ac:dyDescent="0.2">
      <c r="A58" s="14" t="s">
        <v>24</v>
      </c>
      <c r="B58">
        <v>1</v>
      </c>
      <c r="C58">
        <v>1</v>
      </c>
    </row>
    <row r="59" spans="1:4" x14ac:dyDescent="0.2">
      <c r="A59" s="14" t="s">
        <v>28</v>
      </c>
      <c r="B59">
        <v>1</v>
      </c>
      <c r="C59">
        <v>1</v>
      </c>
    </row>
    <row r="60" spans="1:4" x14ac:dyDescent="0.2">
      <c r="A60" s="14" t="s">
        <v>29</v>
      </c>
      <c r="B60">
        <v>3</v>
      </c>
      <c r="C60">
        <v>0</v>
      </c>
    </row>
    <row r="61" spans="1:4" x14ac:dyDescent="0.2">
      <c r="A61" s="14" t="s">
        <v>38</v>
      </c>
      <c r="B61">
        <v>2</v>
      </c>
      <c r="C61">
        <v>0.33</v>
      </c>
      <c r="D61">
        <f t="shared" si="2"/>
        <v>0.58250000000000002</v>
      </c>
    </row>
    <row r="62" spans="1:4" x14ac:dyDescent="0.2">
      <c r="C62" t="s">
        <v>183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9"/>
  <sheetViews>
    <sheetView zoomScale="90" zoomScaleNormal="90" workbookViewId="0">
      <pane xSplit="1" ySplit="1" topLeftCell="B6" activePane="bottomRight" state="frozen"/>
      <selection pane="topRight" activeCell="B1" sqref="B1"/>
      <selection pane="bottomLeft" activeCell="A2" sqref="A2"/>
      <selection pane="bottomRight" activeCell="N9" sqref="N9"/>
    </sheetView>
  </sheetViews>
  <sheetFormatPr baseColWidth="10" defaultColWidth="8.83203125" defaultRowHeight="15" x14ac:dyDescent="0.2"/>
  <cols>
    <col min="1" max="1" width="30.33203125" customWidth="1"/>
    <col min="3" max="4" width="15" customWidth="1"/>
    <col min="5" max="5" width="28" customWidth="1"/>
    <col min="6" max="6" width="20" customWidth="1"/>
    <col min="7" max="7" width="31.5" customWidth="1"/>
    <col min="8" max="9" width="29" customWidth="1"/>
    <col min="10" max="10" width="24.5" customWidth="1"/>
    <col min="11" max="13" width="40.5" customWidth="1"/>
    <col min="14" max="15" width="28" customWidth="1"/>
    <col min="16" max="17" width="24" customWidth="1"/>
    <col min="18" max="21" width="23.6640625" customWidth="1"/>
    <col min="22" max="23" width="44.5" customWidth="1"/>
    <col min="24" max="25" width="20.6640625" customWidth="1"/>
    <col min="27" max="27" width="21.5" customWidth="1"/>
    <col min="28" max="28" width="25.5" customWidth="1"/>
    <col min="29" max="29" width="50.1640625" customWidth="1"/>
  </cols>
  <sheetData>
    <row r="1" spans="1:28" ht="64" x14ac:dyDescent="0.2">
      <c r="A1" s="1" t="s">
        <v>0</v>
      </c>
      <c r="B1" s="1" t="s">
        <v>1</v>
      </c>
      <c r="C1" s="1" t="s">
        <v>14</v>
      </c>
      <c r="D1" s="1" t="s">
        <v>46</v>
      </c>
      <c r="E1" s="1" t="s">
        <v>47</v>
      </c>
      <c r="F1" s="1" t="s">
        <v>7</v>
      </c>
      <c r="G1" s="1" t="s">
        <v>13</v>
      </c>
      <c r="H1" s="1" t="s">
        <v>2</v>
      </c>
      <c r="I1" s="1" t="s">
        <v>15</v>
      </c>
      <c r="J1" s="1" t="s">
        <v>3</v>
      </c>
      <c r="K1" s="1" t="s">
        <v>16</v>
      </c>
      <c r="L1" s="1" t="s">
        <v>172</v>
      </c>
      <c r="M1" s="1" t="s">
        <v>171</v>
      </c>
      <c r="N1" s="1" t="s">
        <v>8</v>
      </c>
      <c r="O1" s="1" t="s">
        <v>17</v>
      </c>
      <c r="P1" s="1" t="s">
        <v>4</v>
      </c>
      <c r="Q1" s="1" t="s">
        <v>18</v>
      </c>
      <c r="R1" s="1" t="s">
        <v>5</v>
      </c>
      <c r="S1" s="1" t="s">
        <v>42</v>
      </c>
      <c r="T1" s="1" t="s">
        <v>53</v>
      </c>
      <c r="U1" s="1" t="s">
        <v>19</v>
      </c>
      <c r="V1" s="1" t="s">
        <v>25</v>
      </c>
      <c r="W1" s="1" t="s">
        <v>176</v>
      </c>
      <c r="X1" s="1" t="s">
        <v>10</v>
      </c>
      <c r="Y1" s="1" t="s">
        <v>21</v>
      </c>
      <c r="Z1" s="1" t="s">
        <v>11</v>
      </c>
      <c r="AA1" s="1" t="s">
        <v>20</v>
      </c>
      <c r="AB1" s="1" t="s">
        <v>12</v>
      </c>
    </row>
    <row r="2" spans="1:28" ht="65" x14ac:dyDescent="0.25">
      <c r="A2" t="s">
        <v>22</v>
      </c>
      <c r="B2">
        <v>1</v>
      </c>
      <c r="C2" s="3">
        <v>45428</v>
      </c>
      <c r="D2">
        <v>1</v>
      </c>
      <c r="E2" s="2" t="s">
        <v>48</v>
      </c>
      <c r="F2">
        <v>1</v>
      </c>
      <c r="G2" s="2" t="s">
        <v>45</v>
      </c>
      <c r="H2">
        <v>1</v>
      </c>
      <c r="J2">
        <v>1</v>
      </c>
      <c r="L2">
        <v>1</v>
      </c>
      <c r="M2">
        <f>_xlfn.FLOOR.MATH((D2+F2+H2+J2)/4)</f>
        <v>1</v>
      </c>
      <c r="N2" t="s">
        <v>9</v>
      </c>
      <c r="P2">
        <v>1</v>
      </c>
      <c r="Q2" s="2"/>
      <c r="R2">
        <v>1</v>
      </c>
      <c r="S2" t="s">
        <v>44</v>
      </c>
      <c r="U2" s="2" t="s">
        <v>49</v>
      </c>
      <c r="V2" s="6"/>
      <c r="W2" s="6"/>
      <c r="X2">
        <v>1</v>
      </c>
      <c r="Y2" s="2"/>
      <c r="Z2">
        <v>1</v>
      </c>
      <c r="AB2" s="2"/>
    </row>
    <row r="3" spans="1:28" ht="173" customHeight="1" x14ac:dyDescent="0.25">
      <c r="A3" t="s">
        <v>22</v>
      </c>
      <c r="B3">
        <v>2</v>
      </c>
      <c r="C3" s="3">
        <v>45428</v>
      </c>
      <c r="D3">
        <v>1</v>
      </c>
      <c r="E3" s="2" t="s">
        <v>48</v>
      </c>
      <c r="F3">
        <v>1</v>
      </c>
      <c r="G3" s="2" t="s">
        <v>45</v>
      </c>
      <c r="H3">
        <v>1</v>
      </c>
      <c r="J3">
        <v>0</v>
      </c>
      <c r="K3" s="2" t="s">
        <v>50</v>
      </c>
      <c r="L3" s="2">
        <v>0</v>
      </c>
      <c r="M3">
        <f t="shared" ref="M3:M49" si="0">_xlfn.FLOOR.MATH((D3+F3+H3+J3)/4)</f>
        <v>0</v>
      </c>
      <c r="N3" t="s">
        <v>26</v>
      </c>
      <c r="P3">
        <v>1</v>
      </c>
      <c r="Q3" s="2"/>
      <c r="R3">
        <v>0</v>
      </c>
      <c r="S3" t="s">
        <v>44</v>
      </c>
      <c r="T3" s="2" t="s">
        <v>54</v>
      </c>
      <c r="U3" s="2" t="s">
        <v>49</v>
      </c>
      <c r="V3" s="9" t="s">
        <v>72</v>
      </c>
      <c r="W3" s="9" t="s">
        <v>175</v>
      </c>
      <c r="X3" t="s">
        <v>39</v>
      </c>
      <c r="Y3" s="2"/>
      <c r="Z3">
        <v>1</v>
      </c>
      <c r="AA3" s="2" t="s">
        <v>51</v>
      </c>
      <c r="AB3" s="2"/>
    </row>
    <row r="4" spans="1:28" ht="65" x14ac:dyDescent="0.25">
      <c r="A4" t="s">
        <v>22</v>
      </c>
      <c r="B4">
        <v>3</v>
      </c>
      <c r="C4" s="3">
        <v>45428</v>
      </c>
      <c r="D4">
        <v>1</v>
      </c>
      <c r="E4" s="2" t="s">
        <v>48</v>
      </c>
      <c r="F4">
        <v>1</v>
      </c>
      <c r="G4" s="2" t="s">
        <v>52</v>
      </c>
      <c r="H4">
        <v>1</v>
      </c>
      <c r="J4">
        <v>1</v>
      </c>
      <c r="L4">
        <v>1</v>
      </c>
      <c r="M4">
        <f t="shared" si="0"/>
        <v>1</v>
      </c>
      <c r="N4" t="s">
        <v>9</v>
      </c>
      <c r="O4" s="2"/>
      <c r="P4">
        <v>1</v>
      </c>
      <c r="Q4" s="2"/>
      <c r="R4">
        <v>1</v>
      </c>
      <c r="S4" t="s">
        <v>44</v>
      </c>
      <c r="U4" s="2" t="s">
        <v>49</v>
      </c>
      <c r="V4" s="7"/>
      <c r="W4" s="7"/>
      <c r="X4">
        <v>1</v>
      </c>
      <c r="Y4" s="2"/>
      <c r="Z4">
        <v>1</v>
      </c>
      <c r="AA4" s="2"/>
      <c r="AB4" s="2"/>
    </row>
    <row r="5" spans="1:28" ht="301" customHeight="1" x14ac:dyDescent="0.25">
      <c r="A5" t="s">
        <v>31</v>
      </c>
      <c r="B5">
        <v>1</v>
      </c>
      <c r="C5" s="3">
        <v>45428</v>
      </c>
      <c r="D5">
        <v>0</v>
      </c>
      <c r="E5" s="2" t="s">
        <v>62</v>
      </c>
      <c r="F5">
        <v>1</v>
      </c>
      <c r="G5" s="2"/>
      <c r="H5">
        <v>1</v>
      </c>
      <c r="I5" t="s">
        <v>55</v>
      </c>
      <c r="J5">
        <v>0</v>
      </c>
      <c r="K5" s="2" t="s">
        <v>56</v>
      </c>
      <c r="L5" s="2">
        <v>0</v>
      </c>
      <c r="M5">
        <f t="shared" si="0"/>
        <v>0</v>
      </c>
      <c r="N5" t="s">
        <v>9</v>
      </c>
      <c r="P5">
        <v>1</v>
      </c>
      <c r="Q5" s="2"/>
      <c r="R5">
        <v>1</v>
      </c>
      <c r="S5" t="s">
        <v>44</v>
      </c>
      <c r="U5" s="2" t="s">
        <v>49</v>
      </c>
      <c r="V5" s="8"/>
      <c r="W5" s="8"/>
      <c r="X5">
        <v>0</v>
      </c>
      <c r="Y5" s="2"/>
      <c r="Z5">
        <v>0</v>
      </c>
      <c r="AA5" s="2"/>
      <c r="AB5" s="2" t="s">
        <v>63</v>
      </c>
    </row>
    <row r="6" spans="1:28" ht="301" customHeight="1" x14ac:dyDescent="0.25">
      <c r="A6" t="s">
        <v>31</v>
      </c>
      <c r="B6">
        <v>2</v>
      </c>
      <c r="C6" s="3">
        <v>45428</v>
      </c>
      <c r="D6">
        <v>0</v>
      </c>
      <c r="E6" s="2" t="s">
        <v>57</v>
      </c>
      <c r="F6">
        <v>1</v>
      </c>
      <c r="G6" s="2"/>
      <c r="H6">
        <v>1</v>
      </c>
      <c r="I6" t="s">
        <v>55</v>
      </c>
      <c r="J6">
        <v>0</v>
      </c>
      <c r="K6" s="2" t="s">
        <v>58</v>
      </c>
      <c r="L6" s="2">
        <v>0</v>
      </c>
      <c r="M6">
        <f t="shared" si="0"/>
        <v>0</v>
      </c>
      <c r="N6" t="s">
        <v>26</v>
      </c>
      <c r="O6" s="2"/>
      <c r="P6">
        <v>1</v>
      </c>
      <c r="Q6" s="2"/>
      <c r="R6">
        <v>1</v>
      </c>
      <c r="S6" t="s">
        <v>44</v>
      </c>
      <c r="U6" s="2" t="s">
        <v>60</v>
      </c>
      <c r="V6" s="8"/>
      <c r="W6" s="8"/>
      <c r="X6">
        <v>0</v>
      </c>
      <c r="Y6" s="2"/>
      <c r="Z6">
        <v>0</v>
      </c>
      <c r="AA6" s="2" t="s">
        <v>61</v>
      </c>
      <c r="AB6" s="2" t="s">
        <v>63</v>
      </c>
    </row>
    <row r="7" spans="1:28" ht="301" customHeight="1" x14ac:dyDescent="0.25">
      <c r="A7" t="s">
        <v>31</v>
      </c>
      <c r="B7">
        <v>3</v>
      </c>
      <c r="C7" s="3">
        <v>45428</v>
      </c>
      <c r="D7">
        <v>0</v>
      </c>
      <c r="E7" s="2" t="s">
        <v>62</v>
      </c>
      <c r="F7">
        <v>1</v>
      </c>
      <c r="G7" s="2"/>
      <c r="H7">
        <v>1</v>
      </c>
      <c r="I7" t="s">
        <v>55</v>
      </c>
      <c r="J7">
        <v>0</v>
      </c>
      <c r="K7" s="2" t="s">
        <v>56</v>
      </c>
      <c r="L7" s="2">
        <v>0</v>
      </c>
      <c r="M7">
        <f t="shared" si="0"/>
        <v>0</v>
      </c>
      <c r="N7" t="s">
        <v>9</v>
      </c>
      <c r="O7" s="2"/>
      <c r="P7">
        <v>1</v>
      </c>
      <c r="Q7" s="2"/>
      <c r="R7">
        <v>1</v>
      </c>
      <c r="S7" t="s">
        <v>44</v>
      </c>
      <c r="U7" s="2" t="s">
        <v>49</v>
      </c>
      <c r="V7" s="8"/>
      <c r="W7" s="8"/>
      <c r="X7">
        <v>0</v>
      </c>
      <c r="Y7" s="2"/>
      <c r="Z7">
        <v>0</v>
      </c>
      <c r="AB7" s="2" t="s">
        <v>63</v>
      </c>
    </row>
    <row r="8" spans="1:28" ht="49" x14ac:dyDescent="0.25">
      <c r="A8" t="s">
        <v>27</v>
      </c>
      <c r="B8">
        <v>1</v>
      </c>
      <c r="C8" s="3">
        <v>45428</v>
      </c>
      <c r="D8">
        <v>1</v>
      </c>
      <c r="E8" s="12" t="s">
        <v>64</v>
      </c>
      <c r="F8">
        <v>1</v>
      </c>
      <c r="G8" s="2"/>
      <c r="H8">
        <v>1</v>
      </c>
      <c r="J8">
        <v>1</v>
      </c>
      <c r="K8" s="2"/>
      <c r="L8" s="2">
        <v>1</v>
      </c>
      <c r="M8">
        <f t="shared" si="0"/>
        <v>1</v>
      </c>
      <c r="N8" t="s">
        <v>9</v>
      </c>
      <c r="P8">
        <v>1</v>
      </c>
      <c r="Q8" s="2"/>
      <c r="R8">
        <v>1</v>
      </c>
      <c r="S8" t="s">
        <v>44</v>
      </c>
      <c r="U8" s="2" t="s">
        <v>59</v>
      </c>
      <c r="V8" s="6"/>
      <c r="W8" s="6"/>
      <c r="X8">
        <v>1</v>
      </c>
      <c r="Z8">
        <v>1</v>
      </c>
    </row>
    <row r="9" spans="1:28" ht="65" x14ac:dyDescent="0.25">
      <c r="A9" t="s">
        <v>27</v>
      </c>
      <c r="B9">
        <v>2</v>
      </c>
      <c r="C9" s="3">
        <v>45428</v>
      </c>
      <c r="D9">
        <v>1</v>
      </c>
      <c r="E9" s="3" t="s">
        <v>65</v>
      </c>
      <c r="F9">
        <v>1</v>
      </c>
      <c r="G9" s="2" t="s">
        <v>66</v>
      </c>
      <c r="H9">
        <v>1</v>
      </c>
      <c r="J9">
        <v>1</v>
      </c>
      <c r="K9" s="2"/>
      <c r="L9" s="2">
        <v>1</v>
      </c>
      <c r="M9">
        <f t="shared" si="0"/>
        <v>1</v>
      </c>
      <c r="N9" t="s">
        <v>26</v>
      </c>
      <c r="O9" s="2"/>
      <c r="P9">
        <v>1</v>
      </c>
      <c r="Q9" s="2"/>
      <c r="R9">
        <v>1</v>
      </c>
      <c r="S9" t="s">
        <v>44</v>
      </c>
      <c r="U9" s="2" t="s">
        <v>59</v>
      </c>
      <c r="V9" s="6"/>
      <c r="W9" s="6"/>
      <c r="X9">
        <v>1</v>
      </c>
      <c r="Z9">
        <v>1</v>
      </c>
    </row>
    <row r="10" spans="1:28" ht="49" x14ac:dyDescent="0.25">
      <c r="A10" t="s">
        <v>27</v>
      </c>
      <c r="B10">
        <v>3</v>
      </c>
      <c r="C10" s="3">
        <v>45428</v>
      </c>
      <c r="D10">
        <v>1</v>
      </c>
      <c r="E10" s="12" t="s">
        <v>64</v>
      </c>
      <c r="F10">
        <v>1</v>
      </c>
      <c r="G10" s="2" t="s">
        <v>67</v>
      </c>
      <c r="H10">
        <v>1</v>
      </c>
      <c r="J10">
        <v>1</v>
      </c>
      <c r="K10" s="2" t="s">
        <v>68</v>
      </c>
      <c r="L10" s="2">
        <v>1</v>
      </c>
      <c r="M10">
        <f t="shared" si="0"/>
        <v>1</v>
      </c>
      <c r="N10" t="s">
        <v>69</v>
      </c>
      <c r="O10" s="2"/>
      <c r="P10">
        <v>1</v>
      </c>
      <c r="Q10" s="2"/>
      <c r="R10">
        <v>1</v>
      </c>
      <c r="S10" t="s">
        <v>44</v>
      </c>
      <c r="U10" s="2" t="s">
        <v>49</v>
      </c>
      <c r="V10" s="6"/>
      <c r="W10" s="6"/>
      <c r="X10">
        <v>1</v>
      </c>
      <c r="Z10">
        <v>1</v>
      </c>
    </row>
    <row r="11" spans="1:28" ht="281" customHeight="1" x14ac:dyDescent="0.25">
      <c r="A11" t="s">
        <v>36</v>
      </c>
      <c r="B11">
        <v>1</v>
      </c>
      <c r="C11" s="3">
        <v>45428</v>
      </c>
      <c r="D11">
        <v>1</v>
      </c>
      <c r="E11" s="3"/>
      <c r="F11">
        <v>1</v>
      </c>
      <c r="G11" s="2" t="s">
        <v>70</v>
      </c>
      <c r="H11">
        <v>1</v>
      </c>
      <c r="I11" s="2" t="s">
        <v>73</v>
      </c>
      <c r="J11">
        <v>0</v>
      </c>
      <c r="K11" s="2" t="s">
        <v>80</v>
      </c>
      <c r="L11" s="2">
        <v>0</v>
      </c>
      <c r="M11">
        <f t="shared" si="0"/>
        <v>0</v>
      </c>
      <c r="N11" t="s">
        <v>9</v>
      </c>
      <c r="P11">
        <v>1</v>
      </c>
      <c r="Q11" s="2"/>
      <c r="R11">
        <v>0</v>
      </c>
      <c r="S11" t="s">
        <v>44</v>
      </c>
      <c r="U11" s="2" t="s">
        <v>78</v>
      </c>
      <c r="V11" s="9" t="s">
        <v>71</v>
      </c>
      <c r="W11" s="9" t="s">
        <v>179</v>
      </c>
      <c r="X11" t="s">
        <v>39</v>
      </c>
      <c r="Y11" s="2"/>
      <c r="Z11">
        <v>1</v>
      </c>
      <c r="AA11" s="2" t="s">
        <v>74</v>
      </c>
      <c r="AB11" s="2"/>
    </row>
    <row r="12" spans="1:28" ht="234" x14ac:dyDescent="0.25">
      <c r="A12" t="s">
        <v>36</v>
      </c>
      <c r="B12">
        <v>2</v>
      </c>
      <c r="C12" s="3">
        <v>45428</v>
      </c>
      <c r="D12">
        <v>1</v>
      </c>
      <c r="E12" s="3"/>
      <c r="F12">
        <v>1</v>
      </c>
      <c r="G12" s="2" t="s">
        <v>75</v>
      </c>
      <c r="H12">
        <v>1</v>
      </c>
      <c r="I12" t="s">
        <v>76</v>
      </c>
      <c r="J12">
        <v>1</v>
      </c>
      <c r="L12" s="2">
        <v>1</v>
      </c>
      <c r="M12">
        <f t="shared" si="0"/>
        <v>1</v>
      </c>
      <c r="N12" t="s">
        <v>26</v>
      </c>
      <c r="P12">
        <v>1</v>
      </c>
      <c r="Q12" s="2"/>
      <c r="R12">
        <v>1</v>
      </c>
      <c r="S12" t="s">
        <v>44</v>
      </c>
      <c r="U12" s="2" t="s">
        <v>79</v>
      </c>
      <c r="V12" s="7" t="s">
        <v>77</v>
      </c>
      <c r="W12" s="7"/>
      <c r="X12">
        <v>1</v>
      </c>
      <c r="Z12">
        <v>1</v>
      </c>
    </row>
    <row r="13" spans="1:28" ht="49" x14ac:dyDescent="0.25">
      <c r="A13" t="s">
        <v>36</v>
      </c>
      <c r="B13">
        <v>3</v>
      </c>
      <c r="C13" s="3">
        <v>45428</v>
      </c>
      <c r="D13">
        <v>1</v>
      </c>
      <c r="E13" s="3"/>
      <c r="F13">
        <v>1</v>
      </c>
      <c r="G13" s="2" t="s">
        <v>81</v>
      </c>
      <c r="H13">
        <v>1</v>
      </c>
      <c r="J13">
        <v>0</v>
      </c>
      <c r="K13" s="2" t="s">
        <v>80</v>
      </c>
      <c r="L13" s="2">
        <v>0</v>
      </c>
      <c r="M13">
        <f t="shared" si="0"/>
        <v>0</v>
      </c>
      <c r="N13" t="s">
        <v>41</v>
      </c>
      <c r="P13">
        <v>1</v>
      </c>
      <c r="Q13" s="2"/>
      <c r="R13">
        <v>1</v>
      </c>
      <c r="S13" t="s">
        <v>44</v>
      </c>
      <c r="U13" s="2" t="s">
        <v>59</v>
      </c>
      <c r="V13" s="6"/>
      <c r="W13" s="6"/>
      <c r="X13">
        <v>1</v>
      </c>
      <c r="Z13">
        <v>1</v>
      </c>
    </row>
    <row r="14" spans="1:28" ht="33" x14ac:dyDescent="0.25">
      <c r="A14" t="s">
        <v>6</v>
      </c>
      <c r="B14">
        <v>1</v>
      </c>
      <c r="C14" s="3">
        <v>45428</v>
      </c>
      <c r="D14">
        <v>1</v>
      </c>
      <c r="E14" s="3"/>
      <c r="F14">
        <v>1</v>
      </c>
      <c r="G14" s="2"/>
      <c r="H14">
        <v>1</v>
      </c>
      <c r="I14" s="2"/>
      <c r="J14">
        <v>1</v>
      </c>
      <c r="K14" s="2"/>
      <c r="L14" s="2">
        <v>1</v>
      </c>
      <c r="M14">
        <f t="shared" si="0"/>
        <v>1</v>
      </c>
      <c r="N14" t="s">
        <v>9</v>
      </c>
      <c r="P14">
        <v>1</v>
      </c>
      <c r="Q14" s="2" t="s">
        <v>82</v>
      </c>
      <c r="R14">
        <v>1</v>
      </c>
      <c r="S14" t="s">
        <v>44</v>
      </c>
      <c r="U14" s="2" t="s">
        <v>49</v>
      </c>
      <c r="V14" s="9"/>
      <c r="W14" s="9"/>
      <c r="X14">
        <v>1</v>
      </c>
      <c r="Z14">
        <v>1</v>
      </c>
      <c r="AB14" s="2"/>
    </row>
    <row r="15" spans="1:28" ht="113" x14ac:dyDescent="0.25">
      <c r="A15" t="s">
        <v>6</v>
      </c>
      <c r="B15">
        <v>2</v>
      </c>
      <c r="C15" s="3">
        <v>45428</v>
      </c>
      <c r="D15">
        <v>1</v>
      </c>
      <c r="E15" s="3"/>
      <c r="F15">
        <v>1</v>
      </c>
      <c r="G15" s="2"/>
      <c r="H15">
        <v>1</v>
      </c>
      <c r="I15" s="2"/>
      <c r="J15">
        <v>1</v>
      </c>
      <c r="K15" s="2"/>
      <c r="L15" s="2">
        <v>1</v>
      </c>
      <c r="M15">
        <f t="shared" si="0"/>
        <v>1</v>
      </c>
      <c r="N15" t="s">
        <v>9</v>
      </c>
      <c r="P15">
        <v>1</v>
      </c>
      <c r="Q15" s="2" t="s">
        <v>83</v>
      </c>
      <c r="R15">
        <v>1</v>
      </c>
      <c r="S15" t="s">
        <v>44</v>
      </c>
      <c r="U15" s="2" t="s">
        <v>60</v>
      </c>
      <c r="V15" s="9"/>
      <c r="W15" s="9"/>
      <c r="X15" s="4">
        <v>1</v>
      </c>
      <c r="Z15">
        <v>1</v>
      </c>
    </row>
    <row r="16" spans="1:28" ht="32" x14ac:dyDescent="0.2">
      <c r="A16" t="s">
        <v>6</v>
      </c>
      <c r="B16">
        <v>3</v>
      </c>
      <c r="C16" s="3">
        <v>45428</v>
      </c>
      <c r="D16">
        <v>1</v>
      </c>
      <c r="E16" s="3"/>
      <c r="F16">
        <v>1</v>
      </c>
      <c r="H16">
        <v>1</v>
      </c>
      <c r="I16" s="2"/>
      <c r="J16">
        <v>1</v>
      </c>
      <c r="L16" s="2">
        <v>1</v>
      </c>
      <c r="M16">
        <f t="shared" si="0"/>
        <v>1</v>
      </c>
      <c r="N16" t="s">
        <v>9</v>
      </c>
      <c r="P16">
        <v>1</v>
      </c>
      <c r="Q16" s="2" t="s">
        <v>86</v>
      </c>
      <c r="R16">
        <v>1</v>
      </c>
      <c r="S16" t="s">
        <v>44</v>
      </c>
      <c r="U16" s="2" t="s">
        <v>49</v>
      </c>
      <c r="X16">
        <v>1</v>
      </c>
      <c r="Z16">
        <v>1</v>
      </c>
    </row>
    <row r="17" spans="1:28" ht="80" x14ac:dyDescent="0.25">
      <c r="A17" t="s">
        <v>30</v>
      </c>
      <c r="B17">
        <v>1</v>
      </c>
      <c r="C17" s="3">
        <v>45428</v>
      </c>
      <c r="D17">
        <v>1</v>
      </c>
      <c r="E17" s="12" t="s">
        <v>87</v>
      </c>
      <c r="F17">
        <v>0</v>
      </c>
      <c r="G17" s="2" t="s">
        <v>84</v>
      </c>
      <c r="H17">
        <v>1</v>
      </c>
      <c r="I17" s="2"/>
      <c r="J17">
        <v>0</v>
      </c>
      <c r="K17" s="2" t="s">
        <v>85</v>
      </c>
      <c r="L17" s="2">
        <v>0</v>
      </c>
      <c r="M17">
        <f t="shared" si="0"/>
        <v>0</v>
      </c>
      <c r="N17" t="s">
        <v>9</v>
      </c>
      <c r="P17">
        <v>1</v>
      </c>
      <c r="Q17" s="2"/>
      <c r="R17">
        <v>0</v>
      </c>
      <c r="S17" t="s">
        <v>44</v>
      </c>
      <c r="T17" s="2" t="s">
        <v>89</v>
      </c>
      <c r="U17" s="2" t="s">
        <v>49</v>
      </c>
      <c r="V17" s="5" t="s">
        <v>40</v>
      </c>
      <c r="W17" s="9" t="s">
        <v>175</v>
      </c>
      <c r="X17" t="s">
        <v>39</v>
      </c>
      <c r="Z17">
        <v>0</v>
      </c>
      <c r="AA17" s="2" t="s">
        <v>91</v>
      </c>
    </row>
    <row r="18" spans="1:28" ht="81" x14ac:dyDescent="0.25">
      <c r="A18" t="s">
        <v>30</v>
      </c>
      <c r="B18">
        <v>2</v>
      </c>
      <c r="C18" s="3">
        <v>45429</v>
      </c>
      <c r="D18">
        <v>1</v>
      </c>
      <c r="E18" s="12" t="s">
        <v>87</v>
      </c>
      <c r="F18">
        <v>1</v>
      </c>
      <c r="H18">
        <v>1</v>
      </c>
      <c r="I18" s="2"/>
      <c r="J18">
        <v>0</v>
      </c>
      <c r="K18" s="2" t="s">
        <v>90</v>
      </c>
      <c r="L18" s="2">
        <v>0</v>
      </c>
      <c r="M18">
        <f t="shared" si="0"/>
        <v>0</v>
      </c>
      <c r="N18" t="s">
        <v>26</v>
      </c>
      <c r="P18">
        <v>1</v>
      </c>
      <c r="Q18" s="2"/>
      <c r="R18">
        <v>0</v>
      </c>
      <c r="S18" t="s">
        <v>44</v>
      </c>
      <c r="T18" s="2" t="s">
        <v>89</v>
      </c>
      <c r="U18" s="2" t="s">
        <v>49</v>
      </c>
      <c r="V18" s="5" t="s">
        <v>88</v>
      </c>
      <c r="W18" s="9" t="s">
        <v>175</v>
      </c>
      <c r="X18" t="s">
        <v>39</v>
      </c>
      <c r="Y18" s="2"/>
      <c r="Z18">
        <v>0</v>
      </c>
      <c r="AA18" s="2" t="s">
        <v>91</v>
      </c>
    </row>
    <row r="19" spans="1:28" ht="48" x14ac:dyDescent="0.2">
      <c r="A19" t="s">
        <v>30</v>
      </c>
      <c r="B19">
        <v>3</v>
      </c>
      <c r="C19" s="3">
        <v>45429</v>
      </c>
      <c r="D19">
        <v>1</v>
      </c>
      <c r="E19" s="12" t="s">
        <v>87</v>
      </c>
      <c r="F19">
        <v>1</v>
      </c>
      <c r="H19">
        <v>1</v>
      </c>
      <c r="I19" s="2"/>
      <c r="J19">
        <v>1</v>
      </c>
      <c r="K19" s="2"/>
      <c r="L19" s="2">
        <v>1</v>
      </c>
      <c r="M19">
        <f t="shared" si="0"/>
        <v>1</v>
      </c>
      <c r="N19" t="s">
        <v>41</v>
      </c>
      <c r="P19">
        <v>1</v>
      </c>
      <c r="Q19" s="2"/>
      <c r="R19">
        <v>1</v>
      </c>
      <c r="S19" t="s">
        <v>44</v>
      </c>
      <c r="U19" s="2" t="s">
        <v>49</v>
      </c>
      <c r="V19" s="10"/>
      <c r="W19" s="10"/>
      <c r="X19">
        <v>1</v>
      </c>
      <c r="Y19" s="2"/>
      <c r="Z19">
        <v>1</v>
      </c>
      <c r="AA19" s="2" t="s">
        <v>93</v>
      </c>
      <c r="AB19" s="2" t="s">
        <v>92</v>
      </c>
    </row>
    <row r="20" spans="1:28" ht="65" x14ac:dyDescent="0.25">
      <c r="A20" t="s">
        <v>33</v>
      </c>
      <c r="B20">
        <v>1</v>
      </c>
      <c r="C20" s="3">
        <v>45429</v>
      </c>
      <c r="D20">
        <v>1</v>
      </c>
      <c r="E20" s="3"/>
      <c r="F20">
        <v>1</v>
      </c>
      <c r="G20" s="2"/>
      <c r="H20">
        <v>1</v>
      </c>
      <c r="I20" s="2"/>
      <c r="J20">
        <v>1</v>
      </c>
      <c r="K20" s="2" t="s">
        <v>94</v>
      </c>
      <c r="L20" s="2">
        <v>1</v>
      </c>
      <c r="M20">
        <f t="shared" si="0"/>
        <v>1</v>
      </c>
      <c r="N20" t="s">
        <v>9</v>
      </c>
      <c r="P20">
        <v>1</v>
      </c>
      <c r="Q20" s="2"/>
      <c r="R20">
        <v>1</v>
      </c>
      <c r="S20" s="2" t="s">
        <v>44</v>
      </c>
      <c r="T20" s="2"/>
      <c r="U20" s="2" t="s">
        <v>60</v>
      </c>
      <c r="V20" s="7"/>
      <c r="W20" s="7"/>
      <c r="X20">
        <v>1</v>
      </c>
      <c r="Z20">
        <v>1</v>
      </c>
      <c r="AB20" s="2"/>
    </row>
    <row r="21" spans="1:28" ht="33" x14ac:dyDescent="0.25">
      <c r="A21" t="s">
        <v>33</v>
      </c>
      <c r="B21">
        <v>2</v>
      </c>
      <c r="C21" s="3">
        <v>45429</v>
      </c>
      <c r="D21">
        <v>1</v>
      </c>
      <c r="E21" s="3"/>
      <c r="F21">
        <v>1</v>
      </c>
      <c r="G21" s="2"/>
      <c r="H21">
        <v>1</v>
      </c>
      <c r="I21" s="2"/>
      <c r="J21">
        <v>1</v>
      </c>
      <c r="K21" s="2" t="s">
        <v>94</v>
      </c>
      <c r="L21" s="2">
        <v>1</v>
      </c>
      <c r="M21">
        <f t="shared" si="0"/>
        <v>1</v>
      </c>
      <c r="N21" t="s">
        <v>9</v>
      </c>
      <c r="P21">
        <v>1</v>
      </c>
      <c r="Q21" s="2"/>
      <c r="R21">
        <v>1</v>
      </c>
      <c r="S21" s="2" t="s">
        <v>44</v>
      </c>
      <c r="T21" s="2"/>
      <c r="U21" s="2" t="s">
        <v>49</v>
      </c>
      <c r="V21" s="7"/>
      <c r="W21" s="7"/>
      <c r="X21">
        <v>1</v>
      </c>
      <c r="Z21">
        <v>1</v>
      </c>
    </row>
    <row r="22" spans="1:28" ht="65" x14ac:dyDescent="0.25">
      <c r="A22" t="s">
        <v>33</v>
      </c>
      <c r="B22">
        <v>3</v>
      </c>
      <c r="C22" s="3">
        <v>45429</v>
      </c>
      <c r="D22">
        <v>1</v>
      </c>
      <c r="E22" s="3"/>
      <c r="F22">
        <v>1</v>
      </c>
      <c r="G22" s="2"/>
      <c r="H22">
        <v>1</v>
      </c>
      <c r="I22" s="2"/>
      <c r="J22">
        <v>1</v>
      </c>
      <c r="K22" s="2" t="s">
        <v>95</v>
      </c>
      <c r="L22" s="2">
        <v>1</v>
      </c>
      <c r="M22">
        <f t="shared" si="0"/>
        <v>1</v>
      </c>
      <c r="N22" t="s">
        <v>26</v>
      </c>
      <c r="O22" s="2"/>
      <c r="P22">
        <v>1</v>
      </c>
      <c r="Q22" s="2"/>
      <c r="R22">
        <v>1</v>
      </c>
      <c r="S22" s="2" t="s">
        <v>44</v>
      </c>
      <c r="T22" s="2"/>
      <c r="U22" s="2" t="s">
        <v>49</v>
      </c>
      <c r="V22" s="7"/>
      <c r="W22" s="7"/>
      <c r="X22">
        <v>1</v>
      </c>
      <c r="Z22">
        <v>1</v>
      </c>
      <c r="AA22" s="2" t="s">
        <v>96</v>
      </c>
    </row>
    <row r="23" spans="1:28" ht="97" x14ac:dyDescent="0.25">
      <c r="A23" t="s">
        <v>35</v>
      </c>
      <c r="B23">
        <v>1</v>
      </c>
      <c r="C23" s="3">
        <v>45429</v>
      </c>
      <c r="D23">
        <v>1</v>
      </c>
      <c r="E23" s="3"/>
      <c r="F23">
        <v>0</v>
      </c>
      <c r="G23" s="2" t="s">
        <v>97</v>
      </c>
      <c r="H23">
        <v>0</v>
      </c>
      <c r="J23">
        <v>0</v>
      </c>
      <c r="K23" s="2" t="s">
        <v>99</v>
      </c>
      <c r="L23" s="2">
        <v>0</v>
      </c>
      <c r="M23">
        <f t="shared" si="0"/>
        <v>0</v>
      </c>
      <c r="N23" t="s">
        <v>9</v>
      </c>
      <c r="P23">
        <v>1</v>
      </c>
      <c r="R23">
        <v>1</v>
      </c>
      <c r="S23" s="2" t="s">
        <v>44</v>
      </c>
      <c r="T23" s="2"/>
      <c r="U23" s="2" t="s">
        <v>49</v>
      </c>
      <c r="V23" s="7"/>
      <c r="W23" s="7"/>
      <c r="X23">
        <v>0</v>
      </c>
      <c r="Z23">
        <v>0</v>
      </c>
      <c r="AA23" s="2"/>
      <c r="AB23" s="2" t="s">
        <v>98</v>
      </c>
    </row>
    <row r="24" spans="1:28" ht="97" x14ac:dyDescent="0.25">
      <c r="A24" t="s">
        <v>35</v>
      </c>
      <c r="B24">
        <v>2</v>
      </c>
      <c r="C24" s="3">
        <v>45429</v>
      </c>
      <c r="D24">
        <v>1</v>
      </c>
      <c r="E24" s="3"/>
      <c r="F24">
        <v>0</v>
      </c>
      <c r="G24" s="2" t="s">
        <v>97</v>
      </c>
      <c r="H24">
        <v>0</v>
      </c>
      <c r="J24">
        <v>0</v>
      </c>
      <c r="K24" s="2" t="s">
        <v>99</v>
      </c>
      <c r="L24" s="2">
        <v>0</v>
      </c>
      <c r="M24">
        <f t="shared" si="0"/>
        <v>0</v>
      </c>
      <c r="N24" t="s">
        <v>26</v>
      </c>
      <c r="O24" s="2" t="s">
        <v>100</v>
      </c>
      <c r="P24">
        <v>1</v>
      </c>
      <c r="R24">
        <v>1</v>
      </c>
      <c r="S24" s="2" t="s">
        <v>44</v>
      </c>
      <c r="T24" s="2"/>
      <c r="U24" s="2" t="s">
        <v>49</v>
      </c>
      <c r="V24" s="7"/>
      <c r="W24" s="7"/>
      <c r="X24">
        <v>0</v>
      </c>
      <c r="Z24">
        <v>0</v>
      </c>
      <c r="AB24" s="2" t="s">
        <v>98</v>
      </c>
    </row>
    <row r="25" spans="1:28" ht="97" x14ac:dyDescent="0.25">
      <c r="A25" t="s">
        <v>35</v>
      </c>
      <c r="B25">
        <v>3</v>
      </c>
      <c r="C25" s="3">
        <v>45429</v>
      </c>
      <c r="D25">
        <v>1</v>
      </c>
      <c r="E25" s="3"/>
      <c r="F25">
        <v>0</v>
      </c>
      <c r="G25" s="2" t="s">
        <v>97</v>
      </c>
      <c r="H25">
        <v>0</v>
      </c>
      <c r="J25">
        <v>0</v>
      </c>
      <c r="K25" s="2"/>
      <c r="L25" s="2">
        <v>0</v>
      </c>
      <c r="M25">
        <f t="shared" si="0"/>
        <v>0</v>
      </c>
      <c r="N25" t="s">
        <v>26</v>
      </c>
      <c r="P25">
        <v>1</v>
      </c>
      <c r="R25">
        <v>1</v>
      </c>
      <c r="S25" s="2" t="s">
        <v>44</v>
      </c>
      <c r="T25" s="2"/>
      <c r="U25" s="2" t="s">
        <v>59</v>
      </c>
      <c r="X25">
        <v>0</v>
      </c>
      <c r="Y25" s="11"/>
      <c r="Z25">
        <v>0</v>
      </c>
      <c r="AB25" s="2" t="s">
        <v>98</v>
      </c>
    </row>
    <row r="26" spans="1:28" ht="48" x14ac:dyDescent="0.2">
      <c r="A26" t="s">
        <v>23</v>
      </c>
      <c r="B26">
        <v>1</v>
      </c>
      <c r="C26" s="3">
        <v>45429</v>
      </c>
      <c r="D26">
        <v>1</v>
      </c>
      <c r="E26" s="3"/>
      <c r="F26">
        <v>1</v>
      </c>
      <c r="G26" s="2" t="s">
        <v>101</v>
      </c>
      <c r="H26">
        <v>1</v>
      </c>
      <c r="J26">
        <v>1</v>
      </c>
      <c r="K26" s="2"/>
      <c r="L26" s="2">
        <v>1</v>
      </c>
      <c r="M26">
        <f t="shared" si="0"/>
        <v>1</v>
      </c>
      <c r="N26" t="s">
        <v>9</v>
      </c>
      <c r="P26">
        <v>1</v>
      </c>
      <c r="R26">
        <v>1</v>
      </c>
      <c r="S26" s="2" t="s">
        <v>44</v>
      </c>
      <c r="T26" s="2"/>
      <c r="U26" s="2" t="s">
        <v>49</v>
      </c>
      <c r="X26">
        <v>1</v>
      </c>
      <c r="Y26" s="2"/>
      <c r="Z26">
        <v>1</v>
      </c>
    </row>
    <row r="27" spans="1:28" ht="48" x14ac:dyDescent="0.2">
      <c r="A27" t="s">
        <v>23</v>
      </c>
      <c r="B27">
        <v>2</v>
      </c>
      <c r="C27" s="3">
        <v>45429</v>
      </c>
      <c r="D27">
        <v>1</v>
      </c>
      <c r="F27">
        <v>1</v>
      </c>
      <c r="G27" s="2" t="s">
        <v>101</v>
      </c>
      <c r="H27">
        <v>1</v>
      </c>
      <c r="J27">
        <v>1</v>
      </c>
      <c r="L27" s="2">
        <v>1</v>
      </c>
      <c r="M27">
        <f t="shared" si="0"/>
        <v>1</v>
      </c>
      <c r="N27" t="s">
        <v>9</v>
      </c>
      <c r="P27">
        <v>1</v>
      </c>
      <c r="R27">
        <v>1</v>
      </c>
      <c r="S27" s="2" t="s">
        <v>44</v>
      </c>
      <c r="U27" s="2" t="s">
        <v>59</v>
      </c>
      <c r="X27">
        <v>1</v>
      </c>
      <c r="Z27">
        <v>1</v>
      </c>
    </row>
    <row r="28" spans="1:28" ht="48" x14ac:dyDescent="0.2">
      <c r="A28" t="s">
        <v>23</v>
      </c>
      <c r="B28">
        <v>3</v>
      </c>
      <c r="C28" s="3">
        <v>45429</v>
      </c>
      <c r="D28">
        <v>1</v>
      </c>
      <c r="F28">
        <v>1</v>
      </c>
      <c r="G28" s="2" t="s">
        <v>101</v>
      </c>
      <c r="H28">
        <v>1</v>
      </c>
      <c r="J28">
        <v>1</v>
      </c>
      <c r="L28" s="2">
        <v>1</v>
      </c>
      <c r="M28">
        <f t="shared" si="0"/>
        <v>1</v>
      </c>
      <c r="N28" t="s">
        <v>9</v>
      </c>
      <c r="P28">
        <v>1</v>
      </c>
      <c r="R28">
        <v>1</v>
      </c>
      <c r="S28" s="2" t="s">
        <v>44</v>
      </c>
      <c r="U28" s="2" t="s">
        <v>49</v>
      </c>
      <c r="X28">
        <v>1</v>
      </c>
      <c r="Z28">
        <v>1</v>
      </c>
    </row>
    <row r="29" spans="1:28" ht="113" x14ac:dyDescent="0.25">
      <c r="A29" t="s">
        <v>32</v>
      </c>
      <c r="B29">
        <v>1</v>
      </c>
      <c r="C29" s="3">
        <v>45429</v>
      </c>
      <c r="D29">
        <v>1</v>
      </c>
      <c r="F29">
        <v>1</v>
      </c>
      <c r="H29">
        <v>1</v>
      </c>
      <c r="J29">
        <v>1</v>
      </c>
      <c r="L29" s="2">
        <v>1</v>
      </c>
      <c r="M29">
        <f t="shared" si="0"/>
        <v>1</v>
      </c>
      <c r="N29" t="s">
        <v>9</v>
      </c>
      <c r="P29">
        <v>1</v>
      </c>
      <c r="Q29" t="s">
        <v>103</v>
      </c>
      <c r="R29">
        <v>0</v>
      </c>
      <c r="S29" s="2" t="s">
        <v>44</v>
      </c>
      <c r="U29" s="2" t="s">
        <v>49</v>
      </c>
      <c r="V29" s="9" t="s">
        <v>102</v>
      </c>
      <c r="W29" s="9" t="s">
        <v>178</v>
      </c>
      <c r="X29" t="s">
        <v>39</v>
      </c>
      <c r="Z29">
        <v>1</v>
      </c>
      <c r="AB29" s="2" t="s">
        <v>108</v>
      </c>
    </row>
    <row r="30" spans="1:28" ht="113" x14ac:dyDescent="0.25">
      <c r="A30" t="s">
        <v>32</v>
      </c>
      <c r="B30">
        <v>2</v>
      </c>
      <c r="C30" s="3">
        <v>45430</v>
      </c>
      <c r="D30">
        <v>1</v>
      </c>
      <c r="F30">
        <v>1</v>
      </c>
      <c r="G30" s="2" t="s">
        <v>110</v>
      </c>
      <c r="H30">
        <v>1</v>
      </c>
      <c r="J30">
        <v>0</v>
      </c>
      <c r="K30" s="2" t="s">
        <v>107</v>
      </c>
      <c r="L30" s="2">
        <v>0</v>
      </c>
      <c r="M30">
        <f t="shared" si="0"/>
        <v>0</v>
      </c>
      <c r="N30" t="s">
        <v>26</v>
      </c>
      <c r="P30">
        <v>1</v>
      </c>
      <c r="R30">
        <v>0</v>
      </c>
      <c r="S30" s="2" t="s">
        <v>44</v>
      </c>
      <c r="U30" s="2" t="s">
        <v>105</v>
      </c>
      <c r="V30" s="9" t="s">
        <v>104</v>
      </c>
      <c r="W30" s="9" t="s">
        <v>177</v>
      </c>
      <c r="X30" t="s">
        <v>39</v>
      </c>
      <c r="Z30">
        <v>0</v>
      </c>
      <c r="AA30" s="2" t="s">
        <v>106</v>
      </c>
      <c r="AB30" s="2" t="s">
        <v>108</v>
      </c>
    </row>
    <row r="31" spans="1:28" ht="180" x14ac:dyDescent="0.25">
      <c r="A31" t="s">
        <v>32</v>
      </c>
      <c r="B31">
        <v>3</v>
      </c>
      <c r="C31" s="3">
        <v>45431</v>
      </c>
      <c r="D31">
        <v>1</v>
      </c>
      <c r="F31">
        <v>0</v>
      </c>
      <c r="G31" s="2" t="s">
        <v>111</v>
      </c>
      <c r="H31">
        <v>0</v>
      </c>
      <c r="I31" t="s">
        <v>112</v>
      </c>
      <c r="J31">
        <v>1</v>
      </c>
      <c r="L31" s="2">
        <v>0</v>
      </c>
      <c r="M31">
        <f t="shared" si="0"/>
        <v>0</v>
      </c>
      <c r="N31" t="s">
        <v>41</v>
      </c>
      <c r="P31">
        <v>1</v>
      </c>
      <c r="R31">
        <v>0</v>
      </c>
      <c r="S31" s="2" t="s">
        <v>44</v>
      </c>
      <c r="U31" s="2" t="s">
        <v>49</v>
      </c>
      <c r="V31" s="9" t="s">
        <v>109</v>
      </c>
      <c r="W31" s="9" t="s">
        <v>178</v>
      </c>
      <c r="X31" t="s">
        <v>39</v>
      </c>
      <c r="Z31">
        <v>0</v>
      </c>
      <c r="AA31" s="2" t="s">
        <v>113</v>
      </c>
      <c r="AB31" s="2" t="s">
        <v>108</v>
      </c>
    </row>
    <row r="32" spans="1:28" ht="129" x14ac:dyDescent="0.25">
      <c r="A32" t="s">
        <v>34</v>
      </c>
      <c r="B32">
        <v>1</v>
      </c>
      <c r="C32" s="3">
        <v>45431</v>
      </c>
      <c r="D32">
        <v>1</v>
      </c>
      <c r="E32" t="s">
        <v>87</v>
      </c>
      <c r="F32">
        <v>1</v>
      </c>
      <c r="H32">
        <v>1</v>
      </c>
      <c r="J32">
        <v>0</v>
      </c>
      <c r="K32" s="2" t="s">
        <v>121</v>
      </c>
      <c r="L32" s="2">
        <v>0</v>
      </c>
      <c r="M32">
        <f t="shared" si="0"/>
        <v>0</v>
      </c>
      <c r="N32" t="s">
        <v>9</v>
      </c>
      <c r="P32">
        <v>1</v>
      </c>
      <c r="R32">
        <v>0</v>
      </c>
      <c r="S32" s="2" t="s">
        <v>114</v>
      </c>
      <c r="T32" t="s">
        <v>116</v>
      </c>
      <c r="U32" s="2" t="s">
        <v>49</v>
      </c>
      <c r="V32" s="9" t="s">
        <v>115</v>
      </c>
      <c r="W32" s="9" t="s">
        <v>180</v>
      </c>
      <c r="X32" t="s">
        <v>39</v>
      </c>
      <c r="Z32">
        <v>0</v>
      </c>
      <c r="AA32" s="2" t="s">
        <v>117</v>
      </c>
      <c r="AB32" s="2" t="s">
        <v>122</v>
      </c>
    </row>
    <row r="33" spans="1:29" ht="129" x14ac:dyDescent="0.25">
      <c r="A33" t="s">
        <v>34</v>
      </c>
      <c r="B33">
        <v>2</v>
      </c>
      <c r="C33" s="3">
        <v>45431</v>
      </c>
      <c r="D33">
        <v>1</v>
      </c>
      <c r="E33" t="s">
        <v>87</v>
      </c>
      <c r="F33">
        <v>1</v>
      </c>
      <c r="H33">
        <v>1</v>
      </c>
      <c r="J33">
        <v>0</v>
      </c>
      <c r="K33" s="2" t="s">
        <v>119</v>
      </c>
      <c r="L33" s="2">
        <v>0</v>
      </c>
      <c r="M33">
        <f t="shared" si="0"/>
        <v>0</v>
      </c>
      <c r="N33" t="s">
        <v>26</v>
      </c>
      <c r="P33">
        <v>1</v>
      </c>
      <c r="R33">
        <v>0</v>
      </c>
      <c r="S33" s="2" t="s">
        <v>44</v>
      </c>
      <c r="U33" s="2" t="s">
        <v>49</v>
      </c>
      <c r="V33" s="9" t="s">
        <v>118</v>
      </c>
      <c r="W33" s="9" t="s">
        <v>180</v>
      </c>
      <c r="X33" t="s">
        <v>39</v>
      </c>
      <c r="Z33">
        <v>0</v>
      </c>
      <c r="AA33" s="2" t="s">
        <v>123</v>
      </c>
      <c r="AB33" s="2" t="s">
        <v>122</v>
      </c>
    </row>
    <row r="34" spans="1:29" ht="128" x14ac:dyDescent="0.2">
      <c r="A34" t="s">
        <v>34</v>
      </c>
      <c r="B34">
        <v>3</v>
      </c>
      <c r="C34" s="3">
        <v>45431</v>
      </c>
      <c r="D34">
        <v>1</v>
      </c>
      <c r="E34" t="s">
        <v>87</v>
      </c>
      <c r="F34">
        <v>1</v>
      </c>
      <c r="H34">
        <v>1</v>
      </c>
      <c r="J34">
        <v>0</v>
      </c>
      <c r="K34" s="2" t="s">
        <v>120</v>
      </c>
      <c r="L34" s="2">
        <v>0</v>
      </c>
      <c r="M34">
        <f t="shared" si="0"/>
        <v>0</v>
      </c>
      <c r="N34" t="s">
        <v>41</v>
      </c>
      <c r="P34">
        <v>1</v>
      </c>
      <c r="R34">
        <v>1</v>
      </c>
      <c r="S34" s="2" t="s">
        <v>44</v>
      </c>
      <c r="U34" s="2" t="s">
        <v>49</v>
      </c>
      <c r="X34">
        <v>0</v>
      </c>
      <c r="Z34">
        <v>0</v>
      </c>
      <c r="AA34" s="2" t="s">
        <v>124</v>
      </c>
      <c r="AB34" s="2" t="s">
        <v>122</v>
      </c>
    </row>
    <row r="35" spans="1:29" ht="80" x14ac:dyDescent="0.2">
      <c r="A35" t="s">
        <v>37</v>
      </c>
      <c r="B35">
        <v>1</v>
      </c>
      <c r="C35" s="3">
        <v>45431</v>
      </c>
      <c r="D35">
        <v>0</v>
      </c>
      <c r="E35" s="2" t="s">
        <v>131</v>
      </c>
      <c r="F35">
        <v>1</v>
      </c>
      <c r="H35">
        <v>1</v>
      </c>
      <c r="J35">
        <v>0</v>
      </c>
      <c r="K35" s="2" t="s">
        <v>127</v>
      </c>
      <c r="L35" s="2">
        <v>0</v>
      </c>
      <c r="M35">
        <f t="shared" si="0"/>
        <v>0</v>
      </c>
      <c r="N35" t="s">
        <v>9</v>
      </c>
      <c r="P35">
        <v>1</v>
      </c>
      <c r="R35">
        <v>1</v>
      </c>
      <c r="S35" s="2" t="s">
        <v>44</v>
      </c>
      <c r="U35" s="2" t="s">
        <v>49</v>
      </c>
      <c r="X35">
        <v>0</v>
      </c>
      <c r="Z35">
        <v>0</v>
      </c>
    </row>
    <row r="36" spans="1:29" ht="65" x14ac:dyDescent="0.25">
      <c r="A36" t="s">
        <v>37</v>
      </c>
      <c r="B36">
        <v>2</v>
      </c>
      <c r="C36" s="3">
        <v>45431</v>
      </c>
      <c r="D36">
        <v>1</v>
      </c>
      <c r="E36" t="s">
        <v>87</v>
      </c>
      <c r="F36">
        <v>1</v>
      </c>
      <c r="H36">
        <v>1</v>
      </c>
      <c r="J36">
        <v>0</v>
      </c>
      <c r="K36" s="2" t="s">
        <v>127</v>
      </c>
      <c r="L36" s="2">
        <v>0</v>
      </c>
      <c r="M36">
        <f t="shared" si="0"/>
        <v>0</v>
      </c>
      <c r="N36" t="s">
        <v>26</v>
      </c>
      <c r="P36">
        <v>0</v>
      </c>
      <c r="Q36" s="2" t="s">
        <v>125</v>
      </c>
      <c r="R36">
        <v>0</v>
      </c>
      <c r="S36" s="2" t="s">
        <v>44</v>
      </c>
      <c r="U36" s="2" t="s">
        <v>49</v>
      </c>
      <c r="V36" s="9" t="s">
        <v>126</v>
      </c>
      <c r="W36" s="9" t="s">
        <v>182</v>
      </c>
      <c r="X36" t="s">
        <v>39</v>
      </c>
      <c r="Z36">
        <v>0</v>
      </c>
    </row>
    <row r="37" spans="1:29" ht="53" customHeight="1" x14ac:dyDescent="0.25">
      <c r="A37" t="s">
        <v>37</v>
      </c>
      <c r="B37">
        <v>3</v>
      </c>
      <c r="C37" s="3">
        <v>45431</v>
      </c>
      <c r="D37">
        <v>1</v>
      </c>
      <c r="E37" t="s">
        <v>87</v>
      </c>
      <c r="F37">
        <v>1</v>
      </c>
      <c r="H37">
        <v>1</v>
      </c>
      <c r="J37">
        <v>0</v>
      </c>
      <c r="K37" s="2" t="s">
        <v>130</v>
      </c>
      <c r="L37" s="2">
        <v>0</v>
      </c>
      <c r="M37">
        <f t="shared" si="0"/>
        <v>0</v>
      </c>
      <c r="N37" t="s">
        <v>41</v>
      </c>
      <c r="P37">
        <v>0</v>
      </c>
      <c r="Q37" s="2" t="s">
        <v>129</v>
      </c>
      <c r="R37">
        <v>0</v>
      </c>
      <c r="S37" s="2" t="s">
        <v>44</v>
      </c>
      <c r="U37" s="2" t="s">
        <v>49</v>
      </c>
      <c r="V37" s="9" t="s">
        <v>128</v>
      </c>
      <c r="W37" s="9" t="s">
        <v>182</v>
      </c>
      <c r="X37" t="s">
        <v>39</v>
      </c>
      <c r="Z37">
        <v>0</v>
      </c>
      <c r="AA37" s="2" t="s">
        <v>132</v>
      </c>
    </row>
    <row r="38" spans="1:29" ht="32" x14ac:dyDescent="0.2">
      <c r="A38" t="s">
        <v>24</v>
      </c>
      <c r="B38">
        <v>1</v>
      </c>
      <c r="C38" s="3">
        <v>45431</v>
      </c>
      <c r="D38">
        <v>1</v>
      </c>
      <c r="F38">
        <v>1</v>
      </c>
      <c r="H38">
        <v>1</v>
      </c>
      <c r="J38">
        <v>1</v>
      </c>
      <c r="L38" s="2">
        <v>1</v>
      </c>
      <c r="M38">
        <f t="shared" si="0"/>
        <v>1</v>
      </c>
      <c r="N38" t="s">
        <v>9</v>
      </c>
      <c r="P38">
        <v>1</v>
      </c>
      <c r="R38">
        <v>1</v>
      </c>
      <c r="S38" s="2" t="s">
        <v>43</v>
      </c>
      <c r="U38" s="2" t="s">
        <v>59</v>
      </c>
      <c r="X38">
        <v>1</v>
      </c>
      <c r="Z38">
        <v>1</v>
      </c>
    </row>
    <row r="39" spans="1:29" ht="32" x14ac:dyDescent="0.2">
      <c r="A39" t="s">
        <v>24</v>
      </c>
      <c r="B39">
        <v>2</v>
      </c>
      <c r="C39" s="3">
        <v>45431</v>
      </c>
      <c r="D39">
        <v>1</v>
      </c>
      <c r="F39">
        <v>1</v>
      </c>
      <c r="H39">
        <v>1</v>
      </c>
      <c r="J39">
        <v>1</v>
      </c>
      <c r="L39" s="2">
        <v>1</v>
      </c>
      <c r="M39">
        <f t="shared" si="0"/>
        <v>1</v>
      </c>
      <c r="N39" t="s">
        <v>9</v>
      </c>
      <c r="P39">
        <v>1</v>
      </c>
      <c r="R39">
        <v>1</v>
      </c>
      <c r="S39" s="2" t="s">
        <v>43</v>
      </c>
      <c r="U39" s="2" t="s">
        <v>59</v>
      </c>
      <c r="X39">
        <v>1</v>
      </c>
      <c r="Z39">
        <v>1</v>
      </c>
    </row>
    <row r="40" spans="1:29" ht="32" x14ac:dyDescent="0.2">
      <c r="A40" t="s">
        <v>24</v>
      </c>
      <c r="B40">
        <v>3</v>
      </c>
      <c r="C40" s="3">
        <v>45431</v>
      </c>
      <c r="D40">
        <v>1</v>
      </c>
      <c r="F40">
        <v>1</v>
      </c>
      <c r="H40">
        <v>1</v>
      </c>
      <c r="J40">
        <v>1</v>
      </c>
      <c r="L40" s="2">
        <v>1</v>
      </c>
      <c r="M40">
        <f t="shared" si="0"/>
        <v>1</v>
      </c>
      <c r="N40" t="s">
        <v>9</v>
      </c>
      <c r="P40">
        <v>1</v>
      </c>
      <c r="R40">
        <v>1</v>
      </c>
      <c r="S40" s="2" t="s">
        <v>43</v>
      </c>
      <c r="U40" s="2" t="s">
        <v>59</v>
      </c>
      <c r="X40">
        <v>1</v>
      </c>
      <c r="Z40">
        <v>1</v>
      </c>
    </row>
    <row r="41" spans="1:29" ht="32" x14ac:dyDescent="0.2">
      <c r="A41" t="s">
        <v>28</v>
      </c>
      <c r="B41">
        <v>1</v>
      </c>
      <c r="C41" s="3">
        <v>45431</v>
      </c>
      <c r="D41">
        <v>1</v>
      </c>
      <c r="F41">
        <v>1</v>
      </c>
      <c r="H41">
        <v>1</v>
      </c>
      <c r="J41">
        <v>0</v>
      </c>
      <c r="K41" s="2" t="s">
        <v>133</v>
      </c>
      <c r="L41" s="2">
        <v>0</v>
      </c>
      <c r="M41">
        <f t="shared" si="0"/>
        <v>0</v>
      </c>
      <c r="N41" t="s">
        <v>9</v>
      </c>
      <c r="P41">
        <v>1</v>
      </c>
      <c r="R41">
        <v>1</v>
      </c>
      <c r="S41" s="2" t="s">
        <v>43</v>
      </c>
      <c r="U41" s="2" t="s">
        <v>59</v>
      </c>
      <c r="X41">
        <v>0</v>
      </c>
      <c r="Z41">
        <v>0</v>
      </c>
    </row>
    <row r="42" spans="1:29" ht="198" x14ac:dyDescent="0.25">
      <c r="A42" t="s">
        <v>28</v>
      </c>
      <c r="B42">
        <v>2</v>
      </c>
      <c r="C42" s="3">
        <v>45431</v>
      </c>
      <c r="D42">
        <v>1</v>
      </c>
      <c r="F42">
        <v>1</v>
      </c>
      <c r="H42">
        <v>1</v>
      </c>
      <c r="J42">
        <v>0</v>
      </c>
      <c r="K42" t="s">
        <v>133</v>
      </c>
      <c r="L42" s="2">
        <v>0</v>
      </c>
      <c r="M42">
        <f t="shared" si="0"/>
        <v>0</v>
      </c>
      <c r="N42" t="s">
        <v>9</v>
      </c>
      <c r="P42">
        <v>1</v>
      </c>
      <c r="R42">
        <v>0</v>
      </c>
      <c r="S42" s="2" t="s">
        <v>43</v>
      </c>
      <c r="T42" s="2" t="s">
        <v>135</v>
      </c>
      <c r="U42" s="2" t="s">
        <v>49</v>
      </c>
      <c r="V42" s="9" t="s">
        <v>134</v>
      </c>
      <c r="W42" s="9" t="s">
        <v>181</v>
      </c>
      <c r="X42">
        <v>0</v>
      </c>
      <c r="Z42">
        <v>0</v>
      </c>
    </row>
    <row r="43" spans="1:29" ht="32" x14ac:dyDescent="0.2">
      <c r="A43" t="s">
        <v>28</v>
      </c>
      <c r="B43">
        <v>3</v>
      </c>
      <c r="C43" s="3">
        <v>45431</v>
      </c>
      <c r="D43">
        <v>1</v>
      </c>
      <c r="F43">
        <v>1</v>
      </c>
      <c r="H43">
        <v>1</v>
      </c>
      <c r="J43">
        <v>0</v>
      </c>
      <c r="K43" t="s">
        <v>133</v>
      </c>
      <c r="L43" s="2">
        <v>0</v>
      </c>
      <c r="M43">
        <f t="shared" si="0"/>
        <v>0</v>
      </c>
      <c r="N43" t="s">
        <v>9</v>
      </c>
      <c r="P43">
        <v>1</v>
      </c>
      <c r="R43">
        <v>1</v>
      </c>
      <c r="S43" s="2" t="s">
        <v>43</v>
      </c>
      <c r="U43" s="2" t="s">
        <v>49</v>
      </c>
      <c r="X43">
        <v>0</v>
      </c>
      <c r="Z43">
        <v>0</v>
      </c>
    </row>
    <row r="44" spans="1:29" ht="324" x14ac:dyDescent="0.25">
      <c r="A44" t="s">
        <v>29</v>
      </c>
      <c r="B44">
        <v>1</v>
      </c>
      <c r="C44" s="3">
        <v>45431</v>
      </c>
      <c r="D44">
        <v>1</v>
      </c>
      <c r="E44" s="12" t="s">
        <v>87</v>
      </c>
      <c r="F44">
        <v>0</v>
      </c>
      <c r="G44" s="2" t="s">
        <v>138</v>
      </c>
      <c r="H44">
        <v>0</v>
      </c>
      <c r="I44" s="2" t="s">
        <v>147</v>
      </c>
      <c r="J44">
        <v>0</v>
      </c>
      <c r="K44" s="2" t="s">
        <v>139</v>
      </c>
      <c r="L44" s="2">
        <v>0</v>
      </c>
      <c r="M44">
        <f t="shared" si="0"/>
        <v>0</v>
      </c>
      <c r="N44" t="s">
        <v>9</v>
      </c>
      <c r="P44">
        <v>1</v>
      </c>
      <c r="R44">
        <v>0</v>
      </c>
      <c r="S44" s="2" t="s">
        <v>44</v>
      </c>
      <c r="T44" s="2" t="s">
        <v>136</v>
      </c>
      <c r="U44" s="2" t="s">
        <v>59</v>
      </c>
      <c r="V44" s="7" t="s">
        <v>137</v>
      </c>
      <c r="W44" s="7" t="s">
        <v>178</v>
      </c>
      <c r="X44" s="2">
        <v>0</v>
      </c>
      <c r="Z44">
        <v>0</v>
      </c>
      <c r="AA44" t="s">
        <v>140</v>
      </c>
      <c r="AB44" s="2" t="s">
        <v>150</v>
      </c>
    </row>
    <row r="45" spans="1:29" ht="176" x14ac:dyDescent="0.2">
      <c r="A45" t="s">
        <v>29</v>
      </c>
      <c r="B45">
        <v>2</v>
      </c>
      <c r="C45" s="3">
        <v>45431</v>
      </c>
      <c r="D45">
        <v>1</v>
      </c>
      <c r="E45" s="2" t="s">
        <v>141</v>
      </c>
      <c r="F45">
        <v>0</v>
      </c>
      <c r="G45" s="2" t="s">
        <v>138</v>
      </c>
      <c r="H45">
        <v>0</v>
      </c>
      <c r="I45" s="2" t="s">
        <v>146</v>
      </c>
      <c r="J45">
        <v>0</v>
      </c>
      <c r="K45" s="2" t="s">
        <v>139</v>
      </c>
      <c r="L45" s="2">
        <v>0</v>
      </c>
      <c r="M45">
        <f t="shared" si="0"/>
        <v>0</v>
      </c>
      <c r="N45" t="s">
        <v>26</v>
      </c>
      <c r="P45">
        <v>1</v>
      </c>
      <c r="R45">
        <v>1</v>
      </c>
      <c r="S45" s="2" t="s">
        <v>44</v>
      </c>
      <c r="T45" s="2" t="s">
        <v>136</v>
      </c>
      <c r="U45" s="2" t="s">
        <v>59</v>
      </c>
      <c r="X45">
        <v>0</v>
      </c>
      <c r="Z45">
        <v>0</v>
      </c>
      <c r="AA45" t="s">
        <v>142</v>
      </c>
      <c r="AB45" s="2" t="s">
        <v>150</v>
      </c>
    </row>
    <row r="46" spans="1:29" ht="176" x14ac:dyDescent="0.2">
      <c r="A46" t="s">
        <v>29</v>
      </c>
      <c r="B46">
        <v>3</v>
      </c>
      <c r="C46" s="3">
        <v>45431</v>
      </c>
      <c r="D46">
        <v>1</v>
      </c>
      <c r="E46" s="2" t="s">
        <v>143</v>
      </c>
      <c r="F46">
        <v>0</v>
      </c>
      <c r="G46" s="2" t="s">
        <v>138</v>
      </c>
      <c r="H46">
        <v>0</v>
      </c>
      <c r="I46" s="2" t="s">
        <v>145</v>
      </c>
      <c r="J46">
        <v>0</v>
      </c>
      <c r="K46" s="2" t="s">
        <v>144</v>
      </c>
      <c r="L46" s="2">
        <v>0</v>
      </c>
      <c r="M46">
        <f t="shared" si="0"/>
        <v>0</v>
      </c>
      <c r="N46" t="s">
        <v>41</v>
      </c>
      <c r="P46">
        <v>1</v>
      </c>
      <c r="R46">
        <v>1</v>
      </c>
      <c r="S46" s="2" t="s">
        <v>44</v>
      </c>
      <c r="T46" s="2" t="s">
        <v>136</v>
      </c>
      <c r="U46" s="2" t="s">
        <v>49</v>
      </c>
      <c r="X46">
        <v>0</v>
      </c>
      <c r="Z46">
        <v>0</v>
      </c>
      <c r="AA46" s="2" t="s">
        <v>153</v>
      </c>
      <c r="AB46" s="2" t="s">
        <v>150</v>
      </c>
    </row>
    <row r="47" spans="1:29" ht="106" customHeight="1" x14ac:dyDescent="0.25">
      <c r="A47" t="s">
        <v>38</v>
      </c>
      <c r="B47">
        <v>1</v>
      </c>
      <c r="C47" s="3">
        <v>45431</v>
      </c>
      <c r="D47">
        <v>0</v>
      </c>
      <c r="E47" s="12" t="s">
        <v>148</v>
      </c>
      <c r="F47">
        <v>1</v>
      </c>
      <c r="H47">
        <v>1</v>
      </c>
      <c r="I47" s="2"/>
      <c r="J47">
        <v>0</v>
      </c>
      <c r="K47" s="2" t="s">
        <v>149</v>
      </c>
      <c r="L47" s="2">
        <v>0</v>
      </c>
      <c r="M47">
        <f t="shared" si="0"/>
        <v>0</v>
      </c>
      <c r="N47" t="s">
        <v>9</v>
      </c>
      <c r="P47">
        <v>1</v>
      </c>
      <c r="R47">
        <v>1</v>
      </c>
      <c r="S47" s="2" t="s">
        <v>43</v>
      </c>
      <c r="U47" s="2" t="s">
        <v>49</v>
      </c>
      <c r="V47" s="7" t="s">
        <v>152</v>
      </c>
      <c r="W47" s="7" t="s">
        <v>180</v>
      </c>
      <c r="X47" t="s">
        <v>39</v>
      </c>
      <c r="Z47">
        <v>0</v>
      </c>
      <c r="AA47" s="2" t="s">
        <v>142</v>
      </c>
      <c r="AB47" s="2"/>
      <c r="AC47" s="2"/>
    </row>
    <row r="48" spans="1:29" ht="48" x14ac:dyDescent="0.2">
      <c r="A48" t="s">
        <v>38</v>
      </c>
      <c r="B48">
        <v>2</v>
      </c>
      <c r="C48" s="3">
        <v>45431</v>
      </c>
      <c r="D48">
        <v>1</v>
      </c>
      <c r="E48" s="3"/>
      <c r="F48">
        <v>1</v>
      </c>
      <c r="H48">
        <v>1</v>
      </c>
      <c r="I48" s="2"/>
      <c r="J48">
        <v>0</v>
      </c>
      <c r="K48" s="2" t="s">
        <v>151</v>
      </c>
      <c r="L48" s="2">
        <v>0</v>
      </c>
      <c r="M48">
        <f t="shared" si="0"/>
        <v>0</v>
      </c>
      <c r="N48" t="s">
        <v>26</v>
      </c>
      <c r="P48">
        <v>1</v>
      </c>
      <c r="R48">
        <v>1</v>
      </c>
      <c r="S48" s="2" t="s">
        <v>43</v>
      </c>
      <c r="U48" s="2" t="s">
        <v>59</v>
      </c>
      <c r="X48">
        <v>0</v>
      </c>
      <c r="Z48">
        <v>0</v>
      </c>
      <c r="AA48" s="2" t="s">
        <v>154</v>
      </c>
    </row>
    <row r="49" spans="1:27" ht="48" x14ac:dyDescent="0.2">
      <c r="A49" t="s">
        <v>38</v>
      </c>
      <c r="B49">
        <v>3</v>
      </c>
      <c r="C49" s="3">
        <v>45431</v>
      </c>
      <c r="D49">
        <v>1</v>
      </c>
      <c r="E49" s="3"/>
      <c r="F49">
        <v>1</v>
      </c>
      <c r="H49">
        <v>1</v>
      </c>
      <c r="J49">
        <v>0</v>
      </c>
      <c r="K49" s="2" t="s">
        <v>151</v>
      </c>
      <c r="L49" s="2">
        <v>0</v>
      </c>
      <c r="M49">
        <f t="shared" si="0"/>
        <v>0</v>
      </c>
      <c r="N49" t="s">
        <v>26</v>
      </c>
      <c r="P49">
        <v>0</v>
      </c>
      <c r="Q49" s="2" t="s">
        <v>155</v>
      </c>
      <c r="R49">
        <v>1</v>
      </c>
      <c r="S49" s="2" t="s">
        <v>43</v>
      </c>
      <c r="X49">
        <v>0</v>
      </c>
      <c r="Y49" s="2" t="s">
        <v>156</v>
      </c>
      <c r="Z49">
        <v>0</v>
      </c>
      <c r="AA49" s="2" t="s">
        <v>157</v>
      </c>
    </row>
  </sheetData>
  <autoFilter ref="A1:AB1" xr:uid="{00000000-0001-0000-0000-000000000000}"/>
  <phoneticPr fontId="2"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AggregatedResults</vt:lpstr>
      <vt:lpstr>Measurements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Hubert Perliński</dc:creator>
  <cp:lastModifiedBy>Annika Siefke</cp:lastModifiedBy>
  <dcterms:created xsi:type="dcterms:W3CDTF">2015-06-05T18:17:20Z</dcterms:created>
  <dcterms:modified xsi:type="dcterms:W3CDTF">2024-06-01T19:54:15Z</dcterms:modified>
</cp:coreProperties>
</file>