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nnika/Documents/education/UvA/Business Analytics/year3/thesis/Results/Pipeline2/"/>
    </mc:Choice>
  </mc:AlternateContent>
  <xr:revisionPtr revIDLastSave="0" documentId="13_ncr:1_{E21275AF-6468-C94C-A138-78EE42EA69A0}" xr6:coauthVersionLast="47" xr6:coauthVersionMax="47" xr10:uidLastSave="{00000000-0000-0000-0000-000000000000}"/>
  <bookViews>
    <workbookView xWindow="0" yWindow="0" windowWidth="35840" windowHeight="22400" activeTab="1" xr2:uid="{00000000-000D-0000-FFFF-FFFF00000000}"/>
  </bookViews>
  <sheets>
    <sheet name="Measurements" sheetId="1" r:id="rId1"/>
    <sheet name="Sheet2" sheetId="3" r:id="rId2"/>
    <sheet name="AggregatedResults" sheetId="2" r:id="rId3"/>
  </sheets>
  <definedNames>
    <definedName name="_xlnm._FilterDatabase" localSheetId="0" hidden="1">Measurements!$A$1:$AC$1</definedName>
  </definedNames>
  <calcPr calcId="191029"/>
  <pivotCaches>
    <pivotCache cacheId="14"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2" i="3"/>
  <c r="D63" i="2"/>
  <c r="D62" i="2"/>
  <c r="D58" i="2"/>
  <c r="D54" i="2"/>
  <c r="D50" i="2"/>
  <c r="G20" i="2"/>
  <c r="F20" i="2"/>
  <c r="E20" i="2"/>
  <c r="D20" i="2"/>
  <c r="C20" i="2"/>
  <c r="B20" i="2"/>
</calcChain>
</file>

<file path=xl/sharedStrings.xml><?xml version="1.0" encoding="utf-8"?>
<sst xmlns="http://schemas.openxmlformats.org/spreadsheetml/2006/main" count="551" uniqueCount="230">
  <si>
    <t>Problem</t>
  </si>
  <si>
    <t>Run</t>
  </si>
  <si>
    <t>Correct objective function</t>
  </si>
  <si>
    <t>Constraint correctness</t>
  </si>
  <si>
    <t>Code representation correctness</t>
  </si>
  <si>
    <t>Code executability</t>
  </si>
  <si>
    <t>IP1</t>
  </si>
  <si>
    <t>Variable correctness (1 if the variables are correct, 0 if not)</t>
  </si>
  <si>
    <t>Solution group</t>
  </si>
  <si>
    <t>A</t>
  </si>
  <si>
    <t>Code solution correctness</t>
  </si>
  <si>
    <t>Model solution correctness</t>
  </si>
  <si>
    <t>General Remarks</t>
  </si>
  <si>
    <t>Variable remarks</t>
  </si>
  <si>
    <t>Date run</t>
  </si>
  <si>
    <t>Objective remarks</t>
  </si>
  <si>
    <t>Constraint remarks</t>
  </si>
  <si>
    <t>Solution remark</t>
  </si>
  <si>
    <t>Code representation remarks</t>
  </si>
  <si>
    <t>Executability remarks</t>
  </si>
  <si>
    <t>Model solution remarks</t>
  </si>
  <si>
    <t>Code solution correctess remarks</t>
  </si>
  <si>
    <t>LP1</t>
  </si>
  <si>
    <t>MIP1</t>
  </si>
  <si>
    <t>NL1</t>
  </si>
  <si>
    <t>Error Messages</t>
  </si>
  <si>
    <t>B</t>
  </si>
  <si>
    <t>LP3</t>
  </si>
  <si>
    <t>NL2</t>
  </si>
  <si>
    <t>NL3</t>
  </si>
  <si>
    <t>IP2</t>
  </si>
  <si>
    <t>LP2</t>
  </si>
  <si>
    <t>MIP2</t>
  </si>
  <si>
    <t>IP3</t>
  </si>
  <si>
    <t>MIP3</t>
  </si>
  <si>
    <t>IP4</t>
  </si>
  <si>
    <t>LP4</t>
  </si>
  <si>
    <t>MIP4</t>
  </si>
  <si>
    <t>NL4</t>
  </si>
  <si>
    <r>
      <t>ValueError</t>
    </r>
    <r>
      <rPr>
        <sz val="14"/>
        <color rgb="FF212121"/>
        <rFont val="Courier New"/>
        <family val="1"/>
      </rPr>
      <t>: Model objective (obj) contains nonlinear terms that cannot be written to LP format</t>
    </r>
  </si>
  <si>
    <t>C</t>
  </si>
  <si>
    <t>Solver</t>
  </si>
  <si>
    <t>glpk</t>
  </si>
  <si>
    <t>Parameter corectness</t>
  </si>
  <si>
    <t>Parameter remarks</t>
  </si>
  <si>
    <t>Solver comments</t>
  </si>
  <si>
    <r>
      <t>ValueError</t>
    </r>
    <r>
      <rPr>
        <sz val="14"/>
        <color rgb="FF212121"/>
        <rFont val="Courier New"/>
        <family val="1"/>
      </rPr>
      <t>: Model objective (objective) contains nonlinear terms that cannot be written to LP format</t>
    </r>
  </si>
  <si>
    <t>cbc</t>
  </si>
  <si>
    <t>Model Correctness</t>
  </si>
  <si>
    <t>incorrect use of solver</t>
  </si>
  <si>
    <t>Executability reason</t>
  </si>
  <si>
    <t>incorrect use of Pyomo syntax (logic operator in objective)</t>
  </si>
  <si>
    <t>Highlighted all parameters as sample data, even though not everything was sample data (like C)</t>
  </si>
  <si>
    <t>Did not use parameter value for C in constraint formula</t>
  </si>
  <si>
    <t>Used parameter value for C in constraint formula</t>
  </si>
  <si>
    <r>
      <t xml:space="preserve">Uses standard deviation instead of variance
</t>
    </r>
    <r>
      <rPr>
        <sz val="11"/>
        <color rgb="FFFF0000"/>
        <rFont val="Calibri (Body)"/>
      </rPr>
      <t>generated constraints as well</t>
    </r>
  </si>
  <si>
    <r>
      <t xml:space="preserve">Uses covariance instead of variance
</t>
    </r>
    <r>
      <rPr>
        <sz val="11"/>
        <color rgb="FFFF0000"/>
        <rFont val="Calibri (Body)"/>
      </rPr>
      <t>generated constraints as well</t>
    </r>
  </si>
  <si>
    <t>seperately calculates the mean and standard deviation</t>
  </si>
  <si>
    <t>seperately calculates the mean and covariance</t>
  </si>
  <si>
    <t>Correctly identified auxiliary variable for scenarios</t>
  </si>
  <si>
    <r>
      <rPr>
        <sz val="11"/>
        <color rgb="FFFF0000"/>
        <rFont val="Calibri (Body)"/>
      </rPr>
      <t>not included explicitly</t>
    </r>
    <r>
      <rPr>
        <sz val="11"/>
        <color theme="1"/>
        <rFont val="Calibri"/>
        <family val="2"/>
        <scheme val="minor"/>
      </rPr>
      <t>; correct in formulation</t>
    </r>
  </si>
  <si>
    <t>Constraint Reason</t>
  </si>
  <si>
    <t>Because of nonlinear objective function glpk not applicale
couenne can be used</t>
  </si>
  <si>
    <r>
      <rPr>
        <sz val="11"/>
        <color rgb="FFFF0000"/>
        <rFont val="Calibri (Body)"/>
      </rPr>
      <t>Correct solution</t>
    </r>
    <r>
      <rPr>
        <sz val="11"/>
        <color theme="1"/>
        <rFont val="Calibri"/>
        <family val="2"/>
        <scheme val="minor"/>
      </rPr>
      <t>, but wrong objective value</t>
    </r>
  </si>
  <si>
    <t>Ignored suggestions</t>
  </si>
  <si>
    <t>Logic of LLM was fine - constraints generated in objective step are accurate (but wrong step); 
LLM gave some suggestions that would make constraints incorrect in constraint step (but only suggestions, no actual model formulation)</t>
  </si>
  <si>
    <t>n/a</t>
  </si>
  <si>
    <r>
      <t>Missing auxiliary variables in variable step (</t>
    </r>
    <r>
      <rPr>
        <sz val="11"/>
        <color rgb="FFFF0000"/>
        <rFont val="Calibri (Body)"/>
      </rPr>
      <t>not in whole model</t>
    </r>
    <r>
      <rPr>
        <sz val="11"/>
        <color theme="1"/>
        <rFont val="Calibri"/>
        <family val="2"/>
        <scheme val="minor"/>
      </rPr>
      <t>)</t>
    </r>
  </si>
  <si>
    <t>included whole model in variable step</t>
  </si>
  <si>
    <t>Incorrectly used pyomo syntax for AbstractModel</t>
  </si>
  <si>
    <t>no linking constraint (xij &lt;= yj), but I think it is redundant because of capacity constraint (wixij &lt;= Cyj)</t>
  </si>
  <si>
    <t>included linking constraint</t>
  </si>
  <si>
    <t>generated constraints as well</t>
  </si>
  <si>
    <t>uses big M
redundant constraint added (x_i &lt;= 1)
(constraints in step 1.2 and 1.3 match)</t>
  </si>
  <si>
    <r>
      <rPr>
        <sz val="11"/>
        <color rgb="FFFF0000"/>
        <rFont val="Calibri (Body)"/>
      </rPr>
      <t xml:space="preserve">CONSTRAINTS GENERATED IN OBJECTIVE STEP ONLY (generally </t>
    </r>
    <r>
      <rPr>
        <b/>
        <sz val="11"/>
        <color rgb="FFFF0000"/>
        <rFont val="Calibri (Body)"/>
      </rPr>
      <t>correct</t>
    </r>
    <r>
      <rPr>
        <sz val="11"/>
        <color rgb="FFFF0000"/>
        <rFont val="Calibri (Body)"/>
      </rPr>
      <t>)</t>
    </r>
    <r>
      <rPr>
        <sz val="11"/>
        <color theme="1"/>
        <rFont val="Calibri"/>
        <family val="2"/>
        <scheme val="minor"/>
      </rPr>
      <t xml:space="preserve">
uses big M
(constraints in step 1.2 and 1.3 match)</t>
    </r>
  </si>
  <si>
    <t>no linking constraint (xij &lt;= yj), but I think it is redundant because of capacity constraint (wixij &lt;= Cyj)
(constraints in step 1.2 and 1.3 match)</t>
  </si>
  <si>
    <t>NOTE:
Assumes constant capacity per box; Run1 uses individual capacity per box (still equivalent?)</t>
  </si>
  <si>
    <t>Correctly identified 4 priority factors</t>
  </si>
  <si>
    <t>wrong priorities</t>
  </si>
  <si>
    <t>Additional constraint "General Overtime Hours Constraint"
Incorrect "Full-time Employee Overtime Constraint" (overtime hours ft and deviation of overtime hours goal for ft are not "coupled")
No restriction that it can be either positive or negative deviation (might not be necessary?)</t>
  </si>
  <si>
    <t>Objective function different
Additional constraint "General Overtime Hours Constraint" different</t>
  </si>
  <si>
    <t>Uses d5+ instead of d5- in objective function</t>
  </si>
  <si>
    <r>
      <t>AttributeError</t>
    </r>
    <r>
      <rPr>
        <sz val="14"/>
        <color rgb="FF212121"/>
        <rFont val="Courier New"/>
        <family val="1"/>
      </rPr>
      <t>: 'ConcreteModel' object has no attribute 'd5_minus'</t>
    </r>
  </si>
  <si>
    <t>incorrect underlying mathematical model (missing variable definition)</t>
  </si>
  <si>
    <t>Identified 5 priority factors</t>
  </si>
  <si>
    <t>Correctly identified 4 priority factors
(Even correct "logic": P1 &gt; P2 &gt; P3 &gt; P4)</t>
  </si>
  <si>
    <t>Additional constraint "General Overtime Hours Constraint FT" &amp; "General Overtime Hours Constraint PT" (but decoupled from d2+/- and d3+/-)
Incorrect "Full-time Employee Overtime Constraint" (overtime hours ft and deviation of overtime hours goal for ft are not "coupled")
No restriction that it can be either positive or negative deviation (might not be necessary?)</t>
  </si>
  <si>
    <t>Additional variable for general overtime hours
Can generally be correct if constraints are fine</t>
  </si>
  <si>
    <t>Additional variable for general overtime hours ft &amp; additional variable for general overtime pt
Can generally be correct if constraints are fine</t>
  </si>
  <si>
    <t>Uses the additional variables, but is technically right</t>
  </si>
  <si>
    <t>wrong priorities
uses a d5- variable that is defiened nowhere</t>
  </si>
  <si>
    <t>Objective function different
Additional constraints "General Overtime Hours Constraint FT/PT" different</t>
  </si>
  <si>
    <t>Added "redundant" variables, x1, x2 &amp; x3</t>
  </si>
  <si>
    <t>everything fine except for storage constraint</t>
  </si>
  <si>
    <r>
      <t xml:space="preserve">NOT CLEAR/ WORD CHOICE?
"Your last goal with the lowest priority, you want to keep </t>
    </r>
    <r>
      <rPr>
        <b/>
        <sz val="11"/>
        <color theme="1"/>
        <rFont val="Calibri"/>
        <family val="2"/>
        <scheme val="minor"/>
      </rPr>
      <t>general</t>
    </r>
    <r>
      <rPr>
        <sz val="11"/>
        <color theme="1"/>
        <rFont val="Calibri"/>
        <family val="2"/>
        <scheme val="minor"/>
      </rPr>
      <t xml:space="preserve"> overtime hours for both kinds of employees as low as possible."
(general confuses it??)</t>
    </r>
  </si>
  <si>
    <t>Loaded Data afterwards
Since we reagrd it as SE issue, I think it is fine</t>
  </si>
  <si>
    <t>Also redefined decision vars and params relevant for objective</t>
  </si>
  <si>
    <r>
      <t xml:space="preserve">storage and capacity constraints per drug instead of combined
lacking manpower and equipment hours
uses upper and lower bound for amount of active ingredient extracted </t>
    </r>
    <r>
      <rPr>
        <sz val="11"/>
        <color rgb="FFFF0000"/>
        <rFont val="Calibri (Body)"/>
      </rPr>
      <t>(not robust, not worst case scenario)</t>
    </r>
  </si>
  <si>
    <t>General:
Seems like only budget constraint and active ingredient per drug are relevant (so messing up MPH/EH and Storage constraints doesn't affect the solution)</t>
  </si>
  <si>
    <t>Missing Operational Costs</t>
  </si>
  <si>
    <t>storage constraint per raw material instead of combined
uses upper and lower bound for amount of active ingredient extracted (not robust, not worst case scenario)</t>
  </si>
  <si>
    <r>
      <rPr>
        <b/>
        <sz val="11"/>
        <color theme="1"/>
        <rFont val="Calibri"/>
        <family val="2"/>
        <scheme val="minor"/>
      </rPr>
      <t>NOT CLEAR?</t>
    </r>
    <r>
      <rPr>
        <sz val="11"/>
        <color theme="1"/>
        <rFont val="Calibri"/>
        <family val="2"/>
        <scheme val="minor"/>
      </rPr>
      <t xml:space="preserve">
</t>
    </r>
    <r>
      <rPr>
        <b/>
        <sz val="11"/>
        <color theme="1"/>
        <rFont val="Calibri"/>
        <family val="2"/>
        <scheme val="minor"/>
      </rPr>
      <t>ROBUST LOGIC MISSED</t>
    </r>
    <r>
      <rPr>
        <sz val="11"/>
        <color theme="1"/>
        <rFont val="Calibri"/>
        <family val="2"/>
        <scheme val="minor"/>
      </rPr>
      <t xml:space="preserve">
"Importantly, your experience with the production of the drugs has shown the the amount of active ingredient your process extracts from the two raw materials can vary by up to 0.5% and 2%, respectively. 
During purchasing, you need to make sure that </t>
    </r>
    <r>
      <rPr>
        <sz val="11"/>
        <color rgb="FFFF0000"/>
        <rFont val="Calibri (Body)"/>
      </rPr>
      <t>no matter how much the amount of active ingredient varies, the required amount for the drug production is always met.</t>
    </r>
    <r>
      <rPr>
        <sz val="11"/>
        <color theme="1"/>
        <rFont val="Calibri"/>
        <family val="2"/>
        <scheme val="minor"/>
      </rPr>
      <t>"</t>
    </r>
  </si>
  <si>
    <r>
      <rPr>
        <b/>
        <sz val="11"/>
        <color theme="1"/>
        <rFont val="Calibri"/>
        <family val="2"/>
        <scheme val="minor"/>
      </rPr>
      <t>NOT CLEAR?</t>
    </r>
    <r>
      <rPr>
        <sz val="11"/>
        <color theme="1"/>
        <rFont val="Calibri"/>
        <family val="2"/>
        <scheme val="minor"/>
      </rPr>
      <t xml:space="preserve">
"Your company can also only store a limited amount of raw materials."</t>
    </r>
  </si>
  <si>
    <r>
      <rPr>
        <b/>
        <sz val="11"/>
        <color theme="1"/>
        <rFont val="Calibri"/>
        <family val="2"/>
        <scheme val="minor"/>
      </rPr>
      <t>NOT CLEAR?</t>
    </r>
    <r>
      <rPr>
        <sz val="11"/>
        <color theme="1"/>
        <rFont val="Calibri"/>
        <family val="2"/>
        <scheme val="minor"/>
      </rPr>
      <t xml:space="preserve">
"Additionally, you need to keep the capacity constraints for the production of the drugs in mind as there is only a limited amount of manpower as well as equipment hours available. " (doesn't say explicitly per drug or not)
</t>
    </r>
    <r>
      <rPr>
        <b/>
        <sz val="11"/>
        <color theme="1"/>
        <rFont val="Calibri"/>
        <family val="2"/>
        <scheme val="minor"/>
      </rPr>
      <t>ROBUST LOGIC MISSED</t>
    </r>
    <r>
      <rPr>
        <sz val="11"/>
        <color theme="1"/>
        <rFont val="Calibri"/>
        <family val="2"/>
        <scheme val="minor"/>
      </rPr>
      <t xml:space="preserve">
"Importantly, your experience with the production of the drugs has shown the the amount of active ingredient your process extracts from the two raw materials can vary by up to 0.5% and 2%, respectively. 
During purchasing, you need to make sure that no matter how much the amount of active ingredient varies, the required amount for the drug production is always met."</t>
    </r>
  </si>
  <si>
    <t>Defined some redundant variable constraints (total product 1 and total product 2)
Mentioned in decision variables, but used nowhere</t>
  </si>
  <si>
    <t>Defined redundant variable of tons of wheat/corn/sugarbeets produced (which is just YieldPerAcre*W)</t>
  </si>
  <si>
    <r>
      <t xml:space="preserve">included whole model in variable step
</t>
    </r>
    <r>
      <rPr>
        <sz val="11"/>
        <color theme="1"/>
        <rFont val="Calibri (Body)"/>
      </rPr>
      <t>variable x not as "amount delivered" but as "fraction of demand devlievered"</t>
    </r>
  </si>
  <si>
    <t>obective in 1.2 matches objective in 1.1
BUT added additional explanation</t>
  </si>
  <si>
    <t>constraints in 1.3 match constraints from 1.1
BUT added additional explanation</t>
  </si>
  <si>
    <t>obective in 1.2 matches objective in 1.1
(simply put the objective from the whole model, nothing else)</t>
  </si>
  <si>
    <t>constraints in 1.3 match constraints from 1.1
(simply put the constrainst from the whole model, nothing else)</t>
  </si>
  <si>
    <t>Formulated whole model in step one because prompt contains this sntence:
"Please formulate this as a mathematical optimization model."</t>
  </si>
  <si>
    <t>Formulated whole model in step one because prompt contains this sntence:
"Please formulate a mean-variance mathematical model for this optimization problem."</t>
  </si>
  <si>
    <t>Formulated whole model in step one because prompt contains this sntence:
"Please formulate a mathematical optimization model for this problem. "</t>
  </si>
  <si>
    <t>Formulated whole model in step one because prompt contains this sentence: 
"Please formulate a mathematical optimization model for this problem. "</t>
  </si>
  <si>
    <t>Used minimum function in objective, but is mathematically &amp; logically correct</t>
  </si>
  <si>
    <t>Used minimum function in storag balance constraint, but is mathematically &amp; logically correct</t>
  </si>
  <si>
    <r>
      <t>AttributeError</t>
    </r>
    <r>
      <rPr>
        <sz val="14"/>
        <color rgb="FF212121"/>
        <rFont val="Courier New"/>
        <family val="1"/>
      </rPr>
      <t>: module 'pyomo.environ' has no attribute 'min'</t>
    </r>
  </si>
  <si>
    <t>incorrect use of Pyomo syntax (logic operator in constraint rule)</t>
  </si>
  <si>
    <t>Made all variables integer instead of integer for food, continuous for beverages</t>
  </si>
  <si>
    <t>Way more efficient to solve it with gurobi</t>
  </si>
  <si>
    <r>
      <t>KeyError</t>
    </r>
    <r>
      <rPr>
        <sz val="14"/>
        <color rgb="FF212121"/>
        <rFont val="Courier New"/>
        <family val="1"/>
      </rPr>
      <t>: "Index '(1, 0)' is not valid for indexed component 'S'"</t>
    </r>
  </si>
  <si>
    <t>Used minimum function in storag balance constraint
constraint, but is mathematically &amp; logically correct</t>
  </si>
  <si>
    <t>Added a correct inventory rule that says constraint in period 0 = 0, but generally misses "formal" declaration of s(1,0)=0, so code still not executable</t>
  </si>
  <si>
    <t>underlying mathematical model not "complete", so not solvable
(also: incorrect use of Pyomo syntax (logic operator in constraint rule))</t>
  </si>
  <si>
    <t>Ignored the integrality/ reals constraint (logic issue)</t>
  </si>
  <si>
    <t>Not able to correctly handle some part of the set being integers, some part being continous (always used integrality constraint whihc is incorrect pyomo syntax) (code issue)</t>
  </si>
  <si>
    <t>A bit odd definition of the products set: Set i ∈ {1, 2} for food products and i ∈ {1, 2, 3} for beverage products</t>
  </si>
  <si>
    <t>Maybe C because of different sets definitions? But mathematically exactly the same</t>
  </si>
  <si>
    <t>specifies no specific inventory balance for t = 0 (not technically necessary because model mentions that s(1,0)  is assumed to be 0)</t>
  </si>
  <si>
    <t>In all cases, model writes in a sentence that storage at t=0 is assumed to be 0; this is not formalized in the constraints tho</t>
  </si>
  <si>
    <r>
      <t>KeyError</t>
    </r>
    <r>
      <rPr>
        <sz val="14"/>
        <color rgb="FF212121"/>
        <rFont val="Courier New"/>
        <family val="1"/>
      </rPr>
      <t>: "Index '(1, 0)' is not valid for indexed component 's'"</t>
    </r>
  </si>
  <si>
    <r>
      <t>ValueError</t>
    </r>
    <r>
      <rPr>
        <sz val="14"/>
        <color rgb="FF212121"/>
        <rFont val="Courier New"/>
        <family val="1"/>
      </rPr>
      <t>: Constraint 'generation_cons[1,1]' is a Ranged Inequality with a variable lower bound. Cannot normalize the constraint or send it to a solver.</t>
    </r>
  </si>
  <si>
    <t>incorrect use of Pyomo syntax (value range instead of two seperate bounds)</t>
  </si>
  <si>
    <t>ramp up and ramp down constraints defined incorrectly (allows away more ramp up/ down)
inequality for demand &amp; 10% additional</t>
  </si>
  <si>
    <t>ramp up and ramp down constraints defined incorrectly (allows away more ramp up/ down)
inequality for 10% additional</t>
  </si>
  <si>
    <r>
      <t>ValueError</t>
    </r>
    <r>
      <rPr>
        <sz val="14"/>
        <color rgb="FF212121"/>
        <rFont val="Courier New"/>
        <family val="1"/>
      </rPr>
      <t>: Constraint 'power_output_limits[1,1]' is a Ranged Inequality with a variable lower bound. Cannot normalize the constraint or send it to a solver.</t>
    </r>
  </si>
  <si>
    <t>ineuqality for demand
missing logic constraint for t = 1</t>
  </si>
  <si>
    <t>correctly defined constraints, but missing ramp up &amp; ramp down + logic constraint in period t = 1</t>
  </si>
  <si>
    <t>missing all constraint for t = 1</t>
  </si>
  <si>
    <r>
      <t>PyomoException</t>
    </r>
    <r>
      <rPr>
        <sz val="14"/>
        <color rgb="FF212121"/>
        <rFont val="Courier New"/>
        <family val="1"/>
      </rPr>
      <t>: Cannot convert non-constant Pyomo expression (50*u[1,1] &lt;= p[1,1]) to bool.</t>
    </r>
  </si>
  <si>
    <t>assumes power plant can be running before the "start of the problem"</t>
  </si>
  <si>
    <t>Includes released water at node G in objective (will essentially double the objective?)</t>
  </si>
  <si>
    <t>More efficient to solve it with gurobi</t>
  </si>
  <si>
    <r>
      <t>KeyError</t>
    </r>
    <r>
      <rPr>
        <sz val="14"/>
        <color rgb="FF212121"/>
        <rFont val="Courier New"/>
        <family val="1"/>
      </rPr>
      <t>: "Index '('AB', 0)' is not valid for indexed component 'f'"</t>
    </r>
  </si>
  <si>
    <t>other logic issue (model variables not correctly indexed)</t>
  </si>
  <si>
    <t>water inflow in system is considered to be "instant"  (inflow_A_t = Outflow_A_t) while it should be considered sequential like in the other nodes (inflow_A_(t-1) = Outflow_A_t)
missing initial outflow rule (no flow in step t = 0, since water first needs to enter the system)</t>
  </si>
  <si>
    <t>the flow constraint here actually skip first t, so the model is not "broken" anymore</t>
  </si>
  <si>
    <r>
      <rPr>
        <sz val="11"/>
        <color rgb="FFFF0000"/>
        <rFont val="Calibri (Body)"/>
      </rPr>
      <t>infeasible?/ broken</t>
    </r>
    <r>
      <rPr>
        <sz val="11"/>
        <color theme="1"/>
        <rFont val="Calibri"/>
        <family val="2"/>
        <scheme val="minor"/>
      </rPr>
      <t xml:space="preserve">
missing 0 states
problem cannot be solved like this</t>
    </r>
  </si>
  <si>
    <t>misses exclusion of time step 1 from flow constraints</t>
  </si>
  <si>
    <r>
      <t>KeyError</t>
    </r>
    <r>
      <rPr>
        <sz val="14"/>
        <color rgb="FF212121"/>
        <rFont val="Courier New"/>
        <family val="1"/>
      </rPr>
      <t>: "Index '('A', 'B', 0)' is not valid for indexed component 'x'"</t>
    </r>
  </si>
  <si>
    <r>
      <rPr>
        <sz val="11"/>
        <color rgb="FFFF0000"/>
        <rFont val="Calibri (Body)"/>
      </rPr>
      <t>infeasible</t>
    </r>
    <r>
      <rPr>
        <sz val="11"/>
        <color theme="1"/>
        <rFont val="Calibri"/>
        <family val="2"/>
        <scheme val="minor"/>
      </rPr>
      <t xml:space="preserve">
allows no flow to node G?</t>
    </r>
  </si>
  <si>
    <t>weirdly:
water_inflow_rule uses python max function and no error is thrown (this usually resulted in errors)</t>
  </si>
  <si>
    <r>
      <rPr>
        <sz val="11"/>
        <color rgb="FFFF0000"/>
        <rFont val="Calibri (Body)"/>
      </rPr>
      <t xml:space="preserve">not included explicitly
</t>
    </r>
    <r>
      <rPr>
        <sz val="11"/>
        <color theme="1"/>
        <rFont val="Calibri (Body)"/>
      </rPr>
      <t>incorrect in model (invented syrup capacity)</t>
    </r>
  </si>
  <si>
    <t>additional syrup capacity constraint</t>
  </si>
  <si>
    <t>ipopt</t>
  </si>
  <si>
    <r>
      <t>not included explicitly</t>
    </r>
    <r>
      <rPr>
        <sz val="11"/>
        <color theme="1"/>
        <rFont val="Calibri (Body)"/>
      </rPr>
      <t>; correct in formulation</t>
    </r>
  </si>
  <si>
    <t>Formulated whole model in prompt 1.1:
Prompt includes this sentence "Please formulate a mathematical optimization model for this problem."</t>
  </si>
  <si>
    <r>
      <t xml:space="preserve">included whole model in variable step
</t>
    </r>
    <r>
      <rPr>
        <sz val="11"/>
        <color theme="1"/>
        <rFont val="Calibri (Body)"/>
      </rPr>
      <t>not included explicitly; correct in formulation</t>
    </r>
  </si>
  <si>
    <t>constraints in 1.3 match constraints from 1.1
(simply put the constrainst from the whole model, nothing else)
Combined stability constraints into one constraint</t>
  </si>
  <si>
    <r>
      <t>TypeError</t>
    </r>
    <r>
      <rPr>
        <sz val="14"/>
        <color rgb="FF212121"/>
        <rFont val="Courier New"/>
        <family val="1"/>
      </rPr>
      <t>: Implicit conversion of Pyomo numeric value (x1*x2) to float is disabled. This error is often the result of using Pyomo components as arguments to one of the Python built-in math module functions when defining expressions. Avoid this error by using Pyomo-provided math functions or explicitly resolving the numeric value using the Pyomo value() function.</t>
    </r>
  </si>
  <si>
    <t>incorrect use of Pyomo syntax (used wrong python functions)</t>
  </si>
  <si>
    <t>Missing binary variables for different price categories for vendors E and B</t>
  </si>
  <si>
    <r>
      <t>PyomoException</t>
    </r>
    <r>
      <rPr>
        <sz val="14"/>
        <color rgb="FF212121"/>
        <rFont val="Courier New"/>
        <family val="1"/>
      </rPr>
      <t>: Cannot convert non-constant Pyomo expression (22000*yB &lt;= xB1) to bool.</t>
    </r>
  </si>
  <si>
    <t>not suitable for non-linear MIP problem; requ. Couenne</t>
  </si>
  <si>
    <t>Missing logic constraints for each scenario</t>
  </si>
  <si>
    <t>wrong bound for vendor E</t>
  </si>
  <si>
    <r>
      <t xml:space="preserve">Missing binary variables for different price categories for vendors E
</t>
    </r>
    <r>
      <rPr>
        <b/>
        <sz val="11"/>
        <color theme="1"/>
        <rFont val="Calibri"/>
        <family val="2"/>
        <scheme val="minor"/>
      </rPr>
      <t>vendor B correct</t>
    </r>
  </si>
  <si>
    <t xml:space="preserve">Missing binary variables
vendor
Pricing function vendor E incorrect </t>
  </si>
  <si>
    <t>Missing logic constraints for vendor E  scenario</t>
  </si>
  <si>
    <t>Correctly handled logic for vendor B
Still wrong on vendor E</t>
  </si>
  <si>
    <t>gurobi</t>
  </si>
  <si>
    <t>infeasible</t>
  </si>
  <si>
    <r>
      <t xml:space="preserve">Missing binary variables for different price categories for vendors E (only included binary variable for vendor &lt;e.2 fixed costs)
</t>
    </r>
    <r>
      <rPr>
        <b/>
        <sz val="11"/>
        <color theme="1"/>
        <rFont val="Calibri"/>
        <family val="2"/>
        <scheme val="minor"/>
      </rPr>
      <t>vendor B correct</t>
    </r>
  </si>
  <si>
    <t xml:space="preserve">Missing binary variables for E
vendor
Pricing function vendor E incorrect (different than in run1) </t>
  </si>
  <si>
    <t xml:space="preserve">Missing binary variables for E
vendor
Pricing function vendor E incorrect (different than in run 1 &amp; run2) </t>
  </si>
  <si>
    <t>Missing logic constraints for vendor E  scenario
Additional constraint on total quanity of vendor B (not wrong, just redundant)</t>
  </si>
  <si>
    <r>
      <t>PyomoException</t>
    </r>
    <r>
      <rPr>
        <sz val="14"/>
        <color rgb="FF212121"/>
        <rFont val="Courier New"/>
        <family val="1"/>
      </rPr>
      <t>: Cannot convert non-constant Pyomo expression (22000*yB1 &lt;= xB1) to bool.</t>
    </r>
  </si>
  <si>
    <r>
      <rPr>
        <b/>
        <sz val="11"/>
        <color theme="1"/>
        <rFont val="Calibri"/>
        <family val="2"/>
        <scheme val="minor"/>
      </rPr>
      <t>Struggles with LOGIC</t>
    </r>
    <r>
      <rPr>
        <sz val="11"/>
        <color theme="1"/>
        <rFont val="Calibri"/>
        <family val="2"/>
        <scheme val="minor"/>
      </rPr>
      <t xml:space="preserve">
Different pricing scenarios are exclusive, but model cannot model tht correctly</t>
    </r>
  </si>
  <si>
    <r>
      <rPr>
        <b/>
        <sz val="11"/>
        <color theme="1"/>
        <rFont val="Calibri"/>
        <family val="2"/>
        <scheme val="minor"/>
      </rPr>
      <t>Makes Assumptions</t>
    </r>
    <r>
      <rPr>
        <sz val="11"/>
        <color theme="1"/>
        <rFont val="Calibri"/>
        <family val="2"/>
        <scheme val="minor"/>
      </rPr>
      <t xml:space="preserve">
General Syrup capacity logical (in normal business settings you either have resource constraints or budget constraints, otherwise no need to optimize)</t>
    </r>
  </si>
  <si>
    <r>
      <rPr>
        <b/>
        <sz val="11"/>
        <color theme="1"/>
        <rFont val="Calibri"/>
        <family val="2"/>
        <scheme val="minor"/>
      </rPr>
      <t>NOT CLEAR/ WORD CHOICE?</t>
    </r>
    <r>
      <rPr>
        <sz val="11"/>
        <color theme="1"/>
        <rFont val="Calibri"/>
        <family val="2"/>
        <scheme val="minor"/>
      </rPr>
      <t xml:space="preserve">
"It is required that the squared difference between the litres employed of each component and the mean litres utilised of both components is below ten."
(general confuses it??)</t>
    </r>
  </si>
  <si>
    <r>
      <rPr>
        <b/>
        <sz val="11"/>
        <color theme="1"/>
        <rFont val="Calibri"/>
        <family val="2"/>
        <scheme val="minor"/>
      </rPr>
      <t>Struggles with LOGIC</t>
    </r>
    <r>
      <rPr>
        <sz val="11"/>
        <color theme="1"/>
        <rFont val="Calibri"/>
        <family val="2"/>
        <scheme val="minor"/>
      </rPr>
      <t xml:space="preserve">
Sequentiality of problem is not intuitive for model</t>
    </r>
  </si>
  <si>
    <r>
      <rPr>
        <b/>
        <sz val="11"/>
        <color theme="1"/>
        <rFont val="Calibri"/>
        <family val="2"/>
        <scheme val="minor"/>
      </rPr>
      <t>Struggles with LOGIC</t>
    </r>
    <r>
      <rPr>
        <sz val="11"/>
        <color theme="1"/>
        <rFont val="Calibri"/>
        <family val="2"/>
        <scheme val="minor"/>
      </rPr>
      <t xml:space="preserve">
Ramp up and ramp down are imcrroectly defined</t>
    </r>
  </si>
  <si>
    <r>
      <rPr>
        <b/>
        <sz val="11"/>
        <color theme="1"/>
        <rFont val="Calibri"/>
        <family val="2"/>
        <scheme val="minor"/>
      </rPr>
      <t>Struggles with LOGIC</t>
    </r>
    <r>
      <rPr>
        <sz val="11"/>
        <color theme="1"/>
        <rFont val="Calibri"/>
        <family val="2"/>
        <scheme val="minor"/>
      </rPr>
      <t xml:space="preserve">
Ramp up and ramp down are imcrroectly defined
Sequentiality an issue as well (defining zero states)</t>
    </r>
  </si>
  <si>
    <t>Regression constraints inveresely defined</t>
  </si>
  <si>
    <r>
      <t>ValueError</t>
    </r>
    <r>
      <rPr>
        <sz val="14"/>
        <color rgb="FF212121"/>
        <rFont val="Courier New"/>
        <family val="1"/>
      </rPr>
      <t>: Model objective (profit) contains nonlinear terms that cannot be written to LP format</t>
    </r>
    <r>
      <rPr>
        <sz val="14"/>
        <color theme="1"/>
        <rFont val="Courier New"/>
        <family val="1"/>
      </rPr>
      <t xml:space="preserve">
</t>
    </r>
  </si>
  <si>
    <t xml:space="preserve">not suitable for non-linear problem; requ. Ipopt etc.
</t>
  </si>
  <si>
    <t>missing parameters of objective function</t>
  </si>
  <si>
    <t>Missing parameters (else correct)</t>
  </si>
  <si>
    <t>NOT CLEAR/ WORD CHOICE?
"This regression estimate can deviate in both directions from true value of these variables by 2, 1, 5 and 10 percent, respectively" (ambiguous?)</t>
  </si>
  <si>
    <t>Additional regression equality constraints which set the "dependent" variables equal to the regression function (but regression constraints otherwise correctly defined)
Misses general bound for dependent variables</t>
  </si>
  <si>
    <t>Left out range for regression bounds
Not wrong tho because they become redundant due to euqality constraints anyways</t>
  </si>
  <si>
    <t>missing parameter for "profit"
did not define regression functions</t>
  </si>
  <si>
    <t>uses regression estimates in objective and misses profit</t>
  </si>
  <si>
    <t>Generally defined constraints correctly EXCEPT it included two additional regression function definition (and parameters are missing)</t>
  </si>
  <si>
    <t xml:space="preserve">
Modified regression constraints for D_hat and F_hat (math uses other regression estimates, code uses actual variables)s</t>
  </si>
  <si>
    <r>
      <t>ValueError</t>
    </r>
    <r>
      <rPr>
        <sz val="14"/>
        <color rgb="FF212121"/>
        <rFont val="Courier New"/>
        <family val="1"/>
      </rPr>
      <t>: Constraint 'yield_constraint' is a Ranged Inequality with a variable lower bound. Cannot normalize the constraint or send it to a solver.</t>
    </r>
  </si>
  <si>
    <t>Row Labels</t>
  </si>
  <si>
    <t>Grand Total</t>
  </si>
  <si>
    <t>Sum of Parameter corectness</t>
  </si>
  <si>
    <t>Sum of Variable correctness (1 if the variables are correct, 0 if not)</t>
  </si>
  <si>
    <t>Sum of Correct objective function</t>
  </si>
  <si>
    <t>Sum of Constraint correctness</t>
  </si>
  <si>
    <t>Sum of Model Correctness</t>
  </si>
  <si>
    <t>Sum of Code representation correctness</t>
  </si>
  <si>
    <t>Sum of Code executability</t>
  </si>
  <si>
    <t>Sum of Model solution correctness</t>
  </si>
  <si>
    <t>Number of Distinct Solutios</t>
  </si>
  <si>
    <t>Consistency Score</t>
  </si>
  <si>
    <t>AGGREGATED OPTIMIZATION CLASS</t>
  </si>
  <si>
    <t>Sum of Code solution correctness</t>
  </si>
  <si>
    <t>Constraint Types</t>
  </si>
  <si>
    <t>Capacity/ Demand Constraints</t>
  </si>
  <si>
    <t>Robust Constraint (amount of Active ingredient)
Capacity/ Demand Constraints</t>
  </si>
  <si>
    <t>Logic Constraints (choosing only one scenario)
Big M Constraints (exceeding budget)
Capacity/ Demand Constraint (exceeding budget threshold)</t>
  </si>
  <si>
    <t>Logic Constraint (only packing bins that are actually used)
Assignment Constraint</t>
  </si>
  <si>
    <t>Capacity/ Demand Constraints
Assignment Constraint</t>
  </si>
  <si>
    <t>Logic Constraints (cannot do overtime and undertime at the same time)
Capacity Constraints/ Equality Constraint</t>
  </si>
  <si>
    <t>Capacity/ Demand Constraints
Assignment Constraint (customer i's demand serviced by facility j's)</t>
  </si>
  <si>
    <t>Logic constraint (cannot produce any amount of x if x is not produced in period i)
Inter-period/ Dynamic balance constraint (amount of product may not exceed demand where amount of product = stored period -1 plus produced beriod 0 - stored period 0)
Capacity Constraint</t>
  </si>
  <si>
    <t>Variable Bounds
Inter-period/ Dynamic balance constraint (ram up and ramp down constraints)
Logic Constraint (relationship between production, starting up of plant and shutting down of plant)</t>
  </si>
  <si>
    <t>Inter-period/ Dynamic balance constraints (flow constraints)
Capacity Constraint
Logic constraint (cannot flow water through inactive pipe)</t>
  </si>
  <si>
    <t>Capacity/ Demand Constraints
Inequality constraint (relationship between variables)</t>
  </si>
  <si>
    <t>Capacity/ Demand Constraints (but non-linear)</t>
  </si>
  <si>
    <t>Logic constraints (can only "choose" one pricing option)
Demand Constraint (equality)</t>
  </si>
  <si>
    <t>Robust Constraint (deviation from regression estimate)
Variable bounds
Relationship between variables (equality constraints; most non-linear)</t>
  </si>
  <si>
    <t>Logic Constraints</t>
  </si>
  <si>
    <t>Dynamic Constraints</t>
  </si>
  <si>
    <t>Robust Constraints</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</si>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</sst>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8"/>
      <name val="Calibri"/>
      <family val="2"/>
      <scheme val="minor"/>
    </font>
    <font>
      <sz val="14"/>
      <color theme="1"/>
      <name val="Courier New"/>
      <family val="1"/>
    </font>
    <font>
      <sz val="14"/>
      <color rgb="FF212121"/>
      <name val="Courier New"/>
      <family val="1"/>
    </font>
    <font>
      <sz val="11"/>
      <color theme="1"/>
      <name val="Calibri (Body)"/>
    </font>
    <font>
      <sz val="12"/>
      <color theme="1"/>
      <name val="Courier New"/>
      <family val="1"/>
    </font>
    <font>
      <sz val="12"/>
      <color rgb="FF212121"/>
      <name val="Courier New"/>
      <family val="1"/>
    </font>
    <font>
      <sz val="12"/>
      <color rgb="FF0D0D0D"/>
      <name val="Courier New"/>
      <family val="1"/>
    </font>
    <font>
      <sz val="14"/>
      <color rgb="FF795E26"/>
      <name val="Courier New"/>
      <family val="1"/>
    </font>
    <font>
      <b/>
      <sz val="11"/>
      <color theme="1"/>
      <name val="Calibri"/>
      <family val="2"/>
      <scheme val="minor"/>
    </font>
    <font>
      <sz val="11"/>
      <color rgb="FFFF0000"/>
      <name val="Calibri (Body)"/>
    </font>
    <font>
      <b/>
      <sz val="11"/>
      <color rgb="FFFF0000"/>
      <name val="Calibri (Body)"/>
    </font>
    <font>
      <sz val="11"/>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E8DC"/>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1">
    <xf numFmtId="0" fontId="0" fillId="0" borderId="0" xfId="0"/>
    <xf numFmtId="0" fontId="0" fillId="2" borderId="0" xfId="0" applyFill="1" applyAlignment="1">
      <alignment wrapText="1"/>
    </xf>
    <xf numFmtId="0" fontId="0" fillId="0" borderId="0" xfId="0" applyAlignment="1">
      <alignment wrapText="1"/>
    </xf>
    <xf numFmtId="14" fontId="0" fillId="0" borderId="0" xfId="0" applyNumberFormat="1"/>
    <xf numFmtId="0" fontId="5" fillId="0" borderId="0" xfId="0" applyFont="1" applyAlignment="1">
      <alignment wrapText="1"/>
    </xf>
    <xf numFmtId="0" fontId="3"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6" fillId="0" borderId="0" xfId="0" applyFont="1" applyAlignment="1">
      <alignment wrapText="1"/>
    </xf>
    <xf numFmtId="0" fontId="9" fillId="0" borderId="0" xfId="0" applyFont="1"/>
    <xf numFmtId="14" fontId="0" fillId="0" borderId="0" xfId="0" applyNumberFormat="1" applyAlignment="1">
      <alignment wrapText="1"/>
    </xf>
    <xf numFmtId="14" fontId="11" fillId="0" borderId="0" xfId="0" applyNumberFormat="1" applyFont="1" applyAlignment="1">
      <alignment wrapText="1"/>
    </xf>
    <xf numFmtId="0" fontId="0" fillId="3" borderId="0" xfId="0" applyFill="1"/>
    <xf numFmtId="14" fontId="0" fillId="3" borderId="0" xfId="0" applyNumberFormat="1" applyFill="1"/>
    <xf numFmtId="0" fontId="0" fillId="3" borderId="0" xfId="0" applyFill="1" applyAlignment="1">
      <alignment wrapText="1"/>
    </xf>
    <xf numFmtId="0" fontId="13" fillId="3" borderId="0" xfId="0" applyFont="1" applyFill="1" applyAlignment="1">
      <alignment wrapText="1"/>
    </xf>
    <xf numFmtId="0" fontId="7" fillId="3" borderId="0" xfId="0" applyFont="1" applyFill="1" applyAlignment="1">
      <alignment wrapText="1"/>
    </xf>
    <xf numFmtId="14" fontId="13" fillId="3" borderId="0" xfId="0" applyNumberFormat="1" applyFont="1" applyFill="1"/>
    <xf numFmtId="0" fontId="6" fillId="3" borderId="0" xfId="0" applyFont="1" applyFill="1" applyAlignment="1">
      <alignment wrapText="1"/>
    </xf>
    <xf numFmtId="14" fontId="0" fillId="3" borderId="0" xfId="0" applyNumberFormat="1" applyFill="1" applyAlignment="1">
      <alignment wrapText="1"/>
    </xf>
    <xf numFmtId="0" fontId="3" fillId="3" borderId="0" xfId="0" applyFont="1" applyFill="1" applyAlignment="1">
      <alignment wrapText="1"/>
    </xf>
    <xf numFmtId="0" fontId="1" fillId="3" borderId="0" xfId="0" applyFont="1" applyFill="1"/>
    <xf numFmtId="14" fontId="13" fillId="3" borderId="0" xfId="0" applyNumberFormat="1" applyFont="1" applyFill="1" applyAlignment="1">
      <alignment wrapText="1"/>
    </xf>
    <xf numFmtId="0" fontId="0" fillId="0" borderId="0" xfId="0" applyFill="1"/>
    <xf numFmtId="14" fontId="0" fillId="0" borderId="0" xfId="0" applyNumberFormat="1" applyFill="1"/>
    <xf numFmtId="0" fontId="0" fillId="0" borderId="0" xfId="0" applyFill="1" applyAlignment="1">
      <alignment wrapText="1"/>
    </xf>
    <xf numFmtId="0" fontId="6" fillId="0" borderId="0" xfId="0" applyFont="1" applyFill="1" applyAlignment="1">
      <alignment wrapText="1"/>
    </xf>
    <xf numFmtId="0" fontId="3" fillId="0" borderId="0" xfId="0" applyFont="1" applyFill="1" applyAlignment="1">
      <alignment wrapText="1"/>
    </xf>
    <xf numFmtId="14" fontId="0" fillId="0" borderId="0" xfId="0" applyNumberFormat="1" applyFill="1" applyAlignment="1">
      <alignment wrapText="1"/>
    </xf>
    <xf numFmtId="14" fontId="5" fillId="0" borderId="0" xfId="0" applyNumberFormat="1" applyFont="1" applyFill="1" applyAlignment="1">
      <alignment wrapText="1"/>
    </xf>
    <xf numFmtId="14" fontId="5" fillId="0" borderId="0" xfId="0" applyNumberFormat="1" applyFont="1" applyAlignment="1">
      <alignment wrapText="1"/>
    </xf>
    <xf numFmtId="0" fontId="4" fillId="0" borderId="0" xfId="0" applyFont="1"/>
    <xf numFmtId="0" fontId="0" fillId="0" borderId="0" xfId="0" pivotButton="1"/>
    <xf numFmtId="0" fontId="0" fillId="0" borderId="0" xfId="0" applyAlignment="1">
      <alignment horizontal="left"/>
    </xf>
    <xf numFmtId="0" fontId="0" fillId="0" borderId="0" xfId="0" applyNumberFormat="1"/>
    <xf numFmtId="0" fontId="0" fillId="4" borderId="0" xfId="0" applyFill="1" applyAlignment="1">
      <alignment horizontal="left"/>
    </xf>
    <xf numFmtId="0" fontId="0" fillId="4" borderId="0" xfId="0" applyNumberFormat="1" applyFill="1"/>
    <xf numFmtId="0" fontId="10" fillId="0" borderId="0" xfId="0" applyFont="1"/>
    <xf numFmtId="0" fontId="0" fillId="5" borderId="0" xfId="0" applyFill="1" applyAlignment="1">
      <alignment horizontal="left"/>
    </xf>
    <xf numFmtId="0" fontId="0" fillId="5" borderId="0" xfId="0" applyFill="1"/>
  </cellXfs>
  <cellStyles count="1">
    <cellStyle name="Normal" xfId="0" builtinId="0"/>
  </cellStyles>
  <dxfs count="6">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s>
  <tableStyles count="0" defaultTableStyle="TableStyleMedium2" defaultPivotStyle="PivotStyleLight16"/>
  <colors>
    <mruColors>
      <color rgb="FFFFE8DC"/>
      <color rgb="FFFFB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ika Siefke" refreshedDate="45456.514004166667" createdVersion="8" refreshedVersion="8" minRefreshableVersion="3" recordCount="48" xr:uid="{B126A5B2-26B5-2D48-9AB6-21122A3D07F4}">
  <cacheSource type="worksheet">
    <worksheetSource ref="A1:AC49" sheet="Measurements"/>
  </cacheSource>
  <cacheFields count="28">
    <cacheField name="Problem" numFmtId="0">
      <sharedItems count="16">
        <s v="LP1"/>
        <s v="LP2"/>
        <s v="LP3"/>
        <s v="LP4"/>
        <s v="IP1"/>
        <s v="IP2"/>
        <s v="IP3"/>
        <s v="IP4"/>
        <s v="MIP1"/>
        <s v="MIP2"/>
        <s v="MIP3"/>
        <s v="MIP4"/>
        <s v="NL1"/>
        <s v="NL2"/>
        <s v="NL3"/>
        <s v="NL4"/>
      </sharedItems>
    </cacheField>
    <cacheField name="Run" numFmtId="0">
      <sharedItems containsSemiMixedTypes="0" containsString="0" containsNumber="1" containsInteger="1" minValue="1" maxValue="3"/>
    </cacheField>
    <cacheField name="Date run" numFmtId="14">
      <sharedItems containsSemiMixedTypes="0" containsNonDate="0" containsDate="1" containsString="0" minDate="2024-06-05T00:00:00" maxDate="2024-06-12T00:00:00"/>
    </cacheField>
    <cacheField name="Parameter corectness" numFmtId="0">
      <sharedItems containsSemiMixedTypes="0" containsString="0" containsNumber="1" containsInteger="1" minValue="0" maxValue="1" count="2">
        <n v="1"/>
        <n v="0"/>
      </sharedItems>
    </cacheField>
    <cacheField name="Parameter remarks" numFmtId="0">
      <sharedItems containsBlank="1"/>
    </cacheField>
    <cacheField name="Variable correctness (1 if the variables are correct, 0 if not)" numFmtId="0">
      <sharedItems containsSemiMixedTypes="0" containsString="0" containsNumber="1" containsInteger="1" minValue="0" maxValue="1" count="2">
        <n v="1"/>
        <n v="0"/>
      </sharedItems>
    </cacheField>
    <cacheField name="Variable remarks" numFmtId="0">
      <sharedItems containsBlank="1"/>
    </cacheField>
    <cacheField name="Correct objective function" numFmtId="0">
      <sharedItems containsSemiMixedTypes="0" containsString="0" containsNumber="1" containsInteger="1" minValue="0" maxValue="1" count="2">
        <n v="1"/>
        <n v="0"/>
      </sharedItems>
    </cacheField>
    <cacheField name="Objective remarks" numFmtId="0">
      <sharedItems containsBlank="1"/>
    </cacheField>
    <cacheField name="Constraint correctness" numFmtId="0">
      <sharedItems containsSemiMixedTypes="0" containsString="0" containsNumber="1" containsInteger="1" minValue="0" maxValue="1" count="2">
        <n v="1"/>
        <n v="0"/>
      </sharedItems>
    </cacheField>
    <cacheField name="Constraint remarks" numFmtId="0">
      <sharedItems containsBlank="1" longText="1"/>
    </cacheField>
    <cacheField name="Constraint Reason" numFmtId="0">
      <sharedItems containsBlank="1" longText="1"/>
    </cacheField>
    <cacheField name="Model Correctness" numFmtId="0">
      <sharedItems containsSemiMixedTypes="0" containsString="0" containsNumber="1" containsInteger="1" minValue="0" maxValue="1" count="2">
        <n v="1"/>
        <n v="0"/>
      </sharedItems>
    </cacheField>
    <cacheField name="Solution group" numFmtId="0">
      <sharedItems/>
    </cacheField>
    <cacheField name="Solution remark" numFmtId="0">
      <sharedItems containsBlank="1"/>
    </cacheField>
    <cacheField name="Code representation correctness" numFmtId="0">
      <sharedItems containsSemiMixedTypes="0" containsString="0" containsNumber="1" containsInteger="1" minValue="0" maxValue="1" count="2">
        <n v="1"/>
        <n v="0"/>
      </sharedItems>
    </cacheField>
    <cacheField name="Code representation remarks" numFmtId="0">
      <sharedItems containsBlank="1"/>
    </cacheField>
    <cacheField name="Code executability" numFmtId="0">
      <sharedItems containsSemiMixedTypes="0" containsString="0" containsNumber="1" containsInteger="1" minValue="0" maxValue="1" count="2">
        <n v="1"/>
        <n v="0"/>
      </sharedItems>
    </cacheField>
    <cacheField name="Solver" numFmtId="0">
      <sharedItems/>
    </cacheField>
    <cacheField name="Solver comments" numFmtId="0">
      <sharedItems containsBlank="1"/>
    </cacheField>
    <cacheField name="Executability remarks" numFmtId="0">
      <sharedItems containsBlank="1"/>
    </cacheField>
    <cacheField name="Error Messages" numFmtId="0">
      <sharedItems containsBlank="1" longText="1"/>
    </cacheField>
    <cacheField name="Executability reason" numFmtId="0">
      <sharedItems containsBlank="1"/>
    </cacheField>
    <cacheField name="Code solution correctness" numFmtId="0">
      <sharedItems containsMixedTypes="1" containsNumber="1" containsInteger="1" minValue="0" maxValue="1" count="3">
        <n v="1"/>
        <n v="0"/>
        <s v="n/a"/>
      </sharedItems>
    </cacheField>
    <cacheField name="Code solution correctess remarks" numFmtId="0">
      <sharedItems containsBlank="1"/>
    </cacheField>
    <cacheField name="Model solution correctness" numFmtId="0">
      <sharedItems containsSemiMixedTypes="0" containsString="0" containsNumber="1" containsInteger="1" minValue="0" maxValue="1" count="2">
        <n v="1"/>
        <n v="0"/>
      </sharedItems>
    </cacheField>
    <cacheField name="Model solution remarks" numFmtId="0">
      <sharedItems containsBlank="1"/>
    </cacheField>
    <cacheField name="General Remark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n v="1"/>
    <d v="2024-06-06T00:00:00"/>
    <x v="0"/>
    <s v="not included explicitly; correct in formulation"/>
    <x v="0"/>
    <s v="Added &quot;redundant&quot; variables, x1, x2 &amp; x3"/>
    <x v="0"/>
    <m/>
    <x v="0"/>
    <m/>
    <m/>
    <x v="0"/>
    <s v="A"/>
    <m/>
    <x v="0"/>
    <m/>
    <x v="0"/>
    <s v="glpk"/>
    <m/>
    <m/>
    <m/>
    <m/>
    <x v="0"/>
    <m/>
    <x v="0"/>
    <m/>
    <m/>
  </r>
  <r>
    <x v="0"/>
    <n v="2"/>
    <d v="2024-06-06T00:00:00"/>
    <x v="0"/>
    <s v="not included explicitly; correct in formulation"/>
    <x v="0"/>
    <s v="Added &quot;redundant&quot; variables, x1, x2 &amp; x3"/>
    <x v="0"/>
    <m/>
    <x v="0"/>
    <m/>
    <m/>
    <x v="0"/>
    <s v="A"/>
    <m/>
    <x v="0"/>
    <m/>
    <x v="0"/>
    <s v="glpk"/>
    <m/>
    <m/>
    <m/>
    <m/>
    <x v="0"/>
    <m/>
    <x v="0"/>
    <m/>
    <m/>
  </r>
  <r>
    <x v="0"/>
    <n v="3"/>
    <d v="2024-06-06T00:00:00"/>
    <x v="0"/>
    <s v="not included explicitly; correct in formulation"/>
    <x v="0"/>
    <s v="Added &quot;redundant&quot; variables, x1, x2 &amp; x3"/>
    <x v="0"/>
    <m/>
    <x v="0"/>
    <m/>
    <m/>
    <x v="0"/>
    <s v="A"/>
    <m/>
    <x v="0"/>
    <m/>
    <x v="0"/>
    <s v="glpk"/>
    <m/>
    <m/>
    <m/>
    <m/>
    <x v="0"/>
    <m/>
    <x v="0"/>
    <m/>
    <m/>
  </r>
  <r>
    <x v="1"/>
    <n v="1"/>
    <d v="2024-06-06T00:00:00"/>
    <x v="1"/>
    <m/>
    <x v="0"/>
    <m/>
    <x v="0"/>
    <m/>
    <x v="1"/>
    <s v="everything fine except for storage constraint"/>
    <s v="NOT CLEAR?_x000a_&quot;Your company can also only store a limited amount of raw materials.&quot;"/>
    <x v="1"/>
    <s v="A"/>
    <m/>
    <x v="0"/>
    <m/>
    <x v="0"/>
    <s v="glpk"/>
    <m/>
    <s v="Loaded Data afterwards_x000a_Since we reagrd it as SE issue, I think it is fine"/>
    <m/>
    <m/>
    <x v="0"/>
    <m/>
    <x v="0"/>
    <m/>
    <s v="General:_x000a_Seems like only budget constraint and active ingredient per drug are relevant (so messing up MPH/EH and Storage constraints doesn't affect the solution)"/>
  </r>
  <r>
    <x v="1"/>
    <n v="2"/>
    <d v="2024-06-06T00:00:00"/>
    <x v="1"/>
    <m/>
    <x v="0"/>
    <m/>
    <x v="0"/>
    <s v="Also redefined decision vars and params relevant for objective"/>
    <x v="1"/>
    <s v="storage and capacity constraints per drug instead of combined_x000a_lacking manpower and equipment hours_x000a_uses upper and lower bound for amount of active ingredient extracted (not robust, not worst case scenario)"/>
    <s v="NOT CLEAR?_x000a_&quot;Additionally, you need to keep the capacity constraints for the production of the drugs in mind as there is only a limited amount of manpower as well as equipment hours available. &quot; (doesn't say explicitly per drug or not)_x000a__x000a_ROBUST LOGIC MISSED_x000a_&quot;Importantly, your experience with the production of the drugs has shown the the amount of active ingredient your process extracts from the two raw materials can vary by up to 0.5% and 2%, respectively. _x000a_During purchasing, you need to make sure that no matter how much the amount of active ingredient varies, the required amount for the drug production is always met.&quot;"/>
    <x v="1"/>
    <s v="B"/>
    <m/>
    <x v="0"/>
    <m/>
    <x v="0"/>
    <s v="glpk"/>
    <m/>
    <m/>
    <m/>
    <m/>
    <x v="0"/>
    <m/>
    <x v="0"/>
    <m/>
    <s v="General:_x000a_Seems like only budget constraint and active ingredient per drug are relevant (so messing up MPH/EH and Storage constraints doesn't affect the solution)"/>
  </r>
  <r>
    <x v="1"/>
    <n v="3"/>
    <d v="2024-06-06T00:00:00"/>
    <x v="1"/>
    <m/>
    <x v="0"/>
    <m/>
    <x v="1"/>
    <s v="Missing Operational Costs"/>
    <x v="1"/>
    <s v="storage constraint per raw material instead of combined_x000a_uses upper and lower bound for amount of active ingredient extracted (not robust, not worst case scenario)"/>
    <s v="NOT CLEAR?_x000a__x000a_ROBUST LOGIC MISSED_x000a_&quot;Importantly, your experience with the production of the drugs has shown the the amount of active ingredient your process extracts from the two raw materials can vary by up to 0.5% and 2%, respectively. _x000a_During purchasing, you need to make sure that no matter how much the amount of active ingredient varies, the required amount for the drug production is always met.&quot;"/>
    <x v="1"/>
    <s v="C"/>
    <m/>
    <x v="0"/>
    <m/>
    <x v="0"/>
    <s v="glpk"/>
    <m/>
    <m/>
    <m/>
    <m/>
    <x v="1"/>
    <m/>
    <x v="1"/>
    <m/>
    <m/>
  </r>
  <r>
    <x v="2"/>
    <n v="1"/>
    <d v="2024-06-06T00:00:00"/>
    <x v="0"/>
    <s v="not included explicitly; correct in formulation"/>
    <x v="0"/>
    <m/>
    <x v="0"/>
    <m/>
    <x v="0"/>
    <m/>
    <m/>
    <x v="0"/>
    <s v="A"/>
    <m/>
    <x v="0"/>
    <m/>
    <x v="0"/>
    <s v="glpk"/>
    <m/>
    <m/>
    <m/>
    <m/>
    <x v="0"/>
    <m/>
    <x v="0"/>
    <m/>
    <m/>
  </r>
  <r>
    <x v="2"/>
    <n v="2"/>
    <d v="2024-06-06T00:00:00"/>
    <x v="0"/>
    <s v="not included explicitly; correct in formulation"/>
    <x v="0"/>
    <m/>
    <x v="0"/>
    <m/>
    <x v="0"/>
    <m/>
    <m/>
    <x v="0"/>
    <s v="A"/>
    <m/>
    <x v="0"/>
    <m/>
    <x v="0"/>
    <s v="glpk"/>
    <m/>
    <m/>
    <m/>
    <m/>
    <x v="0"/>
    <m/>
    <x v="0"/>
    <m/>
    <m/>
  </r>
  <r>
    <x v="2"/>
    <n v="3"/>
    <d v="2024-06-06T00:00:00"/>
    <x v="0"/>
    <s v="not included explicitly; correct in formulation"/>
    <x v="0"/>
    <m/>
    <x v="0"/>
    <m/>
    <x v="0"/>
    <s v="Defined some redundant variable constraints (total product 1 and total product 2)_x000a_Mentioned in decision variables, but used nowhere"/>
    <m/>
    <x v="0"/>
    <s v="B"/>
    <m/>
    <x v="0"/>
    <m/>
    <x v="0"/>
    <s v="glpk"/>
    <m/>
    <m/>
    <m/>
    <m/>
    <x v="0"/>
    <m/>
    <x v="0"/>
    <m/>
    <m/>
  </r>
  <r>
    <x v="3"/>
    <n v="1"/>
    <d v="2024-06-06T00:00:00"/>
    <x v="0"/>
    <s v="not included explicitly; correct in formulation"/>
    <x v="0"/>
    <m/>
    <x v="0"/>
    <m/>
    <x v="0"/>
    <m/>
    <m/>
    <x v="0"/>
    <s v="A"/>
    <m/>
    <x v="0"/>
    <m/>
    <x v="0"/>
    <s v="glpk"/>
    <m/>
    <m/>
    <m/>
    <m/>
    <x v="0"/>
    <m/>
    <x v="0"/>
    <m/>
    <m/>
  </r>
  <r>
    <x v="3"/>
    <n v="2"/>
    <d v="2024-06-06T00:00:00"/>
    <x v="0"/>
    <s v="not included explicitly; correct in formulation"/>
    <x v="0"/>
    <s v="Defined redundant variable of tons of wheat/corn/sugarbeets produced (which is just YieldPerAcre*W)"/>
    <x v="0"/>
    <m/>
    <x v="0"/>
    <m/>
    <m/>
    <x v="0"/>
    <s v="B"/>
    <m/>
    <x v="0"/>
    <m/>
    <x v="0"/>
    <s v="glpk"/>
    <m/>
    <m/>
    <m/>
    <m/>
    <x v="0"/>
    <m/>
    <x v="0"/>
    <m/>
    <m/>
  </r>
  <r>
    <x v="3"/>
    <n v="3"/>
    <d v="2024-06-06T00:00:00"/>
    <x v="0"/>
    <s v="not included explicitly; correct in formulation"/>
    <x v="0"/>
    <m/>
    <x v="0"/>
    <m/>
    <x v="0"/>
    <m/>
    <m/>
    <x v="0"/>
    <s v="C"/>
    <m/>
    <x v="0"/>
    <m/>
    <x v="0"/>
    <s v="glpk"/>
    <m/>
    <m/>
    <m/>
    <m/>
    <x v="0"/>
    <m/>
    <x v="0"/>
    <m/>
    <m/>
  </r>
  <r>
    <x v="4"/>
    <n v="1"/>
    <d v="2024-06-05T00:00:00"/>
    <x v="0"/>
    <s v="not included explicitly; correct in formulation"/>
    <x v="0"/>
    <m/>
    <x v="0"/>
    <m/>
    <x v="0"/>
    <m/>
    <m/>
    <x v="0"/>
    <s v="A"/>
    <s v="Did not use parameter value for C in constraint formula"/>
    <x v="0"/>
    <s v="Highlighted all parameters as sample data, even though not everything was sample data (like C)"/>
    <x v="0"/>
    <s v="glpk"/>
    <m/>
    <m/>
    <m/>
    <m/>
    <x v="0"/>
    <m/>
    <x v="0"/>
    <m/>
    <m/>
  </r>
  <r>
    <x v="4"/>
    <n v="2"/>
    <d v="2024-06-05T00:00:00"/>
    <x v="0"/>
    <s v="not included explicitly; correct in formulation"/>
    <x v="0"/>
    <m/>
    <x v="0"/>
    <m/>
    <x v="0"/>
    <m/>
    <m/>
    <x v="0"/>
    <s v="A"/>
    <s v="Used parameter value for C in constraint formula"/>
    <x v="0"/>
    <s v="Highlighted all parameters as sample data, even though not everything was sample data (like C)"/>
    <x v="0"/>
    <s v="glpk"/>
    <m/>
    <m/>
    <m/>
    <m/>
    <x v="0"/>
    <m/>
    <x v="0"/>
    <m/>
    <m/>
  </r>
  <r>
    <x v="4"/>
    <n v="3"/>
    <d v="2024-06-05T00:00:00"/>
    <x v="0"/>
    <s v="not included explicitly; correct in formulation"/>
    <x v="0"/>
    <m/>
    <x v="0"/>
    <m/>
    <x v="0"/>
    <m/>
    <m/>
    <x v="0"/>
    <s v="A"/>
    <s v="Did not use parameter value for C in constraint formula"/>
    <x v="0"/>
    <m/>
    <x v="0"/>
    <s v="glpk"/>
    <m/>
    <m/>
    <m/>
    <m/>
    <x v="0"/>
    <m/>
    <x v="0"/>
    <m/>
    <m/>
  </r>
  <r>
    <x v="5"/>
    <n v="1"/>
    <d v="2024-06-05T00:00:00"/>
    <x v="0"/>
    <m/>
    <x v="0"/>
    <s v="Correctly identified auxiliary variable for scenarios"/>
    <x v="1"/>
    <s v="Uses standard deviation instead of variance_x000a_generated constraints as well"/>
    <x v="0"/>
    <s v="uses big M_x000a_redundant constraint added (x_i &lt;= 1)_x000a_(constraints in step 1.2 and 1.3 match)"/>
    <m/>
    <x v="1"/>
    <s v="A"/>
    <s v="seperately calculates the mean and standard deviation"/>
    <x v="0"/>
    <m/>
    <x v="0"/>
    <s v="cbc"/>
    <m/>
    <m/>
    <m/>
    <m/>
    <x v="1"/>
    <s v="Correct solution, but wrong objective value"/>
    <x v="1"/>
    <s v="Correct solution, but wrong objective value"/>
    <s v="Formulated whole model in step one because prompt contains this sntence:_x000a_&quot;Please formulate a mean-variance mathematical model for this optimization problem.&quot;"/>
  </r>
  <r>
    <x v="5"/>
    <n v="2"/>
    <d v="2024-06-05T00:00:00"/>
    <x v="0"/>
    <m/>
    <x v="0"/>
    <s v="Correctly identified auxiliary variable for scenarios"/>
    <x v="1"/>
    <s v="Uses covariance instead of variance_x000a_generated constraints as well"/>
    <x v="0"/>
    <s v="uses big M_x000a_redundant constraint added (x_i &lt;= 1)_x000a_(constraints in step 1.2 and 1.3 match)"/>
    <m/>
    <x v="1"/>
    <s v="B"/>
    <s v="seperately calculates the mean and covariance"/>
    <x v="0"/>
    <m/>
    <x v="1"/>
    <s v="glpk"/>
    <m/>
    <s v="Because of nonlinear objective function glpk not applicale_x000a_couenne can be used"/>
    <s v="ValueError: Model objective (objective) contains nonlinear terms that cannot be written to LP format"/>
    <s v="incorrect use of solver"/>
    <x v="2"/>
    <m/>
    <x v="1"/>
    <m/>
    <s v="Formulated whole model in step one because prompt contains this sntence:_x000a_&quot;Please formulate a mean-variance mathematical model for this optimization problem.&quot;"/>
  </r>
  <r>
    <x v="5"/>
    <n v="3"/>
    <d v="2024-06-05T00:00:00"/>
    <x v="0"/>
    <m/>
    <x v="0"/>
    <s v="Missing auxiliary variables in variable step (not in whole model)"/>
    <x v="1"/>
    <s v="Uses covariance instead of variance_x000a_generated constraints as well"/>
    <x v="1"/>
    <s v="CONSTRAINTS GENERATED IN OBJECTIVE STEP ONLY (generally correct)_x000a_uses big M_x000a_(constraints in step 1.2 and 1.3 match)"/>
    <s v="Logic of LLM was fine - constraints generated in objective step are accurate (but wrong step); _x000a_LLM gave some suggestions that would make constraints incorrect in constraint step (but only suggestions, no actual model formulation)"/>
    <x v="1"/>
    <s v="C"/>
    <s v="seperately calculates the mean and covariance"/>
    <x v="0"/>
    <s v="Ignored suggestions"/>
    <x v="1"/>
    <s v="glpk"/>
    <m/>
    <s v="Because of nonlinear objective function glpk not applicale_x000a_couenne can be used"/>
    <s v="ValueError: Model objective (obj) contains nonlinear terms that cannot be written to LP format"/>
    <s v="incorrect use of solver"/>
    <x v="2"/>
    <m/>
    <x v="1"/>
    <m/>
    <s v="Formulated whole model in step one because prompt contains this sntence:_x000a_&quot;Please formulate a mean-variance mathematical model for this optimization problem.&quot;"/>
  </r>
  <r>
    <x v="6"/>
    <n v="1"/>
    <d v="2024-06-05T00:00:00"/>
    <x v="0"/>
    <s v="included whole model in variable step"/>
    <x v="0"/>
    <s v="included whole model in variable step"/>
    <x v="0"/>
    <m/>
    <x v="0"/>
    <s v="no linking constraint (xij &lt;= yj), but I think it is redundant because of capacity constraint (wixij &lt;= Cyj)"/>
    <m/>
    <x v="0"/>
    <s v="A"/>
    <m/>
    <x v="0"/>
    <m/>
    <x v="1"/>
    <s v="glpk"/>
    <m/>
    <s v="Incorrectly used pyomo syntax for AbstractModel"/>
    <m/>
    <s v="incorrect use of Pyomo syntax (logic operator in objective)"/>
    <x v="2"/>
    <m/>
    <x v="0"/>
    <m/>
    <s v="Formulated whole model in step one because prompt contains this sntence:_x000a_&quot;Please formulate a mathematical optimization model for this problem. &quot;"/>
  </r>
  <r>
    <x v="6"/>
    <n v="2"/>
    <d v="2024-06-05T00:00:00"/>
    <x v="0"/>
    <m/>
    <x v="0"/>
    <m/>
    <x v="0"/>
    <m/>
    <x v="0"/>
    <s v="included linking constraint"/>
    <m/>
    <x v="0"/>
    <s v="B"/>
    <m/>
    <x v="0"/>
    <m/>
    <x v="0"/>
    <s v="glpk"/>
    <m/>
    <m/>
    <m/>
    <m/>
    <x v="0"/>
    <m/>
    <x v="0"/>
    <m/>
    <m/>
  </r>
  <r>
    <x v="6"/>
    <n v="3"/>
    <d v="2024-06-05T00:00:00"/>
    <x v="0"/>
    <m/>
    <x v="0"/>
    <m/>
    <x v="0"/>
    <s v="generated constraints as well"/>
    <x v="0"/>
    <s v="no linking constraint (xij &lt;= yj), but I think it is redundant because of capacity constraint (wixij &lt;= Cyj)_x000a_(constraints in step 1.2 and 1.3 match)"/>
    <m/>
    <x v="0"/>
    <s v="C"/>
    <s v="NOTE:_x000a_Assumes constant capacity per box; Run1 uses individual capacity per box (still equivalent?)"/>
    <x v="0"/>
    <m/>
    <x v="0"/>
    <s v="glpk"/>
    <m/>
    <m/>
    <m/>
    <m/>
    <x v="0"/>
    <m/>
    <x v="0"/>
    <m/>
    <s v="Formulated whole model in step one because prompt contains this sentence: _x000a_&quot;Please formulate a mathematical optimization model for this problem. &quot;"/>
  </r>
  <r>
    <x v="7"/>
    <n v="1"/>
    <d v="2024-06-05T00:00:00"/>
    <x v="0"/>
    <s v="Correctly identified 4 priority factors"/>
    <x v="1"/>
    <s v="Additional variable for general overtime hours_x000a_Can generally be correct if constraints are fine"/>
    <x v="1"/>
    <s v="wrong priorities_x000a_uses a d5- variable that is defiened nowhere"/>
    <x v="1"/>
    <s v="Additional constraint &quot;General Overtime Hours Constraint&quot;_x000a_Incorrect &quot;Full-time Employee Overtime Constraint&quot; (overtime hours ft and deviation of overtime hours goal for ft are not &quot;coupled&quot;)_x000a_No restriction that it can be either positive or negative deviation (might not be necessary?)"/>
    <s v="NOT CLEAR/ WORD CHOICE?_x000a_&quot;Your last goal with the lowest priority, you want to keep general overtime hours for both kinds of employees as low as possible.&quot;_x000a_(general confuses it??)"/>
    <x v="1"/>
    <s v="A"/>
    <m/>
    <x v="1"/>
    <s v="Uses d5+ instead of d5- in objective function"/>
    <x v="0"/>
    <s v="glpk"/>
    <m/>
    <m/>
    <m/>
    <m/>
    <x v="1"/>
    <m/>
    <x v="1"/>
    <s v="Correct solution, but wrong objective value"/>
    <m/>
  </r>
  <r>
    <x v="7"/>
    <n v="2"/>
    <d v="2024-06-05T00:00:00"/>
    <x v="1"/>
    <s v="Identified 5 priority factors"/>
    <x v="0"/>
    <s v="Additional variable for general overtime hours_x000a_Can generally be correct if constraints are fine"/>
    <x v="1"/>
    <s v="wrong priorities"/>
    <x v="1"/>
    <s v="Additional constraint &quot;General Overtime Hours Constraint&quot;_x000a_Incorrect &quot;Full-time Employee Overtime Constraint&quot; (overtime hours ft and deviation of overtime hours goal for ft are not &quot;coupled&quot;)_x000a_No restriction that it can be either positive or negative deviation (might not be necessary?)"/>
    <s v="NOT CLEAR/ WORD CHOICE?_x000a_&quot;Your last goal with the lowest priority, you want to keep general overtime hours for both kinds of employees as low as possible.&quot;_x000a_(general confuses it??)"/>
    <x v="1"/>
    <s v="B"/>
    <s v="Objective function different_x000a_Additional constraint &quot;General Overtime Hours Constraint&quot; different"/>
    <x v="0"/>
    <m/>
    <x v="1"/>
    <s v="glpk"/>
    <m/>
    <m/>
    <s v="AttributeError: 'ConcreteModel' object has no attribute 'd5_minus'"/>
    <s v="incorrect underlying mathematical model (missing variable definition)"/>
    <x v="2"/>
    <m/>
    <x v="1"/>
    <m/>
    <m/>
  </r>
  <r>
    <x v="7"/>
    <n v="3"/>
    <d v="2024-06-06T00:00:00"/>
    <x v="0"/>
    <s v="Correctly identified 4 priority factors_x000a_(Even correct &quot;logic&quot;: P1 &gt; P2 &gt; P3 &gt; P4)"/>
    <x v="1"/>
    <s v="Additional variable for general overtime hours ft &amp; additional variable for general overtime pt_x000a_Can generally be correct if constraints are fine"/>
    <x v="0"/>
    <s v="Uses the additional variables, but is technically right"/>
    <x v="1"/>
    <s v="Additional constraint &quot;General Overtime Hours Constraint FT&quot; &amp; &quot;General Overtime Hours Constraint PT&quot; (but decoupled from d2+/- and d3+/-)_x000a_Incorrect &quot;Full-time Employee Overtime Constraint&quot; (overtime hours ft and deviation of overtime hours goal for ft are not &quot;coupled&quot;)_x000a_No restriction that it can be either positive or negative deviation (might not be necessary?)"/>
    <s v="NOT CLEAR/ WORD CHOICE?_x000a_&quot;Your last goal with the lowest priority, you want to keep general overtime hours for both kinds of employees as low as possible.&quot;_x000a_(general confuses it??)"/>
    <x v="1"/>
    <s v="C"/>
    <s v="Objective function different_x000a_Additional constraints &quot;General Overtime Hours Constraint FT/PT&quot; different"/>
    <x v="0"/>
    <m/>
    <x v="0"/>
    <s v="glpk"/>
    <m/>
    <m/>
    <m/>
    <m/>
    <x v="1"/>
    <m/>
    <x v="1"/>
    <m/>
    <m/>
  </r>
  <r>
    <x v="8"/>
    <n v="1"/>
    <d v="2024-06-08T00:00:00"/>
    <x v="0"/>
    <s v="included whole model in variable step"/>
    <x v="0"/>
    <s v="included whole model in variable step_x000a_variable x not as &quot;amount delivered&quot; but as &quot;fraction of demand devlievered&quot;"/>
    <x v="0"/>
    <s v="obective in 1.2 matches objective in 1.1_x000a_(simply put the objective from the whole model, nothing else)"/>
    <x v="0"/>
    <s v="constraints in 1.3 match constraints from 1.1_x000a_(simply put the constrainst from the whole model, nothing else)"/>
    <m/>
    <x v="0"/>
    <s v="A"/>
    <m/>
    <x v="0"/>
    <m/>
    <x v="0"/>
    <s v="glpk"/>
    <m/>
    <m/>
    <m/>
    <m/>
    <x v="0"/>
    <m/>
    <x v="0"/>
    <m/>
    <s v="Formulated whole model in step one because prompt contains this sntence:_x000a_&quot;Please formulate this as a mathematical optimization model.&quot;"/>
  </r>
  <r>
    <x v="8"/>
    <n v="2"/>
    <d v="2024-06-08T00:00:00"/>
    <x v="0"/>
    <s v="included whole model in variable step"/>
    <x v="0"/>
    <s v="included whole model in variable step_x000a_variable x not as &quot;amount delivered&quot; but as &quot;fraction of demand devlievered&quot;"/>
    <x v="0"/>
    <s v="obective in 1.2 matches objective in 1.1_x000a_BUT added additional explanation"/>
    <x v="0"/>
    <s v="constraints in 1.3 match constraints from 1.1_x000a_BUT added additional explanation"/>
    <m/>
    <x v="0"/>
    <s v="A"/>
    <m/>
    <x v="0"/>
    <m/>
    <x v="0"/>
    <s v="glpk"/>
    <m/>
    <m/>
    <m/>
    <m/>
    <x v="0"/>
    <m/>
    <x v="0"/>
    <m/>
    <s v="Formulated whole model in step one because prompt contains this sntence:_x000a_&quot;Please formulate this as a mathematical optimization model.&quot;"/>
  </r>
  <r>
    <x v="8"/>
    <n v="3"/>
    <d v="2024-06-08T00:00:00"/>
    <x v="0"/>
    <s v="included whole model in variable step"/>
    <x v="0"/>
    <s v="included whole model in variable step_x000a_variable x not as &quot;amount delivered&quot; but as &quot;fraction of demand devlievered&quot;"/>
    <x v="0"/>
    <s v="obective in 1.2 matches objective in 1.1_x000a_BUT added additional explanation"/>
    <x v="0"/>
    <s v="constraints in 1.3 match constraints from 1.1_x000a_BUT added additional explanation"/>
    <m/>
    <x v="0"/>
    <s v="A"/>
    <m/>
    <x v="0"/>
    <m/>
    <x v="0"/>
    <s v="glpk"/>
    <m/>
    <m/>
    <m/>
    <m/>
    <x v="0"/>
    <m/>
    <x v="0"/>
    <m/>
    <s v="Formulated whole model in step one because prompt contains this sntence:_x000a_&quot;Please formulate this as a mathematical optimization model.&quot;"/>
  </r>
  <r>
    <x v="9"/>
    <n v="1"/>
    <d v="2024-06-08T00:00:00"/>
    <x v="0"/>
    <m/>
    <x v="0"/>
    <m/>
    <x v="0"/>
    <s v="Used minimum function in objective, but is mathematically &amp; logically correct"/>
    <x v="0"/>
    <s v="Used minimum function in storag balance constraint, but is mathematically &amp; logically correct"/>
    <m/>
    <x v="0"/>
    <s v="A"/>
    <m/>
    <x v="1"/>
    <s v="Made all variables integer instead of integer for food, continuous for beverages"/>
    <x v="1"/>
    <s v="glpk"/>
    <s v="Way more efficient to solve it with gurobi"/>
    <m/>
    <s v="AttributeError: module 'pyomo.environ' has no attribute 'min'"/>
    <s v="incorrect use of Pyomo syntax (logic operator in constraint rule)"/>
    <x v="2"/>
    <s v="Ignored the integrality/ reals constraint (logic issue)"/>
    <x v="0"/>
    <m/>
    <s v="In all cases, model writes in a sentence that storage at t=0 is assumed to be 0; this is not formalized in the constraints tho"/>
  </r>
  <r>
    <x v="9"/>
    <n v="2"/>
    <d v="2024-06-08T00:00:00"/>
    <x v="0"/>
    <m/>
    <x v="0"/>
    <m/>
    <x v="0"/>
    <s v="Used minimum function in objective, but is mathematically &amp; logically correct"/>
    <x v="0"/>
    <s v="Used minimum function in storag balance constraint_x000a_constraint, but is mathematically &amp; logically correct"/>
    <m/>
    <x v="0"/>
    <s v="B"/>
    <s v="specifies no specific inventory balance for t = 0 (not technically necessary because model mentions that s(1,0)  is assumed to be 0)"/>
    <x v="1"/>
    <s v="Added a correct inventory rule that says constraint in period 0 = 0, but generally misses &quot;formal&quot; declaration of s(1,0)=0, so code still not executable"/>
    <x v="1"/>
    <s v="glpk"/>
    <s v="Way more efficient to solve it with gurobi"/>
    <m/>
    <s v="KeyError: &quot;Index '(1, 0)' is not valid for indexed component 'S'&quot;"/>
    <s v="underlying mathematical model not &quot;complete&quot;, so not solvable_x000a_(also: incorrect use of Pyomo syntax (logic operator in constraint rule))"/>
    <x v="2"/>
    <s v="Not able to correctly handle some part of the set being integers, some part being continous (always used integrality constraint whihc is incorrect pyomo syntax) (code issue)"/>
    <x v="0"/>
    <m/>
    <s v="In all cases, model writes in a sentence that storage at t=0 is assumed to be 0; this is not formalized in the constraints tho"/>
  </r>
  <r>
    <x v="9"/>
    <n v="3"/>
    <d v="2024-06-08T00:00:00"/>
    <x v="0"/>
    <s v="A bit odd definition of the products set: Set i ∈ {1, 2} for food products and i ∈ {1, 2, 3} for beverage products"/>
    <x v="0"/>
    <m/>
    <x v="0"/>
    <s v="Used minimum function in objective, but is mathematically &amp; logically correct"/>
    <x v="0"/>
    <s v="Used minimum function in storag balance constraint_x000a_constraint, but is mathematically &amp; logically correct"/>
    <m/>
    <x v="0"/>
    <s v="B"/>
    <s v="Maybe C because of different sets definitions? But mathematically exactly the same"/>
    <x v="1"/>
    <s v="Added a correct inventory rule that says constraint in period 0 = 0, but generally misses &quot;formal&quot; declaration of s(1,0)=0, so code still not executable"/>
    <x v="1"/>
    <s v="glpk"/>
    <s v="Way more efficient to solve it with gurobi"/>
    <m/>
    <s v="KeyError: &quot;Index '(1, 0)' is not valid for indexed component 'S'&quot;"/>
    <s v="underlying mathematical model not &quot;complete&quot;, so not solvable_x000a_(also: incorrect use of Pyomo syntax (logic operator in constraint rule))"/>
    <x v="2"/>
    <m/>
    <x v="0"/>
    <m/>
    <s v="In all cases, model writes in a sentence that storage at t=0 is assumed to be 0; this is not formalized in the constraints tho"/>
  </r>
  <r>
    <x v="10"/>
    <n v="1"/>
    <d v="2024-06-08T00:00:00"/>
    <x v="0"/>
    <m/>
    <x v="0"/>
    <m/>
    <x v="0"/>
    <m/>
    <x v="1"/>
    <s v="ramp up and ramp down constraints defined incorrectly (allows away more ramp up/ down)_x000a_inequality for 10% additional"/>
    <s v="Struggles with LOGIC_x000a_Ramp up and ramp down are imcrroectly defined"/>
    <x v="1"/>
    <s v="A"/>
    <m/>
    <x v="0"/>
    <m/>
    <x v="1"/>
    <s v="glpk"/>
    <s v="More efficient to solve it with gurobi"/>
    <m/>
    <s v="ValueError: Constraint 'generation_cons[1,1]' is a Ranged Inequality with a variable lower bound. Cannot normalize the constraint or send it to a solver."/>
    <s v="incorrect use of Pyomo syntax (value range instead of two seperate bounds)"/>
    <x v="2"/>
    <m/>
    <x v="1"/>
    <m/>
    <m/>
  </r>
  <r>
    <x v="10"/>
    <n v="2"/>
    <d v="2024-06-09T00:00:00"/>
    <x v="0"/>
    <m/>
    <x v="0"/>
    <m/>
    <x v="0"/>
    <m/>
    <x v="1"/>
    <s v="ramp up and ramp down constraints defined incorrectly (allows away more ramp up/ down)_x000a_inequality for demand &amp; 10% additional"/>
    <s v="Struggles with LOGIC_x000a_Ramp up and ramp down are imcrroectly defined"/>
    <x v="1"/>
    <s v="B"/>
    <s v="ineuqality for demand_x000a_missing logic constraint for t = 1"/>
    <x v="0"/>
    <m/>
    <x v="1"/>
    <s v="glpk"/>
    <s v="More efficient to solve it with gurobi"/>
    <m/>
    <s v="ValueError: Constraint 'power_output_limits[1,1]' is a Ranged Inequality with a variable lower bound. Cannot normalize the constraint or send it to a solver."/>
    <s v="incorrect use of Pyomo syntax (value range instead of two seperate bounds)"/>
    <x v="2"/>
    <m/>
    <x v="1"/>
    <m/>
    <m/>
  </r>
  <r>
    <x v="10"/>
    <n v="3"/>
    <d v="2024-06-09T00:00:00"/>
    <x v="0"/>
    <m/>
    <x v="0"/>
    <m/>
    <x v="0"/>
    <m/>
    <x v="1"/>
    <s v="correctly defined constraints, but missing ramp up &amp; ramp down + logic constraint in period t = 1"/>
    <s v="Struggles with LOGIC_x000a_Ramp up and ramp down are imcrroectly defined_x000a_Sequentiality an issue as well (defining zero states)"/>
    <x v="1"/>
    <s v="C"/>
    <s v="missing all constraint for t = 1"/>
    <x v="0"/>
    <m/>
    <x v="1"/>
    <s v="glpk"/>
    <s v="More efficient to solve it with gurobi"/>
    <m/>
    <s v="PyomoException: Cannot convert non-constant Pyomo expression (50*u[1,1] &lt;= p[1,1]) to bool."/>
    <s v="incorrect use of Pyomo syntax (value range instead of two seperate bounds)"/>
    <x v="2"/>
    <m/>
    <x v="1"/>
    <s v="assumes power plant can be running before the &quot;start of the problem&quot;"/>
    <m/>
  </r>
  <r>
    <x v="11"/>
    <n v="1"/>
    <d v="2024-06-09T00:00:00"/>
    <x v="0"/>
    <m/>
    <x v="0"/>
    <m/>
    <x v="1"/>
    <s v="Includes released water at node G in objective (will essentially double the objective?)"/>
    <x v="1"/>
    <s v="water inflow in system is considered to be &quot;instant&quot;  (inflow_A_t = Outflow_A_t) while it should be considered sequential like in the other nodes (inflow_A_(t-1) = Outflow_A_t)_x000a_missing initial outflow rule (no flow in step t = 0, since water first needs to enter the system)"/>
    <s v="Struggles with LOGIC_x000a_Sequentiality of problem is not intuitive for model"/>
    <x v="1"/>
    <s v="A"/>
    <m/>
    <x v="0"/>
    <m/>
    <x v="1"/>
    <s v="glpk"/>
    <m/>
    <m/>
    <s v="KeyError: &quot;Index '('AB', 0)' is not valid for indexed component 'f'&quot;"/>
    <s v="other logic issue (model variables not correctly indexed)"/>
    <x v="2"/>
    <m/>
    <x v="1"/>
    <s v="infeasible?/ broken_x000a_missing 0 states_x000a_problem cannot be solved like this"/>
    <m/>
  </r>
  <r>
    <x v="11"/>
    <n v="2"/>
    <d v="2024-06-09T00:00:00"/>
    <x v="0"/>
    <m/>
    <x v="0"/>
    <m/>
    <x v="0"/>
    <m/>
    <x v="1"/>
    <s v="water inflow in system is considered to be &quot;instant&quot;  (inflow_A_t = Outflow_A_t) while it should be considered sequential like in the other nodes (inflow_A_(t-1) = Outflow_A_t)_x000a_missing initial outflow rule (no flow in step t = 0, since water first needs to enter the system)"/>
    <s v="Struggles with LOGIC_x000a_Sequentiality of problem is not intuitive for model"/>
    <x v="1"/>
    <s v="B"/>
    <s v="the flow constraint here actually skip first t, so the model is not &quot;broken&quot; anymore"/>
    <x v="0"/>
    <m/>
    <x v="0"/>
    <s v="glpk"/>
    <m/>
    <m/>
    <m/>
    <m/>
    <x v="1"/>
    <m/>
    <x v="1"/>
    <m/>
    <m/>
  </r>
  <r>
    <x v="11"/>
    <n v="3"/>
    <d v="2024-06-09T00:00:00"/>
    <x v="0"/>
    <m/>
    <x v="0"/>
    <m/>
    <x v="0"/>
    <m/>
    <x v="1"/>
    <s v="water inflow in system is considered to be &quot;instant&quot;  (inflow_A_t = Outflow_A_t) while it should be considered sequential like in the other nodes (inflow_A_(t-1) = Outflow_A_t)_x000a_missing initial outflow rule (no flow in step t = 0, since water first needs to enter the system)"/>
    <s v="Struggles with LOGIC_x000a_Sequentiality of problem is not intuitive for model"/>
    <x v="1"/>
    <s v="B"/>
    <s v="the flow constraint here actually skip first t, so the model is not &quot;broken&quot; anymore"/>
    <x v="1"/>
    <s v="misses exclusion of time step 1 from flow constraints"/>
    <x v="1"/>
    <s v="glpk"/>
    <m/>
    <m/>
    <s v="KeyError: &quot;Index '('A', 'B', 0)' is not valid for indexed component 'x'&quot;"/>
    <s v="other logic issue (model variables not correctly indexed)"/>
    <x v="2"/>
    <m/>
    <x v="1"/>
    <s v="infeasible_x000a_allows no flow to node G?"/>
    <m/>
  </r>
  <r>
    <x v="12"/>
    <n v="1"/>
    <d v="2024-06-09T00:00:00"/>
    <x v="1"/>
    <s v="not included explicitly_x000a_incorrect in model (invented syrup capacity)"/>
    <x v="0"/>
    <m/>
    <x v="0"/>
    <m/>
    <x v="1"/>
    <s v="additional syrup capacity constraint"/>
    <s v="Makes Assumptions_x000a_General Syrup capacity logical (in normal business settings you either have resource constraints or budget constraints, otherwise no need to optimize)"/>
    <x v="1"/>
    <s v="A"/>
    <m/>
    <x v="0"/>
    <m/>
    <x v="0"/>
    <s v="ipopt"/>
    <m/>
    <m/>
    <m/>
    <m/>
    <x v="0"/>
    <m/>
    <x v="0"/>
    <m/>
    <m/>
  </r>
  <r>
    <x v="12"/>
    <n v="2"/>
    <d v="2024-06-09T00:00:00"/>
    <x v="1"/>
    <s v="not included explicitly_x000a_incorrect in model (invented syrup capacity)"/>
    <x v="0"/>
    <m/>
    <x v="0"/>
    <m/>
    <x v="1"/>
    <s v="additional syrup capacity constraint"/>
    <s v="Makes Assumptions_x000a_General Syrup capacity logical (in normal business settings you either have resource constraints or budget constraints, otherwise no need to optimize)"/>
    <x v="1"/>
    <s v="A"/>
    <m/>
    <x v="0"/>
    <m/>
    <x v="0"/>
    <s v="ipopt"/>
    <m/>
    <m/>
    <m/>
    <m/>
    <x v="0"/>
    <m/>
    <x v="0"/>
    <m/>
    <m/>
  </r>
  <r>
    <x v="12"/>
    <n v="3"/>
    <d v="2024-06-09T00:00:00"/>
    <x v="0"/>
    <s v="not included explicitly; correct in formulation"/>
    <x v="0"/>
    <m/>
    <x v="0"/>
    <m/>
    <x v="0"/>
    <m/>
    <s v="Makes Assumptions_x000a_General Syrup capacity logical (in normal business settings you either have resource constraints or budget constraints, otherwise no need to optimize)"/>
    <x v="0"/>
    <s v="B"/>
    <m/>
    <x v="0"/>
    <m/>
    <x v="0"/>
    <s v="ipopt"/>
    <m/>
    <m/>
    <m/>
    <m/>
    <x v="0"/>
    <m/>
    <x v="0"/>
    <m/>
    <m/>
  </r>
  <r>
    <x v="13"/>
    <n v="1"/>
    <d v="2024-06-09T00:00:00"/>
    <x v="0"/>
    <s v="included whole model in variable step_x000a_not included explicitly; correct in formulation"/>
    <x v="0"/>
    <m/>
    <x v="0"/>
    <s v="obective in 1.2 matches objective in 1.1_x000a_(simply put the objective from the whole model, nothing else)"/>
    <x v="1"/>
    <s v="constraints in 1.3 match constraints from 1.1_x000a_(simply put the constrainst from the whole model, nothing else)_x000a_Combined stability constraints into one constraint"/>
    <s v="NOT CLEAR/ WORD CHOICE?_x000a_&quot;It is required that the squared difference between the litres employed of each component and the mean litres utilised of both components is below ten.&quot;_x000a_(general confuses it??)"/>
    <x v="1"/>
    <s v="A"/>
    <m/>
    <x v="0"/>
    <m/>
    <x v="0"/>
    <s v="ipopt"/>
    <m/>
    <m/>
    <m/>
    <m/>
    <x v="1"/>
    <m/>
    <x v="1"/>
    <m/>
    <s v="Formulated whole model in prompt 1.1:_x000a_Prompt includes this sentence &quot;Please formulate a mathematical optimization model for this problem.&quot;"/>
  </r>
  <r>
    <x v="13"/>
    <n v="2"/>
    <d v="2024-06-09T00:00:00"/>
    <x v="0"/>
    <s v="included whole model in variable step_x000a_not included explicitly; correct in formulation"/>
    <x v="0"/>
    <m/>
    <x v="0"/>
    <s v="obective in 1.2 matches objective in 1.1_x000a_(simply put the objective from the whole model, nothing else)"/>
    <x v="1"/>
    <s v="constraints in 1.3 match constraints from 1.1_x000a_(simply put the constrainst from the whole model, nothing else)_x000a_Combined stability constraints into one constraint"/>
    <s v="NOT CLEAR/ WORD CHOICE?_x000a_&quot;It is required that the squared difference between the litres employed of each component and the mean litres utilised of both components is below ten.&quot;_x000a_(general confuses it??)"/>
    <x v="1"/>
    <s v="A"/>
    <m/>
    <x v="0"/>
    <m/>
    <x v="1"/>
    <s v="ipopt"/>
    <m/>
    <m/>
    <s v="TypeError: Implicit conversion of Pyomo numeric value (x1*x2) to float is disabled. This error is often the result of using Pyomo components as arguments to one of the Python built-in math module functions when defining expressions. Avoid this error by using Pyomo-provided math functions or explicitly resolving the numeric value using the Pyomo value() function."/>
    <s v="incorrect use of Pyomo syntax (used wrong python functions)"/>
    <x v="2"/>
    <m/>
    <x v="1"/>
    <m/>
    <m/>
  </r>
  <r>
    <x v="13"/>
    <n v="3"/>
    <d v="2024-06-09T00:00:00"/>
    <x v="0"/>
    <s v="included whole model in variable step_x000a_not included explicitly; correct in formulation"/>
    <x v="0"/>
    <m/>
    <x v="0"/>
    <s v="obective in 1.2 matches objective in 1.1_x000a_(simply put the objective from the whole model, nothing else)"/>
    <x v="1"/>
    <s v="constraints in 1.3 match constraints from 1.1_x000a_(simply put the constrainst from the whole model, nothing else)_x000a_Combined stability constraints into one constraint"/>
    <s v="NOT CLEAR/ WORD CHOICE?_x000a_&quot;It is required that the squared difference between the litres employed of each component and the mean litres utilised of both components is below ten.&quot;_x000a_(general confuses it??)"/>
    <x v="1"/>
    <s v="A"/>
    <m/>
    <x v="0"/>
    <m/>
    <x v="1"/>
    <s v="ipopt"/>
    <m/>
    <m/>
    <m/>
    <m/>
    <x v="1"/>
    <m/>
    <x v="1"/>
    <m/>
    <m/>
  </r>
  <r>
    <x v="14"/>
    <n v="1"/>
    <d v="2024-06-09T00:00:00"/>
    <x v="0"/>
    <m/>
    <x v="1"/>
    <s v="Missing binary variables for different price categories for vendors E and B"/>
    <x v="1"/>
    <s v="Missing binary variables_x000a_vendor_x000a_Pricing function vendor E incorrect "/>
    <x v="1"/>
    <s v="Missing logic constraints for each scenario"/>
    <s v="Struggles with LOGIC_x000a_Different pricing scenarios are exclusive, but model cannot model tht correctly"/>
    <x v="1"/>
    <s v="A"/>
    <m/>
    <x v="0"/>
    <m/>
    <x v="1"/>
    <s v="glpk"/>
    <s v="not suitable for non-linear MIP problem; requ. Couenne"/>
    <m/>
    <s v="PyomoException: Cannot convert non-constant Pyomo expression (22000*yB &lt;= xB1) to bool."/>
    <s v="incorrect use of Pyomo syntax (value range instead of two seperate bounds)"/>
    <x v="2"/>
    <m/>
    <x v="1"/>
    <m/>
    <m/>
  </r>
  <r>
    <x v="14"/>
    <n v="2"/>
    <d v="2024-06-09T00:00:00"/>
    <x v="1"/>
    <s v="wrong bound for vendor E"/>
    <x v="1"/>
    <s v="Missing binary variables for different price categories for vendors E_x000a_vendor B correct"/>
    <x v="1"/>
    <s v="Missing binary variables for E_x000a_vendor_x000a_Pricing function vendor E incorrect (different than in run1) "/>
    <x v="1"/>
    <s v="Missing logic constraints for vendor E  scenario"/>
    <s v="Struggles with LOGIC_x000a_Different pricing scenarios are exclusive, but model cannot model tht correctly"/>
    <x v="1"/>
    <s v="B"/>
    <s v="Correctly handled logic for vendor B_x000a_Still wrong on vendor E"/>
    <x v="0"/>
    <m/>
    <x v="0"/>
    <s v="gurobi"/>
    <m/>
    <m/>
    <m/>
    <m/>
    <x v="1"/>
    <s v="infeasible"/>
    <x v="1"/>
    <s v="infeasible"/>
    <m/>
  </r>
  <r>
    <x v="14"/>
    <n v="3"/>
    <d v="2024-06-09T00:00:00"/>
    <x v="0"/>
    <m/>
    <x v="1"/>
    <s v="Missing binary variables for different price categories for vendors E (only included binary variable for vendor &lt;e.2 fixed costs)_x000a_vendor B correct"/>
    <x v="1"/>
    <s v="Missing binary variables for E_x000a_vendor_x000a_Pricing function vendor E incorrect (different than in run 1 &amp; run2) "/>
    <x v="1"/>
    <s v="Missing logic constraints for vendor E  scenario_x000a_Additional constraint on total quanity of vendor B (not wrong, just redundant)"/>
    <s v="Struggles with LOGIC_x000a_Different pricing scenarios are exclusive, but model cannot model tht correctly"/>
    <x v="1"/>
    <s v="C"/>
    <s v="Correctly handled logic for vendor B_x000a_Still wrong on vendor E"/>
    <x v="0"/>
    <m/>
    <x v="1"/>
    <s v="glpk"/>
    <s v="not suitable for non-linear MIP problem; requ. Couenne"/>
    <m/>
    <s v="PyomoException: Cannot convert non-constant Pyomo expression (22000*yB1 &lt;= xB1) to bool."/>
    <s v="incorrect use of Pyomo syntax (value range instead of two seperate bounds)"/>
    <x v="2"/>
    <m/>
    <x v="1"/>
    <m/>
    <m/>
  </r>
  <r>
    <x v="15"/>
    <n v="1"/>
    <d v="2024-06-11T00:00:00"/>
    <x v="0"/>
    <s v="not included explicitly; correct in formulation"/>
    <x v="0"/>
    <m/>
    <x v="0"/>
    <m/>
    <x v="1"/>
    <s v="Regression constraints inveresely defined"/>
    <s v="NOT CLEAR/ WORD CHOICE?_x000a_&quot;This regression estimate can deviate in both directions from true value of these variables by 2, 1, 5 and 10 percent, respectively&quot; (ambiguous?)"/>
    <x v="1"/>
    <s v="A"/>
    <m/>
    <x v="0"/>
    <m/>
    <x v="1"/>
    <s v="glpk"/>
    <s v="not suitable for non-linear problem; requ. Ipopt etc._x000a_"/>
    <m/>
    <s v="ValueError: Model objective (profit) contains nonlinear terms that cannot be written to LP format_x000a_"/>
    <s v="incorrect use of solver"/>
    <x v="2"/>
    <m/>
    <x v="1"/>
    <m/>
    <m/>
  </r>
  <r>
    <x v="15"/>
    <n v="2"/>
    <d v="2024-06-11T00:00:00"/>
    <x v="1"/>
    <s v="missing parameters of objective function"/>
    <x v="0"/>
    <m/>
    <x v="1"/>
    <s v="Missing parameters (else correct)"/>
    <x v="1"/>
    <s v="Additional regression equality constraints which set the &quot;dependent&quot; variables equal to the regression function (but regression constraints otherwise correctly defined)_x000a_Misses general bound for dependent variables"/>
    <m/>
    <x v="1"/>
    <s v="B"/>
    <m/>
    <x v="1"/>
    <s v="Left out range for regression bounds_x000a_Not wrong tho because they become redundant due to euqality constraints anyways"/>
    <x v="0"/>
    <s v="ipopt"/>
    <m/>
    <m/>
    <m/>
    <m/>
    <x v="1"/>
    <m/>
    <x v="1"/>
    <m/>
    <m/>
  </r>
  <r>
    <x v="15"/>
    <n v="3"/>
    <d v="2024-06-11T00:00:00"/>
    <x v="1"/>
    <s v="missing parameter for &quot;profit&quot;_x000a_did not define regression functions"/>
    <x v="0"/>
    <m/>
    <x v="1"/>
    <s v="uses regression estimates in objective and misses profit"/>
    <x v="1"/>
    <s v="Generally defined constraints correctly EXCEPT it included two additional regression function definition (and parameters are missing)"/>
    <m/>
    <x v="1"/>
    <s v="C"/>
    <m/>
    <x v="1"/>
    <s v="_x000a_Modified regression constraints for D_hat and F_hat (math uses other regression estimates, code uses actual variables)s"/>
    <x v="1"/>
    <s v="ipopt"/>
    <m/>
    <m/>
    <s v="ValueError: Constraint 'yield_constraint' is a Ranged Inequality with a variable lower bound. Cannot normalize the constraint or send it to a solver."/>
    <s v="incorrect use of Pyomo syntax (value range instead of two seperate bounds)"/>
    <x v="2"/>
    <m/>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679750-676D-6D45-A3C2-ACB6BB83EAB9}"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D42" firstHeaderRow="0" firstDataRow="1" firstDataCol="1"/>
  <pivotFields count="28">
    <pivotField axis="axisRow" showAll="0">
      <items count="17">
        <item x="4"/>
        <item x="5"/>
        <item x="6"/>
        <item x="7"/>
        <item x="0"/>
        <item x="1"/>
        <item x="2"/>
        <item x="3"/>
        <item x="8"/>
        <item x="9"/>
        <item x="10"/>
        <item x="11"/>
        <item x="12"/>
        <item x="13"/>
        <item x="14"/>
        <item x="15"/>
        <item t="default"/>
      </items>
    </pivotField>
    <pivotField showAll="0"/>
    <pivotField numFmtId="14" showAll="0"/>
    <pivotField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showAll="0"/>
    <pivotField showAll="0">
      <items count="3">
        <item x="1"/>
        <item x="0"/>
        <item t="default"/>
      </items>
    </pivotField>
    <pivotField showAll="0"/>
    <pivotField showAll="0"/>
    <pivotField showAll="0">
      <items count="3">
        <item x="1"/>
        <item x="0"/>
        <item t="default"/>
      </items>
    </pivotField>
    <pivotField showAll="0"/>
    <pivotField showAll="0"/>
    <pivotField dataField="1" showAll="0">
      <items count="3">
        <item x="1"/>
        <item x="0"/>
        <item t="default"/>
      </items>
    </pivotField>
    <pivotField showAll="0"/>
    <pivotField dataField="1" showAll="0">
      <items count="3">
        <item x="1"/>
        <item x="0"/>
        <item t="default"/>
      </items>
    </pivotField>
    <pivotField showAll="0"/>
    <pivotField showAll="0"/>
    <pivotField showAll="0"/>
    <pivotField showAll="0"/>
    <pivotField showAll="0"/>
    <pivotField dataField="1" showAll="0">
      <items count="4">
        <item x="1"/>
        <item x="0"/>
        <item x="2"/>
        <item t="default"/>
      </items>
    </pivotField>
    <pivotField showAll="0"/>
    <pivotField showAll="0"/>
    <pivotField showAll="0"/>
    <pivotField showAll="0"/>
  </pivotFields>
  <rowFields count="1">
    <field x="0"/>
  </rowFields>
  <rowItems count="17">
    <i>
      <x/>
    </i>
    <i>
      <x v="1"/>
    </i>
    <i>
      <x v="2"/>
    </i>
    <i>
      <x v="3"/>
    </i>
    <i>
      <x v="4"/>
    </i>
    <i>
      <x v="5"/>
    </i>
    <i>
      <x v="6"/>
    </i>
    <i>
      <x v="7"/>
    </i>
    <i>
      <x v="8"/>
    </i>
    <i>
      <x v="9"/>
    </i>
    <i>
      <x v="10"/>
    </i>
    <i>
      <x v="11"/>
    </i>
    <i>
      <x v="12"/>
    </i>
    <i>
      <x v="13"/>
    </i>
    <i>
      <x v="14"/>
    </i>
    <i>
      <x v="15"/>
    </i>
    <i t="grand">
      <x/>
    </i>
  </rowItems>
  <colFields count="1">
    <field x="-2"/>
  </colFields>
  <colItems count="3">
    <i>
      <x/>
    </i>
    <i i="1">
      <x v="1"/>
    </i>
    <i i="2">
      <x v="2"/>
    </i>
  </colItems>
  <dataFields count="3">
    <dataField name="Sum of Code representation correctness" fld="15" baseField="0" baseItem="0"/>
    <dataField name="Sum of Code executability" fld="17" baseField="0" baseItem="0"/>
    <dataField name="Sum of Code solution correctness" fld="23" baseField="0" baseItem="0"/>
  </dataFields>
  <formats count="3">
    <format dxfId="0">
      <pivotArea collapsedLevelsAreSubtotals="1" fieldPosition="0">
        <references count="1">
          <reference field="0" count="4">
            <x v="0"/>
            <x v="1"/>
            <x v="2"/>
            <x v="3"/>
          </reference>
        </references>
      </pivotArea>
    </format>
    <format dxfId="1">
      <pivotArea dataOnly="0" labelOnly="1" fieldPosition="0">
        <references count="1">
          <reference field="0" count="4">
            <x v="0"/>
            <x v="1"/>
            <x v="2"/>
            <x v="3"/>
          </reference>
        </references>
      </pivotArea>
    </format>
    <format dxfId="2">
      <pivotArea dataOnly="0" fieldPosition="0">
        <references count="1">
          <reference field="0" count="4">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E150EC-FCAC-F641-BEA0-852F6B9802EA}"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G19" firstHeaderRow="0" firstDataRow="1" firstDataCol="1"/>
  <pivotFields count="28">
    <pivotField axis="axisRow" showAll="0">
      <items count="17">
        <item x="4"/>
        <item x="5"/>
        <item x="6"/>
        <item x="7"/>
        <item x="0"/>
        <item x="1"/>
        <item x="2"/>
        <item x="3"/>
        <item x="8"/>
        <item x="9"/>
        <item x="10"/>
        <item x="11"/>
        <item x="12"/>
        <item x="13"/>
        <item x="14"/>
        <item x="15"/>
        <item t="default"/>
      </items>
    </pivotField>
    <pivotField showAll="0"/>
    <pivotField numFmtId="14" showAll="0"/>
    <pivotField dataField="1" showAll="0">
      <items count="3">
        <item x="1"/>
        <item x="0"/>
        <item t="default"/>
      </items>
    </pivotField>
    <pivotField showAll="0"/>
    <pivotField dataField="1" showAll="0">
      <items count="3">
        <item x="1"/>
        <item x="0"/>
        <item t="default"/>
      </items>
    </pivotField>
    <pivotField showAll="0"/>
    <pivotField dataField="1" showAll="0">
      <items count="3">
        <item x="1"/>
        <item x="0"/>
        <item t="default"/>
      </items>
    </pivotField>
    <pivotField showAll="0"/>
    <pivotField dataField="1" showAll="0">
      <items count="3">
        <item x="1"/>
        <item x="0"/>
        <item t="default"/>
      </items>
    </pivotField>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s>
  <rowFields count="1">
    <field x="0"/>
  </rowFields>
  <rowItems count="17">
    <i>
      <x/>
    </i>
    <i>
      <x v="1"/>
    </i>
    <i>
      <x v="2"/>
    </i>
    <i>
      <x v="3"/>
    </i>
    <i>
      <x v="4"/>
    </i>
    <i>
      <x v="5"/>
    </i>
    <i>
      <x v="6"/>
    </i>
    <i>
      <x v="7"/>
    </i>
    <i>
      <x v="8"/>
    </i>
    <i>
      <x v="9"/>
    </i>
    <i>
      <x v="10"/>
    </i>
    <i>
      <x v="11"/>
    </i>
    <i>
      <x v="12"/>
    </i>
    <i>
      <x v="13"/>
    </i>
    <i>
      <x v="14"/>
    </i>
    <i>
      <x v="15"/>
    </i>
    <i t="grand">
      <x/>
    </i>
  </rowItems>
  <colFields count="1">
    <field x="-2"/>
  </colFields>
  <colItems count="6">
    <i>
      <x/>
    </i>
    <i i="1">
      <x v="1"/>
    </i>
    <i i="2">
      <x v="2"/>
    </i>
    <i i="3">
      <x v="3"/>
    </i>
    <i i="4">
      <x v="4"/>
    </i>
    <i i="5">
      <x v="5"/>
    </i>
  </colItems>
  <dataFields count="6">
    <dataField name="Sum of Parameter corectness" fld="3" baseField="0" baseItem="0"/>
    <dataField name="Sum of Variable correctness (1 if the variables are correct, 0 if not)" fld="5" baseField="0" baseItem="0"/>
    <dataField name="Sum of Correct objective function" fld="7" baseField="0" baseItem="0"/>
    <dataField name="Sum of Constraint correctness" fld="9" baseField="0" baseItem="0"/>
    <dataField name="Sum of Model solution correctness" fld="25" baseField="0" baseItem="0"/>
    <dataField name="Sum of Model Correctness" fld="12" baseField="0" baseItem="0"/>
  </dataFields>
  <formats count="3">
    <format dxfId="5">
      <pivotArea collapsedLevelsAreSubtotals="1" fieldPosition="0">
        <references count="1">
          <reference field="0" count="4">
            <x v="0"/>
            <x v="1"/>
            <x v="2"/>
            <x v="3"/>
          </reference>
        </references>
      </pivotArea>
    </format>
    <format dxfId="4">
      <pivotArea dataOnly="0" labelOnly="1" fieldPosition="0">
        <references count="1">
          <reference field="0" count="4">
            <x v="0"/>
            <x v="1"/>
            <x v="2"/>
            <x v="3"/>
          </reference>
        </references>
      </pivotArea>
    </format>
    <format dxfId="3">
      <pivotArea dataOnly="0" fieldPosition="0">
        <references count="1">
          <reference field="0" count="4">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9"/>
  <sheetViews>
    <sheetView zoomScale="115" zoomScaleNormal="130" workbookViewId="0">
      <pane xSplit="1" ySplit="1" topLeftCell="B43" activePane="bottomRight" state="frozen"/>
      <selection pane="topRight" activeCell="B1" sqref="B1"/>
      <selection pane="bottomLeft" activeCell="A2" sqref="A2"/>
      <selection pane="bottomRight" activeCell="B41" sqref="B41"/>
    </sheetView>
  </sheetViews>
  <sheetFormatPr baseColWidth="10" defaultColWidth="8.83203125" defaultRowHeight="15" x14ac:dyDescent="0.2"/>
  <cols>
    <col min="1" max="2" width="30.33203125" customWidth="1"/>
    <col min="4" max="5" width="15" customWidth="1"/>
    <col min="6" max="6" width="28" customWidth="1"/>
    <col min="7" max="7" width="20" customWidth="1"/>
    <col min="8" max="8" width="31.5" customWidth="1"/>
    <col min="9" max="10" width="29" customWidth="1"/>
    <col min="11" max="11" width="24.5" customWidth="1"/>
    <col min="12" max="14" width="40.5" customWidth="1"/>
    <col min="15" max="16" width="28" customWidth="1"/>
    <col min="17" max="18" width="24" customWidth="1"/>
    <col min="19" max="22" width="23.6640625" customWidth="1"/>
    <col min="23" max="24" width="44.5" customWidth="1"/>
    <col min="25" max="26" width="20.6640625" customWidth="1"/>
    <col min="28" max="28" width="21.5" customWidth="1"/>
    <col min="29" max="29" width="25.5" customWidth="1"/>
    <col min="30" max="30" width="50.1640625" customWidth="1"/>
  </cols>
  <sheetData>
    <row r="1" spans="1:29" ht="64" x14ac:dyDescent="0.2">
      <c r="A1" s="1" t="s">
        <v>0</v>
      </c>
      <c r="B1" s="1" t="s">
        <v>211</v>
      </c>
      <c r="C1" s="1" t="s">
        <v>1</v>
      </c>
      <c r="D1" s="1" t="s">
        <v>14</v>
      </c>
      <c r="E1" s="1" t="s">
        <v>43</v>
      </c>
      <c r="F1" s="1" t="s">
        <v>44</v>
      </c>
      <c r="G1" s="1" t="s">
        <v>7</v>
      </c>
      <c r="H1" s="1" t="s">
        <v>13</v>
      </c>
      <c r="I1" s="1" t="s">
        <v>2</v>
      </c>
      <c r="J1" s="1" t="s">
        <v>15</v>
      </c>
      <c r="K1" s="1" t="s">
        <v>3</v>
      </c>
      <c r="L1" s="1" t="s">
        <v>16</v>
      </c>
      <c r="M1" s="1" t="s">
        <v>61</v>
      </c>
      <c r="N1" s="1" t="s">
        <v>48</v>
      </c>
      <c r="O1" s="1" t="s">
        <v>8</v>
      </c>
      <c r="P1" s="1" t="s">
        <v>17</v>
      </c>
      <c r="Q1" s="1" t="s">
        <v>4</v>
      </c>
      <c r="R1" s="1" t="s">
        <v>18</v>
      </c>
      <c r="S1" s="1" t="s">
        <v>5</v>
      </c>
      <c r="T1" s="1" t="s">
        <v>41</v>
      </c>
      <c r="U1" s="1" t="s">
        <v>45</v>
      </c>
      <c r="V1" s="1" t="s">
        <v>19</v>
      </c>
      <c r="W1" s="1" t="s">
        <v>25</v>
      </c>
      <c r="X1" s="1" t="s">
        <v>50</v>
      </c>
      <c r="Y1" s="1" t="s">
        <v>10</v>
      </c>
      <c r="Z1" s="1" t="s">
        <v>21</v>
      </c>
      <c r="AA1" s="1" t="s">
        <v>11</v>
      </c>
      <c r="AB1" s="1" t="s">
        <v>20</v>
      </c>
      <c r="AC1" s="1" t="s">
        <v>12</v>
      </c>
    </row>
    <row r="2" spans="1:29" ht="33" x14ac:dyDescent="0.25">
      <c r="A2" t="s">
        <v>22</v>
      </c>
      <c r="B2" t="s">
        <v>212</v>
      </c>
      <c r="C2">
        <v>1</v>
      </c>
      <c r="D2" s="3">
        <v>45449</v>
      </c>
      <c r="E2">
        <v>1</v>
      </c>
      <c r="F2" s="11" t="s">
        <v>60</v>
      </c>
      <c r="G2">
        <v>1</v>
      </c>
      <c r="H2" s="2" t="s">
        <v>92</v>
      </c>
      <c r="I2">
        <v>1</v>
      </c>
      <c r="K2">
        <v>1</v>
      </c>
      <c r="N2">
        <v>1</v>
      </c>
      <c r="O2" t="s">
        <v>9</v>
      </c>
      <c r="Q2">
        <v>1</v>
      </c>
      <c r="R2" s="2"/>
      <c r="S2">
        <v>1</v>
      </c>
      <c r="T2" t="s">
        <v>42</v>
      </c>
      <c r="V2" s="2"/>
      <c r="W2" s="6"/>
      <c r="X2" s="6"/>
      <c r="Y2">
        <v>1</v>
      </c>
      <c r="Z2" s="2"/>
      <c r="AA2">
        <v>1</v>
      </c>
      <c r="AC2" s="2"/>
    </row>
    <row r="3" spans="1:29" ht="173" customHeight="1" x14ac:dyDescent="0.25">
      <c r="A3" t="s">
        <v>22</v>
      </c>
      <c r="B3" t="s">
        <v>212</v>
      </c>
      <c r="C3">
        <v>2</v>
      </c>
      <c r="D3" s="3">
        <v>45449</v>
      </c>
      <c r="E3">
        <v>1</v>
      </c>
      <c r="F3" s="11" t="s">
        <v>60</v>
      </c>
      <c r="G3">
        <v>1</v>
      </c>
      <c r="H3" s="2" t="s">
        <v>92</v>
      </c>
      <c r="I3">
        <v>1</v>
      </c>
      <c r="K3">
        <v>1</v>
      </c>
      <c r="L3" s="2"/>
      <c r="M3" s="2"/>
      <c r="N3">
        <v>1</v>
      </c>
      <c r="O3" t="s">
        <v>9</v>
      </c>
      <c r="Q3">
        <v>1</v>
      </c>
      <c r="R3" s="2"/>
      <c r="S3">
        <v>1</v>
      </c>
      <c r="T3" t="s">
        <v>42</v>
      </c>
      <c r="U3" s="2"/>
      <c r="V3" s="2"/>
      <c r="W3" s="9"/>
      <c r="X3" s="9"/>
      <c r="Y3">
        <v>1</v>
      </c>
      <c r="Z3" s="2"/>
      <c r="AA3">
        <v>1</v>
      </c>
      <c r="AB3" s="2"/>
      <c r="AC3" s="2"/>
    </row>
    <row r="4" spans="1:29" ht="33" x14ac:dyDescent="0.25">
      <c r="A4" t="s">
        <v>22</v>
      </c>
      <c r="B4" t="s">
        <v>212</v>
      </c>
      <c r="C4">
        <v>3</v>
      </c>
      <c r="D4" s="3">
        <v>45449</v>
      </c>
      <c r="E4">
        <v>1</v>
      </c>
      <c r="F4" s="11" t="s">
        <v>60</v>
      </c>
      <c r="G4">
        <v>1</v>
      </c>
      <c r="H4" s="2" t="s">
        <v>92</v>
      </c>
      <c r="I4">
        <v>1</v>
      </c>
      <c r="K4">
        <v>1</v>
      </c>
      <c r="N4">
        <v>1</v>
      </c>
      <c r="O4" t="s">
        <v>9</v>
      </c>
      <c r="P4" s="2"/>
      <c r="Q4">
        <v>1</v>
      </c>
      <c r="R4" s="2"/>
      <c r="S4">
        <v>1</v>
      </c>
      <c r="T4" t="s">
        <v>42</v>
      </c>
      <c r="V4" s="2"/>
      <c r="W4" s="7"/>
      <c r="X4" s="7"/>
      <c r="Y4">
        <v>1</v>
      </c>
      <c r="Z4" s="2"/>
      <c r="AA4">
        <v>1</v>
      </c>
      <c r="AB4" s="2"/>
      <c r="AC4" s="2"/>
    </row>
    <row r="5" spans="1:29" ht="301" customHeight="1" x14ac:dyDescent="0.25">
      <c r="A5" t="s">
        <v>31</v>
      </c>
      <c r="B5" s="2" t="s">
        <v>213</v>
      </c>
      <c r="C5">
        <v>1</v>
      </c>
      <c r="D5" s="3">
        <v>45449</v>
      </c>
      <c r="E5">
        <v>0</v>
      </c>
      <c r="F5" s="12"/>
      <c r="G5">
        <v>1</v>
      </c>
      <c r="H5" s="2"/>
      <c r="I5">
        <v>1</v>
      </c>
      <c r="K5">
        <v>0</v>
      </c>
      <c r="L5" s="2" t="s">
        <v>93</v>
      </c>
      <c r="M5" s="2" t="s">
        <v>102</v>
      </c>
      <c r="N5">
        <v>0</v>
      </c>
      <c r="O5" t="s">
        <v>9</v>
      </c>
      <c r="Q5">
        <v>1</v>
      </c>
      <c r="R5" s="2"/>
      <c r="S5">
        <v>1</v>
      </c>
      <c r="T5" t="s">
        <v>42</v>
      </c>
      <c r="V5" s="2" t="s">
        <v>95</v>
      </c>
      <c r="W5" s="8"/>
      <c r="X5" s="8"/>
      <c r="Y5">
        <v>1</v>
      </c>
      <c r="Z5" s="2"/>
      <c r="AA5">
        <v>1</v>
      </c>
      <c r="AB5" s="2"/>
      <c r="AC5" s="2" t="s">
        <v>98</v>
      </c>
    </row>
    <row r="6" spans="1:29" ht="301" customHeight="1" x14ac:dyDescent="0.25">
      <c r="A6" t="s">
        <v>31</v>
      </c>
      <c r="B6" s="2" t="s">
        <v>213</v>
      </c>
      <c r="C6">
        <v>2</v>
      </c>
      <c r="D6" s="3">
        <v>45449</v>
      </c>
      <c r="E6">
        <v>0</v>
      </c>
      <c r="F6" s="2"/>
      <c r="G6">
        <v>1</v>
      </c>
      <c r="H6" s="2"/>
      <c r="I6">
        <v>1</v>
      </c>
      <c r="J6" s="2" t="s">
        <v>96</v>
      </c>
      <c r="K6">
        <v>0</v>
      </c>
      <c r="L6" s="2" t="s">
        <v>97</v>
      </c>
      <c r="M6" s="2" t="s">
        <v>103</v>
      </c>
      <c r="N6">
        <v>0</v>
      </c>
      <c r="O6" s="2" t="s">
        <v>26</v>
      </c>
      <c r="P6" s="2"/>
      <c r="Q6">
        <v>1</v>
      </c>
      <c r="R6" s="2"/>
      <c r="S6">
        <v>1</v>
      </c>
      <c r="T6" t="s">
        <v>42</v>
      </c>
      <c r="V6" s="2"/>
      <c r="W6" s="8"/>
      <c r="X6" s="8"/>
      <c r="Y6">
        <v>1</v>
      </c>
      <c r="Z6" s="2"/>
      <c r="AA6">
        <v>1</v>
      </c>
      <c r="AB6" s="2"/>
      <c r="AC6" s="2" t="s">
        <v>98</v>
      </c>
    </row>
    <row r="7" spans="1:29" ht="301" customHeight="1" x14ac:dyDescent="0.25">
      <c r="A7" t="s">
        <v>31</v>
      </c>
      <c r="B7" s="2" t="s">
        <v>213</v>
      </c>
      <c r="C7">
        <v>3</v>
      </c>
      <c r="D7" s="3">
        <v>45449</v>
      </c>
      <c r="E7">
        <v>0</v>
      </c>
      <c r="F7" s="2"/>
      <c r="G7">
        <v>1</v>
      </c>
      <c r="H7" s="2"/>
      <c r="I7">
        <v>0</v>
      </c>
      <c r="J7" t="s">
        <v>99</v>
      </c>
      <c r="K7">
        <v>0</v>
      </c>
      <c r="L7" s="2" t="s">
        <v>100</v>
      </c>
      <c r="M7" s="2" t="s">
        <v>101</v>
      </c>
      <c r="N7">
        <v>0</v>
      </c>
      <c r="O7" t="s">
        <v>40</v>
      </c>
      <c r="P7" s="2"/>
      <c r="Q7">
        <v>1</v>
      </c>
      <c r="R7" s="2"/>
      <c r="S7">
        <v>1</v>
      </c>
      <c r="T7" t="s">
        <v>42</v>
      </c>
      <c r="V7" s="2"/>
      <c r="W7" s="8"/>
      <c r="X7" s="8"/>
      <c r="Y7">
        <v>0</v>
      </c>
      <c r="Z7" s="2"/>
      <c r="AA7">
        <v>0</v>
      </c>
      <c r="AC7" s="2"/>
    </row>
    <row r="8" spans="1:29" ht="33" x14ac:dyDescent="0.25">
      <c r="A8" t="s">
        <v>27</v>
      </c>
      <c r="B8" s="2" t="s">
        <v>212</v>
      </c>
      <c r="C8">
        <v>1</v>
      </c>
      <c r="D8" s="3">
        <v>45449</v>
      </c>
      <c r="E8">
        <v>1</v>
      </c>
      <c r="F8" s="11" t="s">
        <v>60</v>
      </c>
      <c r="G8">
        <v>1</v>
      </c>
      <c r="H8" s="2"/>
      <c r="I8">
        <v>1</v>
      </c>
      <c r="K8">
        <v>1</v>
      </c>
      <c r="L8" s="2"/>
      <c r="M8" s="2"/>
      <c r="N8">
        <v>1</v>
      </c>
      <c r="O8" t="s">
        <v>9</v>
      </c>
      <c r="Q8">
        <v>1</v>
      </c>
      <c r="R8" s="2"/>
      <c r="S8">
        <v>1</v>
      </c>
      <c r="T8" t="s">
        <v>42</v>
      </c>
      <c r="V8" s="2"/>
      <c r="W8" s="6"/>
      <c r="X8" s="6"/>
      <c r="Y8">
        <v>1</v>
      </c>
      <c r="AA8">
        <v>1</v>
      </c>
    </row>
    <row r="9" spans="1:29" ht="33" x14ac:dyDescent="0.25">
      <c r="A9" t="s">
        <v>27</v>
      </c>
      <c r="B9" s="2" t="s">
        <v>212</v>
      </c>
      <c r="C9">
        <v>2</v>
      </c>
      <c r="D9" s="3">
        <v>45449</v>
      </c>
      <c r="E9">
        <v>1</v>
      </c>
      <c r="F9" s="11" t="s">
        <v>60</v>
      </c>
      <c r="G9">
        <v>1</v>
      </c>
      <c r="H9" s="2"/>
      <c r="I9">
        <v>1</v>
      </c>
      <c r="K9">
        <v>1</v>
      </c>
      <c r="L9" s="2"/>
      <c r="M9" s="2"/>
      <c r="N9">
        <v>1</v>
      </c>
      <c r="O9" t="s">
        <v>9</v>
      </c>
      <c r="P9" s="2"/>
      <c r="Q9">
        <v>1</v>
      </c>
      <c r="R9" s="2"/>
      <c r="S9">
        <v>1</v>
      </c>
      <c r="T9" t="s">
        <v>42</v>
      </c>
      <c r="V9" s="2"/>
      <c r="W9" s="6"/>
      <c r="X9" s="6"/>
      <c r="Y9">
        <v>1</v>
      </c>
      <c r="AA9">
        <v>1</v>
      </c>
    </row>
    <row r="10" spans="1:29" ht="49" x14ac:dyDescent="0.25">
      <c r="A10" t="s">
        <v>27</v>
      </c>
      <c r="B10" s="2" t="s">
        <v>212</v>
      </c>
      <c r="C10">
        <v>3</v>
      </c>
      <c r="D10" s="3">
        <v>45449</v>
      </c>
      <c r="E10">
        <v>1</v>
      </c>
      <c r="F10" s="11" t="s">
        <v>60</v>
      </c>
      <c r="G10">
        <v>1</v>
      </c>
      <c r="H10" s="2"/>
      <c r="I10">
        <v>1</v>
      </c>
      <c r="K10">
        <v>1</v>
      </c>
      <c r="L10" s="2" t="s">
        <v>104</v>
      </c>
      <c r="M10" s="2"/>
      <c r="N10">
        <v>1</v>
      </c>
      <c r="O10" t="s">
        <v>26</v>
      </c>
      <c r="P10" s="2"/>
      <c r="Q10">
        <v>1</v>
      </c>
      <c r="R10" s="2"/>
      <c r="S10">
        <v>1</v>
      </c>
      <c r="T10" t="s">
        <v>42</v>
      </c>
      <c r="V10" s="2"/>
      <c r="W10" s="6"/>
      <c r="X10" s="6"/>
      <c r="Y10">
        <v>1</v>
      </c>
      <c r="AA10">
        <v>1</v>
      </c>
    </row>
    <row r="11" spans="1:29" ht="281" customHeight="1" x14ac:dyDescent="0.25">
      <c r="A11" t="s">
        <v>36</v>
      </c>
      <c r="B11" s="2" t="s">
        <v>212</v>
      </c>
      <c r="C11">
        <v>1</v>
      </c>
      <c r="D11" s="3">
        <v>45449</v>
      </c>
      <c r="E11">
        <v>1</v>
      </c>
      <c r="F11" s="11" t="s">
        <v>60</v>
      </c>
      <c r="G11">
        <v>1</v>
      </c>
      <c r="H11" s="2"/>
      <c r="I11">
        <v>1</v>
      </c>
      <c r="J11" s="2"/>
      <c r="K11">
        <v>1</v>
      </c>
      <c r="L11" s="2"/>
      <c r="M11" s="2"/>
      <c r="N11">
        <v>1</v>
      </c>
      <c r="O11" t="s">
        <v>9</v>
      </c>
      <c r="Q11">
        <v>1</v>
      </c>
      <c r="R11" s="2"/>
      <c r="S11">
        <v>1</v>
      </c>
      <c r="T11" t="s">
        <v>42</v>
      </c>
      <c r="V11" s="2"/>
      <c r="W11" s="9"/>
      <c r="X11" s="9"/>
      <c r="Y11">
        <v>1</v>
      </c>
      <c r="Z11" s="2"/>
      <c r="AA11">
        <v>1</v>
      </c>
      <c r="AB11" s="2"/>
      <c r="AC11" s="2"/>
    </row>
    <row r="12" spans="1:29" ht="49" x14ac:dyDescent="0.25">
      <c r="A12" t="s">
        <v>36</v>
      </c>
      <c r="B12" s="2" t="s">
        <v>212</v>
      </c>
      <c r="C12">
        <v>2</v>
      </c>
      <c r="D12" s="3">
        <v>45449</v>
      </c>
      <c r="E12">
        <v>1</v>
      </c>
      <c r="F12" s="11" t="s">
        <v>60</v>
      </c>
      <c r="G12">
        <v>1</v>
      </c>
      <c r="H12" s="2" t="s">
        <v>105</v>
      </c>
      <c r="I12">
        <v>1</v>
      </c>
      <c r="K12">
        <v>1</v>
      </c>
      <c r="L12" s="2"/>
      <c r="N12">
        <v>1</v>
      </c>
      <c r="O12" t="s">
        <v>26</v>
      </c>
      <c r="Q12">
        <v>1</v>
      </c>
      <c r="R12" s="2"/>
      <c r="S12">
        <v>1</v>
      </c>
      <c r="T12" t="s">
        <v>42</v>
      </c>
      <c r="V12" s="2"/>
      <c r="W12" s="7"/>
      <c r="X12" s="7"/>
      <c r="Y12">
        <v>1</v>
      </c>
      <c r="AA12">
        <v>1</v>
      </c>
    </row>
    <row r="13" spans="1:29" ht="33" x14ac:dyDescent="0.25">
      <c r="A13" t="s">
        <v>36</v>
      </c>
      <c r="B13" s="2" t="s">
        <v>212</v>
      </c>
      <c r="C13">
        <v>3</v>
      </c>
      <c r="D13" s="3">
        <v>45449</v>
      </c>
      <c r="E13">
        <v>1</v>
      </c>
      <c r="F13" s="11" t="s">
        <v>60</v>
      </c>
      <c r="G13">
        <v>1</v>
      </c>
      <c r="H13" s="2"/>
      <c r="I13">
        <v>1</v>
      </c>
      <c r="K13">
        <v>1</v>
      </c>
      <c r="L13" s="2"/>
      <c r="M13" s="2"/>
      <c r="N13">
        <v>1</v>
      </c>
      <c r="O13" t="s">
        <v>40</v>
      </c>
      <c r="Q13">
        <v>1</v>
      </c>
      <c r="R13" s="2"/>
      <c r="S13">
        <v>1</v>
      </c>
      <c r="T13" t="s">
        <v>42</v>
      </c>
      <c r="V13" s="2"/>
      <c r="W13" s="6"/>
      <c r="X13" s="6"/>
      <c r="Y13">
        <v>1</v>
      </c>
      <c r="AA13">
        <v>1</v>
      </c>
    </row>
    <row r="14" spans="1:29" ht="65" x14ac:dyDescent="0.25">
      <c r="A14" t="s">
        <v>6</v>
      </c>
      <c r="B14" s="2" t="s">
        <v>216</v>
      </c>
      <c r="C14">
        <v>1</v>
      </c>
      <c r="D14" s="3">
        <v>45448</v>
      </c>
      <c r="E14">
        <v>1</v>
      </c>
      <c r="F14" s="11" t="s">
        <v>60</v>
      </c>
      <c r="G14">
        <v>1</v>
      </c>
      <c r="H14" s="2"/>
      <c r="I14">
        <v>1</v>
      </c>
      <c r="J14" s="2"/>
      <c r="K14">
        <v>1</v>
      </c>
      <c r="L14" s="2"/>
      <c r="M14" s="2"/>
      <c r="N14" s="2">
        <v>1</v>
      </c>
      <c r="O14" t="s">
        <v>9</v>
      </c>
      <c r="P14" s="2" t="s">
        <v>53</v>
      </c>
      <c r="Q14">
        <v>1</v>
      </c>
      <c r="R14" s="2" t="s">
        <v>52</v>
      </c>
      <c r="S14">
        <v>1</v>
      </c>
      <c r="T14" t="s">
        <v>42</v>
      </c>
      <c r="V14" s="2"/>
      <c r="W14" s="9"/>
      <c r="X14" s="9"/>
      <c r="Y14">
        <v>1</v>
      </c>
      <c r="AA14">
        <v>1</v>
      </c>
      <c r="AC14" s="2"/>
    </row>
    <row r="15" spans="1:29" ht="65" x14ac:dyDescent="0.25">
      <c r="A15" t="s">
        <v>6</v>
      </c>
      <c r="B15" s="2" t="s">
        <v>216</v>
      </c>
      <c r="C15">
        <v>2</v>
      </c>
      <c r="D15" s="3">
        <v>45448</v>
      </c>
      <c r="E15">
        <v>1</v>
      </c>
      <c r="F15" s="11" t="s">
        <v>60</v>
      </c>
      <c r="G15">
        <v>1</v>
      </c>
      <c r="H15" s="2"/>
      <c r="I15">
        <v>1</v>
      </c>
      <c r="J15" s="2"/>
      <c r="K15">
        <v>1</v>
      </c>
      <c r="L15" s="2"/>
      <c r="M15" s="2"/>
      <c r="N15">
        <v>1</v>
      </c>
      <c r="O15" t="s">
        <v>9</v>
      </c>
      <c r="P15" s="2" t="s">
        <v>54</v>
      </c>
      <c r="Q15">
        <v>1</v>
      </c>
      <c r="R15" s="2" t="s">
        <v>52</v>
      </c>
      <c r="S15">
        <v>1</v>
      </c>
      <c r="T15" t="s">
        <v>42</v>
      </c>
      <c r="V15" s="2"/>
      <c r="W15" s="9"/>
      <c r="X15" s="9"/>
      <c r="Y15" s="4">
        <v>1</v>
      </c>
      <c r="AA15">
        <v>1</v>
      </c>
    </row>
    <row r="16" spans="1:29" ht="32" x14ac:dyDescent="0.2">
      <c r="A16" t="s">
        <v>6</v>
      </c>
      <c r="B16" s="2" t="s">
        <v>216</v>
      </c>
      <c r="C16">
        <v>3</v>
      </c>
      <c r="D16" s="3">
        <v>45448</v>
      </c>
      <c r="E16">
        <v>1</v>
      </c>
      <c r="F16" s="11" t="s">
        <v>60</v>
      </c>
      <c r="G16">
        <v>1</v>
      </c>
      <c r="I16">
        <v>1</v>
      </c>
      <c r="J16" s="2"/>
      <c r="K16">
        <v>1</v>
      </c>
      <c r="N16">
        <v>1</v>
      </c>
      <c r="O16" t="s">
        <v>9</v>
      </c>
      <c r="P16" s="2" t="s">
        <v>53</v>
      </c>
      <c r="Q16">
        <v>1</v>
      </c>
      <c r="R16" s="2"/>
      <c r="S16">
        <v>1</v>
      </c>
      <c r="T16" t="s">
        <v>42</v>
      </c>
      <c r="V16" s="2"/>
      <c r="Y16">
        <v>1</v>
      </c>
      <c r="AA16">
        <v>1</v>
      </c>
    </row>
    <row r="17" spans="1:29" s="13" customFormat="1" ht="97" x14ac:dyDescent="0.25">
      <c r="A17" s="13" t="s">
        <v>30</v>
      </c>
      <c r="B17" s="15" t="s">
        <v>214</v>
      </c>
      <c r="C17" s="13">
        <v>1</v>
      </c>
      <c r="D17" s="14">
        <v>45448</v>
      </c>
      <c r="E17" s="13">
        <v>1</v>
      </c>
      <c r="F17" s="20"/>
      <c r="G17" s="13">
        <v>1</v>
      </c>
      <c r="H17" s="15" t="s">
        <v>59</v>
      </c>
      <c r="I17" s="13">
        <v>0</v>
      </c>
      <c r="J17" s="15" t="s">
        <v>55</v>
      </c>
      <c r="K17" s="13">
        <v>1</v>
      </c>
      <c r="L17" s="15" t="s">
        <v>73</v>
      </c>
      <c r="M17" s="15"/>
      <c r="N17" s="13">
        <v>0</v>
      </c>
      <c r="O17" s="13" t="s">
        <v>9</v>
      </c>
      <c r="P17" s="15" t="s">
        <v>57</v>
      </c>
      <c r="Q17" s="13">
        <v>1</v>
      </c>
      <c r="R17" s="15"/>
      <c r="S17" s="13">
        <v>1</v>
      </c>
      <c r="T17" s="13" t="s">
        <v>47</v>
      </c>
      <c r="U17" s="15"/>
      <c r="V17" s="15"/>
      <c r="W17" s="21"/>
      <c r="X17" s="19"/>
      <c r="Y17" s="13">
        <v>0</v>
      </c>
      <c r="Z17" s="15" t="s">
        <v>63</v>
      </c>
      <c r="AA17" s="13">
        <v>0</v>
      </c>
      <c r="AB17" s="15" t="s">
        <v>63</v>
      </c>
      <c r="AC17" s="15" t="s">
        <v>112</v>
      </c>
    </row>
    <row r="18" spans="1:29" s="13" customFormat="1" ht="97" x14ac:dyDescent="0.25">
      <c r="A18" s="13" t="s">
        <v>30</v>
      </c>
      <c r="B18" s="15" t="s">
        <v>214</v>
      </c>
      <c r="C18" s="13">
        <v>2</v>
      </c>
      <c r="D18" s="14">
        <v>45448</v>
      </c>
      <c r="E18" s="13">
        <v>1</v>
      </c>
      <c r="F18" s="20"/>
      <c r="G18" s="13">
        <v>1</v>
      </c>
      <c r="H18" s="15" t="s">
        <v>59</v>
      </c>
      <c r="I18" s="13">
        <v>0</v>
      </c>
      <c r="J18" s="15" t="s">
        <v>56</v>
      </c>
      <c r="K18" s="13">
        <v>1</v>
      </c>
      <c r="L18" s="15" t="s">
        <v>73</v>
      </c>
      <c r="M18" s="15"/>
      <c r="N18" s="13">
        <v>0</v>
      </c>
      <c r="O18" s="13" t="s">
        <v>26</v>
      </c>
      <c r="P18" s="15" t="s">
        <v>58</v>
      </c>
      <c r="Q18" s="13">
        <v>1</v>
      </c>
      <c r="R18" s="15"/>
      <c r="S18" s="13">
        <v>0</v>
      </c>
      <c r="T18" s="13" t="s">
        <v>42</v>
      </c>
      <c r="U18" s="15"/>
      <c r="V18" s="15" t="s">
        <v>62</v>
      </c>
      <c r="W18" s="21" t="s">
        <v>46</v>
      </c>
      <c r="X18" s="19" t="s">
        <v>49</v>
      </c>
      <c r="Y18" s="13" t="s">
        <v>66</v>
      </c>
      <c r="Z18" s="15"/>
      <c r="AA18" s="13">
        <v>0</v>
      </c>
      <c r="AB18" s="15"/>
      <c r="AC18" s="15" t="s">
        <v>112</v>
      </c>
    </row>
    <row r="19" spans="1:29" s="13" customFormat="1" ht="97" x14ac:dyDescent="0.25">
      <c r="A19" s="13" t="s">
        <v>30</v>
      </c>
      <c r="B19" s="15" t="s">
        <v>214</v>
      </c>
      <c r="C19" s="13">
        <v>3</v>
      </c>
      <c r="D19" s="14">
        <v>45448</v>
      </c>
      <c r="E19" s="13">
        <v>1</v>
      </c>
      <c r="F19" s="20"/>
      <c r="G19" s="13">
        <v>1</v>
      </c>
      <c r="H19" s="15" t="s">
        <v>67</v>
      </c>
      <c r="I19" s="13">
        <v>0</v>
      </c>
      <c r="J19" s="15" t="s">
        <v>56</v>
      </c>
      <c r="K19" s="13">
        <v>0</v>
      </c>
      <c r="L19" s="15" t="s">
        <v>74</v>
      </c>
      <c r="M19" s="15" t="s">
        <v>65</v>
      </c>
      <c r="N19" s="13">
        <v>0</v>
      </c>
      <c r="O19" s="13" t="s">
        <v>40</v>
      </c>
      <c r="P19" s="15" t="s">
        <v>58</v>
      </c>
      <c r="Q19" s="13">
        <v>1</v>
      </c>
      <c r="R19" s="15" t="s">
        <v>64</v>
      </c>
      <c r="S19" s="13">
        <v>0</v>
      </c>
      <c r="T19" s="15" t="s">
        <v>42</v>
      </c>
      <c r="V19" s="15" t="s">
        <v>62</v>
      </c>
      <c r="W19" s="21" t="s">
        <v>39</v>
      </c>
      <c r="X19" s="22" t="s">
        <v>49</v>
      </c>
      <c r="Y19" s="13" t="s">
        <v>66</v>
      </c>
      <c r="Z19" s="15"/>
      <c r="AA19" s="13">
        <v>0</v>
      </c>
      <c r="AB19" s="15"/>
      <c r="AC19" s="15" t="s">
        <v>112</v>
      </c>
    </row>
    <row r="20" spans="1:29" s="13" customFormat="1" ht="97" x14ac:dyDescent="0.25">
      <c r="A20" s="13" t="s">
        <v>33</v>
      </c>
      <c r="B20" s="15" t="s">
        <v>215</v>
      </c>
      <c r="C20" s="13">
        <v>1</v>
      </c>
      <c r="D20" s="14">
        <v>45448</v>
      </c>
      <c r="E20" s="13">
        <v>1</v>
      </c>
      <c r="F20" s="18" t="s">
        <v>68</v>
      </c>
      <c r="G20" s="13">
        <v>1</v>
      </c>
      <c r="H20" s="18" t="s">
        <v>68</v>
      </c>
      <c r="I20" s="13">
        <v>1</v>
      </c>
      <c r="K20" s="13">
        <v>1</v>
      </c>
      <c r="L20" s="15" t="s">
        <v>70</v>
      </c>
      <c r="N20" s="13">
        <v>1</v>
      </c>
      <c r="O20" s="13" t="s">
        <v>9</v>
      </c>
      <c r="Q20" s="13">
        <v>1</v>
      </c>
      <c r="R20" s="15"/>
      <c r="S20" s="13">
        <v>0</v>
      </c>
      <c r="T20" s="15" t="s">
        <v>42</v>
      </c>
      <c r="U20" s="15"/>
      <c r="V20" s="15" t="s">
        <v>69</v>
      </c>
      <c r="W20" s="17"/>
      <c r="X20" s="19" t="s">
        <v>51</v>
      </c>
      <c r="Y20" s="15" t="s">
        <v>66</v>
      </c>
      <c r="AA20" s="13">
        <v>1</v>
      </c>
      <c r="AC20" s="15" t="s">
        <v>113</v>
      </c>
    </row>
    <row r="21" spans="1:29" ht="49" x14ac:dyDescent="0.25">
      <c r="A21" t="s">
        <v>33</v>
      </c>
      <c r="B21" s="26" t="s">
        <v>215</v>
      </c>
      <c r="C21">
        <v>2</v>
      </c>
      <c r="D21" s="3">
        <v>45448</v>
      </c>
      <c r="E21">
        <v>1</v>
      </c>
      <c r="F21" s="3"/>
      <c r="G21">
        <v>1</v>
      </c>
      <c r="H21" s="2"/>
      <c r="I21">
        <v>1</v>
      </c>
      <c r="J21" s="2"/>
      <c r="K21">
        <v>1</v>
      </c>
      <c r="L21" s="2" t="s">
        <v>71</v>
      </c>
      <c r="M21" s="2"/>
      <c r="N21">
        <v>1</v>
      </c>
      <c r="O21" t="s">
        <v>26</v>
      </c>
      <c r="Q21">
        <v>1</v>
      </c>
      <c r="R21" s="2"/>
      <c r="S21">
        <v>1</v>
      </c>
      <c r="T21" s="2" t="s">
        <v>42</v>
      </c>
      <c r="U21" s="2"/>
      <c r="V21" s="2"/>
      <c r="W21" s="7"/>
      <c r="X21" s="7"/>
      <c r="Y21">
        <v>1</v>
      </c>
      <c r="AA21">
        <v>1</v>
      </c>
    </row>
    <row r="22" spans="1:29" s="13" customFormat="1" ht="97" x14ac:dyDescent="0.25">
      <c r="A22" s="13" t="s">
        <v>33</v>
      </c>
      <c r="B22" s="15" t="s">
        <v>215</v>
      </c>
      <c r="C22" s="13">
        <v>3</v>
      </c>
      <c r="D22" s="14">
        <v>45448</v>
      </c>
      <c r="E22" s="13">
        <v>1</v>
      </c>
      <c r="F22" s="14"/>
      <c r="G22" s="13">
        <v>1</v>
      </c>
      <c r="H22" s="15"/>
      <c r="I22" s="13">
        <v>1</v>
      </c>
      <c r="J22" s="16" t="s">
        <v>72</v>
      </c>
      <c r="K22" s="13">
        <v>1</v>
      </c>
      <c r="L22" s="15" t="s">
        <v>75</v>
      </c>
      <c r="M22" s="15"/>
      <c r="N22" s="13">
        <v>1</v>
      </c>
      <c r="O22" s="13" t="s">
        <v>40</v>
      </c>
      <c r="P22" s="15" t="s">
        <v>76</v>
      </c>
      <c r="Q22" s="13">
        <v>1</v>
      </c>
      <c r="R22" s="15"/>
      <c r="S22" s="13">
        <v>1</v>
      </c>
      <c r="T22" s="15" t="s">
        <v>42</v>
      </c>
      <c r="U22" s="15"/>
      <c r="V22" s="15"/>
      <c r="W22" s="17"/>
      <c r="X22" s="17"/>
      <c r="Y22" s="13">
        <v>1</v>
      </c>
      <c r="AA22" s="13">
        <v>1</v>
      </c>
      <c r="AB22" s="15"/>
      <c r="AC22" s="15" t="s">
        <v>114</v>
      </c>
    </row>
    <row r="23" spans="1:29" ht="113" x14ac:dyDescent="0.25">
      <c r="A23" t="s">
        <v>35</v>
      </c>
      <c r="B23" s="2" t="s">
        <v>217</v>
      </c>
      <c r="C23">
        <v>1</v>
      </c>
      <c r="D23" s="3">
        <v>45448</v>
      </c>
      <c r="E23">
        <v>1</v>
      </c>
      <c r="F23" s="3" t="s">
        <v>77</v>
      </c>
      <c r="G23">
        <v>0</v>
      </c>
      <c r="H23" s="2" t="s">
        <v>87</v>
      </c>
      <c r="I23">
        <v>0</v>
      </c>
      <c r="J23" s="2" t="s">
        <v>90</v>
      </c>
      <c r="K23">
        <v>0</v>
      </c>
      <c r="L23" s="2" t="s">
        <v>79</v>
      </c>
      <c r="M23" s="2" t="s">
        <v>94</v>
      </c>
      <c r="N23">
        <v>0</v>
      </c>
      <c r="O23" t="s">
        <v>9</v>
      </c>
      <c r="Q23">
        <v>0</v>
      </c>
      <c r="R23" s="2" t="s">
        <v>81</v>
      </c>
      <c r="S23">
        <v>1</v>
      </c>
      <c r="T23" s="2" t="s">
        <v>42</v>
      </c>
      <c r="U23" s="2"/>
      <c r="V23" s="2"/>
      <c r="W23" s="7"/>
      <c r="X23" s="7"/>
      <c r="Y23">
        <v>0</v>
      </c>
      <c r="AA23">
        <v>0</v>
      </c>
      <c r="AB23" s="2" t="s">
        <v>63</v>
      </c>
      <c r="AC23" s="2"/>
    </row>
    <row r="24" spans="1:29" ht="113" x14ac:dyDescent="0.25">
      <c r="A24" t="s">
        <v>35</v>
      </c>
      <c r="B24" s="2" t="s">
        <v>217</v>
      </c>
      <c r="C24">
        <v>2</v>
      </c>
      <c r="D24" s="3">
        <v>45448</v>
      </c>
      <c r="E24">
        <v>0</v>
      </c>
      <c r="F24" s="3" t="s">
        <v>84</v>
      </c>
      <c r="G24">
        <v>1</v>
      </c>
      <c r="H24" s="2" t="s">
        <v>87</v>
      </c>
      <c r="I24">
        <v>0</v>
      </c>
      <c r="J24" s="2" t="s">
        <v>78</v>
      </c>
      <c r="K24">
        <v>0</v>
      </c>
      <c r="L24" s="2" t="s">
        <v>79</v>
      </c>
      <c r="M24" s="2" t="s">
        <v>94</v>
      </c>
      <c r="N24">
        <v>0</v>
      </c>
      <c r="O24" t="s">
        <v>26</v>
      </c>
      <c r="P24" s="2" t="s">
        <v>80</v>
      </c>
      <c r="Q24">
        <v>1</v>
      </c>
      <c r="S24">
        <v>0</v>
      </c>
      <c r="T24" s="2" t="s">
        <v>42</v>
      </c>
      <c r="U24" s="2"/>
      <c r="W24" s="5" t="s">
        <v>82</v>
      </c>
      <c r="X24" s="7" t="s">
        <v>83</v>
      </c>
      <c r="Y24" t="s">
        <v>66</v>
      </c>
      <c r="AA24">
        <v>0</v>
      </c>
      <c r="AC24" s="2"/>
    </row>
    <row r="25" spans="1:29" ht="145" x14ac:dyDescent="0.25">
      <c r="A25" t="s">
        <v>35</v>
      </c>
      <c r="B25" s="2" t="s">
        <v>217</v>
      </c>
      <c r="C25">
        <v>3</v>
      </c>
      <c r="D25" s="3">
        <v>45449</v>
      </c>
      <c r="E25">
        <v>1</v>
      </c>
      <c r="F25" s="11" t="s">
        <v>85</v>
      </c>
      <c r="G25">
        <v>0</v>
      </c>
      <c r="H25" s="2" t="s">
        <v>88</v>
      </c>
      <c r="I25">
        <v>1</v>
      </c>
      <c r="J25" s="2" t="s">
        <v>89</v>
      </c>
      <c r="K25">
        <v>0</v>
      </c>
      <c r="L25" s="2" t="s">
        <v>86</v>
      </c>
      <c r="M25" s="2" t="s">
        <v>94</v>
      </c>
      <c r="N25">
        <v>0</v>
      </c>
      <c r="O25" t="s">
        <v>40</v>
      </c>
      <c r="P25" s="2" t="s">
        <v>91</v>
      </c>
      <c r="Q25">
        <v>1</v>
      </c>
      <c r="S25">
        <v>1</v>
      </c>
      <c r="T25" s="2" t="s">
        <v>42</v>
      </c>
      <c r="U25" s="2"/>
      <c r="V25" s="2"/>
      <c r="Y25">
        <v>0</v>
      </c>
      <c r="Z25" s="10"/>
      <c r="AA25">
        <v>0</v>
      </c>
      <c r="AC25" s="2"/>
    </row>
    <row r="26" spans="1:29" s="13" customFormat="1" ht="96" x14ac:dyDescent="0.2">
      <c r="A26" s="13" t="s">
        <v>23</v>
      </c>
      <c r="B26" s="15" t="s">
        <v>218</v>
      </c>
      <c r="C26" s="13">
        <v>1</v>
      </c>
      <c r="D26" s="14">
        <v>45451</v>
      </c>
      <c r="E26" s="13">
        <v>1</v>
      </c>
      <c r="F26" s="23" t="s">
        <v>68</v>
      </c>
      <c r="G26" s="13">
        <v>1</v>
      </c>
      <c r="H26" s="23" t="s">
        <v>106</v>
      </c>
      <c r="I26" s="13">
        <v>1</v>
      </c>
      <c r="J26" s="15" t="s">
        <v>109</v>
      </c>
      <c r="K26" s="13">
        <v>1</v>
      </c>
      <c r="L26" s="15" t="s">
        <v>110</v>
      </c>
      <c r="M26" s="15"/>
      <c r="N26" s="13">
        <v>1</v>
      </c>
      <c r="O26" s="13" t="s">
        <v>9</v>
      </c>
      <c r="Q26" s="13">
        <v>1</v>
      </c>
      <c r="S26" s="13">
        <v>1</v>
      </c>
      <c r="T26" s="15" t="s">
        <v>42</v>
      </c>
      <c r="U26" s="15"/>
      <c r="V26" s="15"/>
      <c r="Y26" s="13">
        <v>1</v>
      </c>
      <c r="Z26" s="15"/>
      <c r="AA26" s="13">
        <v>1</v>
      </c>
      <c r="AC26" s="15" t="s">
        <v>111</v>
      </c>
    </row>
    <row r="27" spans="1:29" s="13" customFormat="1" ht="96" x14ac:dyDescent="0.2">
      <c r="A27" s="13" t="s">
        <v>23</v>
      </c>
      <c r="B27" s="15" t="s">
        <v>218</v>
      </c>
      <c r="C27" s="13">
        <v>2</v>
      </c>
      <c r="D27" s="14">
        <v>45451</v>
      </c>
      <c r="E27" s="13">
        <v>1</v>
      </c>
      <c r="F27" s="23" t="s">
        <v>68</v>
      </c>
      <c r="G27" s="13">
        <v>1</v>
      </c>
      <c r="H27" s="23" t="s">
        <v>106</v>
      </c>
      <c r="I27" s="13">
        <v>1</v>
      </c>
      <c r="J27" s="15" t="s">
        <v>107</v>
      </c>
      <c r="K27" s="13">
        <v>1</v>
      </c>
      <c r="L27" s="15" t="s">
        <v>108</v>
      </c>
      <c r="N27" s="13">
        <v>1</v>
      </c>
      <c r="O27" s="13" t="s">
        <v>9</v>
      </c>
      <c r="Q27" s="13">
        <v>1</v>
      </c>
      <c r="S27" s="13">
        <v>1</v>
      </c>
      <c r="T27" s="15" t="s">
        <v>42</v>
      </c>
      <c r="V27" s="15"/>
      <c r="Y27" s="13">
        <v>1</v>
      </c>
      <c r="AA27" s="13">
        <v>1</v>
      </c>
      <c r="AC27" s="15" t="s">
        <v>111</v>
      </c>
    </row>
    <row r="28" spans="1:29" s="13" customFormat="1" ht="96" x14ac:dyDescent="0.2">
      <c r="A28" s="13" t="s">
        <v>23</v>
      </c>
      <c r="B28" s="15" t="s">
        <v>218</v>
      </c>
      <c r="C28" s="13">
        <v>3</v>
      </c>
      <c r="D28" s="14">
        <v>45451</v>
      </c>
      <c r="E28" s="13">
        <v>1</v>
      </c>
      <c r="F28" s="23" t="s">
        <v>68</v>
      </c>
      <c r="G28" s="13">
        <v>1</v>
      </c>
      <c r="H28" s="23" t="s">
        <v>106</v>
      </c>
      <c r="I28" s="13">
        <v>1</v>
      </c>
      <c r="J28" s="15" t="s">
        <v>107</v>
      </c>
      <c r="K28" s="13">
        <v>1</v>
      </c>
      <c r="L28" s="15" t="s">
        <v>108</v>
      </c>
      <c r="N28" s="13">
        <v>1</v>
      </c>
      <c r="O28" s="13" t="s">
        <v>9</v>
      </c>
      <c r="Q28" s="13">
        <v>1</v>
      </c>
      <c r="S28" s="13">
        <v>1</v>
      </c>
      <c r="T28" s="15" t="s">
        <v>42</v>
      </c>
      <c r="V28" s="15"/>
      <c r="Y28" s="13">
        <v>1</v>
      </c>
      <c r="AA28" s="13">
        <v>1</v>
      </c>
      <c r="AC28" s="15" t="s">
        <v>111</v>
      </c>
    </row>
    <row r="29" spans="1:29" s="24" customFormat="1" ht="145" x14ac:dyDescent="0.25">
      <c r="A29" s="24" t="s">
        <v>32</v>
      </c>
      <c r="B29" s="26" t="s">
        <v>219</v>
      </c>
      <c r="C29" s="24">
        <v>1</v>
      </c>
      <c r="D29" s="25">
        <v>45451</v>
      </c>
      <c r="E29" s="24">
        <v>1</v>
      </c>
      <c r="G29" s="24">
        <v>1</v>
      </c>
      <c r="I29" s="24">
        <v>1</v>
      </c>
      <c r="J29" s="26" t="s">
        <v>115</v>
      </c>
      <c r="K29" s="24">
        <v>1</v>
      </c>
      <c r="L29" s="26" t="s">
        <v>116</v>
      </c>
      <c r="N29" s="24">
        <v>1</v>
      </c>
      <c r="O29" s="24" t="s">
        <v>9</v>
      </c>
      <c r="Q29" s="24">
        <v>0</v>
      </c>
      <c r="R29" s="26" t="s">
        <v>119</v>
      </c>
      <c r="S29" s="24">
        <v>0</v>
      </c>
      <c r="T29" s="26" t="s">
        <v>42</v>
      </c>
      <c r="U29" s="26" t="s">
        <v>120</v>
      </c>
      <c r="V29" s="26"/>
      <c r="W29" s="28" t="s">
        <v>117</v>
      </c>
      <c r="X29" s="27" t="s">
        <v>118</v>
      </c>
      <c r="Y29" s="24" t="s">
        <v>66</v>
      </c>
      <c r="Z29" s="26" t="s">
        <v>125</v>
      </c>
      <c r="AA29" s="24">
        <v>1</v>
      </c>
      <c r="AC29" s="26" t="s">
        <v>130</v>
      </c>
    </row>
    <row r="30" spans="1:29" s="24" customFormat="1" ht="145" x14ac:dyDescent="0.25">
      <c r="A30" s="24" t="s">
        <v>32</v>
      </c>
      <c r="B30" s="26" t="s">
        <v>219</v>
      </c>
      <c r="C30" s="24">
        <v>2</v>
      </c>
      <c r="D30" s="25">
        <v>45451</v>
      </c>
      <c r="E30" s="24">
        <v>1</v>
      </c>
      <c r="G30" s="24">
        <v>1</v>
      </c>
      <c r="H30" s="26"/>
      <c r="I30" s="24">
        <v>1</v>
      </c>
      <c r="J30" s="26" t="s">
        <v>115</v>
      </c>
      <c r="K30" s="24">
        <v>1</v>
      </c>
      <c r="L30" s="26" t="s">
        <v>122</v>
      </c>
      <c r="M30" s="26"/>
      <c r="N30" s="24">
        <v>1</v>
      </c>
      <c r="O30" s="24" t="s">
        <v>26</v>
      </c>
      <c r="P30" s="26" t="s">
        <v>129</v>
      </c>
      <c r="Q30" s="24">
        <v>0</v>
      </c>
      <c r="R30" s="26" t="s">
        <v>123</v>
      </c>
      <c r="S30" s="24">
        <v>0</v>
      </c>
      <c r="T30" s="26" t="s">
        <v>42</v>
      </c>
      <c r="U30" s="26" t="s">
        <v>120</v>
      </c>
      <c r="V30" s="26"/>
      <c r="W30" s="28" t="s">
        <v>121</v>
      </c>
      <c r="X30" s="27" t="s">
        <v>124</v>
      </c>
      <c r="Y30" s="26" t="s">
        <v>66</v>
      </c>
      <c r="Z30" s="2" t="s">
        <v>126</v>
      </c>
      <c r="AA30" s="24">
        <v>1</v>
      </c>
      <c r="AB30" s="26"/>
      <c r="AC30" s="26" t="s">
        <v>130</v>
      </c>
    </row>
    <row r="31" spans="1:29" s="24" customFormat="1" ht="145" x14ac:dyDescent="0.25">
      <c r="A31" s="24" t="s">
        <v>32</v>
      </c>
      <c r="B31" s="26" t="s">
        <v>219</v>
      </c>
      <c r="C31" s="24">
        <v>3</v>
      </c>
      <c r="D31" s="25">
        <v>45451</v>
      </c>
      <c r="E31" s="24">
        <v>1</v>
      </c>
      <c r="F31" s="30" t="s">
        <v>127</v>
      </c>
      <c r="G31" s="24">
        <v>1</v>
      </c>
      <c r="H31" s="26"/>
      <c r="I31" s="24">
        <v>1</v>
      </c>
      <c r="J31" s="26" t="s">
        <v>115</v>
      </c>
      <c r="K31" s="24">
        <v>1</v>
      </c>
      <c r="L31" s="26" t="s">
        <v>122</v>
      </c>
      <c r="N31" s="24">
        <v>1</v>
      </c>
      <c r="O31" s="24" t="s">
        <v>26</v>
      </c>
      <c r="P31" s="26" t="s">
        <v>128</v>
      </c>
      <c r="Q31" s="24">
        <v>0</v>
      </c>
      <c r="R31" s="26" t="s">
        <v>123</v>
      </c>
      <c r="S31" s="24">
        <v>0</v>
      </c>
      <c r="T31" s="26" t="s">
        <v>42</v>
      </c>
      <c r="U31" s="26" t="s">
        <v>120</v>
      </c>
      <c r="V31" s="26"/>
      <c r="W31" s="28" t="s">
        <v>131</v>
      </c>
      <c r="X31" s="27" t="s">
        <v>124</v>
      </c>
      <c r="Y31" s="26" t="s">
        <v>66</v>
      </c>
      <c r="AA31" s="24">
        <v>1</v>
      </c>
      <c r="AB31" s="26"/>
      <c r="AC31" s="26" t="s">
        <v>130</v>
      </c>
    </row>
    <row r="32" spans="1:29" s="24" customFormat="1" ht="120" x14ac:dyDescent="0.25">
      <c r="A32" s="24" t="s">
        <v>34</v>
      </c>
      <c r="B32" s="26" t="s">
        <v>220</v>
      </c>
      <c r="C32" s="24">
        <v>1</v>
      </c>
      <c r="D32" s="25">
        <v>45451</v>
      </c>
      <c r="E32" s="24">
        <v>1</v>
      </c>
      <c r="G32" s="24">
        <v>1</v>
      </c>
      <c r="I32" s="24">
        <v>1</v>
      </c>
      <c r="K32" s="24">
        <v>0</v>
      </c>
      <c r="L32" s="26" t="s">
        <v>135</v>
      </c>
      <c r="M32" s="26" t="s">
        <v>182</v>
      </c>
      <c r="N32" s="24">
        <v>0</v>
      </c>
      <c r="O32" s="24" t="s">
        <v>9</v>
      </c>
      <c r="Q32" s="24">
        <v>1</v>
      </c>
      <c r="S32" s="24">
        <v>0</v>
      </c>
      <c r="T32" s="26" t="s">
        <v>42</v>
      </c>
      <c r="U32" s="26" t="s">
        <v>143</v>
      </c>
      <c r="V32" s="26"/>
      <c r="W32" s="5" t="s">
        <v>132</v>
      </c>
      <c r="X32" s="9" t="s">
        <v>133</v>
      </c>
      <c r="Y32" s="24" t="s">
        <v>66</v>
      </c>
      <c r="AA32" s="24">
        <v>0</v>
      </c>
      <c r="AB32" s="26"/>
      <c r="AC32" s="26"/>
    </row>
    <row r="33" spans="1:30" s="24" customFormat="1" ht="120" x14ac:dyDescent="0.25">
      <c r="A33" s="24" t="s">
        <v>34</v>
      </c>
      <c r="B33" s="26" t="s">
        <v>220</v>
      </c>
      <c r="C33" s="24">
        <v>2</v>
      </c>
      <c r="D33" s="25">
        <v>45452</v>
      </c>
      <c r="E33" s="24">
        <v>1</v>
      </c>
      <c r="G33" s="24">
        <v>1</v>
      </c>
      <c r="I33" s="24">
        <v>1</v>
      </c>
      <c r="K33" s="24">
        <v>0</v>
      </c>
      <c r="L33" s="26" t="s">
        <v>134</v>
      </c>
      <c r="M33" s="26" t="s">
        <v>182</v>
      </c>
      <c r="N33" s="24">
        <v>0</v>
      </c>
      <c r="O33" s="24" t="s">
        <v>26</v>
      </c>
      <c r="P33" s="26" t="s">
        <v>137</v>
      </c>
      <c r="Q33" s="24">
        <v>1</v>
      </c>
      <c r="S33" s="24">
        <v>0</v>
      </c>
      <c r="T33" s="26" t="s">
        <v>42</v>
      </c>
      <c r="U33" s="26" t="s">
        <v>143</v>
      </c>
      <c r="V33" s="26"/>
      <c r="W33" s="5" t="s">
        <v>136</v>
      </c>
      <c r="X33" s="9" t="s">
        <v>133</v>
      </c>
      <c r="Y33" s="26" t="s">
        <v>66</v>
      </c>
      <c r="AA33" s="24">
        <v>0</v>
      </c>
      <c r="AB33" s="26"/>
      <c r="AC33" s="26"/>
    </row>
    <row r="34" spans="1:30" s="24" customFormat="1" ht="113" x14ac:dyDescent="0.25">
      <c r="A34" s="24" t="s">
        <v>34</v>
      </c>
      <c r="B34" s="26" t="s">
        <v>220</v>
      </c>
      <c r="C34" s="24">
        <v>3</v>
      </c>
      <c r="D34" s="25">
        <v>45452</v>
      </c>
      <c r="E34" s="24">
        <v>1</v>
      </c>
      <c r="G34" s="24">
        <v>1</v>
      </c>
      <c r="I34" s="24">
        <v>1</v>
      </c>
      <c r="K34" s="24">
        <v>0</v>
      </c>
      <c r="L34" s="26" t="s">
        <v>138</v>
      </c>
      <c r="M34" s="26" t="s">
        <v>183</v>
      </c>
      <c r="N34" s="24">
        <v>0</v>
      </c>
      <c r="O34" s="24" t="s">
        <v>40</v>
      </c>
      <c r="P34" s="24" t="s">
        <v>139</v>
      </c>
      <c r="Q34" s="24">
        <v>1</v>
      </c>
      <c r="S34" s="24">
        <v>0</v>
      </c>
      <c r="T34" s="26" t="s">
        <v>42</v>
      </c>
      <c r="U34" s="26" t="s">
        <v>143</v>
      </c>
      <c r="V34" s="26"/>
      <c r="W34" s="5" t="s">
        <v>140</v>
      </c>
      <c r="X34" s="9" t="s">
        <v>133</v>
      </c>
      <c r="Y34" s="26" t="s">
        <v>66</v>
      </c>
      <c r="AA34" s="24">
        <v>0</v>
      </c>
      <c r="AB34" s="26" t="s">
        <v>141</v>
      </c>
      <c r="AC34" s="26"/>
    </row>
    <row r="35" spans="1:30" s="24" customFormat="1" ht="97" x14ac:dyDescent="0.25">
      <c r="A35" s="24" t="s">
        <v>37</v>
      </c>
      <c r="B35" s="26" t="s">
        <v>221</v>
      </c>
      <c r="C35" s="24">
        <v>1</v>
      </c>
      <c r="D35" s="25">
        <v>45452</v>
      </c>
      <c r="E35" s="24">
        <v>1</v>
      </c>
      <c r="F35" s="26"/>
      <c r="G35" s="24">
        <v>1</v>
      </c>
      <c r="I35" s="24">
        <v>0</v>
      </c>
      <c r="J35" s="26" t="s">
        <v>142</v>
      </c>
      <c r="K35" s="24">
        <v>0</v>
      </c>
      <c r="L35" s="26" t="s">
        <v>146</v>
      </c>
      <c r="M35" s="26" t="s">
        <v>181</v>
      </c>
      <c r="N35" s="24">
        <v>0</v>
      </c>
      <c r="O35" s="24" t="s">
        <v>9</v>
      </c>
      <c r="Q35" s="24">
        <v>1</v>
      </c>
      <c r="S35" s="24">
        <v>0</v>
      </c>
      <c r="T35" s="26" t="s">
        <v>42</v>
      </c>
      <c r="V35" s="26"/>
      <c r="W35" s="5" t="s">
        <v>144</v>
      </c>
      <c r="X35" s="9" t="s">
        <v>145</v>
      </c>
      <c r="Y35" s="26" t="s">
        <v>66</v>
      </c>
      <c r="AA35" s="24">
        <v>0</v>
      </c>
      <c r="AB35" s="26" t="s">
        <v>148</v>
      </c>
    </row>
    <row r="36" spans="1:30" s="24" customFormat="1" ht="97" x14ac:dyDescent="0.25">
      <c r="A36" s="24" t="s">
        <v>37</v>
      </c>
      <c r="B36" s="26" t="s">
        <v>221</v>
      </c>
      <c r="C36" s="24">
        <v>2</v>
      </c>
      <c r="D36" s="25">
        <v>45452</v>
      </c>
      <c r="E36" s="24">
        <v>1</v>
      </c>
      <c r="G36" s="24">
        <v>1</v>
      </c>
      <c r="I36" s="24">
        <v>1</v>
      </c>
      <c r="K36" s="24">
        <v>0</v>
      </c>
      <c r="L36" s="26" t="s">
        <v>146</v>
      </c>
      <c r="M36" s="26" t="s">
        <v>181</v>
      </c>
      <c r="N36" s="24">
        <v>0</v>
      </c>
      <c r="O36" s="24" t="s">
        <v>26</v>
      </c>
      <c r="P36" s="26" t="s">
        <v>147</v>
      </c>
      <c r="Q36" s="24">
        <v>1</v>
      </c>
      <c r="R36" s="26"/>
      <c r="S36" s="24">
        <v>1</v>
      </c>
      <c r="T36" s="26" t="s">
        <v>42</v>
      </c>
      <c r="V36" s="26"/>
      <c r="W36" s="27"/>
      <c r="X36" s="27"/>
      <c r="Y36" s="24">
        <v>0</v>
      </c>
      <c r="AA36" s="24">
        <v>0</v>
      </c>
    </row>
    <row r="37" spans="1:30" s="24" customFormat="1" ht="119" customHeight="1" x14ac:dyDescent="0.25">
      <c r="A37" s="24" t="s">
        <v>37</v>
      </c>
      <c r="B37" s="26" t="s">
        <v>221</v>
      </c>
      <c r="C37" s="24">
        <v>3</v>
      </c>
      <c r="D37" s="25">
        <v>45452</v>
      </c>
      <c r="E37" s="24">
        <v>1</v>
      </c>
      <c r="G37" s="24">
        <v>1</v>
      </c>
      <c r="I37" s="24">
        <v>1</v>
      </c>
      <c r="K37" s="24">
        <v>0</v>
      </c>
      <c r="L37" s="26" t="s">
        <v>146</v>
      </c>
      <c r="M37" s="26" t="s">
        <v>181</v>
      </c>
      <c r="N37" s="24">
        <v>0</v>
      </c>
      <c r="O37" s="24" t="s">
        <v>26</v>
      </c>
      <c r="P37" s="26" t="s">
        <v>147</v>
      </c>
      <c r="Q37" s="24">
        <v>0</v>
      </c>
      <c r="R37" s="26" t="s">
        <v>149</v>
      </c>
      <c r="S37" s="24">
        <v>0</v>
      </c>
      <c r="T37" s="26" t="s">
        <v>42</v>
      </c>
      <c r="V37" s="26"/>
      <c r="W37" s="5" t="s">
        <v>150</v>
      </c>
      <c r="X37" s="9" t="s">
        <v>145</v>
      </c>
      <c r="Y37" s="26" t="s">
        <v>66</v>
      </c>
      <c r="AA37" s="24">
        <v>0</v>
      </c>
      <c r="AB37" s="26" t="s">
        <v>151</v>
      </c>
      <c r="AD37" s="26" t="s">
        <v>152</v>
      </c>
    </row>
    <row r="38" spans="1:30" s="24" customFormat="1" ht="64" x14ac:dyDescent="0.2">
      <c r="A38" s="24" t="s">
        <v>24</v>
      </c>
      <c r="B38" s="26" t="s">
        <v>222</v>
      </c>
      <c r="C38" s="24">
        <v>1</v>
      </c>
      <c r="D38" s="25">
        <v>45452</v>
      </c>
      <c r="E38" s="24">
        <v>0</v>
      </c>
      <c r="F38" s="31" t="s">
        <v>153</v>
      </c>
      <c r="G38" s="24">
        <v>1</v>
      </c>
      <c r="I38" s="24">
        <v>1</v>
      </c>
      <c r="K38" s="24">
        <v>0</v>
      </c>
      <c r="L38" s="26" t="s">
        <v>154</v>
      </c>
      <c r="M38" s="26" t="s">
        <v>179</v>
      </c>
      <c r="N38" s="24">
        <v>0</v>
      </c>
      <c r="O38" s="24" t="s">
        <v>9</v>
      </c>
      <c r="Q38" s="24">
        <v>1</v>
      </c>
      <c r="S38" s="24">
        <v>1</v>
      </c>
      <c r="T38" s="26" t="s">
        <v>155</v>
      </c>
      <c r="V38" s="26"/>
      <c r="Y38" s="24">
        <v>1</v>
      </c>
      <c r="AA38" s="24">
        <v>1</v>
      </c>
    </row>
    <row r="39" spans="1:30" s="24" customFormat="1" ht="64" x14ac:dyDescent="0.2">
      <c r="A39" s="24" t="s">
        <v>24</v>
      </c>
      <c r="B39" s="26" t="s">
        <v>222</v>
      </c>
      <c r="C39" s="24">
        <v>2</v>
      </c>
      <c r="D39" s="25">
        <v>45452</v>
      </c>
      <c r="E39" s="24">
        <v>0</v>
      </c>
      <c r="F39" s="31" t="s">
        <v>153</v>
      </c>
      <c r="G39" s="24">
        <v>1</v>
      </c>
      <c r="I39" s="24">
        <v>1</v>
      </c>
      <c r="K39" s="24">
        <v>0</v>
      </c>
      <c r="L39" s="26" t="s">
        <v>154</v>
      </c>
      <c r="M39" s="26" t="s">
        <v>179</v>
      </c>
      <c r="N39" s="24">
        <v>0</v>
      </c>
      <c r="O39" s="24" t="s">
        <v>9</v>
      </c>
      <c r="Q39" s="24">
        <v>1</v>
      </c>
      <c r="S39" s="24">
        <v>1</v>
      </c>
      <c r="T39" s="26" t="s">
        <v>155</v>
      </c>
      <c r="V39" s="26"/>
      <c r="Y39" s="24">
        <v>1</v>
      </c>
      <c r="AA39" s="24">
        <v>1</v>
      </c>
    </row>
    <row r="40" spans="1:30" s="24" customFormat="1" ht="64" x14ac:dyDescent="0.2">
      <c r="A40" s="24" t="s">
        <v>24</v>
      </c>
      <c r="B40" s="26" t="s">
        <v>222</v>
      </c>
      <c r="C40" s="24">
        <v>3</v>
      </c>
      <c r="D40" s="25">
        <v>45452</v>
      </c>
      <c r="E40" s="24">
        <v>1</v>
      </c>
      <c r="F40" s="12" t="s">
        <v>156</v>
      </c>
      <c r="G40" s="24">
        <v>1</v>
      </c>
      <c r="I40" s="24">
        <v>1</v>
      </c>
      <c r="K40" s="24">
        <v>1</v>
      </c>
      <c r="M40" s="26" t="s">
        <v>179</v>
      </c>
      <c r="N40" s="24">
        <v>1</v>
      </c>
      <c r="O40" s="24" t="s">
        <v>26</v>
      </c>
      <c r="Q40" s="24">
        <v>1</v>
      </c>
      <c r="S40" s="24">
        <v>1</v>
      </c>
      <c r="T40" s="26" t="s">
        <v>155</v>
      </c>
      <c r="V40" s="26"/>
      <c r="Y40" s="24">
        <v>1</v>
      </c>
      <c r="AA40" s="24">
        <v>1</v>
      </c>
    </row>
    <row r="41" spans="1:30" s="24" customFormat="1" ht="96" x14ac:dyDescent="0.2">
      <c r="A41" s="24" t="s">
        <v>28</v>
      </c>
      <c r="B41" s="26" t="s">
        <v>223</v>
      </c>
      <c r="C41" s="24">
        <v>1</v>
      </c>
      <c r="D41" s="25">
        <v>45452</v>
      </c>
      <c r="E41" s="24">
        <v>1</v>
      </c>
      <c r="F41" s="23" t="s">
        <v>158</v>
      </c>
      <c r="G41" s="24">
        <v>1</v>
      </c>
      <c r="I41" s="24">
        <v>1</v>
      </c>
      <c r="J41" s="15" t="s">
        <v>109</v>
      </c>
      <c r="K41" s="24">
        <v>0</v>
      </c>
      <c r="L41" s="15" t="s">
        <v>159</v>
      </c>
      <c r="M41" s="2" t="s">
        <v>180</v>
      </c>
      <c r="N41" s="24">
        <v>0</v>
      </c>
      <c r="O41" s="24" t="s">
        <v>9</v>
      </c>
      <c r="Q41" s="24">
        <v>1</v>
      </c>
      <c r="S41" s="24">
        <v>1</v>
      </c>
      <c r="T41" s="26" t="s">
        <v>155</v>
      </c>
      <c r="V41" s="26"/>
      <c r="Y41" s="24">
        <v>0</v>
      </c>
      <c r="AA41" s="24">
        <v>0</v>
      </c>
      <c r="AC41" s="26" t="s">
        <v>157</v>
      </c>
    </row>
    <row r="42" spans="1:30" s="24" customFormat="1" ht="260" x14ac:dyDescent="0.25">
      <c r="A42" s="24" t="s">
        <v>28</v>
      </c>
      <c r="B42" s="26" t="s">
        <v>223</v>
      </c>
      <c r="C42" s="24">
        <v>2</v>
      </c>
      <c r="D42" s="25">
        <v>45452</v>
      </c>
      <c r="E42" s="24">
        <v>1</v>
      </c>
      <c r="F42" s="23" t="s">
        <v>158</v>
      </c>
      <c r="G42" s="24">
        <v>1</v>
      </c>
      <c r="I42" s="24">
        <v>1</v>
      </c>
      <c r="J42" s="15" t="s">
        <v>109</v>
      </c>
      <c r="K42" s="24">
        <v>0</v>
      </c>
      <c r="L42" s="15" t="s">
        <v>159</v>
      </c>
      <c r="M42" s="2" t="s">
        <v>180</v>
      </c>
      <c r="N42" s="24">
        <v>0</v>
      </c>
      <c r="O42" s="24" t="s">
        <v>9</v>
      </c>
      <c r="Q42" s="24">
        <v>1</v>
      </c>
      <c r="S42" s="24">
        <v>0</v>
      </c>
      <c r="T42" s="26" t="s">
        <v>155</v>
      </c>
      <c r="U42" s="26"/>
      <c r="V42" s="26"/>
      <c r="W42" s="5" t="s">
        <v>160</v>
      </c>
      <c r="X42" s="9" t="s">
        <v>161</v>
      </c>
      <c r="Y42" s="26" t="s">
        <v>66</v>
      </c>
      <c r="AA42" s="24">
        <v>0</v>
      </c>
    </row>
    <row r="43" spans="1:30" s="24" customFormat="1" ht="96" x14ac:dyDescent="0.2">
      <c r="A43" s="24" t="s">
        <v>28</v>
      </c>
      <c r="B43" s="26" t="s">
        <v>223</v>
      </c>
      <c r="C43" s="24">
        <v>3</v>
      </c>
      <c r="D43" s="25">
        <v>45452</v>
      </c>
      <c r="E43" s="24">
        <v>1</v>
      </c>
      <c r="F43" s="23" t="s">
        <v>158</v>
      </c>
      <c r="G43" s="24">
        <v>1</v>
      </c>
      <c r="I43" s="24">
        <v>1</v>
      </c>
      <c r="J43" s="15" t="s">
        <v>109</v>
      </c>
      <c r="K43" s="24">
        <v>0</v>
      </c>
      <c r="L43" s="15" t="s">
        <v>159</v>
      </c>
      <c r="M43" s="2" t="s">
        <v>180</v>
      </c>
      <c r="N43" s="24">
        <v>0</v>
      </c>
      <c r="O43" s="24" t="s">
        <v>9</v>
      </c>
      <c r="Q43" s="24">
        <v>1</v>
      </c>
      <c r="S43" s="24">
        <v>0</v>
      </c>
      <c r="T43" s="26" t="s">
        <v>155</v>
      </c>
      <c r="V43" s="26"/>
      <c r="Y43" s="24">
        <v>0</v>
      </c>
      <c r="AA43" s="24">
        <v>0</v>
      </c>
    </row>
    <row r="44" spans="1:30" s="24" customFormat="1" ht="60" x14ac:dyDescent="0.25">
      <c r="A44" s="24" t="s">
        <v>29</v>
      </c>
      <c r="B44" s="26" t="s">
        <v>224</v>
      </c>
      <c r="C44" s="24">
        <v>1</v>
      </c>
      <c r="D44" s="25">
        <v>45452</v>
      </c>
      <c r="E44" s="24">
        <v>1</v>
      </c>
      <c r="F44" s="29"/>
      <c r="G44" s="24">
        <v>0</v>
      </c>
      <c r="H44" s="26" t="s">
        <v>162</v>
      </c>
      <c r="I44" s="24">
        <v>0</v>
      </c>
      <c r="J44" s="26" t="s">
        <v>168</v>
      </c>
      <c r="K44" s="24">
        <v>0</v>
      </c>
      <c r="L44" s="26" t="s">
        <v>165</v>
      </c>
      <c r="M44" s="26" t="s">
        <v>178</v>
      </c>
      <c r="N44" s="24">
        <v>0</v>
      </c>
      <c r="O44" s="24" t="s">
        <v>9</v>
      </c>
      <c r="Q44" s="24">
        <v>1</v>
      </c>
      <c r="S44" s="24">
        <v>0</v>
      </c>
      <c r="T44" s="26" t="s">
        <v>42</v>
      </c>
      <c r="U44" s="26" t="s">
        <v>164</v>
      </c>
      <c r="V44" s="26"/>
      <c r="W44" s="5" t="s">
        <v>163</v>
      </c>
      <c r="X44" s="9" t="s">
        <v>133</v>
      </c>
      <c r="Y44" s="26" t="s">
        <v>66</v>
      </c>
      <c r="AA44" s="24">
        <v>0</v>
      </c>
      <c r="AC44" s="26"/>
    </row>
    <row r="45" spans="1:30" s="24" customFormat="1" ht="65" x14ac:dyDescent="0.25">
      <c r="A45" s="24" t="s">
        <v>29</v>
      </c>
      <c r="B45" s="26" t="s">
        <v>224</v>
      </c>
      <c r="C45" s="24">
        <v>2</v>
      </c>
      <c r="D45" s="25">
        <v>45452</v>
      </c>
      <c r="E45" s="24">
        <v>0</v>
      </c>
      <c r="F45" s="26" t="s">
        <v>166</v>
      </c>
      <c r="G45" s="24">
        <v>0</v>
      </c>
      <c r="H45" s="26" t="s">
        <v>167</v>
      </c>
      <c r="I45" s="24">
        <v>0</v>
      </c>
      <c r="J45" s="26" t="s">
        <v>174</v>
      </c>
      <c r="K45" s="24">
        <v>0</v>
      </c>
      <c r="L45" s="26" t="s">
        <v>169</v>
      </c>
      <c r="M45" s="26" t="s">
        <v>178</v>
      </c>
      <c r="N45" s="24">
        <v>0</v>
      </c>
      <c r="O45" s="24" t="s">
        <v>26</v>
      </c>
      <c r="P45" s="26" t="s">
        <v>170</v>
      </c>
      <c r="Q45" s="24">
        <v>1</v>
      </c>
      <c r="S45" s="24">
        <v>1</v>
      </c>
      <c r="T45" s="26" t="s">
        <v>171</v>
      </c>
      <c r="U45" s="26"/>
      <c r="V45" s="26"/>
      <c r="Y45" s="24">
        <v>0</v>
      </c>
      <c r="Z45" s="32" t="s">
        <v>172</v>
      </c>
      <c r="AA45" s="24">
        <v>0</v>
      </c>
      <c r="AB45" s="24" t="s">
        <v>172</v>
      </c>
      <c r="AC45" s="26"/>
    </row>
    <row r="46" spans="1:30" s="24" customFormat="1" ht="81" x14ac:dyDescent="0.25">
      <c r="A46" s="24" t="s">
        <v>29</v>
      </c>
      <c r="B46" s="26" t="s">
        <v>224</v>
      </c>
      <c r="C46" s="24">
        <v>3</v>
      </c>
      <c r="D46" s="25">
        <v>45452</v>
      </c>
      <c r="E46" s="24">
        <v>1</v>
      </c>
      <c r="F46" s="26"/>
      <c r="G46" s="24">
        <v>0</v>
      </c>
      <c r="H46" s="26" t="s">
        <v>173</v>
      </c>
      <c r="I46" s="24">
        <v>0</v>
      </c>
      <c r="J46" s="26" t="s">
        <v>175</v>
      </c>
      <c r="K46" s="24">
        <v>0</v>
      </c>
      <c r="L46" s="26" t="s">
        <v>176</v>
      </c>
      <c r="M46" s="26" t="s">
        <v>178</v>
      </c>
      <c r="N46" s="24">
        <v>0</v>
      </c>
      <c r="O46" s="24" t="s">
        <v>40</v>
      </c>
      <c r="P46" s="26" t="s">
        <v>170</v>
      </c>
      <c r="Q46" s="24">
        <v>1</v>
      </c>
      <c r="S46" s="24">
        <v>0</v>
      </c>
      <c r="T46" s="26" t="s">
        <v>42</v>
      </c>
      <c r="U46" s="26" t="s">
        <v>164</v>
      </c>
      <c r="V46" s="26"/>
      <c r="W46" s="5" t="s">
        <v>177</v>
      </c>
      <c r="X46" s="9" t="s">
        <v>133</v>
      </c>
      <c r="Y46" s="26" t="s">
        <v>66</v>
      </c>
      <c r="AA46" s="24">
        <v>0</v>
      </c>
      <c r="AB46" s="26"/>
      <c r="AC46" s="26"/>
    </row>
    <row r="47" spans="1:30" ht="106" customHeight="1" x14ac:dyDescent="0.25">
      <c r="A47" t="s">
        <v>38</v>
      </c>
      <c r="B47" s="2" t="s">
        <v>225</v>
      </c>
      <c r="C47">
        <v>1</v>
      </c>
      <c r="D47" s="3">
        <v>45454</v>
      </c>
      <c r="E47" s="24">
        <v>1</v>
      </c>
      <c r="F47" s="11" t="s">
        <v>60</v>
      </c>
      <c r="G47" s="24">
        <v>1</v>
      </c>
      <c r="I47" s="24">
        <v>1</v>
      </c>
      <c r="J47" s="2"/>
      <c r="K47" s="24">
        <v>0</v>
      </c>
      <c r="L47" s="2" t="s">
        <v>184</v>
      </c>
      <c r="M47" s="2" t="s">
        <v>189</v>
      </c>
      <c r="N47" s="24">
        <v>0</v>
      </c>
      <c r="O47" s="24" t="s">
        <v>9</v>
      </c>
      <c r="Q47" s="24">
        <v>1</v>
      </c>
      <c r="S47" s="24">
        <v>0</v>
      </c>
      <c r="T47" s="2" t="s">
        <v>42</v>
      </c>
      <c r="U47" s="2" t="s">
        <v>186</v>
      </c>
      <c r="V47" s="2"/>
      <c r="W47" s="5" t="s">
        <v>185</v>
      </c>
      <c r="X47" s="27" t="s">
        <v>49</v>
      </c>
      <c r="Y47" s="26" t="s">
        <v>66</v>
      </c>
      <c r="AA47" s="24">
        <v>0</v>
      </c>
      <c r="AB47" s="2"/>
      <c r="AC47" s="2"/>
      <c r="AD47" s="2"/>
    </row>
    <row r="48" spans="1:30" ht="96" x14ac:dyDescent="0.2">
      <c r="A48" t="s">
        <v>38</v>
      </c>
      <c r="B48" s="2" t="s">
        <v>225</v>
      </c>
      <c r="C48">
        <v>2</v>
      </c>
      <c r="D48" s="3">
        <v>45454</v>
      </c>
      <c r="E48" s="24">
        <v>0</v>
      </c>
      <c r="F48" s="11" t="s">
        <v>187</v>
      </c>
      <c r="G48" s="24">
        <v>1</v>
      </c>
      <c r="I48" s="24">
        <v>0</v>
      </c>
      <c r="J48" s="2" t="s">
        <v>188</v>
      </c>
      <c r="K48" s="24">
        <v>0</v>
      </c>
      <c r="L48" s="2" t="s">
        <v>190</v>
      </c>
      <c r="M48" s="2"/>
      <c r="N48" s="24">
        <v>0</v>
      </c>
      <c r="O48" s="24" t="s">
        <v>26</v>
      </c>
      <c r="Q48" s="24">
        <v>0</v>
      </c>
      <c r="R48" s="2" t="s">
        <v>191</v>
      </c>
      <c r="S48" s="24">
        <v>1</v>
      </c>
      <c r="T48" s="2" t="s">
        <v>155</v>
      </c>
      <c r="V48" s="2"/>
      <c r="Y48">
        <v>0</v>
      </c>
      <c r="AA48" s="24">
        <v>0</v>
      </c>
      <c r="AB48" s="2"/>
    </row>
    <row r="49" spans="1:28" ht="120" x14ac:dyDescent="0.25">
      <c r="A49" t="s">
        <v>38</v>
      </c>
      <c r="B49" s="2" t="s">
        <v>225</v>
      </c>
      <c r="C49">
        <v>3</v>
      </c>
      <c r="D49" s="3">
        <v>45454</v>
      </c>
      <c r="E49" s="24">
        <v>0</v>
      </c>
      <c r="F49" s="11" t="s">
        <v>192</v>
      </c>
      <c r="G49" s="24">
        <v>1</v>
      </c>
      <c r="I49" s="24">
        <v>0</v>
      </c>
      <c r="J49" s="2" t="s">
        <v>193</v>
      </c>
      <c r="K49" s="24">
        <v>0</v>
      </c>
      <c r="L49" s="2" t="s">
        <v>194</v>
      </c>
      <c r="M49" s="2"/>
      <c r="N49" s="24">
        <v>0</v>
      </c>
      <c r="O49" s="24" t="s">
        <v>40</v>
      </c>
      <c r="Q49" s="24">
        <v>0</v>
      </c>
      <c r="R49" s="2" t="s">
        <v>195</v>
      </c>
      <c r="S49" s="24">
        <v>0</v>
      </c>
      <c r="T49" s="2" t="s">
        <v>155</v>
      </c>
      <c r="W49" s="5" t="s">
        <v>196</v>
      </c>
      <c r="X49" s="9" t="s">
        <v>133</v>
      </c>
      <c r="Y49" s="26" t="s">
        <v>66</v>
      </c>
      <c r="Z49" s="2"/>
      <c r="AA49" s="24">
        <v>0</v>
      </c>
      <c r="AB49" s="2"/>
    </row>
  </sheetData>
  <autoFilter ref="A1:AC1" xr:uid="{00000000-0001-0000-0000-000000000000}"/>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9676-2EF8-2C46-84B9-0F849B931655}">
  <dimension ref="A1:E17"/>
  <sheetViews>
    <sheetView tabSelected="1" workbookViewId="0">
      <selection activeCell="F19" sqref="F19"/>
    </sheetView>
  </sheetViews>
  <sheetFormatPr baseColWidth="10" defaultRowHeight="15" x14ac:dyDescent="0.2"/>
  <cols>
    <col min="2" max="2" width="24.1640625" customWidth="1"/>
    <col min="3" max="3" width="21.33203125" customWidth="1"/>
    <col min="4" max="4" width="23.5" customWidth="1"/>
    <col min="5" max="5" width="18" customWidth="1"/>
  </cols>
  <sheetData>
    <row r="1" spans="1:5" x14ac:dyDescent="0.2">
      <c r="A1" t="s">
        <v>0</v>
      </c>
      <c r="B1" t="s">
        <v>226</v>
      </c>
      <c r="C1" t="s">
        <v>227</v>
      </c>
      <c r="D1" t="s">
        <v>228</v>
      </c>
      <c r="E1" s="38" t="s">
        <v>229</v>
      </c>
    </row>
    <row r="2" spans="1:5" x14ac:dyDescent="0.2">
      <c r="A2" t="s">
        <v>6</v>
      </c>
      <c r="B2">
        <v>0</v>
      </c>
      <c r="C2">
        <v>0</v>
      </c>
      <c r="D2">
        <v>0</v>
      </c>
      <c r="E2">
        <f xml:space="preserve"> SUM(B2:D2)</f>
        <v>0</v>
      </c>
    </row>
    <row r="3" spans="1:5" x14ac:dyDescent="0.2">
      <c r="A3" t="s">
        <v>30</v>
      </c>
      <c r="B3">
        <v>1</v>
      </c>
      <c r="C3">
        <v>0</v>
      </c>
      <c r="D3">
        <v>0</v>
      </c>
      <c r="E3">
        <f t="shared" ref="E3:E17" si="0" xml:space="preserve"> SUM(B3:D3)</f>
        <v>1</v>
      </c>
    </row>
    <row r="4" spans="1:5" x14ac:dyDescent="0.2">
      <c r="A4" t="s">
        <v>33</v>
      </c>
      <c r="B4">
        <v>1</v>
      </c>
      <c r="C4">
        <v>0</v>
      </c>
      <c r="D4">
        <v>0</v>
      </c>
      <c r="E4">
        <f t="shared" si="0"/>
        <v>1</v>
      </c>
    </row>
    <row r="5" spans="1:5" x14ac:dyDescent="0.2">
      <c r="A5" t="s">
        <v>35</v>
      </c>
      <c r="B5">
        <v>0</v>
      </c>
      <c r="C5">
        <v>0</v>
      </c>
      <c r="D5">
        <v>0</v>
      </c>
      <c r="E5">
        <f t="shared" si="0"/>
        <v>0</v>
      </c>
    </row>
    <row r="6" spans="1:5" x14ac:dyDescent="0.2">
      <c r="A6" t="s">
        <v>22</v>
      </c>
      <c r="B6">
        <v>0</v>
      </c>
      <c r="C6">
        <v>0</v>
      </c>
      <c r="D6">
        <v>0</v>
      </c>
      <c r="E6">
        <f t="shared" si="0"/>
        <v>0</v>
      </c>
    </row>
    <row r="7" spans="1:5" x14ac:dyDescent="0.2">
      <c r="A7" t="s">
        <v>31</v>
      </c>
      <c r="B7">
        <v>0</v>
      </c>
      <c r="C7">
        <v>0</v>
      </c>
      <c r="D7">
        <v>1</v>
      </c>
      <c r="E7">
        <f t="shared" si="0"/>
        <v>1</v>
      </c>
    </row>
    <row r="8" spans="1:5" x14ac:dyDescent="0.2">
      <c r="A8" t="s">
        <v>27</v>
      </c>
      <c r="B8">
        <v>0</v>
      </c>
      <c r="C8">
        <v>0</v>
      </c>
      <c r="D8">
        <v>0</v>
      </c>
      <c r="E8">
        <f t="shared" si="0"/>
        <v>0</v>
      </c>
    </row>
    <row r="9" spans="1:5" x14ac:dyDescent="0.2">
      <c r="A9" t="s">
        <v>36</v>
      </c>
      <c r="B9">
        <v>0</v>
      </c>
      <c r="C9">
        <v>0</v>
      </c>
      <c r="D9">
        <v>0</v>
      </c>
      <c r="E9">
        <f t="shared" si="0"/>
        <v>0</v>
      </c>
    </row>
    <row r="10" spans="1:5" x14ac:dyDescent="0.2">
      <c r="A10" t="s">
        <v>23</v>
      </c>
      <c r="B10">
        <v>0</v>
      </c>
      <c r="C10">
        <v>0</v>
      </c>
      <c r="D10">
        <v>0</v>
      </c>
      <c r="E10">
        <f t="shared" si="0"/>
        <v>0</v>
      </c>
    </row>
    <row r="11" spans="1:5" x14ac:dyDescent="0.2">
      <c r="A11" t="s">
        <v>32</v>
      </c>
      <c r="B11">
        <v>1</v>
      </c>
      <c r="C11">
        <v>1</v>
      </c>
      <c r="D11">
        <v>0</v>
      </c>
      <c r="E11">
        <f t="shared" si="0"/>
        <v>2</v>
      </c>
    </row>
    <row r="12" spans="1:5" x14ac:dyDescent="0.2">
      <c r="A12" t="s">
        <v>34</v>
      </c>
      <c r="B12">
        <v>1</v>
      </c>
      <c r="C12">
        <v>1</v>
      </c>
      <c r="D12">
        <v>0</v>
      </c>
      <c r="E12">
        <f t="shared" si="0"/>
        <v>2</v>
      </c>
    </row>
    <row r="13" spans="1:5" x14ac:dyDescent="0.2">
      <c r="A13" t="s">
        <v>37</v>
      </c>
      <c r="B13">
        <v>1</v>
      </c>
      <c r="C13">
        <v>1</v>
      </c>
      <c r="D13">
        <v>0</v>
      </c>
      <c r="E13">
        <f t="shared" si="0"/>
        <v>2</v>
      </c>
    </row>
    <row r="14" spans="1:5" x14ac:dyDescent="0.2">
      <c r="A14" t="s">
        <v>24</v>
      </c>
      <c r="B14">
        <v>0</v>
      </c>
      <c r="C14">
        <v>0</v>
      </c>
      <c r="D14">
        <v>0</v>
      </c>
      <c r="E14">
        <f t="shared" si="0"/>
        <v>0</v>
      </c>
    </row>
    <row r="15" spans="1:5" x14ac:dyDescent="0.2">
      <c r="A15" t="s">
        <v>28</v>
      </c>
      <c r="B15">
        <v>0</v>
      </c>
      <c r="C15">
        <v>0</v>
      </c>
      <c r="D15">
        <v>0</v>
      </c>
      <c r="E15">
        <f t="shared" si="0"/>
        <v>0</v>
      </c>
    </row>
    <row r="16" spans="1:5" x14ac:dyDescent="0.2">
      <c r="A16" t="s">
        <v>29</v>
      </c>
      <c r="B16">
        <v>1</v>
      </c>
      <c r="C16">
        <v>0</v>
      </c>
      <c r="D16">
        <v>0</v>
      </c>
      <c r="E16">
        <f t="shared" si="0"/>
        <v>1</v>
      </c>
    </row>
    <row r="17" spans="1:5" x14ac:dyDescent="0.2">
      <c r="A17" t="s">
        <v>38</v>
      </c>
      <c r="B17">
        <v>0</v>
      </c>
      <c r="C17">
        <v>0</v>
      </c>
      <c r="D17">
        <v>0</v>
      </c>
      <c r="E17">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1BCCC-7CF1-5847-98C7-6F5041C7BEE5}">
  <dimension ref="A2:G63"/>
  <sheetViews>
    <sheetView workbookViewId="0">
      <selection activeCell="G3" sqref="G3:G18"/>
    </sheetView>
  </sheetViews>
  <sheetFormatPr baseColWidth="10" defaultRowHeight="15" x14ac:dyDescent="0.2"/>
  <cols>
    <col min="1" max="1" width="12.1640625" bestFit="1" customWidth="1"/>
    <col min="2" max="2" width="32.6640625" bestFit="1" customWidth="1"/>
    <col min="3" max="3" width="21.5" bestFit="1" customWidth="1"/>
    <col min="4" max="4" width="27.1640625" bestFit="1" customWidth="1"/>
    <col min="5" max="5" width="24.33203125" bestFit="1" customWidth="1"/>
    <col min="6" max="6" width="28.33203125" bestFit="1" customWidth="1"/>
    <col min="7" max="7" width="21.6640625" bestFit="1" customWidth="1"/>
  </cols>
  <sheetData>
    <row r="2" spans="1:7" x14ac:dyDescent="0.2">
      <c r="A2" s="33" t="s">
        <v>197</v>
      </c>
      <c r="B2" t="s">
        <v>199</v>
      </c>
      <c r="C2" t="s">
        <v>200</v>
      </c>
      <c r="D2" t="s">
        <v>201</v>
      </c>
      <c r="E2" t="s">
        <v>202</v>
      </c>
      <c r="F2" t="s">
        <v>206</v>
      </c>
      <c r="G2" t="s">
        <v>203</v>
      </c>
    </row>
    <row r="3" spans="1:7" x14ac:dyDescent="0.2">
      <c r="A3" s="36" t="s">
        <v>6</v>
      </c>
      <c r="B3" s="37">
        <v>3</v>
      </c>
      <c r="C3" s="37">
        <v>3</v>
      </c>
      <c r="D3" s="37">
        <v>3</v>
      </c>
      <c r="E3" s="37">
        <v>3</v>
      </c>
      <c r="F3" s="37">
        <v>3</v>
      </c>
      <c r="G3" s="37">
        <v>3</v>
      </c>
    </row>
    <row r="4" spans="1:7" x14ac:dyDescent="0.2">
      <c r="A4" s="36" t="s">
        <v>30</v>
      </c>
      <c r="B4" s="37">
        <v>3</v>
      </c>
      <c r="C4" s="37">
        <v>3</v>
      </c>
      <c r="D4" s="37">
        <v>0</v>
      </c>
      <c r="E4" s="37">
        <v>2</v>
      </c>
      <c r="F4" s="37">
        <v>0</v>
      </c>
      <c r="G4" s="37">
        <v>0</v>
      </c>
    </row>
    <row r="5" spans="1:7" x14ac:dyDescent="0.2">
      <c r="A5" s="36" t="s">
        <v>33</v>
      </c>
      <c r="B5" s="37">
        <v>3</v>
      </c>
      <c r="C5" s="37">
        <v>3</v>
      </c>
      <c r="D5" s="37">
        <v>3</v>
      </c>
      <c r="E5" s="37">
        <v>3</v>
      </c>
      <c r="F5" s="37">
        <v>3</v>
      </c>
      <c r="G5" s="37">
        <v>3</v>
      </c>
    </row>
    <row r="6" spans="1:7" x14ac:dyDescent="0.2">
      <c r="A6" s="36" t="s">
        <v>35</v>
      </c>
      <c r="B6" s="37">
        <v>2</v>
      </c>
      <c r="C6" s="37">
        <v>1</v>
      </c>
      <c r="D6" s="37">
        <v>1</v>
      </c>
      <c r="E6" s="37">
        <v>0</v>
      </c>
      <c r="F6" s="37">
        <v>0</v>
      </c>
      <c r="G6" s="37">
        <v>0</v>
      </c>
    </row>
    <row r="7" spans="1:7" x14ac:dyDescent="0.2">
      <c r="A7" s="34" t="s">
        <v>22</v>
      </c>
      <c r="B7" s="35">
        <v>3</v>
      </c>
      <c r="C7" s="35">
        <v>3</v>
      </c>
      <c r="D7" s="35">
        <v>3</v>
      </c>
      <c r="E7" s="35">
        <v>3</v>
      </c>
      <c r="F7" s="35">
        <v>3</v>
      </c>
      <c r="G7" s="35">
        <v>3</v>
      </c>
    </row>
    <row r="8" spans="1:7" x14ac:dyDescent="0.2">
      <c r="A8" s="34" t="s">
        <v>31</v>
      </c>
      <c r="B8" s="35">
        <v>0</v>
      </c>
      <c r="C8" s="35">
        <v>3</v>
      </c>
      <c r="D8" s="35">
        <v>2</v>
      </c>
      <c r="E8" s="35">
        <v>0</v>
      </c>
      <c r="F8" s="35">
        <v>2</v>
      </c>
      <c r="G8" s="35">
        <v>0</v>
      </c>
    </row>
    <row r="9" spans="1:7" x14ac:dyDescent="0.2">
      <c r="A9" s="34" t="s">
        <v>27</v>
      </c>
      <c r="B9" s="35">
        <v>3</v>
      </c>
      <c r="C9" s="35">
        <v>3</v>
      </c>
      <c r="D9" s="35">
        <v>3</v>
      </c>
      <c r="E9" s="35">
        <v>3</v>
      </c>
      <c r="F9" s="35">
        <v>3</v>
      </c>
      <c r="G9" s="35">
        <v>3</v>
      </c>
    </row>
    <row r="10" spans="1:7" x14ac:dyDescent="0.2">
      <c r="A10" s="34" t="s">
        <v>36</v>
      </c>
      <c r="B10" s="35">
        <v>3</v>
      </c>
      <c r="C10" s="35">
        <v>3</v>
      </c>
      <c r="D10" s="35">
        <v>3</v>
      </c>
      <c r="E10" s="35">
        <v>3</v>
      </c>
      <c r="F10" s="35">
        <v>3</v>
      </c>
      <c r="G10" s="35">
        <v>3</v>
      </c>
    </row>
    <row r="11" spans="1:7" x14ac:dyDescent="0.2">
      <c r="A11" s="36" t="s">
        <v>23</v>
      </c>
      <c r="B11" s="37">
        <v>3</v>
      </c>
      <c r="C11" s="37">
        <v>3</v>
      </c>
      <c r="D11" s="37">
        <v>3</v>
      </c>
      <c r="E11" s="37">
        <v>3</v>
      </c>
      <c r="F11" s="37">
        <v>3</v>
      </c>
      <c r="G11" s="37">
        <v>3</v>
      </c>
    </row>
    <row r="12" spans="1:7" x14ac:dyDescent="0.2">
      <c r="A12" s="36" t="s">
        <v>32</v>
      </c>
      <c r="B12" s="37">
        <v>3</v>
      </c>
      <c r="C12" s="37">
        <v>3</v>
      </c>
      <c r="D12" s="37">
        <v>3</v>
      </c>
      <c r="E12" s="37">
        <v>3</v>
      </c>
      <c r="F12" s="37">
        <v>3</v>
      </c>
      <c r="G12" s="37">
        <v>3</v>
      </c>
    </row>
    <row r="13" spans="1:7" x14ac:dyDescent="0.2">
      <c r="A13" s="36" t="s">
        <v>34</v>
      </c>
      <c r="B13" s="37">
        <v>3</v>
      </c>
      <c r="C13" s="37">
        <v>3</v>
      </c>
      <c r="D13" s="37">
        <v>3</v>
      </c>
      <c r="E13" s="37">
        <v>0</v>
      </c>
      <c r="F13" s="37">
        <v>0</v>
      </c>
      <c r="G13" s="37">
        <v>0</v>
      </c>
    </row>
    <row r="14" spans="1:7" x14ac:dyDescent="0.2">
      <c r="A14" s="36" t="s">
        <v>37</v>
      </c>
      <c r="B14" s="37">
        <v>3</v>
      </c>
      <c r="C14" s="37">
        <v>3</v>
      </c>
      <c r="D14" s="37">
        <v>2</v>
      </c>
      <c r="E14" s="37">
        <v>0</v>
      </c>
      <c r="F14" s="37">
        <v>0</v>
      </c>
      <c r="G14" s="37">
        <v>0</v>
      </c>
    </row>
    <row r="15" spans="1:7" x14ac:dyDescent="0.2">
      <c r="A15" s="34" t="s">
        <v>24</v>
      </c>
      <c r="B15" s="35">
        <v>1</v>
      </c>
      <c r="C15" s="35">
        <v>3</v>
      </c>
      <c r="D15" s="35">
        <v>3</v>
      </c>
      <c r="E15" s="35">
        <v>1</v>
      </c>
      <c r="F15" s="35">
        <v>3</v>
      </c>
      <c r="G15" s="35">
        <v>1</v>
      </c>
    </row>
    <row r="16" spans="1:7" x14ac:dyDescent="0.2">
      <c r="A16" s="34" t="s">
        <v>28</v>
      </c>
      <c r="B16" s="35">
        <v>3</v>
      </c>
      <c r="C16" s="35">
        <v>3</v>
      </c>
      <c r="D16" s="35">
        <v>3</v>
      </c>
      <c r="E16" s="35">
        <v>0</v>
      </c>
      <c r="F16" s="35">
        <v>0</v>
      </c>
      <c r="G16" s="35">
        <v>0</v>
      </c>
    </row>
    <row r="17" spans="1:7" x14ac:dyDescent="0.2">
      <c r="A17" s="34" t="s">
        <v>29</v>
      </c>
      <c r="B17" s="35">
        <v>2</v>
      </c>
      <c r="C17" s="35">
        <v>0</v>
      </c>
      <c r="D17" s="35">
        <v>0</v>
      </c>
      <c r="E17" s="35">
        <v>0</v>
      </c>
      <c r="F17" s="35">
        <v>0</v>
      </c>
      <c r="G17" s="35">
        <v>0</v>
      </c>
    </row>
    <row r="18" spans="1:7" x14ac:dyDescent="0.2">
      <c r="A18" s="34" t="s">
        <v>38</v>
      </c>
      <c r="B18" s="35">
        <v>1</v>
      </c>
      <c r="C18" s="35">
        <v>3</v>
      </c>
      <c r="D18" s="35">
        <v>1</v>
      </c>
      <c r="E18" s="35">
        <v>0</v>
      </c>
      <c r="F18" s="35">
        <v>0</v>
      </c>
      <c r="G18" s="35">
        <v>0</v>
      </c>
    </row>
    <row r="19" spans="1:7" x14ac:dyDescent="0.2">
      <c r="A19" s="34" t="s">
        <v>198</v>
      </c>
      <c r="B19" s="35">
        <v>39</v>
      </c>
      <c r="C19" s="35">
        <v>43</v>
      </c>
      <c r="D19" s="35">
        <v>36</v>
      </c>
      <c r="E19" s="35">
        <v>24</v>
      </c>
      <c r="F19" s="35">
        <v>26</v>
      </c>
      <c r="G19" s="35">
        <v>22</v>
      </c>
    </row>
    <row r="20" spans="1:7" x14ac:dyDescent="0.2">
      <c r="B20">
        <f>GETPIVOTDATA("Sum of Parameter corectness",$A$2)/48</f>
        <v>0.8125</v>
      </c>
      <c r="C20">
        <f>GETPIVOTDATA("Sum of Variable correctness (1 if the variables are correct, 0 if not)",$A$2)/48</f>
        <v>0.89583333333333337</v>
      </c>
      <c r="D20">
        <f>GETPIVOTDATA("Sum of Correct objective function",$A$2)/48</f>
        <v>0.75</v>
      </c>
      <c r="E20">
        <f>GETPIVOTDATA("Sum of Constraint correctness",$A$2)/48</f>
        <v>0.5</v>
      </c>
      <c r="F20">
        <f>GETPIVOTDATA("Sum of Model solution correctness",$A$2)/48</f>
        <v>0.54166666666666663</v>
      </c>
      <c r="G20">
        <f>GETPIVOTDATA("Sum of Model Correctness",$A$2)/48</f>
        <v>0.45833333333333331</v>
      </c>
    </row>
    <row r="25" spans="1:7" x14ac:dyDescent="0.2">
      <c r="A25" s="33" t="s">
        <v>197</v>
      </c>
      <c r="B25" t="s">
        <v>204</v>
      </c>
      <c r="C25" t="s">
        <v>205</v>
      </c>
      <c r="D25" t="s">
        <v>210</v>
      </c>
    </row>
    <row r="26" spans="1:7" x14ac:dyDescent="0.2">
      <c r="A26" s="36" t="s">
        <v>6</v>
      </c>
      <c r="B26" s="37">
        <v>3</v>
      </c>
      <c r="C26" s="37">
        <v>3</v>
      </c>
      <c r="D26" s="37">
        <v>3</v>
      </c>
    </row>
    <row r="27" spans="1:7" x14ac:dyDescent="0.2">
      <c r="A27" s="36" t="s">
        <v>30</v>
      </c>
      <c r="B27" s="37">
        <v>3</v>
      </c>
      <c r="C27" s="37">
        <v>1</v>
      </c>
      <c r="D27" s="37">
        <v>0</v>
      </c>
    </row>
    <row r="28" spans="1:7" x14ac:dyDescent="0.2">
      <c r="A28" s="36" t="s">
        <v>33</v>
      </c>
      <c r="B28" s="37">
        <v>3</v>
      </c>
      <c r="C28" s="37">
        <v>2</v>
      </c>
      <c r="D28" s="37">
        <v>2</v>
      </c>
    </row>
    <row r="29" spans="1:7" x14ac:dyDescent="0.2">
      <c r="A29" s="36" t="s">
        <v>35</v>
      </c>
      <c r="B29" s="37">
        <v>2</v>
      </c>
      <c r="C29" s="37">
        <v>2</v>
      </c>
      <c r="D29" s="37">
        <v>0</v>
      </c>
    </row>
    <row r="30" spans="1:7" x14ac:dyDescent="0.2">
      <c r="A30" s="34" t="s">
        <v>22</v>
      </c>
      <c r="B30" s="35">
        <v>3</v>
      </c>
      <c r="C30" s="35">
        <v>3</v>
      </c>
      <c r="D30" s="35">
        <v>3</v>
      </c>
    </row>
    <row r="31" spans="1:7" x14ac:dyDescent="0.2">
      <c r="A31" s="34" t="s">
        <v>31</v>
      </c>
      <c r="B31" s="35">
        <v>3</v>
      </c>
      <c r="C31" s="35">
        <v>3</v>
      </c>
      <c r="D31" s="35">
        <v>2</v>
      </c>
    </row>
    <row r="32" spans="1:7" x14ac:dyDescent="0.2">
      <c r="A32" s="34" t="s">
        <v>27</v>
      </c>
      <c r="B32" s="35">
        <v>3</v>
      </c>
      <c r="C32" s="35">
        <v>3</v>
      </c>
      <c r="D32" s="35">
        <v>3</v>
      </c>
    </row>
    <row r="33" spans="1:4" x14ac:dyDescent="0.2">
      <c r="A33" s="34" t="s">
        <v>36</v>
      </c>
      <c r="B33" s="35">
        <v>3</v>
      </c>
      <c r="C33" s="35">
        <v>3</v>
      </c>
      <c r="D33" s="35">
        <v>3</v>
      </c>
    </row>
    <row r="34" spans="1:4" x14ac:dyDescent="0.2">
      <c r="A34" s="36" t="s">
        <v>23</v>
      </c>
      <c r="B34" s="37">
        <v>3</v>
      </c>
      <c r="C34" s="37">
        <v>3</v>
      </c>
      <c r="D34" s="37">
        <v>3</v>
      </c>
    </row>
    <row r="35" spans="1:4" x14ac:dyDescent="0.2">
      <c r="A35" s="36" t="s">
        <v>32</v>
      </c>
      <c r="B35" s="37">
        <v>0</v>
      </c>
      <c r="C35" s="37">
        <v>0</v>
      </c>
      <c r="D35" s="37">
        <v>0</v>
      </c>
    </row>
    <row r="36" spans="1:4" x14ac:dyDescent="0.2">
      <c r="A36" s="36" t="s">
        <v>34</v>
      </c>
      <c r="B36" s="37">
        <v>3</v>
      </c>
      <c r="C36" s="37">
        <v>0</v>
      </c>
      <c r="D36" s="37">
        <v>0</v>
      </c>
    </row>
    <row r="37" spans="1:4" x14ac:dyDescent="0.2">
      <c r="A37" s="36" t="s">
        <v>37</v>
      </c>
      <c r="B37" s="37">
        <v>2</v>
      </c>
      <c r="C37" s="37">
        <v>1</v>
      </c>
      <c r="D37" s="37">
        <v>0</v>
      </c>
    </row>
    <row r="38" spans="1:4" x14ac:dyDescent="0.2">
      <c r="A38" s="34" t="s">
        <v>24</v>
      </c>
      <c r="B38" s="35">
        <v>3</v>
      </c>
      <c r="C38" s="35">
        <v>3</v>
      </c>
      <c r="D38" s="35">
        <v>3</v>
      </c>
    </row>
    <row r="39" spans="1:4" x14ac:dyDescent="0.2">
      <c r="A39" s="34" t="s">
        <v>28</v>
      </c>
      <c r="B39" s="35">
        <v>3</v>
      </c>
      <c r="C39" s="35">
        <v>1</v>
      </c>
      <c r="D39" s="35">
        <v>0</v>
      </c>
    </row>
    <row r="40" spans="1:4" x14ac:dyDescent="0.2">
      <c r="A40" s="34" t="s">
        <v>29</v>
      </c>
      <c r="B40" s="35">
        <v>3</v>
      </c>
      <c r="C40" s="35">
        <v>1</v>
      </c>
      <c r="D40" s="35">
        <v>0</v>
      </c>
    </row>
    <row r="41" spans="1:4" x14ac:dyDescent="0.2">
      <c r="A41" s="34" t="s">
        <v>38</v>
      </c>
      <c r="B41" s="35">
        <v>1</v>
      </c>
      <c r="C41" s="35">
        <v>1</v>
      </c>
      <c r="D41" s="35">
        <v>0</v>
      </c>
    </row>
    <row r="42" spans="1:4" x14ac:dyDescent="0.2">
      <c r="A42" s="34" t="s">
        <v>198</v>
      </c>
      <c r="B42" s="35">
        <v>41</v>
      </c>
      <c r="C42" s="35">
        <v>30</v>
      </c>
      <c r="D42" s="35">
        <v>22</v>
      </c>
    </row>
    <row r="46" spans="1:4" x14ac:dyDescent="0.2">
      <c r="B46" s="38" t="s">
        <v>207</v>
      </c>
      <c r="C46" s="38" t="s">
        <v>208</v>
      </c>
      <c r="D46" s="38" t="s">
        <v>209</v>
      </c>
    </row>
    <row r="47" spans="1:4" x14ac:dyDescent="0.2">
      <c r="A47" s="39" t="s">
        <v>6</v>
      </c>
      <c r="B47" s="40">
        <v>1</v>
      </c>
      <c r="C47" s="40">
        <v>1</v>
      </c>
      <c r="D47" s="40"/>
    </row>
    <row r="48" spans="1:4" x14ac:dyDescent="0.2">
      <c r="A48" s="39" t="s">
        <v>30</v>
      </c>
      <c r="B48" s="40">
        <v>3</v>
      </c>
      <c r="C48" s="40">
        <v>0</v>
      </c>
      <c r="D48" s="40"/>
    </row>
    <row r="49" spans="1:4" x14ac:dyDescent="0.2">
      <c r="A49" s="39" t="s">
        <v>33</v>
      </c>
      <c r="B49" s="40">
        <v>3</v>
      </c>
      <c r="C49" s="40">
        <v>0</v>
      </c>
      <c r="D49" s="40"/>
    </row>
    <row r="50" spans="1:4" x14ac:dyDescent="0.2">
      <c r="A50" s="39" t="s">
        <v>35</v>
      </c>
      <c r="B50" s="40">
        <v>3</v>
      </c>
      <c r="C50" s="40">
        <v>0</v>
      </c>
      <c r="D50" s="40">
        <f>SUM(C47:C50)/4</f>
        <v>0.25</v>
      </c>
    </row>
    <row r="51" spans="1:4" x14ac:dyDescent="0.2">
      <c r="A51" s="34" t="s">
        <v>22</v>
      </c>
      <c r="B51">
        <v>1</v>
      </c>
      <c r="C51">
        <v>1</v>
      </c>
    </row>
    <row r="52" spans="1:4" x14ac:dyDescent="0.2">
      <c r="A52" s="34" t="s">
        <v>31</v>
      </c>
      <c r="B52">
        <v>3</v>
      </c>
      <c r="C52">
        <v>0</v>
      </c>
    </row>
    <row r="53" spans="1:4" x14ac:dyDescent="0.2">
      <c r="A53" s="34" t="s">
        <v>27</v>
      </c>
      <c r="B53">
        <v>2</v>
      </c>
      <c r="C53">
        <v>0.33</v>
      </c>
    </row>
    <row r="54" spans="1:4" x14ac:dyDescent="0.2">
      <c r="A54" s="34" t="s">
        <v>36</v>
      </c>
      <c r="B54">
        <v>3</v>
      </c>
      <c r="C54">
        <v>0</v>
      </c>
      <c r="D54">
        <f t="shared" ref="D54:D62" si="0">SUM(C51:C54)/4</f>
        <v>0.33250000000000002</v>
      </c>
    </row>
    <row r="55" spans="1:4" x14ac:dyDescent="0.2">
      <c r="A55" s="39" t="s">
        <v>23</v>
      </c>
      <c r="B55" s="40">
        <v>1</v>
      </c>
      <c r="C55" s="40">
        <v>1</v>
      </c>
      <c r="D55" s="40"/>
    </row>
    <row r="56" spans="1:4" x14ac:dyDescent="0.2">
      <c r="A56" s="39" t="s">
        <v>32</v>
      </c>
      <c r="B56" s="40">
        <v>2</v>
      </c>
      <c r="C56" s="40">
        <v>0.33</v>
      </c>
      <c r="D56" s="40"/>
    </row>
    <row r="57" spans="1:4" x14ac:dyDescent="0.2">
      <c r="A57" s="39" t="s">
        <v>34</v>
      </c>
      <c r="B57" s="40">
        <v>3</v>
      </c>
      <c r="C57" s="40">
        <v>0</v>
      </c>
      <c r="D57" s="40"/>
    </row>
    <row r="58" spans="1:4" x14ac:dyDescent="0.2">
      <c r="A58" s="39" t="s">
        <v>37</v>
      </c>
      <c r="B58" s="40">
        <v>2</v>
      </c>
      <c r="C58" s="40">
        <v>0.33</v>
      </c>
      <c r="D58" s="40">
        <f t="shared" si="0"/>
        <v>0.41500000000000004</v>
      </c>
    </row>
    <row r="59" spans="1:4" x14ac:dyDescent="0.2">
      <c r="A59" s="34" t="s">
        <v>24</v>
      </c>
      <c r="B59">
        <v>2</v>
      </c>
      <c r="C59">
        <v>0.33</v>
      </c>
    </row>
    <row r="60" spans="1:4" x14ac:dyDescent="0.2">
      <c r="A60" s="34" t="s">
        <v>28</v>
      </c>
      <c r="B60">
        <v>1</v>
      </c>
      <c r="C60">
        <v>1</v>
      </c>
    </row>
    <row r="61" spans="1:4" x14ac:dyDescent="0.2">
      <c r="A61" s="34" t="s">
        <v>29</v>
      </c>
      <c r="B61">
        <v>3</v>
      </c>
      <c r="C61">
        <v>0</v>
      </c>
    </row>
    <row r="62" spans="1:4" x14ac:dyDescent="0.2">
      <c r="A62" s="34" t="s">
        <v>38</v>
      </c>
      <c r="B62">
        <v>3</v>
      </c>
      <c r="C62">
        <v>0</v>
      </c>
      <c r="D62">
        <f t="shared" si="0"/>
        <v>0.33250000000000002</v>
      </c>
    </row>
    <row r="63" spans="1:4" x14ac:dyDescent="0.2">
      <c r="D63">
        <f>SUM(C47:C62)/16</f>
        <v>0.33250000000000002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Measurements</vt:lpstr>
      <vt:lpstr>Sheet2</vt:lpstr>
      <vt:lpstr>AggregatedResults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Hubert Perliński</dc:creator>
  <cp:lastModifiedBy>Annika Siefke</cp:lastModifiedBy>
  <dcterms:created xsi:type="dcterms:W3CDTF">2015-06-05T18:17:20Z</dcterms:created>
  <dcterms:modified xsi:type="dcterms:W3CDTF">2024-06-15T08:54:43Z</dcterms:modified>
</cp:coreProperties>
</file>