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lewis.sms.ed.ac.uk\home\s2401891\Win7\Desktop\EXCEL\"/>
    </mc:Choice>
  </mc:AlternateContent>
  <xr:revisionPtr revIDLastSave="0" documentId="8_{9E91A45D-2209-4A76-AF88-591D3F23CD6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" sheetId="1" r:id="rId1"/>
    <sheet name="Calculations" sheetId="2" r:id="rId2"/>
    <sheet name="Dashboard" sheetId="3" r:id="rId3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sortedTable">Calculations!$K$19:$P$68</definedName>
    <definedName name="Table1">Data!$B$6:$G$56</definedName>
    <definedName name="Table2">Data!$B$7:$G$56</definedName>
    <definedName name="tanle2">Data!$B$7:$G$56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6" i="2" l="1"/>
  <c r="M6" i="2"/>
  <c r="K6" i="2"/>
  <c r="I6" i="2"/>
  <c r="H6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19" i="2"/>
  <c r="B3" i="2"/>
  <c r="H18" i="2" s="1"/>
  <c r="A3" i="3"/>
  <c r="B3" i="3"/>
  <c r="C3" i="3"/>
  <c r="E3" i="3"/>
  <c r="G3" i="3"/>
  <c r="I3" i="3"/>
  <c r="A8" i="2"/>
  <c r="A9" i="2"/>
  <c r="A10" i="2"/>
  <c r="A11" i="2"/>
  <c r="A12" i="2"/>
  <c r="A13" i="2"/>
  <c r="A14" i="2"/>
  <c r="A15" i="2"/>
  <c r="A16" i="2"/>
  <c r="A7" i="2"/>
  <c r="A6" i="2"/>
  <c r="B6" i="2"/>
  <c r="C6" i="2"/>
  <c r="D6" i="2"/>
  <c r="E6" i="2"/>
  <c r="F6" i="2"/>
  <c r="I58" i="2" l="1"/>
  <c r="I57" i="2"/>
  <c r="I27" i="2"/>
  <c r="I56" i="2"/>
  <c r="I46" i="2"/>
  <c r="I55" i="2"/>
  <c r="I25" i="2"/>
  <c r="I54" i="2"/>
  <c r="I33" i="2"/>
  <c r="I32" i="2"/>
  <c r="I60" i="2"/>
  <c r="I30" i="2"/>
  <c r="I39" i="2"/>
  <c r="I44" i="2"/>
  <c r="I50" i="2"/>
  <c r="I59" i="2"/>
  <c r="I48" i="2"/>
  <c r="I53" i="2"/>
  <c r="I52" i="2"/>
  <c r="I51" i="2"/>
  <c r="I19" i="2"/>
  <c r="I28" i="2"/>
  <c r="I67" i="2"/>
  <c r="I45" i="2"/>
  <c r="I63" i="2"/>
  <c r="I62" i="2"/>
  <c r="I20" i="2"/>
  <c r="I49" i="2"/>
  <c r="I47" i="2"/>
  <c r="I26" i="2"/>
  <c r="I64" i="2"/>
  <c r="I23" i="2"/>
  <c r="I22" i="2"/>
  <c r="I61" i="2"/>
  <c r="I21" i="2"/>
  <c r="I36" i="2"/>
  <c r="I35" i="2"/>
  <c r="I34" i="2"/>
  <c r="I29" i="2"/>
  <c r="I68" i="2"/>
  <c r="I66" i="2"/>
  <c r="I65" i="2"/>
  <c r="I24" i="2"/>
  <c r="I43" i="2"/>
  <c r="I42" i="2"/>
  <c r="I41" i="2"/>
  <c r="I40" i="2"/>
  <c r="I38" i="2"/>
  <c r="I37" i="2"/>
  <c r="I31" i="2"/>
  <c r="L19" i="2" l="1" a="1"/>
  <c r="L19" i="2" s="1"/>
  <c r="K19" i="2" a="1"/>
  <c r="K19" i="2" s="1"/>
  <c r="N19" i="2" a="1"/>
  <c r="O19" i="2" a="1"/>
  <c r="M19" i="2" a="1"/>
  <c r="P19" i="2" a="1"/>
  <c r="B16" i="2" l="1" a="1"/>
  <c r="B16" i="2" s="1"/>
  <c r="B13" i="3" s="1"/>
  <c r="B12" i="2" a="1"/>
  <c r="B12" i="2" s="1"/>
  <c r="B9" i="3" s="1"/>
  <c r="B8" i="2" a="1"/>
  <c r="B8" i="2" s="1"/>
  <c r="B14" i="2" a="1"/>
  <c r="B14" i="2" s="1"/>
  <c r="B11" i="3" s="1"/>
  <c r="B7" i="2" a="1"/>
  <c r="B7" i="2" s="1"/>
  <c r="B10" i="2" a="1"/>
  <c r="B10" i="2" s="1"/>
  <c r="B9" i="2" a="1"/>
  <c r="B9" i="2" s="1"/>
  <c r="B13" i="2" a="1"/>
  <c r="B13" i="2" s="1"/>
  <c r="B10" i="3" s="1"/>
  <c r="B11" i="2" a="1"/>
  <c r="B11" i="2" s="1"/>
  <c r="B15" i="2" a="1"/>
  <c r="B15" i="2" s="1"/>
  <c r="B12" i="3" s="1"/>
  <c r="M19" i="2"/>
  <c r="C10" i="2" a="1"/>
  <c r="C10" i="2" s="1"/>
  <c r="C7" i="2" a="1"/>
  <c r="C7" i="2" s="1"/>
  <c r="C15" i="2" a="1"/>
  <c r="C15" i="2" s="1"/>
  <c r="C12" i="3" s="1"/>
  <c r="D12" i="3" s="1"/>
  <c r="C11" i="2" a="1"/>
  <c r="C11" i="2" s="1"/>
  <c r="C12" i="2" a="1"/>
  <c r="C12" i="2" s="1"/>
  <c r="C9" i="3" s="1"/>
  <c r="D9" i="3" s="1"/>
  <c r="C9" i="2" a="1"/>
  <c r="C9" i="2" s="1"/>
  <c r="C8" i="2" a="1"/>
  <c r="C8" i="2" s="1"/>
  <c r="C14" i="2" a="1"/>
  <c r="C14" i="2" s="1"/>
  <c r="C11" i="3" s="1"/>
  <c r="D11" i="3" s="1"/>
  <c r="C13" i="2" a="1"/>
  <c r="C13" i="2" s="1"/>
  <c r="C10" i="3" s="1"/>
  <c r="D10" i="3" s="1"/>
  <c r="C16" i="2" a="1"/>
  <c r="C16" i="2" s="1"/>
  <c r="C13" i="3" s="1"/>
  <c r="D13" i="3" s="1"/>
  <c r="N19" i="2"/>
  <c r="D7" i="2" s="1" a="1"/>
  <c r="D7" i="2" s="1"/>
  <c r="D10" i="2" a="1"/>
  <c r="D10" i="2" s="1"/>
  <c r="D12" i="2" a="1"/>
  <c r="D12" i="2" s="1"/>
  <c r="E9" i="3" s="1"/>
  <c r="F9" i="3" s="1"/>
  <c r="D14" i="2" a="1"/>
  <c r="D14" i="2" s="1"/>
  <c r="E11" i="3" s="1"/>
  <c r="F11" i="3" s="1"/>
  <c r="D15" i="2" a="1"/>
  <c r="D15" i="2" s="1"/>
  <c r="E12" i="3" s="1"/>
  <c r="F12" i="3" s="1"/>
  <c r="D11" i="2" a="1"/>
  <c r="D11" i="2" s="1"/>
  <c r="D8" i="2" a="1"/>
  <c r="D8" i="2" s="1"/>
  <c r="D13" i="2" a="1"/>
  <c r="D13" i="2" s="1"/>
  <c r="E10" i="3" s="1"/>
  <c r="F10" i="3" s="1"/>
  <c r="D16" i="2" a="1"/>
  <c r="D16" i="2" s="1"/>
  <c r="E13" i="3" s="1"/>
  <c r="F13" i="3" s="1"/>
  <c r="D9" i="2" a="1"/>
  <c r="D9" i="2" s="1"/>
  <c r="P19" i="2"/>
  <c r="F7" i="2" s="1" a="1"/>
  <c r="F7" i="2" s="1"/>
  <c r="F12" i="2" a="1"/>
  <c r="F12" i="2" s="1"/>
  <c r="I9" i="3" s="1"/>
  <c r="J9" i="3" s="1"/>
  <c r="F10" i="2" a="1"/>
  <c r="F10" i="2" s="1"/>
  <c r="F11" i="2" a="1"/>
  <c r="F11" i="2" s="1"/>
  <c r="F8" i="2" a="1"/>
  <c r="F8" i="2" s="1"/>
  <c r="F15" i="2" a="1"/>
  <c r="F15" i="2" s="1"/>
  <c r="I12" i="3" s="1"/>
  <c r="J12" i="3" s="1"/>
  <c r="F16" i="2" a="1"/>
  <c r="F16" i="2" s="1"/>
  <c r="I13" i="3" s="1"/>
  <c r="J13" i="3" s="1"/>
  <c r="F9" i="2" a="1"/>
  <c r="F9" i="2" s="1"/>
  <c r="F13" i="2" a="1"/>
  <c r="F13" i="2" s="1"/>
  <c r="I10" i="3" s="1"/>
  <c r="J10" i="3" s="1"/>
  <c r="F14" i="2" a="1"/>
  <c r="F14" i="2" s="1"/>
  <c r="I11" i="3" s="1"/>
  <c r="J11" i="3" s="1"/>
  <c r="O19" i="2"/>
  <c r="E7" i="2" s="1" a="1"/>
  <c r="E7" i="2" s="1"/>
  <c r="E15" i="2" a="1"/>
  <c r="E15" i="2" s="1"/>
  <c r="G12" i="3" s="1"/>
  <c r="H12" i="3" s="1"/>
  <c r="E16" i="2" a="1"/>
  <c r="E16" i="2" s="1"/>
  <c r="G13" i="3" s="1"/>
  <c r="H13" i="3" s="1"/>
  <c r="E8" i="2" a="1"/>
  <c r="E8" i="2" s="1"/>
  <c r="E10" i="2" a="1"/>
  <c r="E10" i="2" s="1"/>
  <c r="E14" i="2" a="1"/>
  <c r="E14" i="2" s="1"/>
  <c r="G11" i="3" s="1"/>
  <c r="H11" i="3" s="1"/>
  <c r="E12" i="2" a="1"/>
  <c r="E12" i="2" s="1"/>
  <c r="G9" i="3" s="1"/>
  <c r="H9" i="3" s="1"/>
  <c r="E9" i="2" a="1"/>
  <c r="E9" i="2" s="1"/>
  <c r="E11" i="2" a="1"/>
  <c r="E11" i="2" s="1"/>
  <c r="E13" i="2" a="1"/>
  <c r="E13" i="2" s="1"/>
  <c r="G10" i="3" s="1"/>
  <c r="H10" i="3" s="1"/>
  <c r="E6" i="3" l="1"/>
  <c r="F6" i="3" s="1"/>
  <c r="K9" i="2"/>
  <c r="E8" i="3"/>
  <c r="F8" i="3" s="1"/>
  <c r="K11" i="2"/>
  <c r="B6" i="3"/>
  <c r="H9" i="2"/>
  <c r="I6" i="3"/>
  <c r="J6" i="3" s="1"/>
  <c r="O9" i="2"/>
  <c r="C6" i="3"/>
  <c r="D6" i="3" s="1"/>
  <c r="I9" i="2"/>
  <c r="C8" i="3"/>
  <c r="D8" i="3" s="1"/>
  <c r="I11" i="2"/>
  <c r="C7" i="3"/>
  <c r="D7" i="3" s="1"/>
  <c r="I10" i="2"/>
  <c r="B7" i="3"/>
  <c r="H10" i="2"/>
  <c r="C5" i="3"/>
  <c r="D5" i="3" s="1"/>
  <c r="I8" i="2"/>
  <c r="I8" i="3"/>
  <c r="J8" i="3" s="1"/>
  <c r="O11" i="2"/>
  <c r="I4" i="3"/>
  <c r="J4" i="3" s="1"/>
  <c r="O7" i="2"/>
  <c r="B8" i="3"/>
  <c r="H11" i="2"/>
  <c r="B4" i="3"/>
  <c r="H7" i="2"/>
  <c r="C4" i="3"/>
  <c r="D4" i="3" s="1"/>
  <c r="I7" i="2"/>
  <c r="E7" i="3"/>
  <c r="F7" i="3" s="1"/>
  <c r="K10" i="2"/>
  <c r="B5" i="3"/>
  <c r="H8" i="2"/>
  <c r="G8" i="3"/>
  <c r="H8" i="3" s="1"/>
  <c r="M11" i="2"/>
  <c r="G6" i="3"/>
  <c r="H6" i="3" s="1"/>
  <c r="M9" i="2"/>
  <c r="G7" i="3"/>
  <c r="H7" i="3" s="1"/>
  <c r="M10" i="2"/>
  <c r="G5" i="3"/>
  <c r="H5" i="3" s="1"/>
  <c r="M8" i="2"/>
  <c r="G4" i="3"/>
  <c r="H4" i="3" s="1"/>
  <c r="M7" i="2"/>
  <c r="E4" i="3"/>
  <c r="F4" i="3" s="1"/>
  <c r="K7" i="2"/>
  <c r="I5" i="3"/>
  <c r="J5" i="3" s="1"/>
  <c r="O8" i="2"/>
  <c r="I7" i="3"/>
  <c r="J7" i="3" s="1"/>
  <c r="O10" i="2"/>
  <c r="E5" i="3"/>
  <c r="F5" i="3" s="1"/>
  <c r="K8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<sst xmlns="http://schemas.openxmlformats.org/spreadsheetml/2006/main" count="135" uniqueCount="68">
  <si>
    <t>#</t>
  </si>
  <si>
    <t>Player</t>
  </si>
  <si>
    <t>James Harden</t>
  </si>
  <si>
    <t>Anthony Davis</t>
  </si>
  <si>
    <t>Giannis Antetokounmpo</t>
  </si>
  <si>
    <t>LeBron James</t>
  </si>
  <si>
    <t>Stephen Curry</t>
  </si>
  <si>
    <t>Damian Lillard</t>
  </si>
  <si>
    <t>Kevin Durant</t>
  </si>
  <si>
    <t>DeMarcus Cousins</t>
  </si>
  <si>
    <t>Devin Booker</t>
  </si>
  <si>
    <t>Russell Westbrook</t>
  </si>
  <si>
    <t>Kyrie Irving</t>
  </si>
  <si>
    <t>Victor Oladipo</t>
  </si>
  <si>
    <t>Joel Embiid</t>
  </si>
  <si>
    <t>DeMar DeRozan</t>
  </si>
  <si>
    <t>Bradley Beal</t>
  </si>
  <si>
    <t>Lou Williams</t>
  </si>
  <si>
    <t>Kemba Walker</t>
  </si>
  <si>
    <t>Kristaps Porzingis</t>
  </si>
  <si>
    <t>LaMarcus Aldridge</t>
  </si>
  <si>
    <t>Paul George</t>
  </si>
  <si>
    <t>Jimmy Butler</t>
  </si>
  <si>
    <t>CJ McCollum</t>
  </si>
  <si>
    <t>Blake Griffin</t>
  </si>
  <si>
    <t>Karl-Anthony Towns</t>
  </si>
  <si>
    <t>Khris Middleton</t>
  </si>
  <si>
    <t>Klay Thompson</t>
  </si>
  <si>
    <t>Donovan Mitchell</t>
  </si>
  <si>
    <t>TJ Warren</t>
  </si>
  <si>
    <t>Tyreke Evans</t>
  </si>
  <si>
    <t>Dennis Schroder</t>
  </si>
  <si>
    <t>Jrue Holiday</t>
  </si>
  <si>
    <t>Chris Paul</t>
  </si>
  <si>
    <t>Eric Gordon</t>
  </si>
  <si>
    <t>Harrison Barnes</t>
  </si>
  <si>
    <t>Tobias Harris</t>
  </si>
  <si>
    <t>Aaron Gordon</t>
  </si>
  <si>
    <t>Evan Fournier</t>
  </si>
  <si>
    <t>Kevin Love</t>
  </si>
  <si>
    <t>Andrew Wiggins</t>
  </si>
  <si>
    <t>Marc Gasol</t>
  </si>
  <si>
    <t>Goran Dragic</t>
  </si>
  <si>
    <t>Gary Harris</t>
  </si>
  <si>
    <t>Eric Bledsoe</t>
  </si>
  <si>
    <t>Nikola Jokic</t>
  </si>
  <si>
    <t>Carmelo Anthony</t>
  </si>
  <si>
    <t>JJ Redick</t>
  </si>
  <si>
    <t>Kyle Lowry</t>
  </si>
  <si>
    <t>Ben Simmons</t>
  </si>
  <si>
    <t>Jamal Murray</t>
  </si>
  <si>
    <t>Brandon Ingram</t>
  </si>
  <si>
    <t>Games Played</t>
  </si>
  <si>
    <t>Points</t>
  </si>
  <si>
    <t>Rebounds</t>
  </si>
  <si>
    <t>Assists</t>
  </si>
  <si>
    <t>Season 2017-2018</t>
  </si>
  <si>
    <t>Target</t>
  </si>
  <si>
    <t>Position</t>
  </si>
  <si>
    <t>10 Players Scrollable List</t>
  </si>
  <si>
    <t>Sort By</t>
  </si>
  <si>
    <t>Sort By:</t>
  </si>
  <si>
    <t>KPI</t>
  </si>
  <si>
    <t>Rank</t>
  </si>
  <si>
    <t>Order</t>
  </si>
  <si>
    <t>No</t>
  </si>
  <si>
    <t xml:space="preserve">Target </t>
  </si>
  <si>
    <t xml:space="preserve">Targt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</si>
</sst>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Segoe UI"/>
      <family val="2"/>
    </font>
    <font>
      <sz val="11"/>
      <color rgb="FFFFCC00"/>
      <name val="Webdings"/>
      <family val="1"/>
      <charset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/>
    <xf numFmtId="0" fontId="1" fillId="0" borderId="0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4" xfId="0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9" xfId="0" applyFont="1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14"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ont>
        <color rgb="FF009999"/>
      </font>
    </dxf>
    <dxf>
      <font>
        <color rgb="FFCC0000"/>
      </font>
    </dxf>
    <dxf>
      <font>
        <color rgb="FF009999"/>
      </font>
    </dxf>
    <dxf>
      <font>
        <color rgb="FFCC0000"/>
      </font>
    </dxf>
    <dxf>
      <font>
        <color rgb="FF009999"/>
      </font>
    </dxf>
    <dxf>
      <font>
        <color rgb="FFCC0000"/>
      </font>
    </dxf>
    <dxf>
      <font>
        <color theme="7" tint="0.39994506668294322"/>
      </font>
    </dxf>
    <dxf>
      <font>
        <color rgb="FFCC0000"/>
      </font>
    </dxf>
    <dxf>
      <font>
        <color rgb="FF009999"/>
      </font>
    </dxf>
  </dxfs>
  <tableStyles count="0" defaultTableStyle="TableStyleMedium2" defaultPivotStyle="PivotStyleLight16"/>
  <colors>
    <mruColors>
      <color rgb="FFFFCC00"/>
      <color rgb="FFCC0000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Games Played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Calculations!$I$6</c:f>
              <c:strCache>
                <c:ptCount val="1"/>
                <c:pt idx="0">
                  <c:v>Games Played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cat>
            <c:strRef>
              <c:f>Calculations!$H$7:$H$11</c:f>
              <c:strCache>
                <c:ptCount val="5"/>
                <c:pt idx="0">
                  <c:v>DeMarcus Cousins</c:v>
                </c:pt>
                <c:pt idx="1">
                  <c:v>Karl-Anthony Towns</c:v>
                </c:pt>
                <c:pt idx="2">
                  <c:v>Joel Embiid</c:v>
                </c:pt>
                <c:pt idx="3">
                  <c:v>Anthony Davis</c:v>
                </c:pt>
                <c:pt idx="4">
                  <c:v>Nikola Jokic</c:v>
                </c:pt>
              </c:strCache>
            </c:strRef>
          </c:cat>
          <c:val>
            <c:numRef>
              <c:f>Calculations!$I$7:$I$11</c:f>
              <c:numCache>
                <c:formatCode>General</c:formatCode>
                <c:ptCount val="5"/>
                <c:pt idx="0">
                  <c:v>48</c:v>
                </c:pt>
                <c:pt idx="1">
                  <c:v>65</c:v>
                </c:pt>
                <c:pt idx="2">
                  <c:v>49</c:v>
                </c:pt>
                <c:pt idx="3">
                  <c:v>55</c:v>
                </c:pt>
                <c:pt idx="4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912-4685-BC30-57376F1F6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74401967"/>
        <c:axId val="1674401551"/>
      </c:barChart>
      <c:barChart>
        <c:barDir val="col"/>
        <c:grouping val="clustered"/>
        <c:varyColors val="0"/>
        <c:ser>
          <c:idx val="1"/>
          <c:order val="1"/>
          <c:tx>
            <c:strRef>
              <c:f>Calculations!$J$6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rgbClr val="C00000">
                <a:alpha val="50000"/>
              </a:srgbClr>
            </a:solidFill>
            <a:ln>
              <a:noFill/>
            </a:ln>
            <a:effectLst/>
          </c:spPr>
          <c:invertIfNegative val="0"/>
          <c:cat>
            <c:strRef>
              <c:f>Calculations!$H$7:$H$11</c:f>
              <c:strCache>
                <c:ptCount val="5"/>
                <c:pt idx="0">
                  <c:v>DeMarcus Cousins</c:v>
                </c:pt>
                <c:pt idx="1">
                  <c:v>Karl-Anthony Towns</c:v>
                </c:pt>
                <c:pt idx="2">
                  <c:v>Joel Embiid</c:v>
                </c:pt>
                <c:pt idx="3">
                  <c:v>Anthony Davis</c:v>
                </c:pt>
                <c:pt idx="4">
                  <c:v>Nikola Jokic</c:v>
                </c:pt>
              </c:strCache>
            </c:strRef>
          </c:cat>
          <c:val>
            <c:numRef>
              <c:f>Calculations!$J$7:$J$11</c:f>
              <c:numCache>
                <c:formatCode>General</c:formatCode>
                <c:ptCount val="5"/>
                <c:pt idx="0">
                  <c:v>59</c:v>
                </c:pt>
                <c:pt idx="1">
                  <c:v>59</c:v>
                </c:pt>
                <c:pt idx="2">
                  <c:v>59</c:v>
                </c:pt>
                <c:pt idx="3">
                  <c:v>59</c:v>
                </c:pt>
                <c:pt idx="4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912-4685-BC30-57376F1F6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678366415"/>
        <c:axId val="1678371823"/>
      </c:barChart>
      <c:catAx>
        <c:axId val="167440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401551"/>
        <c:crosses val="autoZero"/>
        <c:auto val="1"/>
        <c:lblAlgn val="ctr"/>
        <c:lblOffset val="100"/>
        <c:noMultiLvlLbl val="0"/>
      </c:catAx>
      <c:valAx>
        <c:axId val="16744015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401967"/>
        <c:crosses val="autoZero"/>
        <c:crossBetween val="between"/>
      </c:valAx>
      <c:valAx>
        <c:axId val="1678371823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1678366415"/>
        <c:crosses val="max"/>
        <c:crossBetween val="between"/>
      </c:valAx>
      <c:catAx>
        <c:axId val="167836641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78371823"/>
        <c:crosses val="autoZero"/>
        <c:auto val="1"/>
        <c:lblAlgn val="ctr"/>
        <c:lblOffset val="100"/>
        <c:noMultiLvlLbl val="0"/>
      </c:cat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Points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Calculations!$K$6</c:f>
              <c:strCache>
                <c:ptCount val="1"/>
                <c:pt idx="0">
                  <c:v>Points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Calculations!$H$7:$H$11</c:f>
              <c:strCache>
                <c:ptCount val="5"/>
                <c:pt idx="0">
                  <c:v>DeMarcus Cousins</c:v>
                </c:pt>
                <c:pt idx="1">
                  <c:v>Karl-Anthony Towns</c:v>
                </c:pt>
                <c:pt idx="2">
                  <c:v>Joel Embiid</c:v>
                </c:pt>
                <c:pt idx="3">
                  <c:v>Anthony Davis</c:v>
                </c:pt>
                <c:pt idx="4">
                  <c:v>Nikola Jokic</c:v>
                </c:pt>
              </c:strCache>
            </c:strRef>
          </c:cat>
          <c:val>
            <c:numRef>
              <c:f>Calculations!$K$7:$K$11</c:f>
              <c:numCache>
                <c:formatCode>General</c:formatCode>
                <c:ptCount val="5"/>
                <c:pt idx="0">
                  <c:v>25.2</c:v>
                </c:pt>
                <c:pt idx="1">
                  <c:v>20.5</c:v>
                </c:pt>
                <c:pt idx="2">
                  <c:v>23.8</c:v>
                </c:pt>
                <c:pt idx="3">
                  <c:v>28.1</c:v>
                </c:pt>
                <c:pt idx="4">
                  <c:v>17.2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C6-4EB3-AE35-4600F7A175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74401967"/>
        <c:axId val="1674401551"/>
      </c:barChart>
      <c:barChart>
        <c:barDir val="col"/>
        <c:grouping val="clustered"/>
        <c:varyColors val="0"/>
        <c:ser>
          <c:idx val="1"/>
          <c:order val="1"/>
          <c:tx>
            <c:strRef>
              <c:f>Calculations!$L$6</c:f>
              <c:strCache>
                <c:ptCount val="1"/>
                <c:pt idx="0">
                  <c:v>Target </c:v>
                </c:pt>
              </c:strCache>
            </c:strRef>
          </c:tx>
          <c:spPr>
            <a:solidFill>
              <a:srgbClr val="C00000">
                <a:alpha val="50000"/>
              </a:srgbClr>
            </a:solidFill>
            <a:ln>
              <a:noFill/>
            </a:ln>
            <a:effectLst/>
          </c:spPr>
          <c:invertIfNegative val="0"/>
          <c:cat>
            <c:strRef>
              <c:f>Calculations!$H$7:$H$11</c:f>
              <c:strCache>
                <c:ptCount val="5"/>
                <c:pt idx="0">
                  <c:v>DeMarcus Cousins</c:v>
                </c:pt>
                <c:pt idx="1">
                  <c:v>Karl-Anthony Towns</c:v>
                </c:pt>
                <c:pt idx="2">
                  <c:v>Joel Embiid</c:v>
                </c:pt>
                <c:pt idx="3">
                  <c:v>Anthony Davis</c:v>
                </c:pt>
                <c:pt idx="4">
                  <c:v>Nikola Jokic</c:v>
                </c:pt>
              </c:strCache>
            </c:strRef>
          </c:cat>
          <c:val>
            <c:numRef>
              <c:f>Calculations!$L$7:$L$11</c:f>
              <c:numCache>
                <c:formatCode>General</c:formatCode>
                <c:ptCount val="5"/>
                <c:pt idx="0">
                  <c:v>24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C6-4EB3-AE35-4600F7A175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678366415"/>
        <c:axId val="1678371823"/>
      </c:barChart>
      <c:catAx>
        <c:axId val="167440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401551"/>
        <c:crosses val="autoZero"/>
        <c:auto val="1"/>
        <c:lblAlgn val="ctr"/>
        <c:lblOffset val="100"/>
        <c:noMultiLvlLbl val="0"/>
      </c:catAx>
      <c:valAx>
        <c:axId val="16744015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401967"/>
        <c:crosses val="autoZero"/>
        <c:crossBetween val="between"/>
      </c:valAx>
      <c:valAx>
        <c:axId val="1678371823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1678366415"/>
        <c:crosses val="max"/>
        <c:crossBetween val="between"/>
      </c:valAx>
      <c:catAx>
        <c:axId val="167836641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7837182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Rebounds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Calculations!$M$6</c:f>
              <c:strCache>
                <c:ptCount val="1"/>
                <c:pt idx="0">
                  <c:v>Rebounds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Calculations!$H$7:$H$11</c:f>
              <c:strCache>
                <c:ptCount val="5"/>
                <c:pt idx="0">
                  <c:v>DeMarcus Cousins</c:v>
                </c:pt>
                <c:pt idx="1">
                  <c:v>Karl-Anthony Towns</c:v>
                </c:pt>
                <c:pt idx="2">
                  <c:v>Joel Embiid</c:v>
                </c:pt>
                <c:pt idx="3">
                  <c:v>Anthony Davis</c:v>
                </c:pt>
                <c:pt idx="4">
                  <c:v>Nikola Jokic</c:v>
                </c:pt>
              </c:strCache>
            </c:strRef>
          </c:cat>
          <c:val>
            <c:numRef>
              <c:f>Calculations!$M$7:$M$11</c:f>
              <c:numCache>
                <c:formatCode>General</c:formatCode>
                <c:ptCount val="5"/>
                <c:pt idx="0">
                  <c:v>12.9</c:v>
                </c:pt>
                <c:pt idx="1">
                  <c:v>12.3</c:v>
                </c:pt>
                <c:pt idx="2">
                  <c:v>11.2</c:v>
                </c:pt>
                <c:pt idx="3">
                  <c:v>11.1</c:v>
                </c:pt>
                <c:pt idx="4">
                  <c:v>10.6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F2-4CD7-A414-D19BC08319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74401967"/>
        <c:axId val="1674401551"/>
      </c:barChart>
      <c:barChart>
        <c:barDir val="col"/>
        <c:grouping val="clustered"/>
        <c:varyColors val="0"/>
        <c:ser>
          <c:idx val="1"/>
          <c:order val="1"/>
          <c:tx>
            <c:strRef>
              <c:f>Calculations!$N$6</c:f>
              <c:strCache>
                <c:ptCount val="1"/>
                <c:pt idx="0">
                  <c:v>Targt </c:v>
                </c:pt>
              </c:strCache>
            </c:strRef>
          </c:tx>
          <c:spPr>
            <a:solidFill>
              <a:srgbClr val="C00000">
                <a:alpha val="50000"/>
              </a:srgbClr>
            </a:solidFill>
            <a:ln>
              <a:noFill/>
            </a:ln>
            <a:effectLst/>
          </c:spPr>
          <c:invertIfNegative val="0"/>
          <c:cat>
            <c:strRef>
              <c:f>Calculations!$H$7:$H$11</c:f>
              <c:strCache>
                <c:ptCount val="5"/>
                <c:pt idx="0">
                  <c:v>DeMarcus Cousins</c:v>
                </c:pt>
                <c:pt idx="1">
                  <c:v>Karl-Anthony Towns</c:v>
                </c:pt>
                <c:pt idx="2">
                  <c:v>Joel Embiid</c:v>
                </c:pt>
                <c:pt idx="3">
                  <c:v>Anthony Davis</c:v>
                </c:pt>
                <c:pt idx="4">
                  <c:v>Nikola Jokic</c:v>
                </c:pt>
              </c:strCache>
            </c:strRef>
          </c:cat>
          <c:val>
            <c:numRef>
              <c:f>Calculations!$N$7:$N$11</c:f>
              <c:numCache>
                <c:formatCode>General</c:formatCode>
                <c:ptCount val="5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F2-4CD7-A414-D19BC08319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678366415"/>
        <c:axId val="1678371823"/>
      </c:barChart>
      <c:catAx>
        <c:axId val="167440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401551"/>
        <c:crosses val="autoZero"/>
        <c:auto val="1"/>
        <c:lblAlgn val="ctr"/>
        <c:lblOffset val="100"/>
        <c:noMultiLvlLbl val="0"/>
      </c:catAx>
      <c:valAx>
        <c:axId val="16744015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401967"/>
        <c:crosses val="autoZero"/>
        <c:crossBetween val="between"/>
      </c:valAx>
      <c:valAx>
        <c:axId val="1678371823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1678366415"/>
        <c:crosses val="max"/>
        <c:crossBetween val="between"/>
      </c:valAx>
      <c:catAx>
        <c:axId val="167836641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7837182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Assists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Calculations!$O$6</c:f>
              <c:strCache>
                <c:ptCount val="1"/>
                <c:pt idx="0">
                  <c:v>Assists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Calculations!$H$7:$H$11</c:f>
              <c:strCache>
                <c:ptCount val="5"/>
                <c:pt idx="0">
                  <c:v>DeMarcus Cousins</c:v>
                </c:pt>
                <c:pt idx="1">
                  <c:v>Karl-Anthony Towns</c:v>
                </c:pt>
                <c:pt idx="2">
                  <c:v>Joel Embiid</c:v>
                </c:pt>
                <c:pt idx="3">
                  <c:v>Anthony Davis</c:v>
                </c:pt>
                <c:pt idx="4">
                  <c:v>Nikola Jokic</c:v>
                </c:pt>
              </c:strCache>
            </c:strRef>
          </c:cat>
          <c:val>
            <c:numRef>
              <c:f>Calculations!$O$7:$O$11</c:f>
              <c:numCache>
                <c:formatCode>General</c:formatCode>
                <c:ptCount val="5"/>
                <c:pt idx="0">
                  <c:v>5.4</c:v>
                </c:pt>
                <c:pt idx="1">
                  <c:v>2.4</c:v>
                </c:pt>
                <c:pt idx="2">
                  <c:v>3.2</c:v>
                </c:pt>
                <c:pt idx="3">
                  <c:v>2.4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3E-490C-87D9-FABD553809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74401967"/>
        <c:axId val="1674401551"/>
      </c:barChart>
      <c:barChart>
        <c:barDir val="col"/>
        <c:grouping val="clustered"/>
        <c:varyColors val="0"/>
        <c:ser>
          <c:idx val="1"/>
          <c:order val="1"/>
          <c:tx>
            <c:strRef>
              <c:f>Calculations!$P$6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rgbClr val="C00000">
                <a:alpha val="50000"/>
              </a:srgbClr>
            </a:solidFill>
            <a:ln>
              <a:noFill/>
            </a:ln>
            <a:effectLst/>
          </c:spPr>
          <c:invertIfNegative val="0"/>
          <c:cat>
            <c:strRef>
              <c:f>Calculations!$H$7:$H$11</c:f>
              <c:strCache>
                <c:ptCount val="5"/>
                <c:pt idx="0">
                  <c:v>DeMarcus Cousins</c:v>
                </c:pt>
                <c:pt idx="1">
                  <c:v>Karl-Anthony Towns</c:v>
                </c:pt>
                <c:pt idx="2">
                  <c:v>Joel Embiid</c:v>
                </c:pt>
                <c:pt idx="3">
                  <c:v>Anthony Davis</c:v>
                </c:pt>
                <c:pt idx="4">
                  <c:v>Nikola Jokic</c:v>
                </c:pt>
              </c:strCache>
            </c:strRef>
          </c:cat>
          <c:val>
            <c:numRef>
              <c:f>Calculations!$P$7:$P$11</c:f>
              <c:numCache>
                <c:formatCode>General</c:formatCode>
                <c:ptCount val="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3E-490C-87D9-FABD553809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678366415"/>
        <c:axId val="1678371823"/>
      </c:barChart>
      <c:catAx>
        <c:axId val="167440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401551"/>
        <c:crosses val="autoZero"/>
        <c:auto val="1"/>
        <c:lblAlgn val="ctr"/>
        <c:lblOffset val="100"/>
        <c:noMultiLvlLbl val="0"/>
      </c:catAx>
      <c:valAx>
        <c:axId val="16744015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401967"/>
        <c:crosses val="autoZero"/>
        <c:crossBetween val="between"/>
      </c:valAx>
      <c:valAx>
        <c:axId val="1678371823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1678366415"/>
        <c:crosses val="max"/>
        <c:crossBetween val="between"/>
      </c:valAx>
      <c:catAx>
        <c:axId val="167836641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7837182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22" fmlaLink="Calculations!$B$1" max="41" min="1" page="10"/>
</file>

<file path=xl/ctrlProps/ctrlProp2.xml><?xml version="1.0" encoding="utf-8"?>
<formControlPr xmlns="http://schemas.microsoft.com/office/spreadsheetml/2009/9/main" objectType="Radio" firstButton="1" fmlaLink="Calculations!$B$2" lockText="1"/>
</file>

<file path=xl/ctrlProps/ctrlProp3.xml><?xml version="1.0" encoding="utf-8"?>
<formControlPr xmlns="http://schemas.microsoft.com/office/spreadsheetml/2009/9/main" objectType="Radio" lockText="1"/>
</file>

<file path=xl/ctrlProps/ctrlProp4.xml><?xml version="1.0" encoding="utf-8"?>
<formControlPr xmlns="http://schemas.microsoft.com/office/spreadsheetml/2009/9/main" objectType="Radio" checked="Checked" lockText="1"/>
</file>

<file path=xl/ctrlProps/ctrlProp5.xml><?xml version="1.0" encoding="utf-8"?>
<formControlPr xmlns="http://schemas.microsoft.com/office/spreadsheetml/2009/9/main" objectType="Radio" lockText="1"/>
</file>

<file path=xl/ctrlProps/ctrlProp6.xml><?xml version="1.0" encoding="utf-8"?>
<formControlPr xmlns="http://schemas.microsoft.com/office/spreadsheetml/2009/9/main" objectType="Radio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66675</xdr:colOff>
          <xdr:row>1</xdr:row>
          <xdr:rowOff>66676</xdr:rowOff>
        </xdr:from>
        <xdr:to>
          <xdr:col>10</xdr:col>
          <xdr:colOff>542924</xdr:colOff>
          <xdr:row>12</xdr:row>
          <xdr:rowOff>142875</xdr:rowOff>
        </xdr:to>
        <xdr:sp macro="" textlink="">
          <xdr:nvSpPr>
            <xdr:cNvPr id="1025" name="Scroll Ba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123826</xdr:colOff>
          <xdr:row>0</xdr:row>
          <xdr:rowOff>173830</xdr:rowOff>
        </xdr:from>
        <xdr:to>
          <xdr:col>3</xdr:col>
          <xdr:colOff>342900</xdr:colOff>
          <xdr:row>2</xdr:row>
          <xdr:rowOff>11905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2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431800</xdr:colOff>
          <xdr:row>0</xdr:row>
          <xdr:rowOff>173830</xdr:rowOff>
        </xdr:from>
        <xdr:to>
          <xdr:col>5</xdr:col>
          <xdr:colOff>650875</xdr:colOff>
          <xdr:row>2</xdr:row>
          <xdr:rowOff>11905</xdr:rowOff>
        </xdr:to>
        <xdr:sp macro="" textlink="">
          <xdr:nvSpPr>
            <xdr:cNvPr id="1028" name="Option 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167039F2-3179-453D-9138-3B69EE8508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492125</xdr:colOff>
          <xdr:row>0</xdr:row>
          <xdr:rowOff>173830</xdr:rowOff>
        </xdr:from>
        <xdr:to>
          <xdr:col>7</xdr:col>
          <xdr:colOff>711200</xdr:colOff>
          <xdr:row>2</xdr:row>
          <xdr:rowOff>11905</xdr:rowOff>
        </xdr:to>
        <xdr:sp macro="" textlink="">
          <xdr:nvSpPr>
            <xdr:cNvPr id="1029" name="Option 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C8880F5E-710E-46A0-9795-7CD15CBB17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419100</xdr:colOff>
          <xdr:row>0</xdr:row>
          <xdr:rowOff>173830</xdr:rowOff>
        </xdr:from>
        <xdr:to>
          <xdr:col>9</xdr:col>
          <xdr:colOff>638175</xdr:colOff>
          <xdr:row>2</xdr:row>
          <xdr:rowOff>11905</xdr:rowOff>
        </xdr:to>
        <xdr:sp macro="" textlink="">
          <xdr:nvSpPr>
            <xdr:cNvPr id="1030" name="Option 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20D03A34-B205-45E4-B554-AB6F42D793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0</xdr:row>
          <xdr:rowOff>173830</xdr:rowOff>
        </xdr:from>
        <xdr:to>
          <xdr:col>1</xdr:col>
          <xdr:colOff>857250</xdr:colOff>
          <xdr:row>2</xdr:row>
          <xdr:rowOff>11905</xdr:rowOff>
        </xdr:to>
        <xdr:sp macro="" textlink="">
          <xdr:nvSpPr>
            <xdr:cNvPr id="1031" name="Option Butto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12F15C83-3849-4F35-88F8-C5A0EB2167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0</xdr:colOff>
      <xdr:row>13</xdr:row>
      <xdr:rowOff>171450</xdr:rowOff>
    </xdr:from>
    <xdr:to>
      <xdr:col>3</xdr:col>
      <xdr:colOff>409125</xdr:colOff>
      <xdr:row>27</xdr:row>
      <xdr:rowOff>24450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60FA110-36E0-4427-8506-490B58BAC1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558950</xdr:colOff>
      <xdr:row>13</xdr:row>
      <xdr:rowOff>171450</xdr:rowOff>
    </xdr:from>
    <xdr:to>
      <xdr:col>5</xdr:col>
      <xdr:colOff>1396700</xdr:colOff>
      <xdr:row>27</xdr:row>
      <xdr:rowOff>24450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719D1F7-F6A5-4BA7-8AC8-243D0ECACD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1546525</xdr:colOff>
      <xdr:row>13</xdr:row>
      <xdr:rowOff>171450</xdr:rowOff>
    </xdr:from>
    <xdr:to>
      <xdr:col>8</xdr:col>
      <xdr:colOff>41125</xdr:colOff>
      <xdr:row>27</xdr:row>
      <xdr:rowOff>24450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3D9BF62F-3BD0-4F17-AB20-6B7B1A21FA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190950</xdr:colOff>
      <xdr:row>13</xdr:row>
      <xdr:rowOff>171450</xdr:rowOff>
    </xdr:from>
    <xdr:to>
      <xdr:col>10</xdr:col>
      <xdr:colOff>600075</xdr:colOff>
      <xdr:row>27</xdr:row>
      <xdr:rowOff>24450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9620F7BC-74C6-40B9-88D9-A6E5750F36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56"/>
  <sheetViews>
    <sheetView showGridLines="0" workbookViewId="0">
      <selection activeCell="G3" sqref="G3"/>
    </sheetView>
  </sheetViews>
  <sheetFormatPr defaultRowHeight="15" x14ac:dyDescent="0.25"/>
  <cols>
    <col min="1" max="1" width="3.85546875" customWidth="1"/>
    <col min="2" max="2" width="4.5703125" customWidth="1"/>
    <col min="3" max="3" width="24.5703125" customWidth="1"/>
    <col min="4" max="4" width="15" customWidth="1"/>
    <col min="5" max="5" width="13.42578125" customWidth="1"/>
    <col min="6" max="6" width="14.140625" customWidth="1"/>
    <col min="7" max="7" width="13.140625" customWidth="1"/>
  </cols>
  <sheetData>
    <row r="1" spans="2:7" ht="15" customHeight="1" x14ac:dyDescent="0.25">
      <c r="B1" s="6" t="s">
        <v>57</v>
      </c>
      <c r="C1" s="6"/>
      <c r="D1" s="1" t="s">
        <v>52</v>
      </c>
      <c r="E1" s="1" t="s">
        <v>53</v>
      </c>
      <c r="F1" s="1" t="s">
        <v>54</v>
      </c>
      <c r="G1" s="1" t="s">
        <v>55</v>
      </c>
    </row>
    <row r="2" spans="2:7" x14ac:dyDescent="0.25">
      <c r="B2" s="6"/>
      <c r="C2" s="6"/>
      <c r="D2" s="5">
        <v>59</v>
      </c>
      <c r="E2" s="5">
        <v>24</v>
      </c>
      <c r="F2" s="5">
        <v>9</v>
      </c>
      <c r="G2" s="5">
        <v>7</v>
      </c>
    </row>
    <row r="5" spans="2:7" x14ac:dyDescent="0.25">
      <c r="B5" s="7" t="s">
        <v>56</v>
      </c>
      <c r="C5" s="8"/>
      <c r="D5" s="8"/>
      <c r="E5" s="8"/>
      <c r="F5" s="8"/>
      <c r="G5" s="9"/>
    </row>
    <row r="6" spans="2:7" ht="14.25" customHeight="1" x14ac:dyDescent="0.25">
      <c r="B6" s="2" t="s">
        <v>0</v>
      </c>
      <c r="C6" s="2" t="s">
        <v>1</v>
      </c>
      <c r="D6" s="1" t="s">
        <v>52</v>
      </c>
      <c r="E6" s="1" t="s">
        <v>53</v>
      </c>
      <c r="F6" s="1" t="s">
        <v>54</v>
      </c>
      <c r="G6" s="1" t="s">
        <v>55</v>
      </c>
    </row>
    <row r="7" spans="2:7" x14ac:dyDescent="0.25">
      <c r="B7" s="3">
        <v>1</v>
      </c>
      <c r="C7" s="4" t="s">
        <v>37</v>
      </c>
      <c r="D7" s="3">
        <v>43</v>
      </c>
      <c r="E7" s="3">
        <v>18</v>
      </c>
      <c r="F7" s="4">
        <v>8.1999999999999993</v>
      </c>
      <c r="G7" s="4">
        <v>2.2999999999999998</v>
      </c>
    </row>
    <row r="8" spans="2:7" x14ac:dyDescent="0.25">
      <c r="B8" s="3">
        <v>2</v>
      </c>
      <c r="C8" s="4" t="s">
        <v>40</v>
      </c>
      <c r="D8" s="3">
        <v>65</v>
      </c>
      <c r="E8" s="3">
        <v>17.8</v>
      </c>
      <c r="F8" s="4">
        <v>4.0999999999999996</v>
      </c>
      <c r="G8" s="4">
        <v>1.8</v>
      </c>
    </row>
    <row r="9" spans="2:7" x14ac:dyDescent="0.25">
      <c r="B9" s="3">
        <v>3</v>
      </c>
      <c r="C9" s="4" t="s">
        <v>3</v>
      </c>
      <c r="D9" s="3">
        <v>55</v>
      </c>
      <c r="E9" s="3">
        <v>28.1</v>
      </c>
      <c r="F9" s="4">
        <v>11.1</v>
      </c>
      <c r="G9" s="4">
        <v>2.4</v>
      </c>
    </row>
    <row r="10" spans="2:7" x14ac:dyDescent="0.25">
      <c r="B10" s="3">
        <v>4</v>
      </c>
      <c r="C10" s="4" t="s">
        <v>49</v>
      </c>
      <c r="D10" s="3">
        <v>59</v>
      </c>
      <c r="E10" s="3">
        <v>16.600000000000001</v>
      </c>
      <c r="F10" s="4">
        <v>7.7</v>
      </c>
      <c r="G10" s="4">
        <v>7.4</v>
      </c>
    </row>
    <row r="11" spans="2:7" x14ac:dyDescent="0.25">
      <c r="B11" s="3">
        <v>5</v>
      </c>
      <c r="C11" s="4" t="s">
        <v>24</v>
      </c>
      <c r="D11" s="3">
        <v>45</v>
      </c>
      <c r="E11" s="3">
        <v>21.5</v>
      </c>
      <c r="F11" s="4">
        <v>7.6</v>
      </c>
      <c r="G11" s="4">
        <v>5.4</v>
      </c>
    </row>
    <row r="12" spans="2:7" x14ac:dyDescent="0.25">
      <c r="B12" s="3">
        <v>6</v>
      </c>
      <c r="C12" s="4" t="s">
        <v>16</v>
      </c>
      <c r="D12" s="3">
        <v>62</v>
      </c>
      <c r="E12" s="3">
        <v>23.4</v>
      </c>
      <c r="F12" s="4">
        <v>4.5</v>
      </c>
      <c r="G12" s="4">
        <v>4.5</v>
      </c>
    </row>
    <row r="13" spans="2:7" x14ac:dyDescent="0.25">
      <c r="B13" s="3">
        <v>7</v>
      </c>
      <c r="C13" s="4" t="s">
        <v>51</v>
      </c>
      <c r="D13" s="3">
        <v>57</v>
      </c>
      <c r="E13" s="3">
        <v>16.2</v>
      </c>
      <c r="F13" s="4">
        <v>5.4</v>
      </c>
      <c r="G13" s="4">
        <v>3.9</v>
      </c>
    </row>
    <row r="14" spans="2:7" x14ac:dyDescent="0.25">
      <c r="B14" s="3">
        <v>8</v>
      </c>
      <c r="C14" s="4" t="s">
        <v>46</v>
      </c>
      <c r="D14" s="3">
        <v>60</v>
      </c>
      <c r="E14" s="3">
        <v>17</v>
      </c>
      <c r="F14" s="4">
        <v>5.9</v>
      </c>
      <c r="G14" s="4">
        <v>1.3</v>
      </c>
    </row>
    <row r="15" spans="2:7" x14ac:dyDescent="0.25">
      <c r="B15" s="3">
        <v>9</v>
      </c>
      <c r="C15" s="4" t="s">
        <v>33</v>
      </c>
      <c r="D15" s="3">
        <v>43</v>
      </c>
      <c r="E15" s="3">
        <v>18.8</v>
      </c>
      <c r="F15" s="4">
        <v>5.7</v>
      </c>
      <c r="G15" s="4">
        <v>8.1999999999999993</v>
      </c>
    </row>
    <row r="16" spans="2:7" x14ac:dyDescent="0.25">
      <c r="B16" s="3">
        <v>10</v>
      </c>
      <c r="C16" s="4" t="s">
        <v>23</v>
      </c>
      <c r="D16" s="3">
        <v>61</v>
      </c>
      <c r="E16" s="3">
        <v>21.6</v>
      </c>
      <c r="F16" s="4">
        <v>3.8</v>
      </c>
      <c r="G16" s="4">
        <v>3.1</v>
      </c>
    </row>
    <row r="17" spans="2:7" x14ac:dyDescent="0.25">
      <c r="B17" s="3">
        <v>11</v>
      </c>
      <c r="C17" s="4" t="s">
        <v>7</v>
      </c>
      <c r="D17" s="3">
        <v>55</v>
      </c>
      <c r="E17" s="3">
        <v>26.5</v>
      </c>
      <c r="F17" s="4">
        <v>4.5999999999999996</v>
      </c>
      <c r="G17" s="4">
        <v>6.5</v>
      </c>
    </row>
    <row r="18" spans="2:7" x14ac:dyDescent="0.25">
      <c r="B18" s="3">
        <v>12</v>
      </c>
      <c r="C18" s="4" t="s">
        <v>15</v>
      </c>
      <c r="D18" s="3">
        <v>60</v>
      </c>
      <c r="E18" s="3">
        <v>23.8</v>
      </c>
      <c r="F18" s="4">
        <v>3.9</v>
      </c>
      <c r="G18" s="4">
        <v>5.2</v>
      </c>
    </row>
    <row r="19" spans="2:7" x14ac:dyDescent="0.25">
      <c r="B19" s="3">
        <v>13</v>
      </c>
      <c r="C19" s="4" t="s">
        <v>9</v>
      </c>
      <c r="D19" s="3">
        <v>48</v>
      </c>
      <c r="E19" s="3">
        <v>25.2</v>
      </c>
      <c r="F19" s="4">
        <v>12.9</v>
      </c>
      <c r="G19" s="4">
        <v>5.4</v>
      </c>
    </row>
    <row r="20" spans="2:7" x14ac:dyDescent="0.25">
      <c r="B20" s="3">
        <v>14</v>
      </c>
      <c r="C20" s="4" t="s">
        <v>31</v>
      </c>
      <c r="D20" s="3">
        <v>58</v>
      </c>
      <c r="E20" s="3">
        <v>19.3</v>
      </c>
      <c r="F20" s="4">
        <v>3.1</v>
      </c>
      <c r="G20" s="4">
        <v>6.1</v>
      </c>
    </row>
    <row r="21" spans="2:7" x14ac:dyDescent="0.25">
      <c r="B21" s="3">
        <v>15</v>
      </c>
      <c r="C21" s="4" t="s">
        <v>10</v>
      </c>
      <c r="D21" s="3">
        <v>48</v>
      </c>
      <c r="E21" s="3">
        <v>24.9</v>
      </c>
      <c r="F21" s="4">
        <v>4.5999999999999996</v>
      </c>
      <c r="G21" s="4">
        <v>4.8</v>
      </c>
    </row>
    <row r="22" spans="2:7" x14ac:dyDescent="0.25">
      <c r="B22" s="3">
        <v>16</v>
      </c>
      <c r="C22" s="4" t="s">
        <v>28</v>
      </c>
      <c r="D22" s="3">
        <v>58</v>
      </c>
      <c r="E22" s="3">
        <v>19.600000000000001</v>
      </c>
      <c r="F22" s="4">
        <v>3.5</v>
      </c>
      <c r="G22" s="4">
        <v>3.5</v>
      </c>
    </row>
    <row r="23" spans="2:7" x14ac:dyDescent="0.25">
      <c r="B23" s="3">
        <v>17</v>
      </c>
      <c r="C23" s="4" t="s">
        <v>44</v>
      </c>
      <c r="D23" s="3">
        <v>53</v>
      </c>
      <c r="E23" s="3">
        <v>17.3</v>
      </c>
      <c r="F23" s="4">
        <v>3.7</v>
      </c>
      <c r="G23" s="4">
        <v>4.5</v>
      </c>
    </row>
    <row r="24" spans="2:7" x14ac:dyDescent="0.25">
      <c r="B24" s="3">
        <v>18</v>
      </c>
      <c r="C24" s="4" t="s">
        <v>34</v>
      </c>
      <c r="D24" s="3">
        <v>52</v>
      </c>
      <c r="E24" s="3">
        <v>18.5</v>
      </c>
      <c r="F24" s="4">
        <v>2.2999999999999998</v>
      </c>
      <c r="G24" s="4">
        <v>2.2999999999999998</v>
      </c>
    </row>
    <row r="25" spans="2:7" x14ac:dyDescent="0.25">
      <c r="B25" s="3">
        <v>19</v>
      </c>
      <c r="C25" s="4" t="s">
        <v>38</v>
      </c>
      <c r="D25" s="3">
        <v>53</v>
      </c>
      <c r="E25" s="3">
        <v>18</v>
      </c>
      <c r="F25" s="4">
        <v>3.2</v>
      </c>
      <c r="G25" s="4">
        <v>2.9</v>
      </c>
    </row>
    <row r="26" spans="2:7" x14ac:dyDescent="0.25">
      <c r="B26" s="3">
        <v>20</v>
      </c>
      <c r="C26" s="4" t="s">
        <v>43</v>
      </c>
      <c r="D26" s="3">
        <v>57</v>
      </c>
      <c r="E26" s="3">
        <v>17.5</v>
      </c>
      <c r="F26" s="4">
        <v>2.7</v>
      </c>
      <c r="G26" s="4">
        <v>3.1</v>
      </c>
    </row>
    <row r="27" spans="2:7" x14ac:dyDescent="0.25">
      <c r="B27" s="3">
        <v>21</v>
      </c>
      <c r="C27" s="4" t="s">
        <v>4</v>
      </c>
      <c r="D27" s="3">
        <v>57</v>
      </c>
      <c r="E27" s="3">
        <v>27.2</v>
      </c>
      <c r="F27" s="4">
        <v>10.199999999999999</v>
      </c>
      <c r="G27" s="4">
        <v>4.9000000000000004</v>
      </c>
    </row>
    <row r="28" spans="2:7" x14ac:dyDescent="0.25">
      <c r="B28" s="3">
        <v>22</v>
      </c>
      <c r="C28" s="4" t="s">
        <v>42</v>
      </c>
      <c r="D28" s="3">
        <v>57</v>
      </c>
      <c r="E28" s="3">
        <v>17.5</v>
      </c>
      <c r="F28" s="4">
        <v>4.0999999999999996</v>
      </c>
      <c r="G28" s="4">
        <v>4.9000000000000004</v>
      </c>
    </row>
    <row r="29" spans="2:7" x14ac:dyDescent="0.25">
      <c r="B29" s="3">
        <v>23</v>
      </c>
      <c r="C29" s="4" t="s">
        <v>35</v>
      </c>
      <c r="D29" s="3">
        <v>60</v>
      </c>
      <c r="E29" s="3">
        <v>18.3</v>
      </c>
      <c r="F29" s="4">
        <v>6.4</v>
      </c>
      <c r="G29" s="4">
        <v>1.9</v>
      </c>
    </row>
    <row r="30" spans="2:7" x14ac:dyDescent="0.25">
      <c r="B30" s="3">
        <v>24</v>
      </c>
      <c r="C30" s="4" t="s">
        <v>50</v>
      </c>
      <c r="D30" s="3">
        <v>60</v>
      </c>
      <c r="E30" s="3">
        <v>16.399999999999999</v>
      </c>
      <c r="F30" s="4">
        <v>3.6</v>
      </c>
      <c r="G30" s="4">
        <v>3.1</v>
      </c>
    </row>
    <row r="31" spans="2:7" x14ac:dyDescent="0.25">
      <c r="B31" s="3">
        <v>25</v>
      </c>
      <c r="C31" s="4" t="s">
        <v>2</v>
      </c>
      <c r="D31" s="3">
        <v>54</v>
      </c>
      <c r="E31" s="3">
        <v>31.3</v>
      </c>
      <c r="F31" s="4">
        <v>5.2</v>
      </c>
      <c r="G31" s="4">
        <v>8.9</v>
      </c>
    </row>
    <row r="32" spans="2:7" x14ac:dyDescent="0.25">
      <c r="B32" s="3">
        <v>26</v>
      </c>
      <c r="C32" s="4" t="s">
        <v>22</v>
      </c>
      <c r="D32" s="3">
        <v>56</v>
      </c>
      <c r="E32" s="3">
        <v>22.2</v>
      </c>
      <c r="F32" s="4">
        <v>5.4</v>
      </c>
      <c r="G32" s="4">
        <v>5</v>
      </c>
    </row>
    <row r="33" spans="2:7" x14ac:dyDescent="0.25">
      <c r="B33" s="3">
        <v>27</v>
      </c>
      <c r="C33" s="4" t="s">
        <v>47</v>
      </c>
      <c r="D33" s="3">
        <v>49</v>
      </c>
      <c r="E33" s="3">
        <v>16.7</v>
      </c>
      <c r="F33" s="4">
        <v>2.7</v>
      </c>
      <c r="G33" s="4">
        <v>3.2</v>
      </c>
    </row>
    <row r="34" spans="2:7" x14ac:dyDescent="0.25">
      <c r="B34" s="3">
        <v>28</v>
      </c>
      <c r="C34" s="4" t="s">
        <v>14</v>
      </c>
      <c r="D34" s="3">
        <v>49</v>
      </c>
      <c r="E34" s="3">
        <v>23.8</v>
      </c>
      <c r="F34" s="4">
        <v>11.2</v>
      </c>
      <c r="G34" s="4">
        <v>3.2</v>
      </c>
    </row>
    <row r="35" spans="2:7" x14ac:dyDescent="0.25">
      <c r="B35" s="3">
        <v>29</v>
      </c>
      <c r="C35" s="4" t="s">
        <v>32</v>
      </c>
      <c r="D35" s="3">
        <v>61</v>
      </c>
      <c r="E35" s="3">
        <v>19.2</v>
      </c>
      <c r="F35" s="4">
        <v>4.4000000000000004</v>
      </c>
      <c r="G35" s="4">
        <v>5.5</v>
      </c>
    </row>
    <row r="36" spans="2:7" x14ac:dyDescent="0.25">
      <c r="B36" s="3">
        <v>30</v>
      </c>
      <c r="C36" s="4" t="s">
        <v>25</v>
      </c>
      <c r="D36" s="3">
        <v>65</v>
      </c>
      <c r="E36" s="3">
        <v>20.5</v>
      </c>
      <c r="F36" s="4">
        <v>12.3</v>
      </c>
      <c r="G36" s="4">
        <v>2.4</v>
      </c>
    </row>
    <row r="37" spans="2:7" x14ac:dyDescent="0.25">
      <c r="B37" s="3">
        <v>31</v>
      </c>
      <c r="C37" s="4" t="s">
        <v>18</v>
      </c>
      <c r="D37" s="3">
        <v>60</v>
      </c>
      <c r="E37" s="3">
        <v>23.1</v>
      </c>
      <c r="F37" s="4">
        <v>3.3</v>
      </c>
      <c r="G37" s="4">
        <v>5.8</v>
      </c>
    </row>
    <row r="38" spans="2:7" x14ac:dyDescent="0.25">
      <c r="B38" s="3">
        <v>32</v>
      </c>
      <c r="C38" s="4" t="s">
        <v>8</v>
      </c>
      <c r="D38" s="3">
        <v>54</v>
      </c>
      <c r="E38" s="3">
        <v>26</v>
      </c>
      <c r="F38" s="4">
        <v>6.7</v>
      </c>
      <c r="G38" s="4">
        <v>5.4</v>
      </c>
    </row>
    <row r="39" spans="2:7" x14ac:dyDescent="0.25">
      <c r="B39" s="3">
        <v>33</v>
      </c>
      <c r="C39" s="4" t="s">
        <v>39</v>
      </c>
      <c r="D39" s="3">
        <v>48</v>
      </c>
      <c r="E39" s="3">
        <v>17.899999999999999</v>
      </c>
      <c r="F39" s="4">
        <v>9.4</v>
      </c>
      <c r="G39" s="4">
        <v>1.6</v>
      </c>
    </row>
    <row r="40" spans="2:7" x14ac:dyDescent="0.25">
      <c r="B40" s="3">
        <v>34</v>
      </c>
      <c r="C40" s="4" t="s">
        <v>26</v>
      </c>
      <c r="D40" s="3">
        <v>61</v>
      </c>
      <c r="E40" s="3">
        <v>20</v>
      </c>
      <c r="F40" s="4">
        <v>5.2</v>
      </c>
      <c r="G40" s="4">
        <v>4</v>
      </c>
    </row>
    <row r="41" spans="2:7" x14ac:dyDescent="0.25">
      <c r="B41" s="3">
        <v>35</v>
      </c>
      <c r="C41" s="4" t="s">
        <v>27</v>
      </c>
      <c r="D41" s="3">
        <v>61</v>
      </c>
      <c r="E41" s="3">
        <v>19.8</v>
      </c>
      <c r="F41" s="4">
        <v>3.9</v>
      </c>
      <c r="G41" s="4">
        <v>2.5</v>
      </c>
    </row>
    <row r="42" spans="2:7" x14ac:dyDescent="0.25">
      <c r="B42" s="3">
        <v>36</v>
      </c>
      <c r="C42" s="4" t="s">
        <v>19</v>
      </c>
      <c r="D42" s="3">
        <v>48</v>
      </c>
      <c r="E42" s="3">
        <v>22.7</v>
      </c>
      <c r="F42" s="4">
        <v>6.6</v>
      </c>
      <c r="G42" s="4">
        <v>1.2</v>
      </c>
    </row>
    <row r="43" spans="2:7" x14ac:dyDescent="0.25">
      <c r="B43" s="3">
        <v>37</v>
      </c>
      <c r="C43" s="4" t="s">
        <v>48</v>
      </c>
      <c r="D43" s="3">
        <v>57</v>
      </c>
      <c r="E43" s="3">
        <v>16.600000000000001</v>
      </c>
      <c r="F43" s="4">
        <v>5.7</v>
      </c>
      <c r="G43" s="4">
        <v>6.5</v>
      </c>
    </row>
    <row r="44" spans="2:7" x14ac:dyDescent="0.25">
      <c r="B44" s="3">
        <v>38</v>
      </c>
      <c r="C44" s="4" t="s">
        <v>12</v>
      </c>
      <c r="D44" s="3">
        <v>57</v>
      </c>
      <c r="E44" s="3">
        <v>24.9</v>
      </c>
      <c r="F44" s="4">
        <v>3.7</v>
      </c>
      <c r="G44" s="4">
        <v>5.0999999999999996</v>
      </c>
    </row>
    <row r="45" spans="2:7" x14ac:dyDescent="0.25">
      <c r="B45" s="3">
        <v>39</v>
      </c>
      <c r="C45" s="4" t="s">
        <v>20</v>
      </c>
      <c r="D45" s="3">
        <v>57</v>
      </c>
      <c r="E45" s="3">
        <v>22.5</v>
      </c>
      <c r="F45" s="4">
        <v>8.1999999999999993</v>
      </c>
      <c r="G45" s="4">
        <v>2</v>
      </c>
    </row>
    <row r="46" spans="2:7" x14ac:dyDescent="0.25">
      <c r="B46" s="3">
        <v>40</v>
      </c>
      <c r="C46" s="4" t="s">
        <v>5</v>
      </c>
      <c r="D46" s="3">
        <v>61</v>
      </c>
      <c r="E46" s="3">
        <v>26.7</v>
      </c>
      <c r="F46" s="4">
        <v>8.4</v>
      </c>
      <c r="G46" s="4">
        <v>9</v>
      </c>
    </row>
    <row r="47" spans="2:7" x14ac:dyDescent="0.25">
      <c r="B47" s="3">
        <v>41</v>
      </c>
      <c r="C47" s="4" t="s">
        <v>17</v>
      </c>
      <c r="D47" s="3">
        <v>59</v>
      </c>
      <c r="E47" s="3">
        <v>23.2</v>
      </c>
      <c r="F47" s="4">
        <v>2.5</v>
      </c>
      <c r="G47" s="4">
        <v>5.4</v>
      </c>
    </row>
    <row r="48" spans="2:7" x14ac:dyDescent="0.25">
      <c r="B48" s="3">
        <v>42</v>
      </c>
      <c r="C48" s="4" t="s">
        <v>41</v>
      </c>
      <c r="D48" s="3">
        <v>58</v>
      </c>
      <c r="E48" s="3">
        <v>17.7</v>
      </c>
      <c r="F48" s="4">
        <v>8.5</v>
      </c>
      <c r="G48" s="4">
        <v>4</v>
      </c>
    </row>
    <row r="49" spans="2:7" x14ac:dyDescent="0.25">
      <c r="B49" s="3">
        <v>43</v>
      </c>
      <c r="C49" s="4" t="s">
        <v>45</v>
      </c>
      <c r="D49" s="3">
        <v>54</v>
      </c>
      <c r="E49" s="3">
        <v>17.2</v>
      </c>
      <c r="F49" s="4">
        <v>10.6</v>
      </c>
      <c r="G49" s="4">
        <v>6</v>
      </c>
    </row>
    <row r="50" spans="2:7" x14ac:dyDescent="0.25">
      <c r="B50" s="3">
        <v>44</v>
      </c>
      <c r="C50" s="4" t="s">
        <v>21</v>
      </c>
      <c r="D50" s="3">
        <v>60</v>
      </c>
      <c r="E50" s="3">
        <v>22.4</v>
      </c>
      <c r="F50" s="4">
        <v>5.6</v>
      </c>
      <c r="G50" s="4">
        <v>3.3</v>
      </c>
    </row>
    <row r="51" spans="2:7" x14ac:dyDescent="0.25">
      <c r="B51" s="3">
        <v>45</v>
      </c>
      <c r="C51" s="4" t="s">
        <v>11</v>
      </c>
      <c r="D51" s="3">
        <v>61</v>
      </c>
      <c r="E51" s="3">
        <v>24.9</v>
      </c>
      <c r="F51" s="4">
        <v>9.6</v>
      </c>
      <c r="G51" s="4">
        <v>10.3</v>
      </c>
    </row>
    <row r="52" spans="2:7" x14ac:dyDescent="0.25">
      <c r="B52" s="3">
        <v>46</v>
      </c>
      <c r="C52" s="4" t="s">
        <v>6</v>
      </c>
      <c r="D52" s="3">
        <v>47</v>
      </c>
      <c r="E52" s="3">
        <v>26.7</v>
      </c>
      <c r="F52" s="4">
        <v>5.3</v>
      </c>
      <c r="G52" s="4">
        <v>6.4</v>
      </c>
    </row>
    <row r="53" spans="2:7" x14ac:dyDescent="0.25">
      <c r="B53" s="3">
        <v>47</v>
      </c>
      <c r="C53" s="4" t="s">
        <v>29</v>
      </c>
      <c r="D53" s="3">
        <v>59</v>
      </c>
      <c r="E53" s="3">
        <v>19.5</v>
      </c>
      <c r="F53" s="4">
        <v>5.0999999999999996</v>
      </c>
      <c r="G53" s="4">
        <v>1.4</v>
      </c>
    </row>
    <row r="54" spans="2:7" x14ac:dyDescent="0.25">
      <c r="B54" s="3">
        <v>48</v>
      </c>
      <c r="C54" s="4" t="s">
        <v>36</v>
      </c>
      <c r="D54" s="3">
        <v>58</v>
      </c>
      <c r="E54" s="3">
        <v>18.2</v>
      </c>
      <c r="F54" s="4">
        <v>5.4</v>
      </c>
      <c r="G54" s="4">
        <v>2.1</v>
      </c>
    </row>
    <row r="55" spans="2:7" x14ac:dyDescent="0.25">
      <c r="B55" s="3">
        <v>49</v>
      </c>
      <c r="C55" s="4" t="s">
        <v>30</v>
      </c>
      <c r="D55" s="3">
        <v>49</v>
      </c>
      <c r="E55" s="3">
        <v>19.399999999999999</v>
      </c>
      <c r="F55" s="4">
        <v>5.0999999999999996</v>
      </c>
      <c r="G55" s="4">
        <v>5.0999999999999996</v>
      </c>
    </row>
    <row r="56" spans="2:7" x14ac:dyDescent="0.25">
      <c r="B56" s="3">
        <v>50</v>
      </c>
      <c r="C56" s="4" t="s">
        <v>13</v>
      </c>
      <c r="D56" s="3">
        <v>55</v>
      </c>
      <c r="E56" s="3">
        <v>24.1</v>
      </c>
      <c r="F56" s="4">
        <v>5.3</v>
      </c>
      <c r="G56" s="4">
        <v>4.2</v>
      </c>
    </row>
  </sheetData>
  <sortState xmlns:xlrd2="http://schemas.microsoft.com/office/spreadsheetml/2017/richdata2" ref="B7:G56">
    <sortCondition ref="C7"/>
  </sortState>
  <mergeCells count="2">
    <mergeCell ref="B1:C2"/>
    <mergeCell ref="B5:G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B1A8D-9DDD-4400-8A68-7E84EA2DE529}">
  <dimension ref="A1:P68"/>
  <sheetViews>
    <sheetView showGridLines="0" workbookViewId="0">
      <selection activeCell="H6" sqref="H6:J11"/>
    </sheetView>
  </sheetViews>
  <sheetFormatPr defaultRowHeight="15" x14ac:dyDescent="0.25"/>
  <cols>
    <col min="2" max="2" width="17.7109375" bestFit="1" customWidth="1"/>
    <col min="3" max="3" width="13.7109375" bestFit="1" customWidth="1"/>
    <col min="5" max="5" width="9.85546875" bestFit="1" customWidth="1"/>
    <col min="7" max="7" width="3" customWidth="1"/>
    <col min="8" max="8" width="15.5703125" bestFit="1" customWidth="1"/>
    <col min="9" max="9" width="13.5703125" bestFit="1" customWidth="1"/>
    <col min="12" max="12" width="23" bestFit="1" customWidth="1"/>
    <col min="13" max="13" width="13.7109375" bestFit="1" customWidth="1"/>
    <col min="15" max="15" width="9.85546875" bestFit="1" customWidth="1"/>
  </cols>
  <sheetData>
    <row r="1" spans="1:16" x14ac:dyDescent="0.25">
      <c r="A1" s="5" t="s">
        <v>58</v>
      </c>
      <c r="B1" s="5">
        <v>1</v>
      </c>
    </row>
    <row r="2" spans="1:16" x14ac:dyDescent="0.25">
      <c r="A2" s="5" t="s">
        <v>60</v>
      </c>
      <c r="B2" s="5">
        <v>3</v>
      </c>
    </row>
    <row r="3" spans="1:16" x14ac:dyDescent="0.25">
      <c r="A3" s="5" t="s">
        <v>62</v>
      </c>
      <c r="B3" s="5" t="str">
        <f>CHOOSE(B2,C18,D18,E18,F18,B18)</f>
        <v>Rebounds</v>
      </c>
    </row>
    <row r="5" spans="1:16" x14ac:dyDescent="0.25">
      <c r="A5" s="10" t="s">
        <v>59</v>
      </c>
      <c r="B5" s="11"/>
      <c r="C5" s="11"/>
      <c r="D5" s="11"/>
      <c r="E5" s="11"/>
      <c r="F5" s="11"/>
    </row>
    <row r="6" spans="1:16" x14ac:dyDescent="0.25">
      <c r="A6" s="12" t="str">
        <f>Data!B6</f>
        <v>#</v>
      </c>
      <c r="B6" s="12" t="str">
        <f>Data!C6</f>
        <v>Player</v>
      </c>
      <c r="C6" s="12" t="str">
        <f>Data!D6</f>
        <v>Games Played</v>
      </c>
      <c r="D6" s="12" t="str">
        <f>Data!E6</f>
        <v>Points</v>
      </c>
      <c r="E6" s="12" t="str">
        <f>Data!F6</f>
        <v>Rebounds</v>
      </c>
      <c r="F6" s="12" t="str">
        <f>Data!G6</f>
        <v>Assists</v>
      </c>
      <c r="H6" s="31" t="str">
        <f t="shared" ref="H6:H11" si="0">B6</f>
        <v>Player</v>
      </c>
      <c r="I6" s="31" t="str">
        <f t="shared" ref="I6:I11" si="1">C6</f>
        <v>Games Played</v>
      </c>
      <c r="J6" s="31" t="s">
        <v>57</v>
      </c>
      <c r="K6" s="31" t="str">
        <f t="shared" ref="K6:K11" si="2">D6</f>
        <v>Points</v>
      </c>
      <c r="L6" s="31" t="s">
        <v>66</v>
      </c>
      <c r="M6" s="31" t="str">
        <f t="shared" ref="M6:M11" si="3">E6</f>
        <v>Rebounds</v>
      </c>
      <c r="N6" s="31" t="s">
        <v>67</v>
      </c>
      <c r="O6" s="31" t="str">
        <f t="shared" ref="O6:O11" si="4">F6</f>
        <v>Assists</v>
      </c>
      <c r="P6" s="31" t="s">
        <v>57</v>
      </c>
    </row>
    <row r="7" spans="1:16" x14ac:dyDescent="0.25">
      <c r="A7" s="5">
        <f>$B$1+ROWS($A$7:A7)-1</f>
        <v>1</v>
      </c>
      <c r="B7" s="5" t="str" cm="1">
        <f t="array" ref="B7">INDEX(sortedTable,$A7,2)</f>
        <v>DeMarcus Cousins</v>
      </c>
      <c r="C7" s="5" cm="1">
        <f t="array" ref="C7">INDEX(sortedTable,$A7,3)</f>
        <v>48</v>
      </c>
      <c r="D7" s="5" cm="1">
        <f t="array" ref="D7">INDEX(sortedTable,$A7,4)</f>
        <v>25.2</v>
      </c>
      <c r="E7" s="5" cm="1">
        <f t="array" ref="E7">INDEX(sortedTable,$A7,5)</f>
        <v>12.9</v>
      </c>
      <c r="F7" s="5" cm="1">
        <f t="array" ref="F7">INDEX(sortedTable,$A7,6)</f>
        <v>5.4</v>
      </c>
      <c r="H7" s="31" t="str">
        <f t="shared" si="0"/>
        <v>DeMarcus Cousins</v>
      </c>
      <c r="I7" s="31">
        <f t="shared" si="1"/>
        <v>48</v>
      </c>
      <c r="J7" s="31">
        <v>59</v>
      </c>
      <c r="K7" s="31">
        <f t="shared" si="2"/>
        <v>25.2</v>
      </c>
      <c r="L7" s="31">
        <v>24</v>
      </c>
      <c r="M7" s="31">
        <f t="shared" si="3"/>
        <v>12.9</v>
      </c>
      <c r="N7" s="31">
        <v>9</v>
      </c>
      <c r="O7" s="31">
        <f t="shared" si="4"/>
        <v>5.4</v>
      </c>
      <c r="P7" s="31">
        <v>7</v>
      </c>
    </row>
    <row r="8" spans="1:16" x14ac:dyDescent="0.25">
      <c r="A8" s="5">
        <f>$B$1+ROWS($A$7:A8)-1</f>
        <v>2</v>
      </c>
      <c r="B8" s="5" t="str" cm="1">
        <f t="array" ref="B8">INDEX(sortedTable,$A8,2)</f>
        <v>Karl-Anthony Towns</v>
      </c>
      <c r="C8" s="5" cm="1">
        <f t="array" ref="C8">INDEX(sortedTable,$A8,3)</f>
        <v>65</v>
      </c>
      <c r="D8" s="5" cm="1">
        <f t="array" ref="D8">INDEX(sortedTable,$A8,4)</f>
        <v>20.5</v>
      </c>
      <c r="E8" s="5" cm="1">
        <f t="array" ref="E8">INDEX(sortedTable,$A8,5)</f>
        <v>12.3</v>
      </c>
      <c r="F8" s="5" cm="1">
        <f t="array" ref="F8">INDEX(sortedTable,$A8,6)</f>
        <v>2.4</v>
      </c>
      <c r="H8" s="31" t="str">
        <f t="shared" si="0"/>
        <v>Karl-Anthony Towns</v>
      </c>
      <c r="I8" s="31">
        <f t="shared" si="1"/>
        <v>65</v>
      </c>
      <c r="J8" s="31">
        <v>59</v>
      </c>
      <c r="K8" s="31">
        <f t="shared" si="2"/>
        <v>20.5</v>
      </c>
      <c r="L8" s="31">
        <v>24</v>
      </c>
      <c r="M8" s="31">
        <f t="shared" si="3"/>
        <v>12.3</v>
      </c>
      <c r="N8" s="31">
        <v>9</v>
      </c>
      <c r="O8" s="31">
        <f t="shared" si="4"/>
        <v>2.4</v>
      </c>
      <c r="P8" s="31">
        <v>7</v>
      </c>
    </row>
    <row r="9" spans="1:16" x14ac:dyDescent="0.25">
      <c r="A9" s="5">
        <f>$B$1+ROWS($A$7:A9)-1</f>
        <v>3</v>
      </c>
      <c r="B9" s="5" t="str" cm="1">
        <f t="array" ref="B9">INDEX(sortedTable,$A9,2)</f>
        <v>Joel Embiid</v>
      </c>
      <c r="C9" s="5" cm="1">
        <f t="array" ref="C9">INDEX(sortedTable,$A9,3)</f>
        <v>49</v>
      </c>
      <c r="D9" s="5" cm="1">
        <f t="array" ref="D9">INDEX(sortedTable,$A9,4)</f>
        <v>23.8</v>
      </c>
      <c r="E9" s="5" cm="1">
        <f t="array" ref="E9">INDEX(sortedTable,$A9,5)</f>
        <v>11.2</v>
      </c>
      <c r="F9" s="5" cm="1">
        <f t="array" ref="F9">INDEX(sortedTable,$A9,6)</f>
        <v>3.2</v>
      </c>
      <c r="H9" s="31" t="str">
        <f t="shared" si="0"/>
        <v>Joel Embiid</v>
      </c>
      <c r="I9" s="31">
        <f t="shared" si="1"/>
        <v>49</v>
      </c>
      <c r="J9" s="31">
        <v>59</v>
      </c>
      <c r="K9" s="31">
        <f t="shared" si="2"/>
        <v>23.8</v>
      </c>
      <c r="L9" s="31">
        <v>24</v>
      </c>
      <c r="M9" s="31">
        <f t="shared" si="3"/>
        <v>11.2</v>
      </c>
      <c r="N9" s="31">
        <v>9</v>
      </c>
      <c r="O9" s="31">
        <f t="shared" si="4"/>
        <v>3.2</v>
      </c>
      <c r="P9" s="31">
        <v>7</v>
      </c>
    </row>
    <row r="10" spans="1:16" x14ac:dyDescent="0.25">
      <c r="A10" s="5">
        <f>$B$1+ROWS($A$7:A10)-1</f>
        <v>4</v>
      </c>
      <c r="B10" s="5" t="str" cm="1">
        <f t="array" ref="B10">INDEX(sortedTable,$A10,2)</f>
        <v>Anthony Davis</v>
      </c>
      <c r="C10" s="5" cm="1">
        <f t="array" ref="C10">INDEX(sortedTable,$A10,3)</f>
        <v>55</v>
      </c>
      <c r="D10" s="5" cm="1">
        <f t="array" ref="D10">INDEX(sortedTable,$A10,4)</f>
        <v>28.1</v>
      </c>
      <c r="E10" s="5" cm="1">
        <f t="array" ref="E10">INDEX(sortedTable,$A10,5)</f>
        <v>11.1</v>
      </c>
      <c r="F10" s="5" cm="1">
        <f t="array" ref="F10">INDEX(sortedTable,$A10,6)</f>
        <v>2.4</v>
      </c>
      <c r="H10" s="31" t="str">
        <f t="shared" si="0"/>
        <v>Anthony Davis</v>
      </c>
      <c r="I10" s="31">
        <f t="shared" si="1"/>
        <v>55</v>
      </c>
      <c r="J10" s="31">
        <v>59</v>
      </c>
      <c r="K10" s="31">
        <f t="shared" si="2"/>
        <v>28.1</v>
      </c>
      <c r="L10" s="31">
        <v>24</v>
      </c>
      <c r="M10" s="31">
        <f t="shared" si="3"/>
        <v>11.1</v>
      </c>
      <c r="N10" s="31">
        <v>9</v>
      </c>
      <c r="O10" s="31">
        <f t="shared" si="4"/>
        <v>2.4</v>
      </c>
      <c r="P10" s="31">
        <v>7</v>
      </c>
    </row>
    <row r="11" spans="1:16" x14ac:dyDescent="0.25">
      <c r="A11" s="5">
        <f>$B$1+ROWS($A$7:A11)-1</f>
        <v>5</v>
      </c>
      <c r="B11" s="5" t="str" cm="1">
        <f t="array" ref="B11">INDEX(sortedTable,$A11,2)</f>
        <v>Nikola Jokic</v>
      </c>
      <c r="C11" s="5" cm="1">
        <f t="array" ref="C11">INDEX(sortedTable,$A11,3)</f>
        <v>54</v>
      </c>
      <c r="D11" s="5" cm="1">
        <f t="array" ref="D11">INDEX(sortedTable,$A11,4)</f>
        <v>17.2</v>
      </c>
      <c r="E11" s="5" cm="1">
        <f t="array" ref="E11">INDEX(sortedTable,$A11,5)</f>
        <v>10.6</v>
      </c>
      <c r="F11" s="5" cm="1">
        <f t="array" ref="F11">INDEX(sortedTable,$A11,6)</f>
        <v>6</v>
      </c>
      <c r="H11" s="31" t="str">
        <f t="shared" si="0"/>
        <v>Nikola Jokic</v>
      </c>
      <c r="I11" s="31">
        <f t="shared" si="1"/>
        <v>54</v>
      </c>
      <c r="J11" s="31">
        <v>59</v>
      </c>
      <c r="K11" s="31">
        <f t="shared" si="2"/>
        <v>17.2</v>
      </c>
      <c r="L11" s="31">
        <v>24</v>
      </c>
      <c r="M11" s="31">
        <f t="shared" si="3"/>
        <v>10.6</v>
      </c>
      <c r="N11" s="31">
        <v>9</v>
      </c>
      <c r="O11" s="31">
        <f t="shared" si="4"/>
        <v>6</v>
      </c>
      <c r="P11" s="31">
        <v>7</v>
      </c>
    </row>
    <row r="12" spans="1:16" x14ac:dyDescent="0.25">
      <c r="A12" s="5">
        <f>$B$1+ROWS($A$7:A12)-1</f>
        <v>6</v>
      </c>
      <c r="B12" s="5" t="str" cm="1">
        <f t="array" ref="B12">INDEX(sortedTable,$A12,2)</f>
        <v>Giannis Antetokounmpo</v>
      </c>
      <c r="C12" s="5" cm="1">
        <f t="array" ref="C12">INDEX(sortedTable,$A12,3)</f>
        <v>57</v>
      </c>
      <c r="D12" s="5" cm="1">
        <f t="array" ref="D12">INDEX(sortedTable,$A12,4)</f>
        <v>27.2</v>
      </c>
      <c r="E12" s="5" cm="1">
        <f t="array" ref="E12">INDEX(sortedTable,$A12,5)</f>
        <v>10.199999999999999</v>
      </c>
      <c r="F12" s="5" cm="1">
        <f t="array" ref="F12">INDEX(sortedTable,$A12,6)</f>
        <v>4.9000000000000004</v>
      </c>
    </row>
    <row r="13" spans="1:16" x14ac:dyDescent="0.25">
      <c r="A13" s="5">
        <f>$B$1+ROWS($A$7:A13)-1</f>
        <v>7</v>
      </c>
      <c r="B13" s="5" t="str" cm="1">
        <f t="array" ref="B13">INDEX(sortedTable,$A13,2)</f>
        <v>Russell Westbrook</v>
      </c>
      <c r="C13" s="5" cm="1">
        <f t="array" ref="C13">INDEX(sortedTable,$A13,3)</f>
        <v>61</v>
      </c>
      <c r="D13" s="5" cm="1">
        <f t="array" ref="D13">INDEX(sortedTable,$A13,4)</f>
        <v>24.9</v>
      </c>
      <c r="E13" s="5" cm="1">
        <f t="array" ref="E13">INDEX(sortedTable,$A13,5)</f>
        <v>9.6</v>
      </c>
      <c r="F13" s="5" cm="1">
        <f t="array" ref="F13">INDEX(sortedTable,$A13,6)</f>
        <v>10.3</v>
      </c>
    </row>
    <row r="14" spans="1:16" x14ac:dyDescent="0.25">
      <c r="A14" s="5">
        <f>$B$1+ROWS($A$7:A14)-1</f>
        <v>8</v>
      </c>
      <c r="B14" s="5" t="str" cm="1">
        <f t="array" ref="B14">INDEX(sortedTable,$A14,2)</f>
        <v>Kevin Love</v>
      </c>
      <c r="C14" s="5" cm="1">
        <f t="array" ref="C14">INDEX(sortedTable,$A14,3)</f>
        <v>48</v>
      </c>
      <c r="D14" s="5" cm="1">
        <f t="array" ref="D14">INDEX(sortedTable,$A14,4)</f>
        <v>17.899999999999999</v>
      </c>
      <c r="E14" s="5" cm="1">
        <f t="array" ref="E14">INDEX(sortedTable,$A14,5)</f>
        <v>9.4</v>
      </c>
      <c r="F14" s="5" cm="1">
        <f t="array" ref="F14">INDEX(sortedTable,$A14,6)</f>
        <v>1.6</v>
      </c>
    </row>
    <row r="15" spans="1:16" x14ac:dyDescent="0.25">
      <c r="A15" s="5">
        <f>$B$1+ROWS($A$7:A15)-1</f>
        <v>9</v>
      </c>
      <c r="B15" s="5" t="str" cm="1">
        <f t="array" ref="B15">INDEX(sortedTable,$A15,2)</f>
        <v>Marc Gasol</v>
      </c>
      <c r="C15" s="5" cm="1">
        <f t="array" ref="C15">INDEX(sortedTable,$A15,3)</f>
        <v>58</v>
      </c>
      <c r="D15" s="5" cm="1">
        <f t="array" ref="D15">INDEX(sortedTable,$A15,4)</f>
        <v>17.7</v>
      </c>
      <c r="E15" s="5" cm="1">
        <f t="array" ref="E15">INDEX(sortedTable,$A15,5)</f>
        <v>8.5</v>
      </c>
      <c r="F15" s="5" cm="1">
        <f t="array" ref="F15">INDEX(sortedTable,$A15,6)</f>
        <v>4</v>
      </c>
    </row>
    <row r="16" spans="1:16" x14ac:dyDescent="0.25">
      <c r="A16" s="5">
        <f>$B$1+ROWS($A$7:A16)-1</f>
        <v>10</v>
      </c>
      <c r="B16" s="5" t="str" cm="1">
        <f t="array" ref="B16">INDEX(sortedTable,$A16,2)</f>
        <v>LeBron James</v>
      </c>
      <c r="C16" s="5" cm="1">
        <f t="array" ref="C16">INDEX(sortedTable,$A16,3)</f>
        <v>61</v>
      </c>
      <c r="D16" s="5" cm="1">
        <f t="array" ref="D16">INDEX(sortedTable,$A16,4)</f>
        <v>26.7</v>
      </c>
      <c r="E16" s="5" cm="1">
        <f t="array" ref="E16">INDEX(sortedTable,$A16,5)</f>
        <v>8.4</v>
      </c>
      <c r="F16" s="5" cm="1">
        <f t="array" ref="F16">INDEX(sortedTable,$A16,6)</f>
        <v>9</v>
      </c>
    </row>
    <row r="18" spans="1:16" x14ac:dyDescent="0.25">
      <c r="A18" s="2" t="s">
        <v>0</v>
      </c>
      <c r="B18" s="2" t="s">
        <v>1</v>
      </c>
      <c r="C18" s="1" t="s">
        <v>52</v>
      </c>
      <c r="D18" s="1" t="s">
        <v>53</v>
      </c>
      <c r="E18" s="1" t="s">
        <v>54</v>
      </c>
      <c r="F18" s="1" t="s">
        <v>55</v>
      </c>
      <c r="H18" t="str">
        <f>B3</f>
        <v>Rebounds</v>
      </c>
      <c r="I18" s="14" t="s">
        <v>63</v>
      </c>
      <c r="J18" s="14" t="s">
        <v>64</v>
      </c>
      <c r="K18" s="14" t="s">
        <v>65</v>
      </c>
      <c r="L18" s="2" t="s">
        <v>1</v>
      </c>
      <c r="M18" s="1" t="s">
        <v>52</v>
      </c>
      <c r="N18" s="1" t="s">
        <v>53</v>
      </c>
      <c r="O18" s="1" t="s">
        <v>54</v>
      </c>
      <c r="P18" s="1" t="s">
        <v>55</v>
      </c>
    </row>
    <row r="19" spans="1:16" x14ac:dyDescent="0.25">
      <c r="A19" s="3">
        <v>1</v>
      </c>
      <c r="B19" s="4" t="s">
        <v>37</v>
      </c>
      <c r="C19" s="3">
        <v>43</v>
      </c>
      <c r="D19" s="3">
        <v>18</v>
      </c>
      <c r="E19" s="4">
        <v>8.1999999999999993</v>
      </c>
      <c r="F19" s="4">
        <v>2.2999999999999998</v>
      </c>
      <c r="H19">
        <f>(CHOOSE($B$2,C19,D19,E19,F19,51-A19)+ROWS($A$19:A19)/1000)</f>
        <v>8.2009999999999987</v>
      </c>
      <c r="I19">
        <f>RANK(H19,$H$19:$H$68)</f>
        <v>12</v>
      </c>
      <c r="J19">
        <f>ROWS($I$19:I19)</f>
        <v>1</v>
      </c>
      <c r="K19" cm="1">
        <f t="array" ref="K19:K68">INDEX(A$19:A$68,MATCH($J19:$J68,$I$19:$I$68,0))</f>
        <v>13</v>
      </c>
      <c r="L19" t="str" cm="1">
        <f t="array" ref="L19:L68">INDEX(B$19:B$68,MATCH($J19:$J68,$I$19:$I$68,0))</f>
        <v>DeMarcus Cousins</v>
      </c>
      <c r="M19" cm="1">
        <f t="array" ref="M19:M68">INDEX(C$19:C$68,MATCH($J19:$J68,$I$19:$I$68,0))</f>
        <v>48</v>
      </c>
      <c r="N19" cm="1">
        <f t="array" ref="N19:N68">INDEX(D$19:D$68,MATCH($J19:$J68,$I$19:$I$68,0))</f>
        <v>25.2</v>
      </c>
      <c r="O19" cm="1">
        <f t="array" ref="O19:O68">INDEX(E$19:E$68,MATCH($J19:$J68,$I$19:$I$68,0))</f>
        <v>12.9</v>
      </c>
      <c r="P19" cm="1">
        <f t="array" ref="P19:P68">INDEX(F$19:F$68,MATCH($J19:$J68,$I$19:$I$68,0))</f>
        <v>5.4</v>
      </c>
    </row>
    <row r="20" spans="1:16" x14ac:dyDescent="0.25">
      <c r="A20" s="3">
        <v>2</v>
      </c>
      <c r="B20" s="4" t="s">
        <v>40</v>
      </c>
      <c r="C20" s="3">
        <v>65</v>
      </c>
      <c r="D20" s="3">
        <v>17.8</v>
      </c>
      <c r="E20" s="4">
        <v>4.0999999999999996</v>
      </c>
      <c r="F20" s="4">
        <v>1.8</v>
      </c>
      <c r="H20">
        <f>(CHOOSE($B$2,C20,D20,E20,F20,51-A20)+ROWS($A$19:A20)/1000)</f>
        <v>4.1019999999999994</v>
      </c>
      <c r="I20">
        <f t="shared" ref="I20:I68" si="5">RANK(H20,$H$19:$H$68)</f>
        <v>36</v>
      </c>
      <c r="J20">
        <f>ROWS($I$19:I20)</f>
        <v>2</v>
      </c>
      <c r="K20">
        <v>30</v>
      </c>
      <c r="L20" t="str">
        <v>Karl-Anthony Towns</v>
      </c>
      <c r="M20">
        <v>65</v>
      </c>
      <c r="N20">
        <v>20.5</v>
      </c>
      <c r="O20">
        <v>12.3</v>
      </c>
      <c r="P20">
        <v>2.4</v>
      </c>
    </row>
    <row r="21" spans="1:16" x14ac:dyDescent="0.25">
      <c r="A21" s="3">
        <v>3</v>
      </c>
      <c r="B21" s="4" t="s">
        <v>3</v>
      </c>
      <c r="C21" s="3">
        <v>55</v>
      </c>
      <c r="D21" s="3">
        <v>28.1</v>
      </c>
      <c r="E21" s="4">
        <v>11.1</v>
      </c>
      <c r="F21" s="4">
        <v>2.4</v>
      </c>
      <c r="H21">
        <f>(CHOOSE($B$2,C21,D21,E21,F21,51-A21)+ROWS($A$19:A21)/1000)</f>
        <v>11.103</v>
      </c>
      <c r="I21">
        <f t="shared" si="5"/>
        <v>4</v>
      </c>
      <c r="J21">
        <f>ROWS($I$19:I21)</f>
        <v>3</v>
      </c>
      <c r="K21">
        <v>28</v>
      </c>
      <c r="L21" t="str">
        <v>Joel Embiid</v>
      </c>
      <c r="M21">
        <v>49</v>
      </c>
      <c r="N21">
        <v>23.8</v>
      </c>
      <c r="O21">
        <v>11.2</v>
      </c>
      <c r="P21">
        <v>3.2</v>
      </c>
    </row>
    <row r="22" spans="1:16" x14ac:dyDescent="0.25">
      <c r="A22" s="3">
        <v>4</v>
      </c>
      <c r="B22" s="4" t="s">
        <v>49</v>
      </c>
      <c r="C22" s="3">
        <v>59</v>
      </c>
      <c r="D22" s="3">
        <v>16.600000000000001</v>
      </c>
      <c r="E22" s="4">
        <v>7.7</v>
      </c>
      <c r="F22" s="4">
        <v>7.4</v>
      </c>
      <c r="H22">
        <f>(CHOOSE($B$2,C22,D22,E22,F22,51-A22)+ROWS($A$19:A22)/1000)</f>
        <v>7.7039999999999997</v>
      </c>
      <c r="I22">
        <f t="shared" si="5"/>
        <v>13</v>
      </c>
      <c r="J22">
        <f>ROWS($I$19:I22)</f>
        <v>4</v>
      </c>
      <c r="K22">
        <v>3</v>
      </c>
      <c r="L22" t="str">
        <v>Anthony Davis</v>
      </c>
      <c r="M22">
        <v>55</v>
      </c>
      <c r="N22">
        <v>28.1</v>
      </c>
      <c r="O22">
        <v>11.1</v>
      </c>
      <c r="P22">
        <v>2.4</v>
      </c>
    </row>
    <row r="23" spans="1:16" x14ac:dyDescent="0.25">
      <c r="A23" s="3">
        <v>5</v>
      </c>
      <c r="B23" s="4" t="s">
        <v>24</v>
      </c>
      <c r="C23" s="3">
        <v>45</v>
      </c>
      <c r="D23" s="3">
        <v>21.5</v>
      </c>
      <c r="E23" s="4">
        <v>7.6</v>
      </c>
      <c r="F23" s="4">
        <v>5.4</v>
      </c>
      <c r="H23">
        <f>(CHOOSE($B$2,C23,D23,E23,F23,51-A23)+ROWS($A$19:A23)/1000)</f>
        <v>7.6049999999999995</v>
      </c>
      <c r="I23">
        <f t="shared" si="5"/>
        <v>14</v>
      </c>
      <c r="J23">
        <f>ROWS($I$19:I23)</f>
        <v>5</v>
      </c>
      <c r="K23">
        <v>43</v>
      </c>
      <c r="L23" t="str">
        <v>Nikola Jokic</v>
      </c>
      <c r="M23">
        <v>54</v>
      </c>
      <c r="N23">
        <v>17.2</v>
      </c>
      <c r="O23">
        <v>10.6</v>
      </c>
      <c r="P23">
        <v>6</v>
      </c>
    </row>
    <row r="24" spans="1:16" x14ac:dyDescent="0.25">
      <c r="A24" s="3">
        <v>6</v>
      </c>
      <c r="B24" s="4" t="s">
        <v>16</v>
      </c>
      <c r="C24" s="3">
        <v>62</v>
      </c>
      <c r="D24" s="3">
        <v>23.4</v>
      </c>
      <c r="E24" s="4">
        <v>4.5</v>
      </c>
      <c r="F24" s="4">
        <v>4.5</v>
      </c>
      <c r="H24">
        <f>(CHOOSE($B$2,C24,D24,E24,F24,51-A24)+ROWS($A$19:A24)/1000)</f>
        <v>4.5060000000000002</v>
      </c>
      <c r="I24">
        <f t="shared" si="5"/>
        <v>33</v>
      </c>
      <c r="J24">
        <f>ROWS($I$19:I24)</f>
        <v>6</v>
      </c>
      <c r="K24">
        <v>21</v>
      </c>
      <c r="L24" t="str">
        <v>Giannis Antetokounmpo</v>
      </c>
      <c r="M24">
        <v>57</v>
      </c>
      <c r="N24">
        <v>27.2</v>
      </c>
      <c r="O24">
        <v>10.199999999999999</v>
      </c>
      <c r="P24">
        <v>4.9000000000000004</v>
      </c>
    </row>
    <row r="25" spans="1:16" x14ac:dyDescent="0.25">
      <c r="A25" s="3">
        <v>7</v>
      </c>
      <c r="B25" s="4" t="s">
        <v>51</v>
      </c>
      <c r="C25" s="3">
        <v>57</v>
      </c>
      <c r="D25" s="3">
        <v>16.2</v>
      </c>
      <c r="E25" s="4">
        <v>5.4</v>
      </c>
      <c r="F25" s="4">
        <v>3.9</v>
      </c>
      <c r="H25">
        <f>(CHOOSE($B$2,C25,D25,E25,F25,51-A25)+ROWS($A$19:A25)/1000)</f>
        <v>5.407</v>
      </c>
      <c r="I25">
        <f t="shared" si="5"/>
        <v>24</v>
      </c>
      <c r="J25">
        <f>ROWS($I$19:I25)</f>
        <v>7</v>
      </c>
      <c r="K25">
        <v>45</v>
      </c>
      <c r="L25" t="str">
        <v>Russell Westbrook</v>
      </c>
      <c r="M25">
        <v>61</v>
      </c>
      <c r="N25">
        <v>24.9</v>
      </c>
      <c r="O25">
        <v>9.6</v>
      </c>
      <c r="P25">
        <v>10.3</v>
      </c>
    </row>
    <row r="26" spans="1:16" x14ac:dyDescent="0.25">
      <c r="A26" s="3">
        <v>8</v>
      </c>
      <c r="B26" s="4" t="s">
        <v>46</v>
      </c>
      <c r="C26" s="3">
        <v>60</v>
      </c>
      <c r="D26" s="3">
        <v>17</v>
      </c>
      <c r="E26" s="4">
        <v>5.9</v>
      </c>
      <c r="F26" s="4">
        <v>1.3</v>
      </c>
      <c r="H26">
        <f>(CHOOSE($B$2,C26,D26,E26,F26,51-A26)+ROWS($A$19:A26)/1000)</f>
        <v>5.9080000000000004</v>
      </c>
      <c r="I26">
        <f t="shared" si="5"/>
        <v>18</v>
      </c>
      <c r="J26">
        <f>ROWS($I$19:I26)</f>
        <v>8</v>
      </c>
      <c r="K26">
        <v>33</v>
      </c>
      <c r="L26" t="str">
        <v>Kevin Love</v>
      </c>
      <c r="M26">
        <v>48</v>
      </c>
      <c r="N26">
        <v>17.899999999999999</v>
      </c>
      <c r="O26">
        <v>9.4</v>
      </c>
      <c r="P26">
        <v>1.6</v>
      </c>
    </row>
    <row r="27" spans="1:16" x14ac:dyDescent="0.25">
      <c r="A27" s="3">
        <v>9</v>
      </c>
      <c r="B27" s="4" t="s">
        <v>33</v>
      </c>
      <c r="C27" s="3">
        <v>43</v>
      </c>
      <c r="D27" s="3">
        <v>18.8</v>
      </c>
      <c r="E27" s="4">
        <v>5.7</v>
      </c>
      <c r="F27" s="4">
        <v>8.1999999999999993</v>
      </c>
      <c r="H27">
        <f>(CHOOSE($B$2,C27,D27,E27,F27,51-A27)+ROWS($A$19:A27)/1000)</f>
        <v>5.7090000000000005</v>
      </c>
      <c r="I27">
        <f t="shared" si="5"/>
        <v>20</v>
      </c>
      <c r="J27">
        <f>ROWS($I$19:I27)</f>
        <v>9</v>
      </c>
      <c r="K27">
        <v>42</v>
      </c>
      <c r="L27" t="str">
        <v>Marc Gasol</v>
      </c>
      <c r="M27">
        <v>58</v>
      </c>
      <c r="N27">
        <v>17.7</v>
      </c>
      <c r="O27">
        <v>8.5</v>
      </c>
      <c r="P27">
        <v>4</v>
      </c>
    </row>
    <row r="28" spans="1:16" x14ac:dyDescent="0.25">
      <c r="A28" s="3">
        <v>10</v>
      </c>
      <c r="B28" s="4" t="s">
        <v>23</v>
      </c>
      <c r="C28" s="3">
        <v>61</v>
      </c>
      <c r="D28" s="3">
        <v>21.6</v>
      </c>
      <c r="E28" s="4">
        <v>3.8</v>
      </c>
      <c r="F28" s="4">
        <v>3.1</v>
      </c>
      <c r="H28">
        <f>(CHOOSE($B$2,C28,D28,E28,F28,51-A28)+ROWS($A$19:A28)/1000)</f>
        <v>3.8099999999999996</v>
      </c>
      <c r="I28">
        <f t="shared" si="5"/>
        <v>39</v>
      </c>
      <c r="J28">
        <f>ROWS($I$19:I28)</f>
        <v>10</v>
      </c>
      <c r="K28">
        <v>40</v>
      </c>
      <c r="L28" t="str">
        <v>LeBron James</v>
      </c>
      <c r="M28">
        <v>61</v>
      </c>
      <c r="N28">
        <v>26.7</v>
      </c>
      <c r="O28">
        <v>8.4</v>
      </c>
      <c r="P28">
        <v>9</v>
      </c>
    </row>
    <row r="29" spans="1:16" x14ac:dyDescent="0.25">
      <c r="A29" s="3">
        <v>11</v>
      </c>
      <c r="B29" s="4" t="s">
        <v>7</v>
      </c>
      <c r="C29" s="3">
        <v>55</v>
      </c>
      <c r="D29" s="3">
        <v>26.5</v>
      </c>
      <c r="E29" s="4">
        <v>4.5999999999999996</v>
      </c>
      <c r="F29" s="4">
        <v>6.5</v>
      </c>
      <c r="H29">
        <f>(CHOOSE($B$2,C29,D29,E29,F29,51-A29)+ROWS($A$19:A29)/1000)</f>
        <v>4.6109999999999998</v>
      </c>
      <c r="I29">
        <f t="shared" si="5"/>
        <v>32</v>
      </c>
      <c r="J29">
        <f>ROWS($I$19:I29)</f>
        <v>11</v>
      </c>
      <c r="K29">
        <v>39</v>
      </c>
      <c r="L29" t="str">
        <v>LaMarcus Aldridge</v>
      </c>
      <c r="M29">
        <v>57</v>
      </c>
      <c r="N29">
        <v>22.5</v>
      </c>
      <c r="O29">
        <v>8.1999999999999993</v>
      </c>
      <c r="P29">
        <v>2</v>
      </c>
    </row>
    <row r="30" spans="1:16" x14ac:dyDescent="0.25">
      <c r="A30" s="3">
        <v>12</v>
      </c>
      <c r="B30" s="4" t="s">
        <v>15</v>
      </c>
      <c r="C30" s="3">
        <v>60</v>
      </c>
      <c r="D30" s="3">
        <v>23.8</v>
      </c>
      <c r="E30" s="4">
        <v>3.9</v>
      </c>
      <c r="F30" s="4">
        <v>5.2</v>
      </c>
      <c r="H30">
        <f>(CHOOSE($B$2,C30,D30,E30,F30,51-A30)+ROWS($A$19:A30)/1000)</f>
        <v>3.9119999999999999</v>
      </c>
      <c r="I30">
        <f t="shared" si="5"/>
        <v>38</v>
      </c>
      <c r="J30">
        <f>ROWS($I$19:I30)</f>
        <v>12</v>
      </c>
      <c r="K30">
        <v>1</v>
      </c>
      <c r="L30" t="str">
        <v>Aaron Gordon</v>
      </c>
      <c r="M30">
        <v>43</v>
      </c>
      <c r="N30">
        <v>18</v>
      </c>
      <c r="O30">
        <v>8.1999999999999993</v>
      </c>
      <c r="P30">
        <v>2.2999999999999998</v>
      </c>
    </row>
    <row r="31" spans="1:16" x14ac:dyDescent="0.25">
      <c r="A31" s="3">
        <v>13</v>
      </c>
      <c r="B31" s="4" t="s">
        <v>9</v>
      </c>
      <c r="C31" s="3">
        <v>48</v>
      </c>
      <c r="D31" s="3">
        <v>25.2</v>
      </c>
      <c r="E31" s="4">
        <v>12.9</v>
      </c>
      <c r="F31" s="4">
        <v>5.4</v>
      </c>
      <c r="H31">
        <f>(CHOOSE($B$2,C31,D31,E31,F31,51-A31)+ROWS($A$19:A31)/1000)</f>
        <v>12.913</v>
      </c>
      <c r="I31">
        <f t="shared" si="5"/>
        <v>1</v>
      </c>
      <c r="J31">
        <f>ROWS($I$19:I31)</f>
        <v>13</v>
      </c>
      <c r="K31">
        <v>4</v>
      </c>
      <c r="L31" t="str">
        <v>Ben Simmons</v>
      </c>
      <c r="M31">
        <v>59</v>
      </c>
      <c r="N31">
        <v>16.600000000000001</v>
      </c>
      <c r="O31">
        <v>7.7</v>
      </c>
      <c r="P31">
        <v>7.4</v>
      </c>
    </row>
    <row r="32" spans="1:16" x14ac:dyDescent="0.25">
      <c r="A32" s="3">
        <v>14</v>
      </c>
      <c r="B32" s="4" t="s">
        <v>31</v>
      </c>
      <c r="C32" s="3">
        <v>58</v>
      </c>
      <c r="D32" s="3">
        <v>19.3</v>
      </c>
      <c r="E32" s="4">
        <v>3.1</v>
      </c>
      <c r="F32" s="4">
        <v>6.1</v>
      </c>
      <c r="H32">
        <f>(CHOOSE($B$2,C32,D32,E32,F32,51-A32)+ROWS($A$19:A32)/1000)</f>
        <v>3.1139999999999999</v>
      </c>
      <c r="I32">
        <f t="shared" si="5"/>
        <v>46</v>
      </c>
      <c r="J32">
        <f>ROWS($I$19:I32)</f>
        <v>14</v>
      </c>
      <c r="K32">
        <v>5</v>
      </c>
      <c r="L32" t="str">
        <v>Blake Griffin</v>
      </c>
      <c r="M32">
        <v>45</v>
      </c>
      <c r="N32">
        <v>21.5</v>
      </c>
      <c r="O32">
        <v>7.6</v>
      </c>
      <c r="P32">
        <v>5.4</v>
      </c>
    </row>
    <row r="33" spans="1:16" x14ac:dyDescent="0.25">
      <c r="A33" s="3">
        <v>15</v>
      </c>
      <c r="B33" s="4" t="s">
        <v>10</v>
      </c>
      <c r="C33" s="3">
        <v>48</v>
      </c>
      <c r="D33" s="3">
        <v>24.9</v>
      </c>
      <c r="E33" s="4">
        <v>4.5999999999999996</v>
      </c>
      <c r="F33" s="4">
        <v>4.8</v>
      </c>
      <c r="H33">
        <f>(CHOOSE($B$2,C33,D33,E33,F33,51-A33)+ROWS($A$19:A33)/1000)</f>
        <v>4.6149999999999993</v>
      </c>
      <c r="I33">
        <f t="shared" si="5"/>
        <v>31</v>
      </c>
      <c r="J33">
        <f>ROWS($I$19:I33)</f>
        <v>15</v>
      </c>
      <c r="K33">
        <v>32</v>
      </c>
      <c r="L33" t="str">
        <v>Kevin Durant</v>
      </c>
      <c r="M33">
        <v>54</v>
      </c>
      <c r="N33">
        <v>26</v>
      </c>
      <c r="O33">
        <v>6.7</v>
      </c>
      <c r="P33">
        <v>5.4</v>
      </c>
    </row>
    <row r="34" spans="1:16" x14ac:dyDescent="0.25">
      <c r="A34" s="3">
        <v>16</v>
      </c>
      <c r="B34" s="4" t="s">
        <v>28</v>
      </c>
      <c r="C34" s="3">
        <v>58</v>
      </c>
      <c r="D34" s="3">
        <v>19.600000000000001</v>
      </c>
      <c r="E34" s="4">
        <v>3.5</v>
      </c>
      <c r="F34" s="4">
        <v>3.5</v>
      </c>
      <c r="H34">
        <f>(CHOOSE($B$2,C34,D34,E34,F34,51-A34)+ROWS($A$19:A34)/1000)</f>
        <v>3.516</v>
      </c>
      <c r="I34">
        <f t="shared" si="5"/>
        <v>43</v>
      </c>
      <c r="J34">
        <f>ROWS($I$19:I34)</f>
        <v>16</v>
      </c>
      <c r="K34">
        <v>36</v>
      </c>
      <c r="L34" t="str">
        <v>Kristaps Porzingis</v>
      </c>
      <c r="M34">
        <v>48</v>
      </c>
      <c r="N34">
        <v>22.7</v>
      </c>
      <c r="O34">
        <v>6.6</v>
      </c>
      <c r="P34">
        <v>1.2</v>
      </c>
    </row>
    <row r="35" spans="1:16" x14ac:dyDescent="0.25">
      <c r="A35" s="3">
        <v>17</v>
      </c>
      <c r="B35" s="4" t="s">
        <v>44</v>
      </c>
      <c r="C35" s="3">
        <v>53</v>
      </c>
      <c r="D35" s="3">
        <v>17.3</v>
      </c>
      <c r="E35" s="4">
        <v>3.7</v>
      </c>
      <c r="F35" s="4">
        <v>4.5</v>
      </c>
      <c r="H35">
        <f>(CHOOSE($B$2,C35,D35,E35,F35,51-A35)+ROWS($A$19:A35)/1000)</f>
        <v>3.7170000000000001</v>
      </c>
      <c r="I35">
        <f t="shared" si="5"/>
        <v>41</v>
      </c>
      <c r="J35">
        <f>ROWS($I$19:I35)</f>
        <v>17</v>
      </c>
      <c r="K35">
        <v>23</v>
      </c>
      <c r="L35" t="str">
        <v>Harrison Barnes</v>
      </c>
      <c r="M35">
        <v>60</v>
      </c>
      <c r="N35">
        <v>18.3</v>
      </c>
      <c r="O35">
        <v>6.4</v>
      </c>
      <c r="P35">
        <v>1.9</v>
      </c>
    </row>
    <row r="36" spans="1:16" x14ac:dyDescent="0.25">
      <c r="A36" s="3">
        <v>18</v>
      </c>
      <c r="B36" s="4" t="s">
        <v>34</v>
      </c>
      <c r="C36" s="3">
        <v>52</v>
      </c>
      <c r="D36" s="3">
        <v>18.5</v>
      </c>
      <c r="E36" s="4">
        <v>2.2999999999999998</v>
      </c>
      <c r="F36" s="4">
        <v>2.2999999999999998</v>
      </c>
      <c r="H36">
        <f>(CHOOSE($B$2,C36,D36,E36,F36,51-A36)+ROWS($A$19:A36)/1000)</f>
        <v>2.3179999999999996</v>
      </c>
      <c r="I36">
        <f t="shared" si="5"/>
        <v>50</v>
      </c>
      <c r="J36">
        <f>ROWS($I$19:I36)</f>
        <v>18</v>
      </c>
      <c r="K36">
        <v>8</v>
      </c>
      <c r="L36" t="str">
        <v>Carmelo Anthony</v>
      </c>
      <c r="M36">
        <v>60</v>
      </c>
      <c r="N36">
        <v>17</v>
      </c>
      <c r="O36">
        <v>5.9</v>
      </c>
      <c r="P36">
        <v>1.3</v>
      </c>
    </row>
    <row r="37" spans="1:16" x14ac:dyDescent="0.25">
      <c r="A37" s="3">
        <v>19</v>
      </c>
      <c r="B37" s="4" t="s">
        <v>38</v>
      </c>
      <c r="C37" s="3">
        <v>53</v>
      </c>
      <c r="D37" s="3">
        <v>18</v>
      </c>
      <c r="E37" s="4">
        <v>3.2</v>
      </c>
      <c r="F37" s="4">
        <v>2.9</v>
      </c>
      <c r="H37">
        <f>(CHOOSE($B$2,C37,D37,E37,F37,51-A37)+ROWS($A$19:A37)/1000)</f>
        <v>3.2190000000000003</v>
      </c>
      <c r="I37">
        <f t="shared" si="5"/>
        <v>45</v>
      </c>
      <c r="J37">
        <f>ROWS($I$19:I37)</f>
        <v>19</v>
      </c>
      <c r="K37">
        <v>37</v>
      </c>
      <c r="L37" t="str">
        <v>Kyle Lowry</v>
      </c>
      <c r="M37">
        <v>57</v>
      </c>
      <c r="N37">
        <v>16.600000000000001</v>
      </c>
      <c r="O37">
        <v>5.7</v>
      </c>
      <c r="P37">
        <v>6.5</v>
      </c>
    </row>
    <row r="38" spans="1:16" x14ac:dyDescent="0.25">
      <c r="A38" s="3">
        <v>20</v>
      </c>
      <c r="B38" s="4" t="s">
        <v>43</v>
      </c>
      <c r="C38" s="3">
        <v>57</v>
      </c>
      <c r="D38" s="3">
        <v>17.5</v>
      </c>
      <c r="E38" s="4">
        <v>2.7</v>
      </c>
      <c r="F38" s="4">
        <v>3.1</v>
      </c>
      <c r="H38">
        <f>(CHOOSE($B$2,C38,D38,E38,F38,51-A38)+ROWS($A$19:A38)/1000)</f>
        <v>2.72</v>
      </c>
      <c r="I38">
        <f t="shared" si="5"/>
        <v>48</v>
      </c>
      <c r="J38">
        <f>ROWS($I$19:I38)</f>
        <v>20</v>
      </c>
      <c r="K38">
        <v>9</v>
      </c>
      <c r="L38" t="str">
        <v>Chris Paul</v>
      </c>
      <c r="M38">
        <v>43</v>
      </c>
      <c r="N38">
        <v>18.8</v>
      </c>
      <c r="O38">
        <v>5.7</v>
      </c>
      <c r="P38">
        <v>8.1999999999999993</v>
      </c>
    </row>
    <row r="39" spans="1:16" x14ac:dyDescent="0.25">
      <c r="A39" s="3">
        <v>21</v>
      </c>
      <c r="B39" s="4" t="s">
        <v>4</v>
      </c>
      <c r="C39" s="3">
        <v>57</v>
      </c>
      <c r="D39" s="3">
        <v>27.2</v>
      </c>
      <c r="E39" s="4">
        <v>10.199999999999999</v>
      </c>
      <c r="F39" s="4">
        <v>4.9000000000000004</v>
      </c>
      <c r="H39">
        <f>(CHOOSE($B$2,C39,D39,E39,F39,51-A39)+ROWS($A$19:A39)/1000)</f>
        <v>10.221</v>
      </c>
      <c r="I39">
        <f t="shared" si="5"/>
        <v>6</v>
      </c>
      <c r="J39">
        <f>ROWS($I$19:I39)</f>
        <v>21</v>
      </c>
      <c r="K39">
        <v>44</v>
      </c>
      <c r="L39" t="str">
        <v>Paul George</v>
      </c>
      <c r="M39">
        <v>60</v>
      </c>
      <c r="N39">
        <v>22.4</v>
      </c>
      <c r="O39">
        <v>5.6</v>
      </c>
      <c r="P39">
        <v>3.3</v>
      </c>
    </row>
    <row r="40" spans="1:16" x14ac:dyDescent="0.25">
      <c r="A40" s="3">
        <v>22</v>
      </c>
      <c r="B40" s="4" t="s">
        <v>42</v>
      </c>
      <c r="C40" s="3">
        <v>57</v>
      </c>
      <c r="D40" s="3">
        <v>17.5</v>
      </c>
      <c r="E40" s="4">
        <v>4.0999999999999996</v>
      </c>
      <c r="F40" s="4">
        <v>4.9000000000000004</v>
      </c>
      <c r="H40">
        <f>(CHOOSE($B$2,C40,D40,E40,F40,51-A40)+ROWS($A$19:A40)/1000)</f>
        <v>4.1219999999999999</v>
      </c>
      <c r="I40">
        <f t="shared" si="5"/>
        <v>35</v>
      </c>
      <c r="J40">
        <f>ROWS($I$19:I40)</f>
        <v>22</v>
      </c>
      <c r="K40">
        <v>48</v>
      </c>
      <c r="L40" t="str">
        <v>Tobias Harris</v>
      </c>
      <c r="M40">
        <v>58</v>
      </c>
      <c r="N40">
        <v>18.2</v>
      </c>
      <c r="O40">
        <v>5.4</v>
      </c>
      <c r="P40">
        <v>2.1</v>
      </c>
    </row>
    <row r="41" spans="1:16" x14ac:dyDescent="0.25">
      <c r="A41" s="3">
        <v>23</v>
      </c>
      <c r="B41" s="4" t="s">
        <v>35</v>
      </c>
      <c r="C41" s="3">
        <v>60</v>
      </c>
      <c r="D41" s="3">
        <v>18.3</v>
      </c>
      <c r="E41" s="4">
        <v>6.4</v>
      </c>
      <c r="F41" s="4">
        <v>1.9</v>
      </c>
      <c r="H41">
        <f>(CHOOSE($B$2,C41,D41,E41,F41,51-A41)+ROWS($A$19:A41)/1000)</f>
        <v>6.423</v>
      </c>
      <c r="I41">
        <f t="shared" si="5"/>
        <v>17</v>
      </c>
      <c r="J41">
        <f>ROWS($I$19:I41)</f>
        <v>23</v>
      </c>
      <c r="K41">
        <v>26</v>
      </c>
      <c r="L41" t="str">
        <v>Jimmy Butler</v>
      </c>
      <c r="M41">
        <v>56</v>
      </c>
      <c r="N41">
        <v>22.2</v>
      </c>
      <c r="O41">
        <v>5.4</v>
      </c>
      <c r="P41">
        <v>5</v>
      </c>
    </row>
    <row r="42" spans="1:16" x14ac:dyDescent="0.25">
      <c r="A42" s="3">
        <v>24</v>
      </c>
      <c r="B42" s="4" t="s">
        <v>50</v>
      </c>
      <c r="C42" s="3">
        <v>60</v>
      </c>
      <c r="D42" s="3">
        <v>16.399999999999999</v>
      </c>
      <c r="E42" s="4">
        <v>3.6</v>
      </c>
      <c r="F42" s="4">
        <v>3.1</v>
      </c>
      <c r="H42">
        <f>(CHOOSE($B$2,C42,D42,E42,F42,51-A42)+ROWS($A$19:A42)/1000)</f>
        <v>3.6240000000000001</v>
      </c>
      <c r="I42">
        <f t="shared" si="5"/>
        <v>42</v>
      </c>
      <c r="J42">
        <f>ROWS($I$19:I42)</f>
        <v>24</v>
      </c>
      <c r="K42">
        <v>7</v>
      </c>
      <c r="L42" t="str">
        <v>Brandon Ingram</v>
      </c>
      <c r="M42">
        <v>57</v>
      </c>
      <c r="N42">
        <v>16.2</v>
      </c>
      <c r="O42">
        <v>5.4</v>
      </c>
      <c r="P42">
        <v>3.9</v>
      </c>
    </row>
    <row r="43" spans="1:16" x14ac:dyDescent="0.25">
      <c r="A43" s="3">
        <v>25</v>
      </c>
      <c r="B43" s="4" t="s">
        <v>2</v>
      </c>
      <c r="C43" s="3">
        <v>54</v>
      </c>
      <c r="D43" s="3">
        <v>31.3</v>
      </c>
      <c r="E43" s="4">
        <v>5.2</v>
      </c>
      <c r="F43" s="4">
        <v>8.9</v>
      </c>
      <c r="H43">
        <f>(CHOOSE($B$2,C43,D43,E43,F43,51-A43)+ROWS($A$19:A43)/1000)</f>
        <v>5.2250000000000005</v>
      </c>
      <c r="I43">
        <f t="shared" si="5"/>
        <v>28</v>
      </c>
      <c r="J43">
        <f>ROWS($I$19:I43)</f>
        <v>25</v>
      </c>
      <c r="K43">
        <v>50</v>
      </c>
      <c r="L43" t="str">
        <v>Victor Oladipo</v>
      </c>
      <c r="M43">
        <v>55</v>
      </c>
      <c r="N43">
        <v>24.1</v>
      </c>
      <c r="O43">
        <v>5.3</v>
      </c>
      <c r="P43">
        <v>4.2</v>
      </c>
    </row>
    <row r="44" spans="1:16" x14ac:dyDescent="0.25">
      <c r="A44" s="3">
        <v>26</v>
      </c>
      <c r="B44" s="4" t="s">
        <v>22</v>
      </c>
      <c r="C44" s="3">
        <v>56</v>
      </c>
      <c r="D44" s="3">
        <v>22.2</v>
      </c>
      <c r="E44" s="4">
        <v>5.4</v>
      </c>
      <c r="F44" s="4">
        <v>5</v>
      </c>
      <c r="H44">
        <f>(CHOOSE($B$2,C44,D44,E44,F44,51-A44)+ROWS($A$19:A44)/1000)</f>
        <v>5.4260000000000002</v>
      </c>
      <c r="I44">
        <f t="shared" si="5"/>
        <v>23</v>
      </c>
      <c r="J44">
        <f>ROWS($I$19:I44)</f>
        <v>26</v>
      </c>
      <c r="K44">
        <v>46</v>
      </c>
      <c r="L44" t="str">
        <v>Stephen Curry</v>
      </c>
      <c r="M44">
        <v>47</v>
      </c>
      <c r="N44">
        <v>26.7</v>
      </c>
      <c r="O44">
        <v>5.3</v>
      </c>
      <c r="P44">
        <v>6.4</v>
      </c>
    </row>
    <row r="45" spans="1:16" x14ac:dyDescent="0.25">
      <c r="A45" s="3">
        <v>27</v>
      </c>
      <c r="B45" s="4" t="s">
        <v>47</v>
      </c>
      <c r="C45" s="3">
        <v>49</v>
      </c>
      <c r="D45" s="3">
        <v>16.7</v>
      </c>
      <c r="E45" s="4">
        <v>2.7</v>
      </c>
      <c r="F45" s="4">
        <v>3.2</v>
      </c>
      <c r="H45">
        <f>(CHOOSE($B$2,C45,D45,E45,F45,51-A45)+ROWS($A$19:A45)/1000)</f>
        <v>2.7270000000000003</v>
      </c>
      <c r="I45">
        <f t="shared" si="5"/>
        <v>47</v>
      </c>
      <c r="J45">
        <f>ROWS($I$19:I45)</f>
        <v>27</v>
      </c>
      <c r="K45">
        <v>34</v>
      </c>
      <c r="L45" t="str">
        <v>Khris Middleton</v>
      </c>
      <c r="M45">
        <v>61</v>
      </c>
      <c r="N45">
        <v>20</v>
      </c>
      <c r="O45">
        <v>5.2</v>
      </c>
      <c r="P45">
        <v>4</v>
      </c>
    </row>
    <row r="46" spans="1:16" x14ac:dyDescent="0.25">
      <c r="A46" s="3">
        <v>28</v>
      </c>
      <c r="B46" s="4" t="s">
        <v>14</v>
      </c>
      <c r="C46" s="3">
        <v>49</v>
      </c>
      <c r="D46" s="3">
        <v>23.8</v>
      </c>
      <c r="E46" s="4">
        <v>11.2</v>
      </c>
      <c r="F46" s="4">
        <v>3.2</v>
      </c>
      <c r="H46">
        <f>(CHOOSE($B$2,C46,D46,E46,F46,51-A46)+ROWS($A$19:A46)/1000)</f>
        <v>11.228</v>
      </c>
      <c r="I46">
        <f t="shared" si="5"/>
        <v>3</v>
      </c>
      <c r="J46">
        <f>ROWS($I$19:I46)</f>
        <v>28</v>
      </c>
      <c r="K46">
        <v>25</v>
      </c>
      <c r="L46" t="str">
        <v>James Harden</v>
      </c>
      <c r="M46">
        <v>54</v>
      </c>
      <c r="N46">
        <v>31.3</v>
      </c>
      <c r="O46">
        <v>5.2</v>
      </c>
      <c r="P46">
        <v>8.9</v>
      </c>
    </row>
    <row r="47" spans="1:16" x14ac:dyDescent="0.25">
      <c r="A47" s="3">
        <v>29</v>
      </c>
      <c r="B47" s="4" t="s">
        <v>32</v>
      </c>
      <c r="C47" s="3">
        <v>61</v>
      </c>
      <c r="D47" s="3">
        <v>19.2</v>
      </c>
      <c r="E47" s="4">
        <v>4.4000000000000004</v>
      </c>
      <c r="F47" s="4">
        <v>5.5</v>
      </c>
      <c r="H47">
        <f>(CHOOSE($B$2,C47,D47,E47,F47,51-A47)+ROWS($A$19:A47)/1000)</f>
        <v>4.4290000000000003</v>
      </c>
      <c r="I47">
        <f t="shared" si="5"/>
        <v>34</v>
      </c>
      <c r="J47">
        <f>ROWS($I$19:I47)</f>
        <v>29</v>
      </c>
      <c r="K47">
        <v>49</v>
      </c>
      <c r="L47" t="str">
        <v>Tyreke Evans</v>
      </c>
      <c r="M47">
        <v>49</v>
      </c>
      <c r="N47">
        <v>19.399999999999999</v>
      </c>
      <c r="O47">
        <v>5.0999999999999996</v>
      </c>
      <c r="P47">
        <v>5.0999999999999996</v>
      </c>
    </row>
    <row r="48" spans="1:16" x14ac:dyDescent="0.25">
      <c r="A48" s="3">
        <v>30</v>
      </c>
      <c r="B48" s="4" t="s">
        <v>25</v>
      </c>
      <c r="C48" s="3">
        <v>65</v>
      </c>
      <c r="D48" s="3">
        <v>20.5</v>
      </c>
      <c r="E48" s="4">
        <v>12.3</v>
      </c>
      <c r="F48" s="4">
        <v>2.4</v>
      </c>
      <c r="H48">
        <f>(CHOOSE($B$2,C48,D48,E48,F48,51-A48)+ROWS($A$19:A48)/1000)</f>
        <v>12.33</v>
      </c>
      <c r="I48">
        <f t="shared" si="5"/>
        <v>2</v>
      </c>
      <c r="J48">
        <f>ROWS($I$19:I48)</f>
        <v>30</v>
      </c>
      <c r="K48">
        <v>47</v>
      </c>
      <c r="L48" t="str">
        <v>TJ Warren</v>
      </c>
      <c r="M48">
        <v>59</v>
      </c>
      <c r="N48">
        <v>19.5</v>
      </c>
      <c r="O48">
        <v>5.0999999999999996</v>
      </c>
      <c r="P48">
        <v>1.4</v>
      </c>
    </row>
    <row r="49" spans="1:16" x14ac:dyDescent="0.25">
      <c r="A49" s="3">
        <v>31</v>
      </c>
      <c r="B49" s="4" t="s">
        <v>18</v>
      </c>
      <c r="C49" s="3">
        <v>60</v>
      </c>
      <c r="D49" s="3">
        <v>23.1</v>
      </c>
      <c r="E49" s="4">
        <v>3.3</v>
      </c>
      <c r="F49" s="4">
        <v>5.8</v>
      </c>
      <c r="H49">
        <f>(CHOOSE($B$2,C49,D49,E49,F49,51-A49)+ROWS($A$19:A49)/1000)</f>
        <v>3.331</v>
      </c>
      <c r="I49">
        <f t="shared" si="5"/>
        <v>44</v>
      </c>
      <c r="J49">
        <f>ROWS($I$19:I49)</f>
        <v>31</v>
      </c>
      <c r="K49">
        <v>15</v>
      </c>
      <c r="L49" t="str">
        <v>Devin Booker</v>
      </c>
      <c r="M49">
        <v>48</v>
      </c>
      <c r="N49">
        <v>24.9</v>
      </c>
      <c r="O49">
        <v>4.5999999999999996</v>
      </c>
      <c r="P49">
        <v>4.8</v>
      </c>
    </row>
    <row r="50" spans="1:16" x14ac:dyDescent="0.25">
      <c r="A50" s="3">
        <v>32</v>
      </c>
      <c r="B50" s="4" t="s">
        <v>8</v>
      </c>
      <c r="C50" s="3">
        <v>54</v>
      </c>
      <c r="D50" s="3">
        <v>26</v>
      </c>
      <c r="E50" s="4">
        <v>6.7</v>
      </c>
      <c r="F50" s="4">
        <v>5.4</v>
      </c>
      <c r="H50">
        <f>(CHOOSE($B$2,C50,D50,E50,F50,51-A50)+ROWS($A$19:A50)/1000)</f>
        <v>6.7320000000000002</v>
      </c>
      <c r="I50">
        <f t="shared" si="5"/>
        <v>15</v>
      </c>
      <c r="J50">
        <f>ROWS($I$19:I50)</f>
        <v>32</v>
      </c>
      <c r="K50">
        <v>11</v>
      </c>
      <c r="L50" t="str">
        <v>Damian Lillard</v>
      </c>
      <c r="M50">
        <v>55</v>
      </c>
      <c r="N50">
        <v>26.5</v>
      </c>
      <c r="O50">
        <v>4.5999999999999996</v>
      </c>
      <c r="P50">
        <v>6.5</v>
      </c>
    </row>
    <row r="51" spans="1:16" x14ac:dyDescent="0.25">
      <c r="A51" s="3">
        <v>33</v>
      </c>
      <c r="B51" s="4" t="s">
        <v>39</v>
      </c>
      <c r="C51" s="3">
        <v>48</v>
      </c>
      <c r="D51" s="3">
        <v>17.899999999999999</v>
      </c>
      <c r="E51" s="4">
        <v>9.4</v>
      </c>
      <c r="F51" s="4">
        <v>1.6</v>
      </c>
      <c r="H51">
        <f>(CHOOSE($B$2,C51,D51,E51,F51,51-A51)+ROWS($A$19:A51)/1000)</f>
        <v>9.4329999999999998</v>
      </c>
      <c r="I51">
        <f t="shared" si="5"/>
        <v>8</v>
      </c>
      <c r="J51">
        <f>ROWS($I$19:I51)</f>
        <v>33</v>
      </c>
      <c r="K51">
        <v>6</v>
      </c>
      <c r="L51" t="str">
        <v>Bradley Beal</v>
      </c>
      <c r="M51">
        <v>62</v>
      </c>
      <c r="N51">
        <v>23.4</v>
      </c>
      <c r="O51">
        <v>4.5</v>
      </c>
      <c r="P51">
        <v>4.5</v>
      </c>
    </row>
    <row r="52" spans="1:16" x14ac:dyDescent="0.25">
      <c r="A52" s="3">
        <v>34</v>
      </c>
      <c r="B52" s="4" t="s">
        <v>26</v>
      </c>
      <c r="C52" s="3">
        <v>61</v>
      </c>
      <c r="D52" s="3">
        <v>20</v>
      </c>
      <c r="E52" s="4">
        <v>5.2</v>
      </c>
      <c r="F52" s="4">
        <v>4</v>
      </c>
      <c r="H52">
        <f>(CHOOSE($B$2,C52,D52,E52,F52,51-A52)+ROWS($A$19:A52)/1000)</f>
        <v>5.234</v>
      </c>
      <c r="I52">
        <f t="shared" si="5"/>
        <v>27</v>
      </c>
      <c r="J52">
        <f>ROWS($I$19:I52)</f>
        <v>34</v>
      </c>
      <c r="K52">
        <v>29</v>
      </c>
      <c r="L52" t="str">
        <v>Jrue Holiday</v>
      </c>
      <c r="M52">
        <v>61</v>
      </c>
      <c r="N52">
        <v>19.2</v>
      </c>
      <c r="O52">
        <v>4.4000000000000004</v>
      </c>
      <c r="P52">
        <v>5.5</v>
      </c>
    </row>
    <row r="53" spans="1:16" x14ac:dyDescent="0.25">
      <c r="A53" s="3">
        <v>35</v>
      </c>
      <c r="B53" s="4" t="s">
        <v>27</v>
      </c>
      <c r="C53" s="3">
        <v>61</v>
      </c>
      <c r="D53" s="3">
        <v>19.8</v>
      </c>
      <c r="E53" s="4">
        <v>3.9</v>
      </c>
      <c r="F53" s="4">
        <v>2.5</v>
      </c>
      <c r="H53">
        <f>(CHOOSE($B$2,C53,D53,E53,F53,51-A53)+ROWS($A$19:A53)/1000)</f>
        <v>3.9350000000000001</v>
      </c>
      <c r="I53">
        <f t="shared" si="5"/>
        <v>37</v>
      </c>
      <c r="J53">
        <f>ROWS($I$19:I53)</f>
        <v>35</v>
      </c>
      <c r="K53">
        <v>22</v>
      </c>
      <c r="L53" t="str">
        <v>Goran Dragic</v>
      </c>
      <c r="M53">
        <v>57</v>
      </c>
      <c r="N53">
        <v>17.5</v>
      </c>
      <c r="O53">
        <v>4.0999999999999996</v>
      </c>
      <c r="P53">
        <v>4.9000000000000004</v>
      </c>
    </row>
    <row r="54" spans="1:16" x14ac:dyDescent="0.25">
      <c r="A54" s="3">
        <v>36</v>
      </c>
      <c r="B54" s="4" t="s">
        <v>19</v>
      </c>
      <c r="C54" s="3">
        <v>48</v>
      </c>
      <c r="D54" s="3">
        <v>22.7</v>
      </c>
      <c r="E54" s="4">
        <v>6.6</v>
      </c>
      <c r="F54" s="4">
        <v>1.2</v>
      </c>
      <c r="H54">
        <f>(CHOOSE($B$2,C54,D54,E54,F54,51-A54)+ROWS($A$19:A54)/1000)</f>
        <v>6.6359999999999992</v>
      </c>
      <c r="I54">
        <f t="shared" si="5"/>
        <v>16</v>
      </c>
      <c r="J54">
        <f>ROWS($I$19:I54)</f>
        <v>36</v>
      </c>
      <c r="K54">
        <v>2</v>
      </c>
      <c r="L54" t="str">
        <v>Andrew Wiggins</v>
      </c>
      <c r="M54">
        <v>65</v>
      </c>
      <c r="N54">
        <v>17.8</v>
      </c>
      <c r="O54">
        <v>4.0999999999999996</v>
      </c>
      <c r="P54">
        <v>1.8</v>
      </c>
    </row>
    <row r="55" spans="1:16" x14ac:dyDescent="0.25">
      <c r="A55" s="3">
        <v>37</v>
      </c>
      <c r="B55" s="4" t="s">
        <v>48</v>
      </c>
      <c r="C55" s="3">
        <v>57</v>
      </c>
      <c r="D55" s="3">
        <v>16.600000000000001</v>
      </c>
      <c r="E55" s="4">
        <v>5.7</v>
      </c>
      <c r="F55" s="4">
        <v>6.5</v>
      </c>
      <c r="H55">
        <f>(CHOOSE($B$2,C55,D55,E55,F55,51-A55)+ROWS($A$19:A55)/1000)</f>
        <v>5.7370000000000001</v>
      </c>
      <c r="I55">
        <f t="shared" si="5"/>
        <v>19</v>
      </c>
      <c r="J55">
        <f>ROWS($I$19:I55)</f>
        <v>37</v>
      </c>
      <c r="K55">
        <v>35</v>
      </c>
      <c r="L55" t="str">
        <v>Klay Thompson</v>
      </c>
      <c r="M55">
        <v>61</v>
      </c>
      <c r="N55">
        <v>19.8</v>
      </c>
      <c r="O55">
        <v>3.9</v>
      </c>
      <c r="P55">
        <v>2.5</v>
      </c>
    </row>
    <row r="56" spans="1:16" x14ac:dyDescent="0.25">
      <c r="A56" s="3">
        <v>38</v>
      </c>
      <c r="B56" s="4" t="s">
        <v>12</v>
      </c>
      <c r="C56" s="3">
        <v>57</v>
      </c>
      <c r="D56" s="3">
        <v>24.9</v>
      </c>
      <c r="E56" s="4">
        <v>3.7</v>
      </c>
      <c r="F56" s="4">
        <v>5.0999999999999996</v>
      </c>
      <c r="H56">
        <f>(CHOOSE($B$2,C56,D56,E56,F56,51-A56)+ROWS($A$19:A56)/1000)</f>
        <v>3.738</v>
      </c>
      <c r="I56">
        <f t="shared" si="5"/>
        <v>40</v>
      </c>
      <c r="J56">
        <f>ROWS($I$19:I56)</f>
        <v>38</v>
      </c>
      <c r="K56">
        <v>12</v>
      </c>
      <c r="L56" t="str">
        <v>DeMar DeRozan</v>
      </c>
      <c r="M56">
        <v>60</v>
      </c>
      <c r="N56">
        <v>23.8</v>
      </c>
      <c r="O56">
        <v>3.9</v>
      </c>
      <c r="P56">
        <v>5.2</v>
      </c>
    </row>
    <row r="57" spans="1:16" x14ac:dyDescent="0.25">
      <c r="A57" s="3">
        <v>39</v>
      </c>
      <c r="B57" s="4" t="s">
        <v>20</v>
      </c>
      <c r="C57" s="3">
        <v>57</v>
      </c>
      <c r="D57" s="3">
        <v>22.5</v>
      </c>
      <c r="E57" s="4">
        <v>8.1999999999999993</v>
      </c>
      <c r="F57" s="4">
        <v>2</v>
      </c>
      <c r="H57">
        <f>(CHOOSE($B$2,C57,D57,E57,F57,51-A57)+ROWS($A$19:A57)/1000)</f>
        <v>8.238999999999999</v>
      </c>
      <c r="I57">
        <f t="shared" si="5"/>
        <v>11</v>
      </c>
      <c r="J57">
        <f>ROWS($I$19:I57)</f>
        <v>39</v>
      </c>
      <c r="K57">
        <v>10</v>
      </c>
      <c r="L57" t="str">
        <v>CJ McCollum</v>
      </c>
      <c r="M57">
        <v>61</v>
      </c>
      <c r="N57">
        <v>21.6</v>
      </c>
      <c r="O57">
        <v>3.8</v>
      </c>
      <c r="P57">
        <v>3.1</v>
      </c>
    </row>
    <row r="58" spans="1:16" x14ac:dyDescent="0.25">
      <c r="A58" s="3">
        <v>40</v>
      </c>
      <c r="B58" s="4" t="s">
        <v>5</v>
      </c>
      <c r="C58" s="3">
        <v>61</v>
      </c>
      <c r="D58" s="3">
        <v>26.7</v>
      </c>
      <c r="E58" s="4">
        <v>8.4</v>
      </c>
      <c r="F58" s="4">
        <v>9</v>
      </c>
      <c r="H58">
        <f>(CHOOSE($B$2,C58,D58,E58,F58,51-A58)+ROWS($A$19:A58)/1000)</f>
        <v>8.44</v>
      </c>
      <c r="I58">
        <f t="shared" si="5"/>
        <v>10</v>
      </c>
      <c r="J58">
        <f>ROWS($I$19:I58)</f>
        <v>40</v>
      </c>
      <c r="K58">
        <v>38</v>
      </c>
      <c r="L58" t="str">
        <v>Kyrie Irving</v>
      </c>
      <c r="M58">
        <v>57</v>
      </c>
      <c r="N58">
        <v>24.9</v>
      </c>
      <c r="O58">
        <v>3.7</v>
      </c>
      <c r="P58">
        <v>5.0999999999999996</v>
      </c>
    </row>
    <row r="59" spans="1:16" x14ac:dyDescent="0.25">
      <c r="A59" s="3">
        <v>41</v>
      </c>
      <c r="B59" s="4" t="s">
        <v>17</v>
      </c>
      <c r="C59" s="3">
        <v>59</v>
      </c>
      <c r="D59" s="3">
        <v>23.2</v>
      </c>
      <c r="E59" s="4">
        <v>2.5</v>
      </c>
      <c r="F59" s="4">
        <v>5.4</v>
      </c>
      <c r="H59">
        <f>(CHOOSE($B$2,C59,D59,E59,F59,51-A59)+ROWS($A$19:A59)/1000)</f>
        <v>2.5409999999999999</v>
      </c>
      <c r="I59">
        <f t="shared" si="5"/>
        <v>49</v>
      </c>
      <c r="J59">
        <f>ROWS($I$19:I59)</f>
        <v>41</v>
      </c>
      <c r="K59">
        <v>17</v>
      </c>
      <c r="L59" t="str">
        <v>Eric Bledsoe</v>
      </c>
      <c r="M59">
        <v>53</v>
      </c>
      <c r="N59">
        <v>17.3</v>
      </c>
      <c r="O59">
        <v>3.7</v>
      </c>
      <c r="P59">
        <v>4.5</v>
      </c>
    </row>
    <row r="60" spans="1:16" x14ac:dyDescent="0.25">
      <c r="A60" s="3">
        <v>42</v>
      </c>
      <c r="B60" s="4" t="s">
        <v>41</v>
      </c>
      <c r="C60" s="3">
        <v>58</v>
      </c>
      <c r="D60" s="3">
        <v>17.7</v>
      </c>
      <c r="E60" s="4">
        <v>8.5</v>
      </c>
      <c r="F60" s="4">
        <v>4</v>
      </c>
      <c r="H60">
        <f>(CHOOSE($B$2,C60,D60,E60,F60,51-A60)+ROWS($A$19:A60)/1000)</f>
        <v>8.5419999999999998</v>
      </c>
      <c r="I60">
        <f t="shared" si="5"/>
        <v>9</v>
      </c>
      <c r="J60">
        <f>ROWS($I$19:I60)</f>
        <v>42</v>
      </c>
      <c r="K60">
        <v>24</v>
      </c>
      <c r="L60" t="str">
        <v>Jamal Murray</v>
      </c>
      <c r="M60">
        <v>60</v>
      </c>
      <c r="N60">
        <v>16.399999999999999</v>
      </c>
      <c r="O60">
        <v>3.6</v>
      </c>
      <c r="P60">
        <v>3.1</v>
      </c>
    </row>
    <row r="61" spans="1:16" x14ac:dyDescent="0.25">
      <c r="A61" s="3">
        <v>43</v>
      </c>
      <c r="B61" s="4" t="s">
        <v>45</v>
      </c>
      <c r="C61" s="3">
        <v>54</v>
      </c>
      <c r="D61" s="3">
        <v>17.2</v>
      </c>
      <c r="E61" s="4">
        <v>10.6</v>
      </c>
      <c r="F61" s="4">
        <v>6</v>
      </c>
      <c r="H61">
        <f>(CHOOSE($B$2,C61,D61,E61,F61,51-A61)+ROWS($A$19:A61)/1000)</f>
        <v>10.642999999999999</v>
      </c>
      <c r="I61">
        <f t="shared" si="5"/>
        <v>5</v>
      </c>
      <c r="J61">
        <f>ROWS($I$19:I61)</f>
        <v>43</v>
      </c>
      <c r="K61">
        <v>16</v>
      </c>
      <c r="L61" t="str">
        <v>Donovan Mitchell</v>
      </c>
      <c r="M61">
        <v>58</v>
      </c>
      <c r="N61">
        <v>19.600000000000001</v>
      </c>
      <c r="O61">
        <v>3.5</v>
      </c>
      <c r="P61">
        <v>3.5</v>
      </c>
    </row>
    <row r="62" spans="1:16" x14ac:dyDescent="0.25">
      <c r="A62" s="3">
        <v>44</v>
      </c>
      <c r="B62" s="4" t="s">
        <v>21</v>
      </c>
      <c r="C62" s="3">
        <v>60</v>
      </c>
      <c r="D62" s="3">
        <v>22.4</v>
      </c>
      <c r="E62" s="4">
        <v>5.6</v>
      </c>
      <c r="F62" s="4">
        <v>3.3</v>
      </c>
      <c r="H62">
        <f>(CHOOSE($B$2,C62,D62,E62,F62,51-A62)+ROWS($A$19:A62)/1000)</f>
        <v>5.6439999999999992</v>
      </c>
      <c r="I62">
        <f t="shared" si="5"/>
        <v>21</v>
      </c>
      <c r="J62">
        <f>ROWS($I$19:I62)</f>
        <v>44</v>
      </c>
      <c r="K62">
        <v>31</v>
      </c>
      <c r="L62" t="str">
        <v>Kemba Walker</v>
      </c>
      <c r="M62">
        <v>60</v>
      </c>
      <c r="N62">
        <v>23.1</v>
      </c>
      <c r="O62">
        <v>3.3</v>
      </c>
      <c r="P62">
        <v>5.8</v>
      </c>
    </row>
    <row r="63" spans="1:16" x14ac:dyDescent="0.25">
      <c r="A63" s="3">
        <v>45</v>
      </c>
      <c r="B63" s="4" t="s">
        <v>11</v>
      </c>
      <c r="C63" s="3">
        <v>61</v>
      </c>
      <c r="D63" s="3">
        <v>24.9</v>
      </c>
      <c r="E63" s="4">
        <v>9.6</v>
      </c>
      <c r="F63" s="4">
        <v>10.3</v>
      </c>
      <c r="H63">
        <f>(CHOOSE($B$2,C63,D63,E63,F63,51-A63)+ROWS($A$19:A63)/1000)</f>
        <v>9.6449999999999996</v>
      </c>
      <c r="I63">
        <f t="shared" si="5"/>
        <v>7</v>
      </c>
      <c r="J63">
        <f>ROWS($I$19:I63)</f>
        <v>45</v>
      </c>
      <c r="K63">
        <v>19</v>
      </c>
      <c r="L63" t="str">
        <v>Evan Fournier</v>
      </c>
      <c r="M63">
        <v>53</v>
      </c>
      <c r="N63">
        <v>18</v>
      </c>
      <c r="O63">
        <v>3.2</v>
      </c>
      <c r="P63">
        <v>2.9</v>
      </c>
    </row>
    <row r="64" spans="1:16" x14ac:dyDescent="0.25">
      <c r="A64" s="3">
        <v>46</v>
      </c>
      <c r="B64" s="4" t="s">
        <v>6</v>
      </c>
      <c r="C64" s="3">
        <v>47</v>
      </c>
      <c r="D64" s="3">
        <v>26.7</v>
      </c>
      <c r="E64" s="4">
        <v>5.3</v>
      </c>
      <c r="F64" s="4">
        <v>6.4</v>
      </c>
      <c r="H64">
        <f>(CHOOSE($B$2,C64,D64,E64,F64,51-A64)+ROWS($A$19:A64)/1000)</f>
        <v>5.3460000000000001</v>
      </c>
      <c r="I64">
        <f t="shared" si="5"/>
        <v>26</v>
      </c>
      <c r="J64">
        <f>ROWS($I$19:I64)</f>
        <v>46</v>
      </c>
      <c r="K64">
        <v>14</v>
      </c>
      <c r="L64" t="str">
        <v>Dennis Schroder</v>
      </c>
      <c r="M64">
        <v>58</v>
      </c>
      <c r="N64">
        <v>19.3</v>
      </c>
      <c r="O64">
        <v>3.1</v>
      </c>
      <c r="P64">
        <v>6.1</v>
      </c>
    </row>
    <row r="65" spans="1:16" x14ac:dyDescent="0.25">
      <c r="A65" s="3">
        <v>47</v>
      </c>
      <c r="B65" s="4" t="s">
        <v>29</v>
      </c>
      <c r="C65" s="3">
        <v>59</v>
      </c>
      <c r="D65" s="3">
        <v>19.5</v>
      </c>
      <c r="E65" s="4">
        <v>5.0999999999999996</v>
      </c>
      <c r="F65" s="4">
        <v>1.4</v>
      </c>
      <c r="H65">
        <f>(CHOOSE($B$2,C65,D65,E65,F65,51-A65)+ROWS($A$19:A65)/1000)</f>
        <v>5.1469999999999994</v>
      </c>
      <c r="I65">
        <f t="shared" si="5"/>
        <v>30</v>
      </c>
      <c r="J65">
        <f>ROWS($I$19:I65)</f>
        <v>47</v>
      </c>
      <c r="K65">
        <v>27</v>
      </c>
      <c r="L65" t="str">
        <v>JJ Redick</v>
      </c>
      <c r="M65">
        <v>49</v>
      </c>
      <c r="N65">
        <v>16.7</v>
      </c>
      <c r="O65">
        <v>2.7</v>
      </c>
      <c r="P65">
        <v>3.2</v>
      </c>
    </row>
    <row r="66" spans="1:16" x14ac:dyDescent="0.25">
      <c r="A66" s="3">
        <v>48</v>
      </c>
      <c r="B66" s="4" t="s">
        <v>36</v>
      </c>
      <c r="C66" s="3">
        <v>58</v>
      </c>
      <c r="D66" s="3">
        <v>18.2</v>
      </c>
      <c r="E66" s="4">
        <v>5.4</v>
      </c>
      <c r="F66" s="4">
        <v>2.1</v>
      </c>
      <c r="H66">
        <f>(CHOOSE($B$2,C66,D66,E66,F66,51-A66)+ROWS($A$19:A66)/1000)</f>
        <v>5.4480000000000004</v>
      </c>
      <c r="I66">
        <f t="shared" si="5"/>
        <v>22</v>
      </c>
      <c r="J66">
        <f>ROWS($I$19:I66)</f>
        <v>48</v>
      </c>
      <c r="K66">
        <v>20</v>
      </c>
      <c r="L66" t="str">
        <v>Gary Harris</v>
      </c>
      <c r="M66">
        <v>57</v>
      </c>
      <c r="N66">
        <v>17.5</v>
      </c>
      <c r="O66">
        <v>2.7</v>
      </c>
      <c r="P66">
        <v>3.1</v>
      </c>
    </row>
    <row r="67" spans="1:16" x14ac:dyDescent="0.25">
      <c r="A67" s="3">
        <v>49</v>
      </c>
      <c r="B67" s="4" t="s">
        <v>30</v>
      </c>
      <c r="C67" s="3">
        <v>49</v>
      </c>
      <c r="D67" s="3">
        <v>19.399999999999999</v>
      </c>
      <c r="E67" s="4">
        <v>5.0999999999999996</v>
      </c>
      <c r="F67" s="4">
        <v>5.0999999999999996</v>
      </c>
      <c r="H67">
        <f>(CHOOSE($B$2,C67,D67,E67,F67,51-A67)+ROWS($A$19:A67)/1000)</f>
        <v>5.149</v>
      </c>
      <c r="I67">
        <f t="shared" si="5"/>
        <v>29</v>
      </c>
      <c r="J67">
        <f>ROWS($I$19:I67)</f>
        <v>49</v>
      </c>
      <c r="K67">
        <v>41</v>
      </c>
      <c r="L67" t="str">
        <v>Lou Williams</v>
      </c>
      <c r="M67">
        <v>59</v>
      </c>
      <c r="N67">
        <v>23.2</v>
      </c>
      <c r="O67">
        <v>2.5</v>
      </c>
      <c r="P67">
        <v>5.4</v>
      </c>
    </row>
    <row r="68" spans="1:16" x14ac:dyDescent="0.25">
      <c r="A68" s="3">
        <v>50</v>
      </c>
      <c r="B68" s="4" t="s">
        <v>13</v>
      </c>
      <c r="C68" s="3">
        <v>55</v>
      </c>
      <c r="D68" s="3">
        <v>24.1</v>
      </c>
      <c r="E68" s="4">
        <v>5.3</v>
      </c>
      <c r="F68" s="4">
        <v>4.2</v>
      </c>
      <c r="H68">
        <f>(CHOOSE($B$2,C68,D68,E68,F68,51-A68)+ROWS($A$19:A68)/1000)</f>
        <v>5.35</v>
      </c>
      <c r="I68">
        <f t="shared" si="5"/>
        <v>25</v>
      </c>
      <c r="J68">
        <f>ROWS($I$19:I68)</f>
        <v>50</v>
      </c>
      <c r="K68">
        <v>18</v>
      </c>
      <c r="L68" t="str">
        <v>Eric Gordon</v>
      </c>
      <c r="M68">
        <v>52</v>
      </c>
      <c r="N68">
        <v>18.5</v>
      </c>
      <c r="O68">
        <v>2.2999999999999998</v>
      </c>
      <c r="P68">
        <v>2.2999999999999998</v>
      </c>
    </row>
  </sheetData>
  <mergeCells count="1">
    <mergeCell ref="A5:F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38043-170E-461D-8A2F-D816F3FC6082}">
  <dimension ref="A1:L27"/>
  <sheetViews>
    <sheetView showGridLines="0" tabSelected="1" workbookViewId="0">
      <selection activeCell="D34" sqref="D34"/>
    </sheetView>
  </sheetViews>
  <sheetFormatPr defaultRowHeight="15" x14ac:dyDescent="0.25"/>
  <cols>
    <col min="2" max="2" width="23" bestFit="1" customWidth="1"/>
    <col min="3" max="3" width="15.7109375" customWidth="1"/>
    <col min="4" max="4" width="25.7109375" customWidth="1"/>
    <col min="5" max="5" width="15.7109375" customWidth="1"/>
    <col min="6" max="6" width="29.42578125" customWidth="1"/>
    <col min="7" max="7" width="15.7109375" customWidth="1"/>
    <col min="8" max="8" width="31.42578125" customWidth="1"/>
    <col min="9" max="9" width="15.7109375" customWidth="1"/>
    <col min="10" max="10" width="32.140625" customWidth="1"/>
  </cols>
  <sheetData>
    <row r="1" spans="1:12" ht="15.75" thickBot="1" x14ac:dyDescent="0.3">
      <c r="A1" s="32"/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</row>
    <row r="2" spans="1:12" x14ac:dyDescent="0.25">
      <c r="A2" s="22" t="s">
        <v>61</v>
      </c>
      <c r="B2" s="23"/>
      <c r="C2" s="25"/>
      <c r="D2" s="25"/>
      <c r="E2" s="25"/>
      <c r="F2" s="25"/>
      <c r="G2" s="25"/>
      <c r="H2" s="25"/>
      <c r="I2" s="25"/>
      <c r="J2" s="25"/>
      <c r="K2" s="26"/>
      <c r="L2" s="17"/>
    </row>
    <row r="3" spans="1:12" x14ac:dyDescent="0.25">
      <c r="A3" s="20" t="str">
        <f>Data!B6</f>
        <v>#</v>
      </c>
      <c r="B3" s="19" t="str">
        <f>Data!C6</f>
        <v>Player</v>
      </c>
      <c r="C3" s="11" t="str">
        <f>Data!D6</f>
        <v>Games Played</v>
      </c>
      <c r="D3" s="11"/>
      <c r="E3" s="11" t="str">
        <f>Data!E6</f>
        <v>Points</v>
      </c>
      <c r="F3" s="11"/>
      <c r="G3" s="11" t="str">
        <f>Data!F6</f>
        <v>Rebounds</v>
      </c>
      <c r="H3" s="11"/>
      <c r="I3" s="11" t="str">
        <f>Data!G6</f>
        <v>Assists</v>
      </c>
      <c r="J3" s="11"/>
      <c r="K3" s="27"/>
      <c r="L3" s="17"/>
    </row>
    <row r="4" spans="1:12" ht="15.75" x14ac:dyDescent="0.3">
      <c r="A4" s="20">
        <v>1</v>
      </c>
      <c r="B4" s="19" t="str">
        <f>Calculations!B7</f>
        <v>DeMarcus Cousins</v>
      </c>
      <c r="C4" s="19">
        <f>Calculations!C7</f>
        <v>48</v>
      </c>
      <c r="D4" s="28" t="str">
        <f>REPT("g",(C4/Data!$D$2)*10)</f>
        <v>gggggggg</v>
      </c>
      <c r="E4" s="19">
        <f>Calculations!D7</f>
        <v>25.2</v>
      </c>
      <c r="F4" s="28" t="str">
        <f>REPT("g",(E4/Data!$E$2)*10)</f>
        <v>gggggggggg</v>
      </c>
      <c r="G4" s="19">
        <f>Calculations!E7</f>
        <v>12.9</v>
      </c>
      <c r="H4" s="28" t="str">
        <f>REPT("g",(G4/Data!$F$2)*10)</f>
        <v>gggggggggggggg</v>
      </c>
      <c r="I4" s="19">
        <f>Calculations!F7</f>
        <v>5.4</v>
      </c>
      <c r="J4" s="28" t="str">
        <f>REPT("g",(I4/Data!$G$2)*10)</f>
        <v>ggggggg</v>
      </c>
      <c r="K4" s="27"/>
      <c r="L4" s="17"/>
    </row>
    <row r="5" spans="1:12" ht="15.75" x14ac:dyDescent="0.3">
      <c r="A5" s="20">
        <v>2</v>
      </c>
      <c r="B5" s="19" t="str">
        <f>Calculations!B8</f>
        <v>Karl-Anthony Towns</v>
      </c>
      <c r="C5" s="19">
        <f>Calculations!C8</f>
        <v>65</v>
      </c>
      <c r="D5" s="28" t="str">
        <f>REPT("g",(C5/Data!$D$2)*10)</f>
        <v>ggggggggggg</v>
      </c>
      <c r="E5" s="19">
        <f>Calculations!D8</f>
        <v>20.5</v>
      </c>
      <c r="F5" s="28" t="str">
        <f>REPT("g",(E5/Data!$E$2)*10)</f>
        <v>gggggggg</v>
      </c>
      <c r="G5" s="19">
        <f>Calculations!E8</f>
        <v>12.3</v>
      </c>
      <c r="H5" s="28" t="str">
        <f>REPT("g",(G5/Data!$F$2)*10)</f>
        <v>ggggggggggggg</v>
      </c>
      <c r="I5" s="19">
        <f>Calculations!F8</f>
        <v>2.4</v>
      </c>
      <c r="J5" s="28" t="str">
        <f>REPT("g",(I5/Data!$G$2)*10)</f>
        <v>ggg</v>
      </c>
      <c r="K5" s="27"/>
      <c r="L5" s="17"/>
    </row>
    <row r="6" spans="1:12" ht="15.75" x14ac:dyDescent="0.3">
      <c r="A6" s="20">
        <v>3</v>
      </c>
      <c r="B6" s="19" t="str">
        <f>Calculations!B9</f>
        <v>Joel Embiid</v>
      </c>
      <c r="C6" s="19">
        <f>Calculations!C9</f>
        <v>49</v>
      </c>
      <c r="D6" s="28" t="str">
        <f>REPT("g",(C6/Data!$D$2)*10)</f>
        <v>gggggggg</v>
      </c>
      <c r="E6" s="19">
        <f>Calculations!D9</f>
        <v>23.8</v>
      </c>
      <c r="F6" s="28" t="str">
        <f>REPT("g",(E6/Data!$E$2)*10)</f>
        <v>ggggggggg</v>
      </c>
      <c r="G6" s="19">
        <f>Calculations!E9</f>
        <v>11.2</v>
      </c>
      <c r="H6" s="28" t="str">
        <f>REPT("g",(G6/Data!$F$2)*10)</f>
        <v>gggggggggggg</v>
      </c>
      <c r="I6" s="19">
        <f>Calculations!F9</f>
        <v>3.2</v>
      </c>
      <c r="J6" s="28" t="str">
        <f>REPT("g",(I6/Data!$G$2)*10)</f>
        <v>gggg</v>
      </c>
      <c r="K6" s="27"/>
      <c r="L6" s="17"/>
    </row>
    <row r="7" spans="1:12" ht="15.75" x14ac:dyDescent="0.3">
      <c r="A7" s="20">
        <v>4</v>
      </c>
      <c r="B7" s="19" t="str">
        <f>Calculations!B10</f>
        <v>Anthony Davis</v>
      </c>
      <c r="C7" s="19">
        <f>Calculations!C10</f>
        <v>55</v>
      </c>
      <c r="D7" s="28" t="str">
        <f>REPT("g",(C7/Data!$D$2)*10)</f>
        <v>ggggggggg</v>
      </c>
      <c r="E7" s="19">
        <f>Calculations!D10</f>
        <v>28.1</v>
      </c>
      <c r="F7" s="28" t="str">
        <f>REPT("g",(E7/Data!$E$2)*10)</f>
        <v>ggggggggggg</v>
      </c>
      <c r="G7" s="19">
        <f>Calculations!E10</f>
        <v>11.1</v>
      </c>
      <c r="H7" s="28" t="str">
        <f>REPT("g",(G7/Data!$F$2)*10)</f>
        <v>gggggggggggg</v>
      </c>
      <c r="I7" s="19">
        <f>Calculations!F10</f>
        <v>2.4</v>
      </c>
      <c r="J7" s="28" t="str">
        <f>REPT("g",(I7/Data!$G$2)*10)</f>
        <v>ggg</v>
      </c>
      <c r="K7" s="27"/>
      <c r="L7" s="17"/>
    </row>
    <row r="8" spans="1:12" ht="15.75" x14ac:dyDescent="0.3">
      <c r="A8" s="20">
        <v>5</v>
      </c>
      <c r="B8" s="19" t="str">
        <f>Calculations!B11</f>
        <v>Nikola Jokic</v>
      </c>
      <c r="C8" s="19">
        <f>Calculations!C11</f>
        <v>54</v>
      </c>
      <c r="D8" s="28" t="str">
        <f>REPT("g",(C8/Data!$D$2)*10)</f>
        <v>ggggggggg</v>
      </c>
      <c r="E8" s="19">
        <f>Calculations!D11</f>
        <v>17.2</v>
      </c>
      <c r="F8" s="28" t="str">
        <f>REPT("g",(E8/Data!$E$2)*10)</f>
        <v>ggggggg</v>
      </c>
      <c r="G8" s="19">
        <f>Calculations!E11</f>
        <v>10.6</v>
      </c>
      <c r="H8" s="28" t="str">
        <f>REPT("g",(G8/Data!$F$2)*10)</f>
        <v>ggggggggggg</v>
      </c>
      <c r="I8" s="19">
        <f>Calculations!F11</f>
        <v>6</v>
      </c>
      <c r="J8" s="28" t="str">
        <f>REPT("g",(I8/Data!$G$2)*10)</f>
        <v>gggggggg</v>
      </c>
      <c r="K8" s="27"/>
      <c r="L8" s="17"/>
    </row>
    <row r="9" spans="1:12" ht="15.75" x14ac:dyDescent="0.3">
      <c r="A9" s="20">
        <v>6</v>
      </c>
      <c r="B9" s="19" t="str">
        <f>Calculations!B12</f>
        <v>Giannis Antetokounmpo</v>
      </c>
      <c r="C9" s="19">
        <f>Calculations!C12</f>
        <v>57</v>
      </c>
      <c r="D9" s="28" t="str">
        <f>REPT("g",(C9/Data!$D$2)*10)</f>
        <v>ggggggggg</v>
      </c>
      <c r="E9" s="19">
        <f>Calculations!D12</f>
        <v>27.2</v>
      </c>
      <c r="F9" s="28" t="str">
        <f>REPT("g",(E9/Data!$E$2)*10)</f>
        <v>ggggggggggg</v>
      </c>
      <c r="G9" s="19">
        <f>Calculations!E12</f>
        <v>10.199999999999999</v>
      </c>
      <c r="H9" s="28" t="str">
        <f>REPT("g",(G9/Data!$F$2)*10)</f>
        <v>ggggggggggg</v>
      </c>
      <c r="I9" s="19">
        <f>Calculations!F12</f>
        <v>4.9000000000000004</v>
      </c>
      <c r="J9" s="28" t="str">
        <f>REPT("g",(I9/Data!$G$2)*10)</f>
        <v>ggggggg</v>
      </c>
      <c r="K9" s="27"/>
      <c r="L9" s="17"/>
    </row>
    <row r="10" spans="1:12" ht="15.75" x14ac:dyDescent="0.3">
      <c r="A10" s="20">
        <v>7</v>
      </c>
      <c r="B10" s="19" t="str">
        <f>Calculations!B13</f>
        <v>Russell Westbrook</v>
      </c>
      <c r="C10" s="19">
        <f>Calculations!C13</f>
        <v>61</v>
      </c>
      <c r="D10" s="28" t="str">
        <f>REPT("g",(C10/Data!$D$2)*10)</f>
        <v>gggggggggg</v>
      </c>
      <c r="E10" s="19">
        <f>Calculations!D13</f>
        <v>24.9</v>
      </c>
      <c r="F10" s="28" t="str">
        <f>REPT("g",(E10/Data!$E$2)*10)</f>
        <v>gggggggggg</v>
      </c>
      <c r="G10" s="19">
        <f>Calculations!E13</f>
        <v>9.6</v>
      </c>
      <c r="H10" s="28" t="str">
        <f>REPT("g",(G10/Data!$F$2)*10)</f>
        <v>gggggggggg</v>
      </c>
      <c r="I10" s="19">
        <f>Calculations!F13</f>
        <v>10.3</v>
      </c>
      <c r="J10" s="28" t="str">
        <f>REPT("g",(I10/Data!$G$2)*10)</f>
        <v>gggggggggggggg</v>
      </c>
      <c r="K10" s="27"/>
      <c r="L10" s="17"/>
    </row>
    <row r="11" spans="1:12" ht="15.75" x14ac:dyDescent="0.3">
      <c r="A11" s="20">
        <v>8</v>
      </c>
      <c r="B11" s="19" t="str">
        <f>Calculations!B14</f>
        <v>Kevin Love</v>
      </c>
      <c r="C11" s="19">
        <f>Calculations!C14</f>
        <v>48</v>
      </c>
      <c r="D11" s="28" t="str">
        <f>REPT("g",(C11/Data!$D$2)*10)</f>
        <v>gggggggg</v>
      </c>
      <c r="E11" s="19">
        <f>Calculations!D14</f>
        <v>17.899999999999999</v>
      </c>
      <c r="F11" s="28" t="str">
        <f>REPT("g",(E11/Data!$E$2)*10)</f>
        <v>ggggggg</v>
      </c>
      <c r="G11" s="19">
        <f>Calculations!E14</f>
        <v>9.4</v>
      </c>
      <c r="H11" s="28" t="str">
        <f>REPT("g",(G11/Data!$F$2)*10)</f>
        <v>gggggggggg</v>
      </c>
      <c r="I11" s="19">
        <f>Calculations!F14</f>
        <v>1.6</v>
      </c>
      <c r="J11" s="28" t="str">
        <f>REPT("g",(I11/Data!$G$2)*10)</f>
        <v>gg</v>
      </c>
      <c r="K11" s="27"/>
      <c r="L11" s="17"/>
    </row>
    <row r="12" spans="1:12" ht="15.75" x14ac:dyDescent="0.3">
      <c r="A12" s="20">
        <v>9</v>
      </c>
      <c r="B12" s="19" t="str">
        <f>Calculations!B15</f>
        <v>Marc Gasol</v>
      </c>
      <c r="C12" s="19">
        <f>Calculations!C15</f>
        <v>58</v>
      </c>
      <c r="D12" s="28" t="str">
        <f>REPT("g",(C12/Data!$D$2)*10)</f>
        <v>ggggggggg</v>
      </c>
      <c r="E12" s="19">
        <f>Calculations!D15</f>
        <v>17.7</v>
      </c>
      <c r="F12" s="28" t="str">
        <f>REPT("g",(E12/Data!$E$2)*10)</f>
        <v>ggggggg</v>
      </c>
      <c r="G12" s="19">
        <f>Calculations!E15</f>
        <v>8.5</v>
      </c>
      <c r="H12" s="28" t="str">
        <f>REPT("g",(G12/Data!$F$2)*10)</f>
        <v>ggggggggg</v>
      </c>
      <c r="I12" s="19">
        <f>Calculations!F15</f>
        <v>4</v>
      </c>
      <c r="J12" s="28" t="str">
        <f>REPT("g",(I12/Data!$G$2)*10)</f>
        <v>ggggg</v>
      </c>
      <c r="K12" s="27"/>
      <c r="L12" s="17"/>
    </row>
    <row r="13" spans="1:12" ht="16.5" thickBot="1" x14ac:dyDescent="0.35">
      <c r="A13" s="21">
        <v>10</v>
      </c>
      <c r="B13" s="24" t="str">
        <f>Calculations!B16</f>
        <v>LeBron James</v>
      </c>
      <c r="C13" s="24">
        <f>Calculations!C16</f>
        <v>61</v>
      </c>
      <c r="D13" s="29" t="str">
        <f>REPT("g",(C13/Data!$D$2)*10)</f>
        <v>gggggggggg</v>
      </c>
      <c r="E13" s="24">
        <f>Calculations!D16</f>
        <v>26.7</v>
      </c>
      <c r="F13" s="29" t="str">
        <f>REPT("g",(E13/Data!$E$2)*10)</f>
        <v>ggggggggggg</v>
      </c>
      <c r="G13" s="24">
        <f>Calculations!E16</f>
        <v>8.4</v>
      </c>
      <c r="H13" s="29" t="str">
        <f>REPT("g",(G13/Data!$F$2)*10)</f>
        <v>ggggggggg</v>
      </c>
      <c r="I13" s="24">
        <f>Calculations!F16</f>
        <v>9</v>
      </c>
      <c r="J13" s="29" t="str">
        <f>REPT("g",(I13/Data!$G$2)*10)</f>
        <v>gggggggggggg</v>
      </c>
      <c r="K13" s="30"/>
      <c r="L13" s="17"/>
    </row>
    <row r="14" spans="1:12" x14ac:dyDescent="0.25">
      <c r="A14" s="3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7"/>
    </row>
    <row r="15" spans="1:12" x14ac:dyDescent="0.25">
      <c r="A15" s="3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7"/>
    </row>
    <row r="16" spans="1:12" x14ac:dyDescent="0.25">
      <c r="A16" s="3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7"/>
    </row>
    <row r="17" spans="1:12" x14ac:dyDescent="0.25">
      <c r="A17" s="3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7"/>
    </row>
    <row r="18" spans="1:12" x14ac:dyDescent="0.25">
      <c r="A18" s="3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7"/>
    </row>
    <row r="19" spans="1:12" x14ac:dyDescent="0.25">
      <c r="A19" s="3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7"/>
    </row>
    <row r="20" spans="1:12" x14ac:dyDescent="0.25">
      <c r="A20" s="3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7"/>
    </row>
    <row r="21" spans="1:12" x14ac:dyDescent="0.25">
      <c r="A21" s="3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7"/>
    </row>
    <row r="22" spans="1:12" x14ac:dyDescent="0.25">
      <c r="A22" s="3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7"/>
    </row>
    <row r="23" spans="1:12" x14ac:dyDescent="0.25">
      <c r="A23" s="3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7"/>
    </row>
    <row r="24" spans="1:12" x14ac:dyDescent="0.25">
      <c r="A24" s="3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7"/>
    </row>
    <row r="25" spans="1:12" x14ac:dyDescent="0.25">
      <c r="A25" s="3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7"/>
    </row>
    <row r="26" spans="1:12" x14ac:dyDescent="0.25">
      <c r="A26" s="3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7"/>
    </row>
    <row r="27" spans="1:12" ht="15.75" thickBot="1" x14ac:dyDescent="0.3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18"/>
    </row>
  </sheetData>
  <mergeCells count="10">
    <mergeCell ref="K2:K13"/>
    <mergeCell ref="A2:B2"/>
    <mergeCell ref="C2:D2"/>
    <mergeCell ref="E2:F2"/>
    <mergeCell ref="G2:H2"/>
    <mergeCell ref="I2:J2"/>
    <mergeCell ref="C3:D3"/>
    <mergeCell ref="E3:F3"/>
    <mergeCell ref="G3:H3"/>
    <mergeCell ref="I3:J3"/>
  </mergeCells>
  <conditionalFormatting sqref="D4:D13">
    <cfRule type="expression" dxfId="11" priority="18">
      <formula>"$C4=Data!$D$2"</formula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roll Bar 1">
              <controlPr defaultSize="0" autoPict="0">
                <anchor moveWithCells="1">
                  <from>
                    <xdr:col>10</xdr:col>
                    <xdr:colOff>66675</xdr:colOff>
                    <xdr:row>1</xdr:row>
                    <xdr:rowOff>66675</xdr:rowOff>
                  </from>
                  <to>
                    <xdr:col>10</xdr:col>
                    <xdr:colOff>542925</xdr:colOff>
                    <xdr:row>12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Option Button 2">
              <controlPr defaultSize="0" autoFill="0" autoLine="0" autoPict="0">
                <anchor moveWithCells="1">
                  <from>
                    <xdr:col>3</xdr:col>
                    <xdr:colOff>123825</xdr:colOff>
                    <xdr:row>0</xdr:row>
                    <xdr:rowOff>171450</xdr:rowOff>
                  </from>
                  <to>
                    <xdr:col>3</xdr:col>
                    <xdr:colOff>342900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Option Button 4">
              <controlPr defaultSize="0" autoFill="0" autoLine="0" autoPict="0">
                <anchor moveWithCells="1">
                  <from>
                    <xdr:col>5</xdr:col>
                    <xdr:colOff>428625</xdr:colOff>
                    <xdr:row>0</xdr:row>
                    <xdr:rowOff>171450</xdr:rowOff>
                  </from>
                  <to>
                    <xdr:col>5</xdr:col>
                    <xdr:colOff>647700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Option Button 5">
              <controlPr defaultSize="0" autoFill="0" autoLine="0" autoPict="0">
                <anchor moveWithCells="1">
                  <from>
                    <xdr:col>7</xdr:col>
                    <xdr:colOff>495300</xdr:colOff>
                    <xdr:row>0</xdr:row>
                    <xdr:rowOff>171450</xdr:rowOff>
                  </from>
                  <to>
                    <xdr:col>7</xdr:col>
                    <xdr:colOff>714375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Option Button 6">
              <controlPr defaultSize="0" autoFill="0" autoLine="0" autoPict="0">
                <anchor moveWithCells="1">
                  <from>
                    <xdr:col>9</xdr:col>
                    <xdr:colOff>419100</xdr:colOff>
                    <xdr:row>0</xdr:row>
                    <xdr:rowOff>171450</xdr:rowOff>
                  </from>
                  <to>
                    <xdr:col>9</xdr:col>
                    <xdr:colOff>638175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Option Button 7">
              <controlPr defaultSize="0" autoFill="0" autoLine="0" autoPict="0">
                <anchor moveWithCells="1">
                  <from>
                    <xdr:col>1</xdr:col>
                    <xdr:colOff>638175</xdr:colOff>
                    <xdr:row>0</xdr:row>
                    <xdr:rowOff>171450</xdr:rowOff>
                  </from>
                  <to>
                    <xdr:col>1</xdr:col>
                    <xdr:colOff>857250</xdr:colOff>
                    <xdr:row>2</xdr:row>
                    <xdr:rowOff>9525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6" id="{C938B057-DD49-44C9-AB2C-7C50FFC425F6}">
            <x14:iconSet iconSet="3Triangles">
              <x14:cfvo type="percent">
                <xm:f>0</xm:f>
              </x14:cfvo>
              <x14:cfvo type="num">
                <xm:f>Data!$D$2</xm:f>
              </x14:cfvo>
              <x14:cfvo type="num" gte="0">
                <xm:f>Data!$D$2</xm:f>
              </x14:cfvo>
            </x14:iconSet>
          </x14:cfRule>
          <xm:sqref>C4:D13</xm:sqref>
        </x14:conditionalFormatting>
        <x14:conditionalFormatting xmlns:xm="http://schemas.microsoft.com/office/excel/2006/main">
          <x14:cfRule type="iconSet" priority="35" id="{6384741B-F48A-428A-A78B-2125808E6E39}">
            <x14:iconSet iconSet="3Triangles">
              <x14:cfvo type="percent">
                <xm:f>0</xm:f>
              </x14:cfvo>
              <x14:cfvo type="num">
                <xm:f>Data!$E$2</xm:f>
              </x14:cfvo>
              <x14:cfvo type="num">
                <xm:f>Data!$E$2</xm:f>
              </x14:cfvo>
            </x14:iconSet>
          </x14:cfRule>
          <xm:sqref>E4:E13</xm:sqref>
        </x14:conditionalFormatting>
        <x14:conditionalFormatting xmlns:xm="http://schemas.microsoft.com/office/excel/2006/main">
          <x14:cfRule type="iconSet" priority="34" id="{1FB654F0-59FA-445C-BE81-2AF94A48ED55}">
            <x14:iconSet iconSet="3Triangles">
              <x14:cfvo type="percent">
                <xm:f>0</xm:f>
              </x14:cfvo>
              <x14:cfvo type="num">
                <xm:f>Data!$F$2</xm:f>
              </x14:cfvo>
              <x14:cfvo type="num">
                <xm:f>Data!$F$2</xm:f>
              </x14:cfvo>
            </x14:iconSet>
          </x14:cfRule>
          <xm:sqref>G4:G13</xm:sqref>
        </x14:conditionalFormatting>
        <x14:conditionalFormatting xmlns:xm="http://schemas.microsoft.com/office/excel/2006/main">
          <x14:cfRule type="iconSet" priority="33" id="{F3FA2F28-7F4D-430C-9BC3-5315C1900D81}">
            <x14:iconSet iconSet="3Triangles">
              <x14:cfvo type="percent">
                <xm:f>0</xm:f>
              </x14:cfvo>
              <x14:cfvo type="num">
                <xm:f>Data!$G$2</xm:f>
              </x14:cfvo>
              <x14:cfvo type="num">
                <xm:f>Data!$G$2</xm:f>
              </x14:cfvo>
            </x14:iconSet>
          </x14:cfRule>
          <xm:sqref>I4:I13</xm:sqref>
        </x14:conditionalFormatting>
        <x14:conditionalFormatting xmlns:xm="http://schemas.microsoft.com/office/excel/2006/main">
          <x14:cfRule type="expression" priority="26" id="{2771874D-05D1-4FA3-BF02-45C63E53F5BA}">
            <xm:f>$C4&gt;Data!$D$2</xm:f>
            <x14:dxf>
              <font>
                <color rgb="FF009999"/>
              </font>
            </x14:dxf>
          </x14:cfRule>
          <x14:cfRule type="expression" priority="22" id="{9BDC49CE-181F-4782-ADF6-6FE10BAEF173}">
            <xm:f>$C4&lt;Data!$D$2</xm:f>
            <x14:dxf>
              <font>
                <color rgb="FFCC0000"/>
              </font>
            </x14:dxf>
          </x14:cfRule>
          <xm:sqref>D4:D13</xm:sqref>
        </x14:conditionalFormatting>
        <x14:conditionalFormatting xmlns:xm="http://schemas.microsoft.com/office/excel/2006/main">
          <x14:cfRule type="iconSet" priority="17" id="{5E75A7B0-EC78-428C-96CD-3C867D1C4A6B}">
            <x14:iconSet iconSet="3Triangles">
              <x14:cfvo type="percent">
                <xm:f>0</xm:f>
              </x14:cfvo>
              <x14:cfvo type="num">
                <xm:f>Data!$D$2</xm:f>
              </x14:cfvo>
              <x14:cfvo type="num" gte="0">
                <xm:f>Data!$D$2</xm:f>
              </x14:cfvo>
            </x14:iconSet>
          </x14:cfRule>
          <xm:sqref>F4:F13</xm:sqref>
        </x14:conditionalFormatting>
        <x14:conditionalFormatting xmlns:xm="http://schemas.microsoft.com/office/excel/2006/main">
          <x14:cfRule type="expression" priority="15" id="{3F10EAF6-7860-410B-AD34-A1C42001B70D}">
            <xm:f>$E4&lt;Data!$E$2</xm:f>
            <x14:dxf>
              <font>
                <color rgb="FFCC0000"/>
              </font>
            </x14:dxf>
          </x14:cfRule>
          <x14:cfRule type="expression" priority="16" id="{6758CF06-5D28-4ECB-9E52-19C806389070}">
            <xm:f>$E4&gt;Data!$E$2</xm:f>
            <x14:dxf>
              <font>
                <color rgb="FF009999"/>
              </font>
            </x14:dxf>
          </x14:cfRule>
          <xm:sqref>F4:F13</xm:sqref>
        </x14:conditionalFormatting>
        <x14:conditionalFormatting xmlns:xm="http://schemas.microsoft.com/office/excel/2006/main">
          <x14:cfRule type="iconSet" priority="13" id="{506B53D0-719E-41D3-8AF0-CB64450D9575}">
            <x14:iconSet iconSet="3Triangles">
              <x14:cfvo type="percent">
                <xm:f>0</xm:f>
              </x14:cfvo>
              <x14:cfvo type="num">
                <xm:f>Data!$D$2</xm:f>
              </x14:cfvo>
              <x14:cfvo type="num" gte="0">
                <xm:f>Data!$D$2</xm:f>
              </x14:cfvo>
            </x14:iconSet>
          </x14:cfRule>
          <xm:sqref>H4:H13</xm:sqref>
        </x14:conditionalFormatting>
        <x14:conditionalFormatting xmlns:xm="http://schemas.microsoft.com/office/excel/2006/main">
          <x14:cfRule type="expression" priority="11" id="{5977FB3D-CB1C-4D11-8F5C-A2981E793A40}">
            <xm:f>$G4&lt;Data!$F$2</xm:f>
            <x14:dxf>
              <font>
                <color rgb="FFCC0000"/>
              </font>
            </x14:dxf>
          </x14:cfRule>
          <x14:cfRule type="expression" priority="12" id="{F11B292C-0337-4AA6-B97A-7607C60D1C8E}">
            <xm:f>$G4&gt;Data!$F$2</xm:f>
            <x14:dxf>
              <font>
                <color rgb="FF009999"/>
              </font>
            </x14:dxf>
          </x14:cfRule>
          <xm:sqref>H4:H13</xm:sqref>
        </x14:conditionalFormatting>
        <x14:conditionalFormatting xmlns:xm="http://schemas.microsoft.com/office/excel/2006/main">
          <x14:cfRule type="iconSet" priority="9" id="{958161B3-9D11-4262-83A1-E9BB1DB12BC0}">
            <x14:iconSet iconSet="3Triangles">
              <x14:cfvo type="percent">
                <xm:f>0</xm:f>
              </x14:cfvo>
              <x14:cfvo type="num">
                <xm:f>Data!$D$2</xm:f>
              </x14:cfvo>
              <x14:cfvo type="num" gte="0">
                <xm:f>Data!$D$2</xm:f>
              </x14:cfvo>
            </x14:iconSet>
          </x14:cfRule>
          <xm:sqref>J4:J13</xm:sqref>
        </x14:conditionalFormatting>
        <x14:conditionalFormatting xmlns:xm="http://schemas.microsoft.com/office/excel/2006/main">
          <x14:cfRule type="expression" priority="7" id="{15F8F234-41E6-420A-BF14-8F94C38A07C0}">
            <xm:f>$I4&lt;Data!$G$2</xm:f>
            <x14:dxf>
              <font>
                <color rgb="FFCC0000"/>
              </font>
            </x14:dxf>
          </x14:cfRule>
          <x14:cfRule type="expression" priority="8" id="{0F8E0CBB-2E38-4E10-BA20-9A7BA73D1922}">
            <xm:f>$I4&gt;Data!$G$2</xm:f>
            <x14:dxf>
              <font>
                <color rgb="FF009999"/>
              </font>
            </x14:dxf>
          </x14:cfRule>
          <xm:sqref>J4:J13</xm:sqref>
        </x14:conditionalFormatting>
        <x14:conditionalFormatting xmlns:xm="http://schemas.microsoft.com/office/excel/2006/main">
          <x14:cfRule type="expression" priority="5" id="{8CA1F8B9-11B6-4908-B694-56ED55692B74}">
            <xm:f>Calculations!$B$2=1</xm:f>
            <x14:dxf>
              <fill>
                <patternFill>
                  <bgColor theme="8" tint="0.79998168889431442"/>
                </patternFill>
              </fill>
            </x14:dxf>
          </x14:cfRule>
          <xm:sqref>C2:D13</xm:sqref>
        </x14:conditionalFormatting>
        <x14:conditionalFormatting xmlns:xm="http://schemas.microsoft.com/office/excel/2006/main">
          <x14:cfRule type="expression" priority="4" id="{D6C88F2A-6853-492D-AF0B-703AC8D50344}">
            <xm:f>Calculations!$B$2=2</xm:f>
            <x14:dxf>
              <fill>
                <patternFill>
                  <bgColor theme="8" tint="0.79998168889431442"/>
                </patternFill>
              </fill>
            </x14:dxf>
          </x14:cfRule>
          <xm:sqref>E2:F13</xm:sqref>
        </x14:conditionalFormatting>
        <x14:conditionalFormatting xmlns:xm="http://schemas.microsoft.com/office/excel/2006/main">
          <x14:cfRule type="expression" priority="3" id="{DCE99962-4764-4A2B-ACD5-5F2C86B201E9}">
            <xm:f>Calculations!$B$2=3</xm:f>
            <x14:dxf>
              <fill>
                <patternFill>
                  <bgColor theme="8" tint="0.79998168889431442"/>
                </patternFill>
              </fill>
            </x14:dxf>
          </x14:cfRule>
          <xm:sqref>G2:H13</xm:sqref>
        </x14:conditionalFormatting>
        <x14:conditionalFormatting xmlns:xm="http://schemas.microsoft.com/office/excel/2006/main">
          <x14:cfRule type="expression" priority="2" id="{EACC0C17-2F58-48DC-830D-9DBC6981594B}">
            <xm:f>Calculations!$B$2=4</xm:f>
            <x14:dxf>
              <fill>
                <patternFill>
                  <bgColor theme="8" tint="0.79998168889431442"/>
                </patternFill>
              </fill>
            </x14:dxf>
          </x14:cfRule>
          <xm:sqref>I2:J13</xm:sqref>
        </x14:conditionalFormatting>
        <x14:conditionalFormatting xmlns:xm="http://schemas.microsoft.com/office/excel/2006/main">
          <x14:cfRule type="expression" priority="1" id="{96BBCC9A-6097-4F77-B7F9-E19CB0582A38}">
            <xm:f>Calculations!$B$2=5</xm:f>
            <x14:dxf>
              <fill>
                <patternFill>
                  <bgColor theme="8" tint="0.79998168889431442"/>
                </patternFill>
              </fill>
            </x14:dxf>
          </x14:cfRule>
          <xm:sqref>A2:B13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Data</vt:lpstr>
      <vt:lpstr>Calculations</vt:lpstr>
      <vt:lpstr>Dashboard</vt:lpstr>
      <vt:lpstr>sortedTable</vt:lpstr>
      <vt:lpstr>Table1</vt:lpstr>
      <vt:lpstr>Table2</vt:lpstr>
      <vt:lpstr>tanle2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MyBooker</dc:creator>
  <cp:lastModifiedBy>Ria Proskurkina</cp:lastModifiedBy>
  <dcterms:created xsi:type="dcterms:W3CDTF">2018-03-02T11:49:39Z</dcterms:created>
  <dcterms:modified xsi:type="dcterms:W3CDTF">2024-05-27T12:55:09Z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{55CCFFCF-930E-4C07-98B6-415CA23DCBFB}</vt:lpwstr>
  </property>
</Properties>
</file>